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bbon\OneDrive\Documents\thesis\data_5\commodity_returns\"/>
    </mc:Choice>
  </mc:AlternateContent>
  <xr:revisionPtr revIDLastSave="0" documentId="13_ncr:1_{4653BED2-E0C4-4111-AAED-4A75C20C4649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all_contracts" sheetId="1" r:id="rId1"/>
    <sheet name="all_contracts_prices" sheetId="2" r:id="rId2"/>
    <sheet name="sb_weekly_returns" sheetId="3" r:id="rId3"/>
    <sheet name="sb_tuesdays_returns" sheetId="4" r:id="rId4"/>
  </sheets>
  <definedNames>
    <definedName name="_xlnm._FilterDatabase" localSheetId="3" hidden="1">sb_tuesdays_returns!$A$1:$C$732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66" i="3" l="1"/>
  <c r="M266" i="3"/>
  <c r="L266" i="3"/>
  <c r="D266" i="3"/>
  <c r="E266" i="3"/>
  <c r="F266" i="3" s="1"/>
  <c r="I266" i="3" l="1"/>
  <c r="H266" i="3"/>
  <c r="G266" i="3"/>
  <c r="K266" i="3"/>
  <c r="K328" i="3"/>
  <c r="K329" i="3"/>
  <c r="K330" i="3"/>
  <c r="K331" i="3"/>
  <c r="K332" i="3"/>
  <c r="M332" i="3" s="1"/>
  <c r="K333" i="3"/>
  <c r="L333" i="3" s="1"/>
  <c r="K334" i="3"/>
  <c r="K335" i="3"/>
  <c r="K336" i="3"/>
  <c r="K337" i="3"/>
  <c r="K338" i="3"/>
  <c r="K339" i="3"/>
  <c r="K340" i="3"/>
  <c r="M340" i="3" s="1"/>
  <c r="K341" i="3"/>
  <c r="K342" i="3"/>
  <c r="K343" i="3"/>
  <c r="K344" i="3"/>
  <c r="M344" i="3" s="1"/>
  <c r="K345" i="3"/>
  <c r="M345" i="3" s="1"/>
  <c r="K346" i="3"/>
  <c r="K347" i="3"/>
  <c r="K348" i="3"/>
  <c r="M348" i="3" s="1"/>
  <c r="K349" i="3"/>
  <c r="M349" i="3" s="1"/>
  <c r="K350" i="3"/>
  <c r="K351" i="3"/>
  <c r="K352" i="3"/>
  <c r="L352" i="3" s="1"/>
  <c r="K353" i="3"/>
  <c r="M353" i="3" s="1"/>
  <c r="K354" i="3"/>
  <c r="K355" i="3"/>
  <c r="K356" i="3"/>
  <c r="M356" i="3" s="1"/>
  <c r="K357" i="3"/>
  <c r="K358" i="3"/>
  <c r="K359" i="3"/>
  <c r="K360" i="3"/>
  <c r="K361" i="3"/>
  <c r="M361" i="3" s="1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M433" i="3" s="1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M461" i="3" s="1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M489" i="3" s="1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8" i="3"/>
  <c r="I7" i="3"/>
  <c r="H14" i="3"/>
  <c r="H22" i="3"/>
  <c r="H25" i="3"/>
  <c r="H26" i="3"/>
  <c r="H30" i="3"/>
  <c r="H38" i="3"/>
  <c r="H46" i="3"/>
  <c r="H53" i="3"/>
  <c r="H54" i="3"/>
  <c r="H58" i="3"/>
  <c r="H62" i="3"/>
  <c r="H74" i="3"/>
  <c r="H81" i="3"/>
  <c r="H86" i="3"/>
  <c r="H89" i="3"/>
  <c r="H90" i="3"/>
  <c r="H94" i="3"/>
  <c r="H102" i="3"/>
  <c r="H110" i="3"/>
  <c r="H117" i="3"/>
  <c r="H118" i="3"/>
  <c r="H122" i="3"/>
  <c r="H126" i="3"/>
  <c r="H138" i="3"/>
  <c r="H145" i="3"/>
  <c r="H150" i="3"/>
  <c r="H153" i="3"/>
  <c r="H154" i="3"/>
  <c r="H158" i="3"/>
  <c r="H166" i="3"/>
  <c r="H174" i="3"/>
  <c r="H181" i="3"/>
  <c r="H182" i="3"/>
  <c r="H186" i="3"/>
  <c r="H190" i="3"/>
  <c r="H202" i="3"/>
  <c r="H209" i="3"/>
  <c r="H214" i="3"/>
  <c r="H217" i="3"/>
  <c r="H218" i="3"/>
  <c r="H222" i="3"/>
  <c r="H230" i="3"/>
  <c r="H238" i="3"/>
  <c r="H245" i="3"/>
  <c r="H246" i="3"/>
  <c r="H250" i="3"/>
  <c r="H254" i="3"/>
  <c r="H267" i="3"/>
  <c r="H279" i="3"/>
  <c r="H283" i="3"/>
  <c r="H287" i="3"/>
  <c r="H295" i="3"/>
  <c r="H303" i="3"/>
  <c r="H311" i="3"/>
  <c r="H315" i="3"/>
  <c r="H319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G10" i="3"/>
  <c r="G16" i="3"/>
  <c r="G18" i="3"/>
  <c r="G22" i="3"/>
  <c r="G26" i="3"/>
  <c r="G36" i="3"/>
  <c r="G41" i="3"/>
  <c r="G45" i="3"/>
  <c r="G57" i="3"/>
  <c r="G61" i="3"/>
  <c r="G68" i="3"/>
  <c r="G73" i="3"/>
  <c r="G77" i="3"/>
  <c r="G89" i="3"/>
  <c r="G93" i="3"/>
  <c r="G100" i="3"/>
  <c r="G105" i="3"/>
  <c r="G109" i="3"/>
  <c r="G121" i="3"/>
  <c r="G125" i="3"/>
  <c r="G132" i="3"/>
  <c r="G137" i="3"/>
  <c r="G141" i="3"/>
  <c r="G153" i="3"/>
  <c r="G157" i="3"/>
  <c r="G164" i="3"/>
  <c r="G169" i="3"/>
  <c r="G173" i="3"/>
  <c r="G185" i="3"/>
  <c r="G189" i="3"/>
  <c r="G196" i="3"/>
  <c r="G201" i="3"/>
  <c r="G205" i="3"/>
  <c r="G217" i="3"/>
  <c r="G221" i="3"/>
  <c r="G228" i="3"/>
  <c r="G233" i="3"/>
  <c r="G237" i="3"/>
  <c r="G249" i="3"/>
  <c r="G253" i="3"/>
  <c r="G260" i="3"/>
  <c r="G282" i="3"/>
  <c r="G293" i="3"/>
  <c r="G314" i="3"/>
  <c r="G325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F9" i="3"/>
  <c r="F10" i="3"/>
  <c r="F14" i="3"/>
  <c r="F21" i="3"/>
  <c r="F22" i="3"/>
  <c r="F25" i="3"/>
  <c r="F26" i="3"/>
  <c r="F30" i="3"/>
  <c r="F32" i="3"/>
  <c r="F37" i="3"/>
  <c r="F38" i="3"/>
  <c r="F41" i="3"/>
  <c r="F42" i="3"/>
  <c r="F46" i="3"/>
  <c r="F52" i="3"/>
  <c r="F53" i="3"/>
  <c r="F54" i="3"/>
  <c r="F57" i="3"/>
  <c r="F58" i="3"/>
  <c r="F62" i="3"/>
  <c r="F69" i="3"/>
  <c r="F70" i="3"/>
  <c r="F73" i="3"/>
  <c r="F74" i="3"/>
  <c r="F78" i="3"/>
  <c r="F85" i="3"/>
  <c r="F86" i="3"/>
  <c r="F89" i="3"/>
  <c r="F90" i="3"/>
  <c r="F94" i="3"/>
  <c r="F96" i="3"/>
  <c r="F101" i="3"/>
  <c r="F102" i="3"/>
  <c r="F105" i="3"/>
  <c r="F106" i="3"/>
  <c r="F110" i="3"/>
  <c r="F116" i="3"/>
  <c r="F117" i="3"/>
  <c r="F118" i="3"/>
  <c r="F121" i="3"/>
  <c r="F122" i="3"/>
  <c r="F126" i="3"/>
  <c r="F133" i="3"/>
  <c r="F134" i="3"/>
  <c r="F137" i="3"/>
  <c r="F138" i="3"/>
  <c r="F142" i="3"/>
  <c r="F146" i="3"/>
  <c r="F150" i="3"/>
  <c r="F154" i="3"/>
  <c r="F158" i="3"/>
  <c r="F162" i="3"/>
  <c r="F166" i="3"/>
  <c r="F170" i="3"/>
  <c r="F174" i="3"/>
  <c r="F178" i="3"/>
  <c r="F182" i="3"/>
  <c r="F186" i="3"/>
  <c r="F190" i="3"/>
  <c r="F194" i="3"/>
  <c r="F198" i="3"/>
  <c r="F202" i="3"/>
  <c r="F206" i="3"/>
  <c r="F210" i="3"/>
  <c r="F214" i="3"/>
  <c r="F218" i="3"/>
  <c r="F222" i="3"/>
  <c r="F226" i="3"/>
  <c r="F230" i="3"/>
  <c r="F234" i="3"/>
  <c r="F238" i="3"/>
  <c r="F242" i="3"/>
  <c r="F246" i="3"/>
  <c r="F250" i="3"/>
  <c r="F254" i="3"/>
  <c r="F258" i="3"/>
  <c r="F262" i="3"/>
  <c r="F267" i="3"/>
  <c r="F271" i="3"/>
  <c r="F275" i="3"/>
  <c r="F279" i="3"/>
  <c r="F283" i="3"/>
  <c r="F287" i="3"/>
  <c r="F291" i="3"/>
  <c r="F295" i="3"/>
  <c r="F299" i="3"/>
  <c r="F303" i="3"/>
  <c r="F307" i="3"/>
  <c r="F311" i="3"/>
  <c r="F315" i="3"/>
  <c r="F319" i="3"/>
  <c r="F323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G51" i="3" s="1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H67" i="3" s="1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G83" i="3" s="1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G115" i="3" s="1"/>
  <c r="E116" i="3"/>
  <c r="E117" i="3"/>
  <c r="E118" i="3"/>
  <c r="E119" i="3"/>
  <c r="E120" i="3"/>
  <c r="E121" i="3"/>
  <c r="E122" i="3"/>
  <c r="E123" i="3"/>
  <c r="H123" i="3" s="1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G147" i="3" s="1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G179" i="3" s="1"/>
  <c r="E180" i="3"/>
  <c r="E181" i="3"/>
  <c r="E182" i="3"/>
  <c r="E183" i="3"/>
  <c r="E184" i="3"/>
  <c r="E185" i="3"/>
  <c r="E186" i="3"/>
  <c r="E187" i="3"/>
  <c r="H187" i="3" s="1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G211" i="3" s="1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F231" i="3" s="1"/>
  <c r="E232" i="3"/>
  <c r="E233" i="3"/>
  <c r="E234" i="3"/>
  <c r="E235" i="3"/>
  <c r="E236" i="3"/>
  <c r="E237" i="3"/>
  <c r="E238" i="3"/>
  <c r="E239" i="3"/>
  <c r="F239" i="3" s="1"/>
  <c r="E240" i="3"/>
  <c r="E241" i="3"/>
  <c r="E242" i="3"/>
  <c r="E243" i="3"/>
  <c r="E244" i="3"/>
  <c r="E245" i="3"/>
  <c r="E246" i="3"/>
  <c r="E247" i="3"/>
  <c r="F247" i="3" s="1"/>
  <c r="E248" i="3"/>
  <c r="E249" i="3"/>
  <c r="E250" i="3"/>
  <c r="E251" i="3"/>
  <c r="E252" i="3"/>
  <c r="E253" i="3"/>
  <c r="E254" i="3"/>
  <c r="E255" i="3"/>
  <c r="F255" i="3" s="1"/>
  <c r="E256" i="3"/>
  <c r="E257" i="3"/>
  <c r="E258" i="3"/>
  <c r="E259" i="3"/>
  <c r="E260" i="3"/>
  <c r="E261" i="3"/>
  <c r="E262" i="3"/>
  <c r="E263" i="3"/>
  <c r="F263" i="3" s="1"/>
  <c r="E264" i="3"/>
  <c r="E265" i="3"/>
  <c r="E267" i="3"/>
  <c r="E268" i="3"/>
  <c r="E269" i="3"/>
  <c r="E270" i="3"/>
  <c r="G270" i="3" s="1"/>
  <c r="E271" i="3"/>
  <c r="E272" i="3"/>
  <c r="F272" i="3" s="1"/>
  <c r="E273" i="3"/>
  <c r="E274" i="3"/>
  <c r="H274" i="3" s="1"/>
  <c r="E275" i="3"/>
  <c r="E276" i="3"/>
  <c r="E277" i="3"/>
  <c r="E278" i="3"/>
  <c r="E279" i="3"/>
  <c r="E280" i="3"/>
  <c r="F280" i="3" s="1"/>
  <c r="E281" i="3"/>
  <c r="E282" i="3"/>
  <c r="H282" i="3" s="1"/>
  <c r="E283" i="3"/>
  <c r="E284" i="3"/>
  <c r="E285" i="3"/>
  <c r="E286" i="3"/>
  <c r="G286" i="3" s="1"/>
  <c r="E287" i="3"/>
  <c r="E288" i="3"/>
  <c r="F288" i="3" s="1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G302" i="3" s="1"/>
  <c r="E303" i="3"/>
  <c r="E304" i="3"/>
  <c r="E305" i="3"/>
  <c r="E306" i="3"/>
  <c r="E307" i="3"/>
  <c r="E308" i="3"/>
  <c r="G308" i="3" s="1"/>
  <c r="E309" i="3"/>
  <c r="E310" i="3"/>
  <c r="H310" i="3" s="1"/>
  <c r="E311" i="3"/>
  <c r="E312" i="3"/>
  <c r="E313" i="3"/>
  <c r="E314" i="3"/>
  <c r="E315" i="3"/>
  <c r="E316" i="3"/>
  <c r="E317" i="3"/>
  <c r="E318" i="3"/>
  <c r="G318" i="3" s="1"/>
  <c r="E319" i="3"/>
  <c r="E320" i="3"/>
  <c r="E321" i="3"/>
  <c r="E322" i="3"/>
  <c r="E323" i="3"/>
  <c r="E324" i="3"/>
  <c r="H324" i="3" s="1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" i="3"/>
  <c r="D4" i="3"/>
  <c r="D5" i="3"/>
  <c r="D6" i="3"/>
  <c r="D7" i="3"/>
  <c r="D8" i="3"/>
  <c r="H8" i="3"/>
  <c r="E8" i="3"/>
  <c r="H7" i="3"/>
  <c r="G7" i="3"/>
  <c r="E7" i="3"/>
  <c r="D2" i="3"/>
  <c r="K320" i="3" l="1"/>
  <c r="I320" i="3"/>
  <c r="H320" i="3"/>
  <c r="K312" i="3"/>
  <c r="I312" i="3"/>
  <c r="H312" i="3"/>
  <c r="G312" i="3"/>
  <c r="K304" i="3"/>
  <c r="I304" i="3"/>
  <c r="H304" i="3"/>
  <c r="K296" i="3"/>
  <c r="I296" i="3"/>
  <c r="H296" i="3"/>
  <c r="G296" i="3"/>
  <c r="K292" i="3"/>
  <c r="I292" i="3"/>
  <c r="H292" i="3"/>
  <c r="K284" i="3"/>
  <c r="I284" i="3"/>
  <c r="H284" i="3"/>
  <c r="G284" i="3"/>
  <c r="K276" i="3"/>
  <c r="I276" i="3"/>
  <c r="H276" i="3"/>
  <c r="K268" i="3"/>
  <c r="I268" i="3"/>
  <c r="H268" i="3"/>
  <c r="G268" i="3"/>
  <c r="K259" i="3"/>
  <c r="I259" i="3"/>
  <c r="K251" i="3"/>
  <c r="I251" i="3"/>
  <c r="G251" i="3"/>
  <c r="K243" i="3"/>
  <c r="I243" i="3"/>
  <c r="H243" i="3"/>
  <c r="K235" i="3"/>
  <c r="I235" i="3"/>
  <c r="H235" i="3"/>
  <c r="G235" i="3"/>
  <c r="K223" i="3"/>
  <c r="I223" i="3"/>
  <c r="K215" i="3"/>
  <c r="I215" i="3"/>
  <c r="H215" i="3"/>
  <c r="G215" i="3"/>
  <c r="K207" i="3"/>
  <c r="I207" i="3"/>
  <c r="H207" i="3"/>
  <c r="K199" i="3"/>
  <c r="I199" i="3"/>
  <c r="H199" i="3"/>
  <c r="G199" i="3"/>
  <c r="K191" i="3"/>
  <c r="I191" i="3"/>
  <c r="H191" i="3"/>
  <c r="K183" i="3"/>
  <c r="I183" i="3"/>
  <c r="H183" i="3"/>
  <c r="G183" i="3"/>
  <c r="K175" i="3"/>
  <c r="I175" i="3"/>
  <c r="H175" i="3"/>
  <c r="K167" i="3"/>
  <c r="I167" i="3"/>
  <c r="H167" i="3"/>
  <c r="G167" i="3"/>
  <c r="K159" i="3"/>
  <c r="I159" i="3"/>
  <c r="K151" i="3"/>
  <c r="I151" i="3"/>
  <c r="H151" i="3"/>
  <c r="G151" i="3"/>
  <c r="K143" i="3"/>
  <c r="I143" i="3"/>
  <c r="H143" i="3"/>
  <c r="K135" i="3"/>
  <c r="I135" i="3"/>
  <c r="H135" i="3"/>
  <c r="F135" i="3"/>
  <c r="G135" i="3"/>
  <c r="K127" i="3"/>
  <c r="I127" i="3"/>
  <c r="F127" i="3"/>
  <c r="H127" i="3"/>
  <c r="K119" i="3"/>
  <c r="I119" i="3"/>
  <c r="H119" i="3"/>
  <c r="F119" i="3"/>
  <c r="G119" i="3"/>
  <c r="K111" i="3"/>
  <c r="I111" i="3"/>
  <c r="F111" i="3"/>
  <c r="H111" i="3"/>
  <c r="K103" i="3"/>
  <c r="I103" i="3"/>
  <c r="H103" i="3"/>
  <c r="F103" i="3"/>
  <c r="G103" i="3"/>
  <c r="K95" i="3"/>
  <c r="I95" i="3"/>
  <c r="F95" i="3"/>
  <c r="K87" i="3"/>
  <c r="I87" i="3"/>
  <c r="H87" i="3"/>
  <c r="F87" i="3"/>
  <c r="G87" i="3"/>
  <c r="K79" i="3"/>
  <c r="I79" i="3"/>
  <c r="F79" i="3"/>
  <c r="H79" i="3"/>
  <c r="K71" i="3"/>
  <c r="I71" i="3"/>
  <c r="H71" i="3"/>
  <c r="F71" i="3"/>
  <c r="G71" i="3"/>
  <c r="K63" i="3"/>
  <c r="I63" i="3"/>
  <c r="F63" i="3"/>
  <c r="H63" i="3"/>
  <c r="K55" i="3"/>
  <c r="I55" i="3"/>
  <c r="H55" i="3"/>
  <c r="F55" i="3"/>
  <c r="G55" i="3"/>
  <c r="K47" i="3"/>
  <c r="I47" i="3"/>
  <c r="F47" i="3"/>
  <c r="H47" i="3"/>
  <c r="K39" i="3"/>
  <c r="I39" i="3"/>
  <c r="H39" i="3"/>
  <c r="F39" i="3"/>
  <c r="G39" i="3"/>
  <c r="K31" i="3"/>
  <c r="I31" i="3"/>
  <c r="F31" i="3"/>
  <c r="K23" i="3"/>
  <c r="I23" i="3"/>
  <c r="H23" i="3"/>
  <c r="F23" i="3"/>
  <c r="K15" i="3"/>
  <c r="I15" i="3"/>
  <c r="H15" i="3"/>
  <c r="F15" i="3"/>
  <c r="G272" i="3"/>
  <c r="G239" i="3"/>
  <c r="G175" i="3"/>
  <c r="G111" i="3"/>
  <c r="G79" i="3"/>
  <c r="H288" i="3"/>
  <c r="H31" i="3"/>
  <c r="K325" i="3"/>
  <c r="I325" i="3"/>
  <c r="H325" i="3"/>
  <c r="F325" i="3"/>
  <c r="K321" i="3"/>
  <c r="I321" i="3"/>
  <c r="H321" i="3"/>
  <c r="G321" i="3"/>
  <c r="F321" i="3"/>
  <c r="K317" i="3"/>
  <c r="I317" i="3"/>
  <c r="H317" i="3"/>
  <c r="G317" i="3"/>
  <c r="F317" i="3"/>
  <c r="K313" i="3"/>
  <c r="I313" i="3"/>
  <c r="H313" i="3"/>
  <c r="F313" i="3"/>
  <c r="K309" i="3"/>
  <c r="I309" i="3"/>
  <c r="H309" i="3"/>
  <c r="F309" i="3"/>
  <c r="K305" i="3"/>
  <c r="I305" i="3"/>
  <c r="H305" i="3"/>
  <c r="G305" i="3"/>
  <c r="F305" i="3"/>
  <c r="K301" i="3"/>
  <c r="I301" i="3"/>
  <c r="H301" i="3"/>
  <c r="G301" i="3"/>
  <c r="F301" i="3"/>
  <c r="K297" i="3"/>
  <c r="I297" i="3"/>
  <c r="H297" i="3"/>
  <c r="F297" i="3"/>
  <c r="K293" i="3"/>
  <c r="I293" i="3"/>
  <c r="H293" i="3"/>
  <c r="F293" i="3"/>
  <c r="K289" i="3"/>
  <c r="I289" i="3"/>
  <c r="H289" i="3"/>
  <c r="G289" i="3"/>
  <c r="F289" i="3"/>
  <c r="K285" i="3"/>
  <c r="I285" i="3"/>
  <c r="H285" i="3"/>
  <c r="G285" i="3"/>
  <c r="F285" i="3"/>
  <c r="K281" i="3"/>
  <c r="I281" i="3"/>
  <c r="H281" i="3"/>
  <c r="F281" i="3"/>
  <c r="K277" i="3"/>
  <c r="I277" i="3"/>
  <c r="H277" i="3"/>
  <c r="F277" i="3"/>
  <c r="K273" i="3"/>
  <c r="I273" i="3"/>
  <c r="H273" i="3"/>
  <c r="G273" i="3"/>
  <c r="F273" i="3"/>
  <c r="K269" i="3"/>
  <c r="I269" i="3"/>
  <c r="H269" i="3"/>
  <c r="G269" i="3"/>
  <c r="F269" i="3"/>
  <c r="K264" i="3"/>
  <c r="I264" i="3"/>
  <c r="H264" i="3"/>
  <c r="F264" i="3"/>
  <c r="K260" i="3"/>
  <c r="I260" i="3"/>
  <c r="H260" i="3"/>
  <c r="F260" i="3"/>
  <c r="K256" i="3"/>
  <c r="I256" i="3"/>
  <c r="H256" i="3"/>
  <c r="G256" i="3"/>
  <c r="F256" i="3"/>
  <c r="K252" i="3"/>
  <c r="I252" i="3"/>
  <c r="H252" i="3"/>
  <c r="G252" i="3"/>
  <c r="F252" i="3"/>
  <c r="K248" i="3"/>
  <c r="I248" i="3"/>
  <c r="H248" i="3"/>
  <c r="F248" i="3"/>
  <c r="K244" i="3"/>
  <c r="I244" i="3"/>
  <c r="H244" i="3"/>
  <c r="F244" i="3"/>
  <c r="K240" i="3"/>
  <c r="I240" i="3"/>
  <c r="H240" i="3"/>
  <c r="G240" i="3"/>
  <c r="F240" i="3"/>
  <c r="K236" i="3"/>
  <c r="I236" i="3"/>
  <c r="H236" i="3"/>
  <c r="G236" i="3"/>
  <c r="F236" i="3"/>
  <c r="K232" i="3"/>
  <c r="I232" i="3"/>
  <c r="H232" i="3"/>
  <c r="F232" i="3"/>
  <c r="K228" i="3"/>
  <c r="I228" i="3"/>
  <c r="H228" i="3"/>
  <c r="F228" i="3"/>
  <c r="K224" i="3"/>
  <c r="I224" i="3"/>
  <c r="H224" i="3"/>
  <c r="G224" i="3"/>
  <c r="F224" i="3"/>
  <c r="K220" i="3"/>
  <c r="I220" i="3"/>
  <c r="H220" i="3"/>
  <c r="G220" i="3"/>
  <c r="F220" i="3"/>
  <c r="K216" i="3"/>
  <c r="I216" i="3"/>
  <c r="H216" i="3"/>
  <c r="F216" i="3"/>
  <c r="K212" i="3"/>
  <c r="I212" i="3"/>
  <c r="H212" i="3"/>
  <c r="F212" i="3"/>
  <c r="K208" i="3"/>
  <c r="I208" i="3"/>
  <c r="H208" i="3"/>
  <c r="G208" i="3"/>
  <c r="F208" i="3"/>
  <c r="K204" i="3"/>
  <c r="I204" i="3"/>
  <c r="H204" i="3"/>
  <c r="G204" i="3"/>
  <c r="F204" i="3"/>
  <c r="K200" i="3"/>
  <c r="I200" i="3"/>
  <c r="H200" i="3"/>
  <c r="F200" i="3"/>
  <c r="K196" i="3"/>
  <c r="I196" i="3"/>
  <c r="H196" i="3"/>
  <c r="F196" i="3"/>
  <c r="K192" i="3"/>
  <c r="I192" i="3"/>
  <c r="H192" i="3"/>
  <c r="G192" i="3"/>
  <c r="F192" i="3"/>
  <c r="K188" i="3"/>
  <c r="I188" i="3"/>
  <c r="H188" i="3"/>
  <c r="G188" i="3"/>
  <c r="F188" i="3"/>
  <c r="K184" i="3"/>
  <c r="I184" i="3"/>
  <c r="H184" i="3"/>
  <c r="F184" i="3"/>
  <c r="K180" i="3"/>
  <c r="I180" i="3"/>
  <c r="H180" i="3"/>
  <c r="F180" i="3"/>
  <c r="K176" i="3"/>
  <c r="I176" i="3"/>
  <c r="H176" i="3"/>
  <c r="G176" i="3"/>
  <c r="F176" i="3"/>
  <c r="K172" i="3"/>
  <c r="I172" i="3"/>
  <c r="H172" i="3"/>
  <c r="G172" i="3"/>
  <c r="F172" i="3"/>
  <c r="K168" i="3"/>
  <c r="I168" i="3"/>
  <c r="H168" i="3"/>
  <c r="F168" i="3"/>
  <c r="K164" i="3"/>
  <c r="I164" i="3"/>
  <c r="H164" i="3"/>
  <c r="F164" i="3"/>
  <c r="K160" i="3"/>
  <c r="I160" i="3"/>
  <c r="H160" i="3"/>
  <c r="G160" i="3"/>
  <c r="F160" i="3"/>
  <c r="K156" i="3"/>
  <c r="I156" i="3"/>
  <c r="H156" i="3"/>
  <c r="G156" i="3"/>
  <c r="F156" i="3"/>
  <c r="K152" i="3"/>
  <c r="I152" i="3"/>
  <c r="H152" i="3"/>
  <c r="F152" i="3"/>
  <c r="K148" i="3"/>
  <c r="I148" i="3"/>
  <c r="H148" i="3"/>
  <c r="F148" i="3"/>
  <c r="K144" i="3"/>
  <c r="I144" i="3"/>
  <c r="H144" i="3"/>
  <c r="G144" i="3"/>
  <c r="F144" i="3"/>
  <c r="K140" i="3"/>
  <c r="I140" i="3"/>
  <c r="H140" i="3"/>
  <c r="G140" i="3"/>
  <c r="F140" i="3"/>
  <c r="K136" i="3"/>
  <c r="I136" i="3"/>
  <c r="H136" i="3"/>
  <c r="F136" i="3"/>
  <c r="K132" i="3"/>
  <c r="I132" i="3"/>
  <c r="H132" i="3"/>
  <c r="K128" i="3"/>
  <c r="I128" i="3"/>
  <c r="H128" i="3"/>
  <c r="G128" i="3"/>
  <c r="K124" i="3"/>
  <c r="I124" i="3"/>
  <c r="H124" i="3"/>
  <c r="G124" i="3"/>
  <c r="F124" i="3"/>
  <c r="K120" i="3"/>
  <c r="I120" i="3"/>
  <c r="H120" i="3"/>
  <c r="F120" i="3"/>
  <c r="K116" i="3"/>
  <c r="I116" i="3"/>
  <c r="H116" i="3"/>
  <c r="K112" i="3"/>
  <c r="I112" i="3"/>
  <c r="H112" i="3"/>
  <c r="G112" i="3"/>
  <c r="K108" i="3"/>
  <c r="I108" i="3"/>
  <c r="H108" i="3"/>
  <c r="G108" i="3"/>
  <c r="F108" i="3"/>
  <c r="K104" i="3"/>
  <c r="I104" i="3"/>
  <c r="H104" i="3"/>
  <c r="F104" i="3"/>
  <c r="K100" i="3"/>
  <c r="I100" i="3"/>
  <c r="H100" i="3"/>
  <c r="K96" i="3"/>
  <c r="I96" i="3"/>
  <c r="H96" i="3"/>
  <c r="G96" i="3"/>
  <c r="K92" i="3"/>
  <c r="I92" i="3"/>
  <c r="H92" i="3"/>
  <c r="G92" i="3"/>
  <c r="F92" i="3"/>
  <c r="K88" i="3"/>
  <c r="I88" i="3"/>
  <c r="H88" i="3"/>
  <c r="F88" i="3"/>
  <c r="K84" i="3"/>
  <c r="I84" i="3"/>
  <c r="H84" i="3"/>
  <c r="K80" i="3"/>
  <c r="I80" i="3"/>
  <c r="H80" i="3"/>
  <c r="G80" i="3"/>
  <c r="K76" i="3"/>
  <c r="I76" i="3"/>
  <c r="H76" i="3"/>
  <c r="G76" i="3"/>
  <c r="F76" i="3"/>
  <c r="K72" i="3"/>
  <c r="I72" i="3"/>
  <c r="H72" i="3"/>
  <c r="F72" i="3"/>
  <c r="K68" i="3"/>
  <c r="I68" i="3"/>
  <c r="H68" i="3"/>
  <c r="K64" i="3"/>
  <c r="I64" i="3"/>
  <c r="H64" i="3"/>
  <c r="G64" i="3"/>
  <c r="K60" i="3"/>
  <c r="I60" i="3"/>
  <c r="H60" i="3"/>
  <c r="G60" i="3"/>
  <c r="F60" i="3"/>
  <c r="K56" i="3"/>
  <c r="I56" i="3"/>
  <c r="H56" i="3"/>
  <c r="F56" i="3"/>
  <c r="K52" i="3"/>
  <c r="I52" i="3"/>
  <c r="H52" i="3"/>
  <c r="K48" i="3"/>
  <c r="I48" i="3"/>
  <c r="H48" i="3"/>
  <c r="G48" i="3"/>
  <c r="K44" i="3"/>
  <c r="I44" i="3"/>
  <c r="H44" i="3"/>
  <c r="G44" i="3"/>
  <c r="F44" i="3"/>
  <c r="K40" i="3"/>
  <c r="I40" i="3"/>
  <c r="H40" i="3"/>
  <c r="F40" i="3"/>
  <c r="K36" i="3"/>
  <c r="I36" i="3"/>
  <c r="H36" i="3"/>
  <c r="K32" i="3"/>
  <c r="I32" i="3"/>
  <c r="H32" i="3"/>
  <c r="G32" i="3"/>
  <c r="K28" i="3"/>
  <c r="I28" i="3"/>
  <c r="H28" i="3"/>
  <c r="F28" i="3"/>
  <c r="K24" i="3"/>
  <c r="I24" i="3"/>
  <c r="H24" i="3"/>
  <c r="G24" i="3"/>
  <c r="F24" i="3"/>
  <c r="K20" i="3"/>
  <c r="H20" i="3"/>
  <c r="G20" i="3"/>
  <c r="K16" i="3"/>
  <c r="I16" i="3"/>
  <c r="K12" i="3"/>
  <c r="I12" i="3"/>
  <c r="H12" i="3"/>
  <c r="G12" i="3"/>
  <c r="F12" i="3"/>
  <c r="F320" i="3"/>
  <c r="F312" i="3"/>
  <c r="F304" i="3"/>
  <c r="F296" i="3"/>
  <c r="F223" i="3"/>
  <c r="F215" i="3"/>
  <c r="F207" i="3"/>
  <c r="F199" i="3"/>
  <c r="F191" i="3"/>
  <c r="F183" i="3"/>
  <c r="F175" i="3"/>
  <c r="F167" i="3"/>
  <c r="F159" i="3"/>
  <c r="F151" i="3"/>
  <c r="F143" i="3"/>
  <c r="F100" i="3"/>
  <c r="F80" i="3"/>
  <c r="F36" i="3"/>
  <c r="F16" i="3"/>
  <c r="G297" i="3"/>
  <c r="G276" i="3"/>
  <c r="G264" i="3"/>
  <c r="G243" i="3"/>
  <c r="G232" i="3"/>
  <c r="G200" i="3"/>
  <c r="G168" i="3"/>
  <c r="G136" i="3"/>
  <c r="G104" i="3"/>
  <c r="G72" i="3"/>
  <c r="G40" i="3"/>
  <c r="G28" i="3"/>
  <c r="H259" i="3"/>
  <c r="H223" i="3"/>
  <c r="K227" i="3"/>
  <c r="I227" i="3"/>
  <c r="H227" i="3"/>
  <c r="K324" i="3"/>
  <c r="I324" i="3"/>
  <c r="K316" i="3"/>
  <c r="I316" i="3"/>
  <c r="G316" i="3"/>
  <c r="K308" i="3"/>
  <c r="I308" i="3"/>
  <c r="H308" i="3"/>
  <c r="K300" i="3"/>
  <c r="I300" i="3"/>
  <c r="H300" i="3"/>
  <c r="G300" i="3"/>
  <c r="K288" i="3"/>
  <c r="I288" i="3"/>
  <c r="K280" i="3"/>
  <c r="I280" i="3"/>
  <c r="H280" i="3"/>
  <c r="G280" i="3"/>
  <c r="K272" i="3"/>
  <c r="I272" i="3"/>
  <c r="H272" i="3"/>
  <c r="K263" i="3"/>
  <c r="I263" i="3"/>
  <c r="H263" i="3"/>
  <c r="G263" i="3"/>
  <c r="K255" i="3"/>
  <c r="I255" i="3"/>
  <c r="H255" i="3"/>
  <c r="K247" i="3"/>
  <c r="I247" i="3"/>
  <c r="H247" i="3"/>
  <c r="G247" i="3"/>
  <c r="K239" i="3"/>
  <c r="I239" i="3"/>
  <c r="H239" i="3"/>
  <c r="K231" i="3"/>
  <c r="I231" i="3"/>
  <c r="H231" i="3"/>
  <c r="G231" i="3"/>
  <c r="K219" i="3"/>
  <c r="I219" i="3"/>
  <c r="H219" i="3"/>
  <c r="G219" i="3"/>
  <c r="K211" i="3"/>
  <c r="I211" i="3"/>
  <c r="H211" i="3"/>
  <c r="K203" i="3"/>
  <c r="I203" i="3"/>
  <c r="H203" i="3"/>
  <c r="G203" i="3"/>
  <c r="K195" i="3"/>
  <c r="I195" i="3"/>
  <c r="K187" i="3"/>
  <c r="I187" i="3"/>
  <c r="G187" i="3"/>
  <c r="K179" i="3"/>
  <c r="I179" i="3"/>
  <c r="H179" i="3"/>
  <c r="K171" i="3"/>
  <c r="I171" i="3"/>
  <c r="H171" i="3"/>
  <c r="G171" i="3"/>
  <c r="K163" i="3"/>
  <c r="I163" i="3"/>
  <c r="H163" i="3"/>
  <c r="K155" i="3"/>
  <c r="I155" i="3"/>
  <c r="H155" i="3"/>
  <c r="G155" i="3"/>
  <c r="K147" i="3"/>
  <c r="I147" i="3"/>
  <c r="H147" i="3"/>
  <c r="K139" i="3"/>
  <c r="I139" i="3"/>
  <c r="F139" i="3"/>
  <c r="H139" i="3"/>
  <c r="G139" i="3"/>
  <c r="K131" i="3"/>
  <c r="I131" i="3"/>
  <c r="F131" i="3"/>
  <c r="K123" i="3"/>
  <c r="I123" i="3"/>
  <c r="F123" i="3"/>
  <c r="G123" i="3"/>
  <c r="K115" i="3"/>
  <c r="I115" i="3"/>
  <c r="F115" i="3"/>
  <c r="H115" i="3"/>
  <c r="K107" i="3"/>
  <c r="I107" i="3"/>
  <c r="F107" i="3"/>
  <c r="H107" i="3"/>
  <c r="G107" i="3"/>
  <c r="K99" i="3"/>
  <c r="I99" i="3"/>
  <c r="F99" i="3"/>
  <c r="H99" i="3"/>
  <c r="K91" i="3"/>
  <c r="I91" i="3"/>
  <c r="F91" i="3"/>
  <c r="H91" i="3"/>
  <c r="G91" i="3"/>
  <c r="K83" i="3"/>
  <c r="I83" i="3"/>
  <c r="F83" i="3"/>
  <c r="H83" i="3"/>
  <c r="K75" i="3"/>
  <c r="I75" i="3"/>
  <c r="F75" i="3"/>
  <c r="H75" i="3"/>
  <c r="G75" i="3"/>
  <c r="K67" i="3"/>
  <c r="I67" i="3"/>
  <c r="F67" i="3"/>
  <c r="K59" i="3"/>
  <c r="I59" i="3"/>
  <c r="F59" i="3"/>
  <c r="G59" i="3"/>
  <c r="K51" i="3"/>
  <c r="I51" i="3"/>
  <c r="F51" i="3"/>
  <c r="H51" i="3"/>
  <c r="K43" i="3"/>
  <c r="I43" i="3"/>
  <c r="F43" i="3"/>
  <c r="H43" i="3"/>
  <c r="G43" i="3"/>
  <c r="K35" i="3"/>
  <c r="I35" i="3"/>
  <c r="F35" i="3"/>
  <c r="H35" i="3"/>
  <c r="K27" i="3"/>
  <c r="I27" i="3"/>
  <c r="F27" i="3"/>
  <c r="H27" i="3"/>
  <c r="G27" i="3"/>
  <c r="K19" i="3"/>
  <c r="I19" i="3"/>
  <c r="G19" i="3"/>
  <c r="F19" i="3"/>
  <c r="H19" i="3"/>
  <c r="K11" i="3"/>
  <c r="I11" i="3"/>
  <c r="H11" i="3"/>
  <c r="F11" i="3"/>
  <c r="G11" i="3"/>
  <c r="G304" i="3"/>
  <c r="G207" i="3"/>
  <c r="G143" i="3"/>
  <c r="G47" i="3"/>
  <c r="F8" i="3"/>
  <c r="K8" i="3"/>
  <c r="G8" i="3"/>
  <c r="F324" i="3"/>
  <c r="F316" i="3"/>
  <c r="F308" i="3"/>
  <c r="F300" i="3"/>
  <c r="F292" i="3"/>
  <c r="F284" i="3"/>
  <c r="F276" i="3"/>
  <c r="F268" i="3"/>
  <c r="F259" i="3"/>
  <c r="F251" i="3"/>
  <c r="F243" i="3"/>
  <c r="F235" i="3"/>
  <c r="F227" i="3"/>
  <c r="F219" i="3"/>
  <c r="F211" i="3"/>
  <c r="F203" i="3"/>
  <c r="F195" i="3"/>
  <c r="F187" i="3"/>
  <c r="F179" i="3"/>
  <c r="F171" i="3"/>
  <c r="F163" i="3"/>
  <c r="F155" i="3"/>
  <c r="F147" i="3"/>
  <c r="F132" i="3"/>
  <c r="F112" i="3"/>
  <c r="F68" i="3"/>
  <c r="F48" i="3"/>
  <c r="G324" i="3"/>
  <c r="G313" i="3"/>
  <c r="G292" i="3"/>
  <c r="G281" i="3"/>
  <c r="G259" i="3"/>
  <c r="G248" i="3"/>
  <c r="G227" i="3"/>
  <c r="G216" i="3"/>
  <c r="G195" i="3"/>
  <c r="G184" i="3"/>
  <c r="G163" i="3"/>
  <c r="G152" i="3"/>
  <c r="G131" i="3"/>
  <c r="G120" i="3"/>
  <c r="G99" i="3"/>
  <c r="G88" i="3"/>
  <c r="G67" i="3"/>
  <c r="G56" i="3"/>
  <c r="G35" i="3"/>
  <c r="G23" i="3"/>
  <c r="G15" i="3"/>
  <c r="H251" i="3"/>
  <c r="H131" i="3"/>
  <c r="H95" i="3"/>
  <c r="H16" i="3"/>
  <c r="K326" i="3"/>
  <c r="I326" i="3"/>
  <c r="F326" i="3"/>
  <c r="H326" i="3"/>
  <c r="G326" i="3"/>
  <c r="K322" i="3"/>
  <c r="I322" i="3"/>
  <c r="G322" i="3"/>
  <c r="F322" i="3"/>
  <c r="H322" i="3"/>
  <c r="K318" i="3"/>
  <c r="I318" i="3"/>
  <c r="H318" i="3"/>
  <c r="F318" i="3"/>
  <c r="K314" i="3"/>
  <c r="I314" i="3"/>
  <c r="H314" i="3"/>
  <c r="F314" i="3"/>
  <c r="K310" i="3"/>
  <c r="I310" i="3"/>
  <c r="F310" i="3"/>
  <c r="G310" i="3"/>
  <c r="K306" i="3"/>
  <c r="I306" i="3"/>
  <c r="H306" i="3"/>
  <c r="G306" i="3"/>
  <c r="F306" i="3"/>
  <c r="K302" i="3"/>
  <c r="I302" i="3"/>
  <c r="H302" i="3"/>
  <c r="F302" i="3"/>
  <c r="K298" i="3"/>
  <c r="I298" i="3"/>
  <c r="F298" i="3"/>
  <c r="H298" i="3"/>
  <c r="K294" i="3"/>
  <c r="I294" i="3"/>
  <c r="F294" i="3"/>
  <c r="H294" i="3"/>
  <c r="G294" i="3"/>
  <c r="K290" i="3"/>
  <c r="I290" i="3"/>
  <c r="G290" i="3"/>
  <c r="F290" i="3"/>
  <c r="H290" i="3"/>
  <c r="K286" i="3"/>
  <c r="I286" i="3"/>
  <c r="H286" i="3"/>
  <c r="F286" i="3"/>
  <c r="K282" i="3"/>
  <c r="I282" i="3"/>
  <c r="F282" i="3"/>
  <c r="K278" i="3"/>
  <c r="I278" i="3"/>
  <c r="H278" i="3"/>
  <c r="F278" i="3"/>
  <c r="G278" i="3"/>
  <c r="K274" i="3"/>
  <c r="I274" i="3"/>
  <c r="G274" i="3"/>
  <c r="F274" i="3"/>
  <c r="K270" i="3"/>
  <c r="H270" i="3"/>
  <c r="F270" i="3"/>
  <c r="I270" i="3" s="1"/>
  <c r="K265" i="3"/>
  <c r="I265" i="3"/>
  <c r="F265" i="3"/>
  <c r="H265" i="3"/>
  <c r="K261" i="3"/>
  <c r="I261" i="3"/>
  <c r="F261" i="3"/>
  <c r="H261" i="3"/>
  <c r="G261" i="3"/>
  <c r="F128" i="3"/>
  <c r="F84" i="3"/>
  <c r="F64" i="3"/>
  <c r="F20" i="3"/>
  <c r="I20" i="3" s="1"/>
  <c r="G320" i="3"/>
  <c r="G309" i="3"/>
  <c r="G298" i="3"/>
  <c r="G288" i="3"/>
  <c r="G277" i="3"/>
  <c r="G265" i="3"/>
  <c r="G255" i="3"/>
  <c r="G244" i="3"/>
  <c r="G223" i="3"/>
  <c r="G212" i="3"/>
  <c r="G191" i="3"/>
  <c r="G180" i="3"/>
  <c r="G159" i="3"/>
  <c r="G148" i="3"/>
  <c r="G127" i="3"/>
  <c r="G116" i="3"/>
  <c r="G95" i="3"/>
  <c r="G84" i="3"/>
  <c r="G63" i="3"/>
  <c r="G52" i="3"/>
  <c r="G31" i="3"/>
  <c r="H316" i="3"/>
  <c r="H195" i="3"/>
  <c r="H159" i="3"/>
  <c r="H59" i="3"/>
  <c r="K257" i="3"/>
  <c r="I257" i="3"/>
  <c r="K253" i="3"/>
  <c r="I253" i="3"/>
  <c r="H253" i="3"/>
  <c r="K249" i="3"/>
  <c r="I249" i="3"/>
  <c r="K245" i="3"/>
  <c r="K241" i="3"/>
  <c r="I241" i="3"/>
  <c r="K237" i="3"/>
  <c r="I237" i="3"/>
  <c r="H237" i="3"/>
  <c r="K233" i="3"/>
  <c r="I233" i="3"/>
  <c r="K229" i="3"/>
  <c r="I229" i="3"/>
  <c r="K225" i="3"/>
  <c r="I225" i="3"/>
  <c r="K221" i="3"/>
  <c r="I221" i="3"/>
  <c r="H221" i="3"/>
  <c r="K217" i="3"/>
  <c r="I217" i="3"/>
  <c r="K213" i="3"/>
  <c r="I213" i="3"/>
  <c r="K209" i="3"/>
  <c r="I209" i="3"/>
  <c r="K205" i="3"/>
  <c r="I205" i="3"/>
  <c r="H205" i="3"/>
  <c r="K201" i="3"/>
  <c r="I201" i="3"/>
  <c r="K197" i="3"/>
  <c r="I197" i="3"/>
  <c r="K193" i="3"/>
  <c r="I193" i="3"/>
  <c r="K189" i="3"/>
  <c r="H189" i="3"/>
  <c r="K185" i="3"/>
  <c r="I185" i="3"/>
  <c r="K181" i="3"/>
  <c r="I181" i="3"/>
  <c r="K177" i="3"/>
  <c r="I177" i="3"/>
  <c r="K173" i="3"/>
  <c r="I173" i="3"/>
  <c r="H173" i="3"/>
  <c r="K169" i="3"/>
  <c r="I169" i="3"/>
  <c r="K165" i="3"/>
  <c r="I165" i="3"/>
  <c r="K161" i="3"/>
  <c r="I161" i="3"/>
  <c r="K157" i="3"/>
  <c r="I157" i="3"/>
  <c r="H157" i="3"/>
  <c r="K153" i="3"/>
  <c r="I153" i="3"/>
  <c r="K149" i="3"/>
  <c r="I149" i="3"/>
  <c r="K145" i="3"/>
  <c r="I145" i="3"/>
  <c r="K141" i="3"/>
  <c r="I141" i="3"/>
  <c r="H141" i="3"/>
  <c r="K137" i="3"/>
  <c r="I137" i="3"/>
  <c r="K133" i="3"/>
  <c r="I133" i="3"/>
  <c r="K129" i="3"/>
  <c r="I129" i="3"/>
  <c r="K125" i="3"/>
  <c r="I125" i="3"/>
  <c r="H125" i="3"/>
  <c r="K121" i="3"/>
  <c r="K117" i="3"/>
  <c r="I117" i="3"/>
  <c r="K113" i="3"/>
  <c r="I113" i="3"/>
  <c r="K109" i="3"/>
  <c r="I109" i="3"/>
  <c r="H109" i="3"/>
  <c r="K105" i="3"/>
  <c r="I105" i="3"/>
  <c r="K101" i="3"/>
  <c r="I101" i="3"/>
  <c r="K97" i="3"/>
  <c r="I97" i="3"/>
  <c r="K93" i="3"/>
  <c r="I93" i="3"/>
  <c r="H93" i="3"/>
  <c r="K89" i="3"/>
  <c r="I89" i="3"/>
  <c r="K85" i="3"/>
  <c r="I85" i="3"/>
  <c r="K81" i="3"/>
  <c r="I81" i="3"/>
  <c r="K77" i="3"/>
  <c r="I77" i="3"/>
  <c r="H77" i="3"/>
  <c r="K73" i="3"/>
  <c r="I73" i="3"/>
  <c r="K69" i="3"/>
  <c r="I69" i="3"/>
  <c r="K65" i="3"/>
  <c r="I65" i="3"/>
  <c r="K61" i="3"/>
  <c r="I61" i="3"/>
  <c r="H61" i="3"/>
  <c r="K57" i="3"/>
  <c r="I57" i="3"/>
  <c r="K53" i="3"/>
  <c r="K49" i="3"/>
  <c r="I49" i="3"/>
  <c r="K45" i="3"/>
  <c r="I45" i="3"/>
  <c r="H45" i="3"/>
  <c r="K41" i="3"/>
  <c r="I41" i="3"/>
  <c r="K37" i="3"/>
  <c r="I37" i="3"/>
  <c r="K33" i="3"/>
  <c r="I33" i="3"/>
  <c r="K29" i="3"/>
  <c r="G29" i="3"/>
  <c r="H29" i="3"/>
  <c r="K25" i="3"/>
  <c r="I25" i="3"/>
  <c r="G25" i="3"/>
  <c r="K21" i="3"/>
  <c r="I21" i="3"/>
  <c r="G21" i="3"/>
  <c r="K17" i="3"/>
  <c r="I17" i="3"/>
  <c r="H17" i="3"/>
  <c r="G17" i="3"/>
  <c r="K13" i="3"/>
  <c r="I13" i="3"/>
  <c r="H13" i="3"/>
  <c r="G13" i="3"/>
  <c r="K9" i="3"/>
  <c r="I9" i="3"/>
  <c r="H9" i="3"/>
  <c r="G9" i="3"/>
  <c r="F129" i="3"/>
  <c r="F113" i="3"/>
  <c r="F97" i="3"/>
  <c r="F81" i="3"/>
  <c r="F65" i="3"/>
  <c r="F49" i="3"/>
  <c r="F33" i="3"/>
  <c r="F17" i="3"/>
  <c r="G245" i="3"/>
  <c r="G229" i="3"/>
  <c r="G213" i="3"/>
  <c r="G197" i="3"/>
  <c r="G181" i="3"/>
  <c r="G165" i="3"/>
  <c r="G149" i="3"/>
  <c r="G133" i="3"/>
  <c r="G117" i="3"/>
  <c r="G101" i="3"/>
  <c r="G85" i="3"/>
  <c r="G69" i="3"/>
  <c r="G53" i="3"/>
  <c r="I53" i="3" s="1"/>
  <c r="G37" i="3"/>
  <c r="H233" i="3"/>
  <c r="H225" i="3"/>
  <c r="H197" i="3"/>
  <c r="H169" i="3"/>
  <c r="H161" i="3"/>
  <c r="H133" i="3"/>
  <c r="H105" i="3"/>
  <c r="H97" i="3"/>
  <c r="H69" i="3"/>
  <c r="H41" i="3"/>
  <c r="H33" i="3"/>
  <c r="H257" i="3"/>
  <c r="H229" i="3"/>
  <c r="H201" i="3"/>
  <c r="H193" i="3"/>
  <c r="H165" i="3"/>
  <c r="H137" i="3"/>
  <c r="H129" i="3"/>
  <c r="H101" i="3"/>
  <c r="H73" i="3"/>
  <c r="H65" i="3"/>
  <c r="H37" i="3"/>
  <c r="F7" i="3"/>
  <c r="K7" i="3"/>
  <c r="K327" i="3"/>
  <c r="I327" i="3"/>
  <c r="G327" i="3"/>
  <c r="K323" i="3"/>
  <c r="I323" i="3"/>
  <c r="H323" i="3"/>
  <c r="G323" i="3"/>
  <c r="K319" i="3"/>
  <c r="I319" i="3"/>
  <c r="G319" i="3"/>
  <c r="K315" i="3"/>
  <c r="I315" i="3"/>
  <c r="G315" i="3"/>
  <c r="K311" i="3"/>
  <c r="I311" i="3"/>
  <c r="G311" i="3"/>
  <c r="K307" i="3"/>
  <c r="I307" i="3"/>
  <c r="H307" i="3"/>
  <c r="G307" i="3"/>
  <c r="K303" i="3"/>
  <c r="I303" i="3"/>
  <c r="G303" i="3"/>
  <c r="K299" i="3"/>
  <c r="I299" i="3"/>
  <c r="G299" i="3"/>
  <c r="K295" i="3"/>
  <c r="I295" i="3"/>
  <c r="G295" i="3"/>
  <c r="K291" i="3"/>
  <c r="I291" i="3"/>
  <c r="H291" i="3"/>
  <c r="G291" i="3"/>
  <c r="K287" i="3"/>
  <c r="I287" i="3"/>
  <c r="G287" i="3"/>
  <c r="K283" i="3"/>
  <c r="I283" i="3"/>
  <c r="G283" i="3"/>
  <c r="K279" i="3"/>
  <c r="G279" i="3"/>
  <c r="I279" i="3" s="1"/>
  <c r="K275" i="3"/>
  <c r="I275" i="3"/>
  <c r="H275" i="3"/>
  <c r="G275" i="3"/>
  <c r="K271" i="3"/>
  <c r="G271" i="3"/>
  <c r="K267" i="3"/>
  <c r="I267" i="3"/>
  <c r="G267" i="3"/>
  <c r="K262" i="3"/>
  <c r="I262" i="3"/>
  <c r="G262" i="3"/>
  <c r="K258" i="3"/>
  <c r="I258" i="3"/>
  <c r="H258" i="3"/>
  <c r="G258" i="3"/>
  <c r="K254" i="3"/>
  <c r="I254" i="3"/>
  <c r="G254" i="3"/>
  <c r="K250" i="3"/>
  <c r="I250" i="3"/>
  <c r="G250" i="3"/>
  <c r="K246" i="3"/>
  <c r="I246" i="3"/>
  <c r="G246" i="3"/>
  <c r="K242" i="3"/>
  <c r="I242" i="3"/>
  <c r="H242" i="3"/>
  <c r="G242" i="3"/>
  <c r="K238" i="3"/>
  <c r="I238" i="3"/>
  <c r="G238" i="3"/>
  <c r="K234" i="3"/>
  <c r="I234" i="3"/>
  <c r="G234" i="3"/>
  <c r="K230" i="3"/>
  <c r="I230" i="3"/>
  <c r="G230" i="3"/>
  <c r="K226" i="3"/>
  <c r="I226" i="3"/>
  <c r="H226" i="3"/>
  <c r="G226" i="3"/>
  <c r="K222" i="3"/>
  <c r="I222" i="3"/>
  <c r="G222" i="3"/>
  <c r="K218" i="3"/>
  <c r="I218" i="3"/>
  <c r="G218" i="3"/>
  <c r="K214" i="3"/>
  <c r="I214" i="3"/>
  <c r="G214" i="3"/>
  <c r="K210" i="3"/>
  <c r="I210" i="3"/>
  <c r="H210" i="3"/>
  <c r="G210" i="3"/>
  <c r="K206" i="3"/>
  <c r="I206" i="3"/>
  <c r="G206" i="3"/>
  <c r="K202" i="3"/>
  <c r="I202" i="3"/>
  <c r="G202" i="3"/>
  <c r="K198" i="3"/>
  <c r="I198" i="3"/>
  <c r="G198" i="3"/>
  <c r="K194" i="3"/>
  <c r="I194" i="3"/>
  <c r="H194" i="3"/>
  <c r="G194" i="3"/>
  <c r="K190" i="3"/>
  <c r="I190" i="3"/>
  <c r="G190" i="3"/>
  <c r="K186" i="3"/>
  <c r="I186" i="3"/>
  <c r="G186" i="3"/>
  <c r="K182" i="3"/>
  <c r="I182" i="3"/>
  <c r="G182" i="3"/>
  <c r="K178" i="3"/>
  <c r="I178" i="3"/>
  <c r="H178" i="3"/>
  <c r="G178" i="3"/>
  <c r="K174" i="3"/>
  <c r="I174" i="3"/>
  <c r="G174" i="3"/>
  <c r="K170" i="3"/>
  <c r="I170" i="3"/>
  <c r="G170" i="3"/>
  <c r="K166" i="3"/>
  <c r="I166" i="3"/>
  <c r="G166" i="3"/>
  <c r="K162" i="3"/>
  <c r="I162" i="3"/>
  <c r="H162" i="3"/>
  <c r="G162" i="3"/>
  <c r="K158" i="3"/>
  <c r="I158" i="3"/>
  <c r="G158" i="3"/>
  <c r="K154" i="3"/>
  <c r="I154" i="3"/>
  <c r="G154" i="3"/>
  <c r="K150" i="3"/>
  <c r="I150" i="3"/>
  <c r="G150" i="3"/>
  <c r="K146" i="3"/>
  <c r="I146" i="3"/>
  <c r="H146" i="3"/>
  <c r="G146" i="3"/>
  <c r="K142" i="3"/>
  <c r="I142" i="3"/>
  <c r="G142" i="3"/>
  <c r="K138" i="3"/>
  <c r="I138" i="3"/>
  <c r="G138" i="3"/>
  <c r="K134" i="3"/>
  <c r="I134" i="3"/>
  <c r="G134" i="3"/>
  <c r="K130" i="3"/>
  <c r="I130" i="3"/>
  <c r="H130" i="3"/>
  <c r="G130" i="3"/>
  <c r="K126" i="3"/>
  <c r="I126" i="3"/>
  <c r="G126" i="3"/>
  <c r="K122" i="3"/>
  <c r="M122" i="3" s="1"/>
  <c r="I122" i="3"/>
  <c r="G122" i="3"/>
  <c r="K118" i="3"/>
  <c r="I118" i="3"/>
  <c r="G118" i="3"/>
  <c r="K114" i="3"/>
  <c r="I114" i="3"/>
  <c r="H114" i="3"/>
  <c r="G114" i="3"/>
  <c r="K110" i="3"/>
  <c r="I110" i="3"/>
  <c r="G110" i="3"/>
  <c r="K106" i="3"/>
  <c r="I106" i="3"/>
  <c r="G106" i="3"/>
  <c r="K102" i="3"/>
  <c r="M102" i="3" s="1"/>
  <c r="I102" i="3"/>
  <c r="G102" i="3"/>
  <c r="K98" i="3"/>
  <c r="I98" i="3"/>
  <c r="H98" i="3"/>
  <c r="G98" i="3"/>
  <c r="K94" i="3"/>
  <c r="I94" i="3"/>
  <c r="G94" i="3"/>
  <c r="K90" i="3"/>
  <c r="I90" i="3"/>
  <c r="G90" i="3"/>
  <c r="K86" i="3"/>
  <c r="M86" i="3" s="1"/>
  <c r="I86" i="3"/>
  <c r="G86" i="3"/>
  <c r="K82" i="3"/>
  <c r="M82" i="3" s="1"/>
  <c r="I82" i="3"/>
  <c r="H82" i="3"/>
  <c r="G82" i="3"/>
  <c r="K78" i="3"/>
  <c r="M78" i="3" s="1"/>
  <c r="I78" i="3"/>
  <c r="G78" i="3"/>
  <c r="K74" i="3"/>
  <c r="I74" i="3"/>
  <c r="G74" i="3"/>
  <c r="K70" i="3"/>
  <c r="I70" i="3"/>
  <c r="G70" i="3"/>
  <c r="K66" i="3"/>
  <c r="M66" i="3" s="1"/>
  <c r="I66" i="3"/>
  <c r="H66" i="3"/>
  <c r="G66" i="3"/>
  <c r="K62" i="3"/>
  <c r="M62" i="3" s="1"/>
  <c r="I62" i="3"/>
  <c r="G62" i="3"/>
  <c r="K58" i="3"/>
  <c r="M58" i="3" s="1"/>
  <c r="I58" i="3"/>
  <c r="G58" i="3"/>
  <c r="K54" i="3"/>
  <c r="I54" i="3"/>
  <c r="G54" i="3"/>
  <c r="K50" i="3"/>
  <c r="I50" i="3"/>
  <c r="H50" i="3"/>
  <c r="G50" i="3"/>
  <c r="K46" i="3"/>
  <c r="I46" i="3"/>
  <c r="G46" i="3"/>
  <c r="K42" i="3"/>
  <c r="L42" i="3" s="1"/>
  <c r="I42" i="3"/>
  <c r="G42" i="3"/>
  <c r="K38" i="3"/>
  <c r="L38" i="3" s="1"/>
  <c r="I38" i="3"/>
  <c r="G38" i="3"/>
  <c r="K34" i="3"/>
  <c r="I34" i="3"/>
  <c r="H34" i="3"/>
  <c r="G34" i="3"/>
  <c r="K30" i="3"/>
  <c r="I30" i="3"/>
  <c r="G30" i="3"/>
  <c r="K26" i="3"/>
  <c r="I26" i="3"/>
  <c r="K22" i="3"/>
  <c r="L22" i="3" s="1"/>
  <c r="I22" i="3"/>
  <c r="K18" i="3"/>
  <c r="I18" i="3"/>
  <c r="H18" i="3"/>
  <c r="K14" i="3"/>
  <c r="M14" i="3" s="1"/>
  <c r="I14" i="3"/>
  <c r="G14" i="3"/>
  <c r="K10" i="3"/>
  <c r="L10" i="3" s="1"/>
  <c r="I10" i="3"/>
  <c r="H10" i="3"/>
  <c r="F257" i="3"/>
  <c r="F253" i="3"/>
  <c r="F249" i="3"/>
  <c r="F245" i="3"/>
  <c r="I245" i="3" s="1"/>
  <c r="F241" i="3"/>
  <c r="F237" i="3"/>
  <c r="F233" i="3"/>
  <c r="F229" i="3"/>
  <c r="F225" i="3"/>
  <c r="F221" i="3"/>
  <c r="F217" i="3"/>
  <c r="F213" i="3"/>
  <c r="F209" i="3"/>
  <c r="F205" i="3"/>
  <c r="F201" i="3"/>
  <c r="F197" i="3"/>
  <c r="F193" i="3"/>
  <c r="F189" i="3"/>
  <c r="I189" i="3" s="1"/>
  <c r="F185" i="3"/>
  <c r="F181" i="3"/>
  <c r="F177" i="3"/>
  <c r="F173" i="3"/>
  <c r="F169" i="3"/>
  <c r="F165" i="3"/>
  <c r="F161" i="3"/>
  <c r="F157" i="3"/>
  <c r="F153" i="3"/>
  <c r="F149" i="3"/>
  <c r="F145" i="3"/>
  <c r="F141" i="3"/>
  <c r="F130" i="3"/>
  <c r="F125" i="3"/>
  <c r="F114" i="3"/>
  <c r="F109" i="3"/>
  <c r="F98" i="3"/>
  <c r="F93" i="3"/>
  <c r="F82" i="3"/>
  <c r="F77" i="3"/>
  <c r="F66" i="3"/>
  <c r="F61" i="3"/>
  <c r="F50" i="3"/>
  <c r="F45" i="3"/>
  <c r="F34" i="3"/>
  <c r="F29" i="3"/>
  <c r="I29" i="3" s="1"/>
  <c r="F18" i="3"/>
  <c r="F13" i="3"/>
  <c r="G257" i="3"/>
  <c r="G241" i="3"/>
  <c r="G225" i="3"/>
  <c r="G209" i="3"/>
  <c r="G193" i="3"/>
  <c r="G177" i="3"/>
  <c r="G161" i="3"/>
  <c r="G145" i="3"/>
  <c r="G129" i="3"/>
  <c r="G113" i="3"/>
  <c r="G97" i="3"/>
  <c r="G81" i="3"/>
  <c r="G65" i="3"/>
  <c r="G49" i="3"/>
  <c r="G33" i="3"/>
  <c r="H327" i="3"/>
  <c r="H299" i="3"/>
  <c r="H271" i="3"/>
  <c r="H262" i="3"/>
  <c r="H249" i="3"/>
  <c r="H241" i="3"/>
  <c r="H234" i="3"/>
  <c r="H213" i="3"/>
  <c r="H206" i="3"/>
  <c r="H198" i="3"/>
  <c r="H185" i="3"/>
  <c r="H177" i="3"/>
  <c r="H170" i="3"/>
  <c r="H149" i="3"/>
  <c r="H142" i="3"/>
  <c r="H134" i="3"/>
  <c r="H121" i="3"/>
  <c r="I121" i="3" s="1"/>
  <c r="H113" i="3"/>
  <c r="H106" i="3"/>
  <c r="H85" i="3"/>
  <c r="H78" i="3"/>
  <c r="H70" i="3"/>
  <c r="H57" i="3"/>
  <c r="H49" i="3"/>
  <c r="H42" i="3"/>
  <c r="H21" i="3"/>
  <c r="L433" i="3"/>
  <c r="L340" i="3"/>
  <c r="L356" i="3"/>
  <c r="L349" i="3"/>
  <c r="L332" i="3"/>
  <c r="L348" i="3"/>
  <c r="M327" i="3"/>
  <c r="N327" i="3" s="1"/>
  <c r="L327" i="3"/>
  <c r="L326" i="3"/>
  <c r="M326" i="3"/>
  <c r="N326" i="3" s="1"/>
  <c r="M325" i="3"/>
  <c r="N325" i="3" s="1"/>
  <c r="L325" i="3"/>
  <c r="L324" i="3"/>
  <c r="M324" i="3"/>
  <c r="N324" i="3" s="1"/>
  <c r="M323" i="3"/>
  <c r="N323" i="3" s="1"/>
  <c r="L323" i="3"/>
  <c r="M322" i="3"/>
  <c r="N322" i="3" s="1"/>
  <c r="L322" i="3"/>
  <c r="L321" i="3"/>
  <c r="M321" i="3"/>
  <c r="N321" i="3" s="1"/>
  <c r="M320" i="3"/>
  <c r="N320" i="3" s="1"/>
  <c r="L320" i="3"/>
  <c r="M319" i="3"/>
  <c r="N319" i="3" s="1"/>
  <c r="L319" i="3"/>
  <c r="L318" i="3"/>
  <c r="M318" i="3"/>
  <c r="N318" i="3" s="1"/>
  <c r="M317" i="3"/>
  <c r="N317" i="3" s="1"/>
  <c r="L317" i="3"/>
  <c r="M316" i="3"/>
  <c r="N316" i="3" s="1"/>
  <c r="L316" i="3"/>
  <c r="M315" i="3"/>
  <c r="N315" i="3" s="1"/>
  <c r="L315" i="3"/>
  <c r="L314" i="3"/>
  <c r="M314" i="3"/>
  <c r="N314" i="3" s="1"/>
  <c r="M313" i="3"/>
  <c r="N313" i="3" s="1"/>
  <c r="L313" i="3"/>
  <c r="M312" i="3"/>
  <c r="N312" i="3" s="1"/>
  <c r="L312" i="3"/>
  <c r="M311" i="3"/>
  <c r="N311" i="3" s="1"/>
  <c r="L311" i="3"/>
  <c r="L310" i="3"/>
  <c r="M310" i="3"/>
  <c r="N310" i="3" s="1"/>
  <c r="M309" i="3"/>
  <c r="N309" i="3" s="1"/>
  <c r="L309" i="3"/>
  <c r="L308" i="3"/>
  <c r="M308" i="3"/>
  <c r="N308" i="3" s="1"/>
  <c r="M307" i="3"/>
  <c r="N307" i="3" s="1"/>
  <c r="L307" i="3"/>
  <c r="M306" i="3"/>
  <c r="N306" i="3" s="1"/>
  <c r="L306" i="3"/>
  <c r="M305" i="3"/>
  <c r="N305" i="3" s="1"/>
  <c r="L305" i="3"/>
  <c r="M304" i="3"/>
  <c r="N304" i="3" s="1"/>
  <c r="L304" i="3"/>
  <c r="M303" i="3"/>
  <c r="N303" i="3" s="1"/>
  <c r="L303" i="3"/>
  <c r="L302" i="3"/>
  <c r="M302" i="3"/>
  <c r="N302" i="3" s="1"/>
  <c r="M301" i="3"/>
  <c r="N301" i="3" s="1"/>
  <c r="L301" i="3"/>
  <c r="L300" i="3"/>
  <c r="M300" i="3"/>
  <c r="N300" i="3" s="1"/>
  <c r="M299" i="3"/>
  <c r="N299" i="3" s="1"/>
  <c r="L299" i="3"/>
  <c r="L298" i="3"/>
  <c r="M298" i="3"/>
  <c r="N298" i="3" s="1"/>
  <c r="L297" i="3"/>
  <c r="M297" i="3"/>
  <c r="N297" i="3" s="1"/>
  <c r="L296" i="3"/>
  <c r="M296" i="3" s="1"/>
  <c r="N296" i="3" s="1"/>
  <c r="L295" i="3"/>
  <c r="M295" i="3" s="1"/>
  <c r="N295" i="3" s="1"/>
  <c r="L294" i="3"/>
  <c r="M294" i="3"/>
  <c r="N294" i="3" s="1"/>
  <c r="L293" i="3"/>
  <c r="M293" i="3"/>
  <c r="N293" i="3" s="1"/>
  <c r="M292" i="3"/>
  <c r="N292" i="3" s="1"/>
  <c r="L292" i="3"/>
  <c r="M291" i="3"/>
  <c r="N291" i="3" s="1"/>
  <c r="L291" i="3"/>
  <c r="M290" i="3"/>
  <c r="N290" i="3" s="1"/>
  <c r="L290" i="3"/>
  <c r="M289" i="3"/>
  <c r="N289" i="3" s="1"/>
  <c r="L289" i="3"/>
  <c r="M288" i="3"/>
  <c r="N288" i="3" s="1"/>
  <c r="L288" i="3"/>
  <c r="M287" i="3"/>
  <c r="N287" i="3" s="1"/>
  <c r="L287" i="3"/>
  <c r="L286" i="3"/>
  <c r="M286" i="3"/>
  <c r="N286" i="3" s="1"/>
  <c r="M285" i="3"/>
  <c r="N285" i="3" s="1"/>
  <c r="L285" i="3"/>
  <c r="M284" i="3"/>
  <c r="N284" i="3" s="1"/>
  <c r="L284" i="3"/>
  <c r="M283" i="3"/>
  <c r="N283" i="3" s="1"/>
  <c r="L283" i="3"/>
  <c r="L282" i="3"/>
  <c r="M282" i="3"/>
  <c r="N282" i="3" s="1"/>
  <c r="L281" i="3"/>
  <c r="M281" i="3"/>
  <c r="N281" i="3" s="1"/>
  <c r="M280" i="3"/>
  <c r="N280" i="3" s="1"/>
  <c r="L280" i="3"/>
  <c r="M279" i="3"/>
  <c r="N279" i="3" s="1"/>
  <c r="L279" i="3"/>
  <c r="L278" i="3"/>
  <c r="M278" i="3"/>
  <c r="N278" i="3" s="1"/>
  <c r="M277" i="3"/>
  <c r="N277" i="3" s="1"/>
  <c r="L277" i="3"/>
  <c r="L276" i="3"/>
  <c r="M276" i="3"/>
  <c r="N276" i="3" s="1"/>
  <c r="M275" i="3"/>
  <c r="N275" i="3" s="1"/>
  <c r="L275" i="3"/>
  <c r="M274" i="3"/>
  <c r="N274" i="3" s="1"/>
  <c r="L274" i="3"/>
  <c r="L273" i="3"/>
  <c r="M273" i="3"/>
  <c r="N273" i="3" s="1"/>
  <c r="L272" i="3"/>
  <c r="M272" i="3"/>
  <c r="N272" i="3" s="1"/>
  <c r="M271" i="3"/>
  <c r="N271" i="3" s="1"/>
  <c r="L271" i="3"/>
  <c r="L270" i="3"/>
  <c r="M270" i="3"/>
  <c r="N270" i="3" s="1"/>
  <c r="M269" i="3"/>
  <c r="N269" i="3" s="1"/>
  <c r="L269" i="3"/>
  <c r="M268" i="3"/>
  <c r="N268" i="3" s="1"/>
  <c r="L268" i="3"/>
  <c r="M267" i="3"/>
  <c r="N267" i="3" s="1"/>
  <c r="L267" i="3"/>
  <c r="L265" i="3"/>
  <c r="M265" i="3"/>
  <c r="N265" i="3" s="1"/>
  <c r="L264" i="3"/>
  <c r="M264" i="3"/>
  <c r="N264" i="3" s="1"/>
  <c r="M263" i="3"/>
  <c r="N263" i="3" s="1"/>
  <c r="L263" i="3"/>
  <c r="M262" i="3"/>
  <c r="N262" i="3" s="1"/>
  <c r="L262" i="3"/>
  <c r="L261" i="3"/>
  <c r="M261" i="3"/>
  <c r="N261" i="3" s="1"/>
  <c r="M260" i="3"/>
  <c r="N260" i="3" s="1"/>
  <c r="L260" i="3"/>
  <c r="L259" i="3"/>
  <c r="M259" i="3"/>
  <c r="N259" i="3" s="1"/>
  <c r="M258" i="3"/>
  <c r="N258" i="3" s="1"/>
  <c r="L258" i="3"/>
  <c r="M257" i="3"/>
  <c r="N257" i="3" s="1"/>
  <c r="L257" i="3"/>
  <c r="L256" i="3"/>
  <c r="M256" i="3"/>
  <c r="N256" i="3" s="1"/>
  <c r="M255" i="3"/>
  <c r="N255" i="3" s="1"/>
  <c r="L255" i="3"/>
  <c r="M254" i="3"/>
  <c r="N254" i="3" s="1"/>
  <c r="L254" i="3"/>
  <c r="L253" i="3"/>
  <c r="M253" i="3"/>
  <c r="N253" i="3" s="1"/>
  <c r="M252" i="3"/>
  <c r="N252" i="3" s="1"/>
  <c r="L252" i="3"/>
  <c r="M251" i="3"/>
  <c r="N251" i="3" s="1"/>
  <c r="L251" i="3"/>
  <c r="M250" i="3"/>
  <c r="L250" i="3"/>
  <c r="L249" i="3"/>
  <c r="M249" i="3"/>
  <c r="N249" i="3" s="1"/>
  <c r="M248" i="3"/>
  <c r="N248" i="3" s="1"/>
  <c r="L248" i="3"/>
  <c r="M247" i="3"/>
  <c r="N247" i="3" s="1"/>
  <c r="L247" i="3"/>
  <c r="M246" i="3"/>
  <c r="N246" i="3" s="1"/>
  <c r="L246" i="3"/>
  <c r="L245" i="3"/>
  <c r="M245" i="3"/>
  <c r="L244" i="3"/>
  <c r="M244" i="3"/>
  <c r="N244" i="3" s="1"/>
  <c r="L243" i="3"/>
  <c r="M243" i="3"/>
  <c r="N243" i="3" s="1"/>
  <c r="M242" i="3"/>
  <c r="N242" i="3" s="1"/>
  <c r="L242" i="3"/>
  <c r="M241" i="3"/>
  <c r="N241" i="3" s="1"/>
  <c r="L241" i="3"/>
  <c r="M240" i="3"/>
  <c r="N240" i="3" s="1"/>
  <c r="L240" i="3"/>
  <c r="M239" i="3"/>
  <c r="N239" i="3" s="1"/>
  <c r="L239" i="3"/>
  <c r="M238" i="3"/>
  <c r="N238" i="3" s="1"/>
  <c r="L238" i="3"/>
  <c r="L237" i="3"/>
  <c r="M237" i="3"/>
  <c r="N237" i="3" s="1"/>
  <c r="M236" i="3"/>
  <c r="N236" i="3" s="1"/>
  <c r="L236" i="3"/>
  <c r="L235" i="3"/>
  <c r="M235" i="3"/>
  <c r="N235" i="3" s="1"/>
  <c r="M234" i="3"/>
  <c r="N234" i="3" s="1"/>
  <c r="L234" i="3"/>
  <c r="L233" i="3"/>
  <c r="M233" i="3"/>
  <c r="N233" i="3" s="1"/>
  <c r="L232" i="3"/>
  <c r="M232" i="3"/>
  <c r="N232" i="3" s="1"/>
  <c r="M231" i="3"/>
  <c r="N231" i="3" s="1"/>
  <c r="L231" i="3"/>
  <c r="M230" i="3"/>
  <c r="N230" i="3" s="1"/>
  <c r="L230" i="3"/>
  <c r="L229" i="3"/>
  <c r="M229" i="3"/>
  <c r="N229" i="3" s="1"/>
  <c r="L228" i="3"/>
  <c r="M228" i="3"/>
  <c r="N228" i="3" s="1"/>
  <c r="M227" i="3"/>
  <c r="N227" i="3" s="1"/>
  <c r="L227" i="3"/>
  <c r="M226" i="3"/>
  <c r="N226" i="3" s="1"/>
  <c r="L226" i="3"/>
  <c r="M225" i="3"/>
  <c r="N225" i="3" s="1"/>
  <c r="L225" i="3"/>
  <c r="L224" i="3"/>
  <c r="M224" i="3"/>
  <c r="N224" i="3" s="1"/>
  <c r="M223" i="3"/>
  <c r="N223" i="3" s="1"/>
  <c r="L223" i="3"/>
  <c r="M222" i="3"/>
  <c r="N222" i="3" s="1"/>
  <c r="L222" i="3"/>
  <c r="L221" i="3"/>
  <c r="M221" i="3"/>
  <c r="N221" i="3" s="1"/>
  <c r="M220" i="3"/>
  <c r="N220" i="3" s="1"/>
  <c r="L220" i="3"/>
  <c r="M219" i="3"/>
  <c r="N219" i="3" s="1"/>
  <c r="L219" i="3"/>
  <c r="M218" i="3"/>
  <c r="N218" i="3" s="1"/>
  <c r="L218" i="3"/>
  <c r="L217" i="3"/>
  <c r="M217" i="3"/>
  <c r="N217" i="3" s="1"/>
  <c r="L216" i="3"/>
  <c r="M216" i="3"/>
  <c r="N216" i="3" s="1"/>
  <c r="M215" i="3"/>
  <c r="N215" i="3" s="1"/>
  <c r="L215" i="3"/>
  <c r="M214" i="3"/>
  <c r="N214" i="3" s="1"/>
  <c r="L214" i="3"/>
  <c r="L213" i="3"/>
  <c r="M213" i="3"/>
  <c r="N213" i="3" s="1"/>
  <c r="M212" i="3"/>
  <c r="N212" i="3" s="1"/>
  <c r="L212" i="3"/>
  <c r="L211" i="3"/>
  <c r="M211" i="3"/>
  <c r="N211" i="3" s="1"/>
  <c r="M210" i="3"/>
  <c r="N210" i="3" s="1"/>
  <c r="L210" i="3"/>
  <c r="M209" i="3"/>
  <c r="N209" i="3" s="1"/>
  <c r="L209" i="3"/>
  <c r="L208" i="3"/>
  <c r="M208" i="3"/>
  <c r="N208" i="3" s="1"/>
  <c r="L207" i="3"/>
  <c r="M207" i="3"/>
  <c r="N207" i="3" s="1"/>
  <c r="M206" i="3"/>
  <c r="N206" i="3" s="1"/>
  <c r="L206" i="3"/>
  <c r="L205" i="3"/>
  <c r="M205" i="3"/>
  <c r="N205" i="3" s="1"/>
  <c r="M204" i="3"/>
  <c r="N204" i="3" s="1"/>
  <c r="L204" i="3"/>
  <c r="M203" i="3"/>
  <c r="N203" i="3" s="1"/>
  <c r="L203" i="3"/>
  <c r="M202" i="3"/>
  <c r="N202" i="3" s="1"/>
  <c r="L202" i="3"/>
  <c r="L201" i="3"/>
  <c r="M201" i="3"/>
  <c r="N201" i="3" s="1"/>
  <c r="L200" i="3"/>
  <c r="M200" i="3"/>
  <c r="N200" i="3" s="1"/>
  <c r="M199" i="3"/>
  <c r="N199" i="3" s="1"/>
  <c r="L199" i="3"/>
  <c r="M198" i="3"/>
  <c r="N198" i="3" s="1"/>
  <c r="L198" i="3"/>
  <c r="L197" i="3"/>
  <c r="M197" i="3"/>
  <c r="N197" i="3" s="1"/>
  <c r="M196" i="3"/>
  <c r="N196" i="3" s="1"/>
  <c r="L196" i="3"/>
  <c r="L195" i="3"/>
  <c r="M195" i="3"/>
  <c r="N195" i="3" s="1"/>
  <c r="M194" i="3"/>
  <c r="N194" i="3" s="1"/>
  <c r="L194" i="3"/>
  <c r="L193" i="3"/>
  <c r="M193" i="3" s="1"/>
  <c r="N193" i="3" s="1"/>
  <c r="M192" i="3"/>
  <c r="N192" i="3" s="1"/>
  <c r="L192" i="3"/>
  <c r="L191" i="3"/>
  <c r="M191" i="3" s="1"/>
  <c r="N191" i="3" s="1"/>
  <c r="M190" i="3"/>
  <c r="L190" i="3"/>
  <c r="L189" i="3"/>
  <c r="M189" i="3"/>
  <c r="M188" i="3"/>
  <c r="N188" i="3" s="1"/>
  <c r="L188" i="3"/>
  <c r="L187" i="3"/>
  <c r="M187" i="3"/>
  <c r="N187" i="3" s="1"/>
  <c r="M186" i="3"/>
  <c r="L186" i="3"/>
  <c r="L185" i="3"/>
  <c r="M185" i="3"/>
  <c r="N185" i="3" s="1"/>
  <c r="M184" i="3"/>
  <c r="N184" i="3" s="1"/>
  <c r="L184" i="3"/>
  <c r="M183" i="3"/>
  <c r="N183" i="3" s="1"/>
  <c r="L183" i="3"/>
  <c r="M182" i="3"/>
  <c r="N182" i="3" s="1"/>
  <c r="L182" i="3"/>
  <c r="L181" i="3"/>
  <c r="M181" i="3"/>
  <c r="N181" i="3" s="1"/>
  <c r="L180" i="3"/>
  <c r="M180" i="3"/>
  <c r="N180" i="3" s="1"/>
  <c r="L179" i="3"/>
  <c r="M179" i="3"/>
  <c r="N179" i="3" s="1"/>
  <c r="M178" i="3"/>
  <c r="N178" i="3" s="1"/>
  <c r="L178" i="3"/>
  <c r="M177" i="3"/>
  <c r="N177" i="3" s="1"/>
  <c r="L177" i="3"/>
  <c r="M176" i="3"/>
  <c r="N176" i="3" s="1"/>
  <c r="L176" i="3"/>
  <c r="M175" i="3"/>
  <c r="N175" i="3" s="1"/>
  <c r="L175" i="3"/>
  <c r="M174" i="3"/>
  <c r="N174" i="3" s="1"/>
  <c r="L174" i="3"/>
  <c r="L173" i="3"/>
  <c r="M173" i="3"/>
  <c r="N173" i="3" s="1"/>
  <c r="M172" i="3"/>
  <c r="N172" i="3" s="1"/>
  <c r="L172" i="3"/>
  <c r="M171" i="3"/>
  <c r="N171" i="3" s="1"/>
  <c r="L171" i="3"/>
  <c r="M170" i="3"/>
  <c r="L170" i="3"/>
  <c r="L169" i="3"/>
  <c r="M169" i="3"/>
  <c r="N169" i="3" s="1"/>
  <c r="L168" i="3"/>
  <c r="M168" i="3"/>
  <c r="N168" i="3" s="1"/>
  <c r="M167" i="3"/>
  <c r="N167" i="3" s="1"/>
  <c r="L167" i="3"/>
  <c r="M166" i="3"/>
  <c r="L166" i="3"/>
  <c r="L165" i="3"/>
  <c r="M165" i="3"/>
  <c r="N165" i="3" s="1"/>
  <c r="M164" i="3"/>
  <c r="N164" i="3" s="1"/>
  <c r="L164" i="3"/>
  <c r="M163" i="3"/>
  <c r="N163" i="3" s="1"/>
  <c r="L163" i="3"/>
  <c r="M162" i="3"/>
  <c r="N162" i="3" s="1"/>
  <c r="L162" i="3"/>
  <c r="M161" i="3"/>
  <c r="N161" i="3" s="1"/>
  <c r="L161" i="3"/>
  <c r="M160" i="3"/>
  <c r="N160" i="3" s="1"/>
  <c r="L160" i="3"/>
  <c r="M159" i="3"/>
  <c r="N159" i="3" s="1"/>
  <c r="L159" i="3"/>
  <c r="M158" i="3"/>
  <c r="N158" i="3" s="1"/>
  <c r="L158" i="3"/>
  <c r="L157" i="3"/>
  <c r="M157" i="3"/>
  <c r="N157" i="3" s="1"/>
  <c r="M156" i="3"/>
  <c r="N156" i="3" s="1"/>
  <c r="L156" i="3"/>
  <c r="M155" i="3"/>
  <c r="N155" i="3" s="1"/>
  <c r="L155" i="3"/>
  <c r="M154" i="3"/>
  <c r="N154" i="3" s="1"/>
  <c r="L154" i="3"/>
  <c r="L153" i="3"/>
  <c r="M153" i="3"/>
  <c r="N153" i="3" s="1"/>
  <c r="L152" i="3"/>
  <c r="M152" i="3"/>
  <c r="N152" i="3" s="1"/>
  <c r="M151" i="3"/>
  <c r="N151" i="3" s="1"/>
  <c r="L151" i="3"/>
  <c r="M150" i="3"/>
  <c r="L150" i="3"/>
  <c r="L149" i="3"/>
  <c r="M149" i="3"/>
  <c r="N149" i="3" s="1"/>
  <c r="M148" i="3"/>
  <c r="N148" i="3" s="1"/>
  <c r="L148" i="3"/>
  <c r="L147" i="3"/>
  <c r="M147" i="3"/>
  <c r="N147" i="3" s="1"/>
  <c r="M146" i="3"/>
  <c r="L146" i="3"/>
  <c r="M145" i="3"/>
  <c r="N145" i="3" s="1"/>
  <c r="L145" i="3"/>
  <c r="M144" i="3"/>
  <c r="N144" i="3" s="1"/>
  <c r="L144" i="3"/>
  <c r="M143" i="3"/>
  <c r="N143" i="3" s="1"/>
  <c r="L143" i="3"/>
  <c r="M142" i="3"/>
  <c r="L142" i="3"/>
  <c r="L141" i="3"/>
  <c r="M141" i="3"/>
  <c r="N141" i="3" s="1"/>
  <c r="M140" i="3"/>
  <c r="N140" i="3" s="1"/>
  <c r="L140" i="3"/>
  <c r="L139" i="3"/>
  <c r="M139" i="3"/>
  <c r="N139" i="3" s="1"/>
  <c r="M138" i="3"/>
  <c r="N138" i="3" s="1"/>
  <c r="L138" i="3"/>
  <c r="L137" i="3"/>
  <c r="M137" i="3"/>
  <c r="N137" i="3" s="1"/>
  <c r="L136" i="3"/>
  <c r="M136" i="3"/>
  <c r="N136" i="3" s="1"/>
  <c r="M135" i="3"/>
  <c r="N135" i="3" s="1"/>
  <c r="L135" i="3"/>
  <c r="M134" i="3"/>
  <c r="N134" i="3" s="1"/>
  <c r="L134" i="3"/>
  <c r="L133" i="3"/>
  <c r="M133" i="3"/>
  <c r="N133" i="3" s="1"/>
  <c r="M132" i="3"/>
  <c r="N132" i="3" s="1"/>
  <c r="L132" i="3"/>
  <c r="L131" i="3"/>
  <c r="M131" i="3"/>
  <c r="N131" i="3" s="1"/>
  <c r="M130" i="3"/>
  <c r="L130" i="3"/>
  <c r="L129" i="3"/>
  <c r="M129" i="3" s="1"/>
  <c r="N129" i="3" s="1"/>
  <c r="L128" i="3"/>
  <c r="M128" i="3" s="1"/>
  <c r="N128" i="3" s="1"/>
  <c r="L127" i="3"/>
  <c r="M127" i="3" s="1"/>
  <c r="N127" i="3" s="1"/>
  <c r="L126" i="3"/>
  <c r="M126" i="3" s="1"/>
  <c r="N126" i="3" s="1"/>
  <c r="L125" i="3"/>
  <c r="M125" i="3"/>
  <c r="N125" i="3" s="1"/>
  <c r="M124" i="3"/>
  <c r="N124" i="3" s="1"/>
  <c r="L124" i="3"/>
  <c r="L123" i="3"/>
  <c r="M123" i="3"/>
  <c r="N123" i="3" s="1"/>
  <c r="L122" i="3"/>
  <c r="L121" i="3"/>
  <c r="M121" i="3"/>
  <c r="M120" i="3"/>
  <c r="N120" i="3" s="1"/>
  <c r="L120" i="3"/>
  <c r="M119" i="3"/>
  <c r="N119" i="3" s="1"/>
  <c r="L119" i="3"/>
  <c r="M118" i="3"/>
  <c r="L118" i="3"/>
  <c r="L117" i="3"/>
  <c r="M117" i="3"/>
  <c r="N117" i="3" s="1"/>
  <c r="M116" i="3"/>
  <c r="N116" i="3" s="1"/>
  <c r="L116" i="3"/>
  <c r="L115" i="3"/>
  <c r="M115" i="3"/>
  <c r="N115" i="3" s="1"/>
  <c r="M114" i="3"/>
  <c r="N114" i="3" s="1"/>
  <c r="L114" i="3"/>
  <c r="M113" i="3"/>
  <c r="N113" i="3" s="1"/>
  <c r="L113" i="3"/>
  <c r="M112" i="3"/>
  <c r="N112" i="3" s="1"/>
  <c r="L112" i="3"/>
  <c r="L111" i="3"/>
  <c r="M111" i="3"/>
  <c r="N111" i="3" s="1"/>
  <c r="M110" i="3"/>
  <c r="N110" i="3" s="1"/>
  <c r="L110" i="3"/>
  <c r="L109" i="3"/>
  <c r="M109" i="3"/>
  <c r="N109" i="3" s="1"/>
  <c r="M108" i="3"/>
  <c r="N108" i="3" s="1"/>
  <c r="L108" i="3"/>
  <c r="M107" i="3"/>
  <c r="N107" i="3" s="1"/>
  <c r="L107" i="3"/>
  <c r="M106" i="3"/>
  <c r="L106" i="3"/>
  <c r="L105" i="3"/>
  <c r="M105" i="3"/>
  <c r="N105" i="3" s="1"/>
  <c r="L104" i="3"/>
  <c r="M104" i="3"/>
  <c r="N104" i="3" s="1"/>
  <c r="M103" i="3"/>
  <c r="N103" i="3" s="1"/>
  <c r="L103" i="3"/>
  <c r="L102" i="3"/>
  <c r="L101" i="3"/>
  <c r="M101" i="3"/>
  <c r="N101" i="3" s="1"/>
  <c r="M100" i="3"/>
  <c r="N100" i="3" s="1"/>
  <c r="L100" i="3"/>
  <c r="M99" i="3"/>
  <c r="N99" i="3" s="1"/>
  <c r="L99" i="3"/>
  <c r="M98" i="3"/>
  <c r="L98" i="3"/>
  <c r="M97" i="3"/>
  <c r="N97" i="3" s="1"/>
  <c r="L97" i="3"/>
  <c r="L96" i="3"/>
  <c r="M96" i="3"/>
  <c r="N96" i="3" s="1"/>
  <c r="L95" i="3"/>
  <c r="M95" i="3"/>
  <c r="N95" i="3" s="1"/>
  <c r="M94" i="3"/>
  <c r="L94" i="3"/>
  <c r="L93" i="3"/>
  <c r="M93" i="3"/>
  <c r="N93" i="3" s="1"/>
  <c r="M92" i="3"/>
  <c r="N92" i="3" s="1"/>
  <c r="L92" i="3"/>
  <c r="M91" i="3"/>
  <c r="N91" i="3" s="1"/>
  <c r="L91" i="3"/>
  <c r="M90" i="3"/>
  <c r="N90" i="3" s="1"/>
  <c r="L90" i="3"/>
  <c r="L89" i="3"/>
  <c r="M89" i="3"/>
  <c r="N89" i="3" s="1"/>
  <c r="L88" i="3"/>
  <c r="M88" i="3"/>
  <c r="N88" i="3" s="1"/>
  <c r="M87" i="3"/>
  <c r="N87" i="3" s="1"/>
  <c r="L87" i="3"/>
  <c r="L86" i="3"/>
  <c r="L85" i="3"/>
  <c r="M85" i="3"/>
  <c r="N85" i="3" s="1"/>
  <c r="L84" i="3"/>
  <c r="M84" i="3" s="1"/>
  <c r="N84" i="3" s="1"/>
  <c r="L83" i="3"/>
  <c r="M83" i="3"/>
  <c r="N83" i="3" s="1"/>
  <c r="L82" i="3"/>
  <c r="M81" i="3"/>
  <c r="N81" i="3" s="1"/>
  <c r="L81" i="3"/>
  <c r="L80" i="3"/>
  <c r="M80" i="3"/>
  <c r="N80" i="3" s="1"/>
  <c r="M79" i="3"/>
  <c r="N79" i="3" s="1"/>
  <c r="L79" i="3"/>
  <c r="L78" i="3"/>
  <c r="L77" i="3"/>
  <c r="M77" i="3"/>
  <c r="N77" i="3" s="1"/>
  <c r="M76" i="3"/>
  <c r="N76" i="3" s="1"/>
  <c r="L76" i="3"/>
  <c r="M75" i="3"/>
  <c r="N75" i="3" s="1"/>
  <c r="L75" i="3"/>
  <c r="M74" i="3"/>
  <c r="L74" i="3"/>
  <c r="L73" i="3"/>
  <c r="M73" i="3"/>
  <c r="N73" i="3" s="1"/>
  <c r="L72" i="3"/>
  <c r="M72" i="3"/>
  <c r="N72" i="3" s="1"/>
  <c r="M71" i="3"/>
  <c r="N71" i="3" s="1"/>
  <c r="L71" i="3"/>
  <c r="M70" i="3"/>
  <c r="N70" i="3" s="1"/>
  <c r="L70" i="3"/>
  <c r="L69" i="3"/>
  <c r="M69" i="3"/>
  <c r="N69" i="3" s="1"/>
  <c r="L68" i="3"/>
  <c r="M68" i="3"/>
  <c r="N68" i="3" s="1"/>
  <c r="L67" i="3"/>
  <c r="M67" i="3"/>
  <c r="N67" i="3" s="1"/>
  <c r="L66" i="3"/>
  <c r="M65" i="3"/>
  <c r="N65" i="3" s="1"/>
  <c r="L65" i="3"/>
  <c r="M64" i="3"/>
  <c r="N64" i="3" s="1"/>
  <c r="L64" i="3"/>
  <c r="M63" i="3"/>
  <c r="N63" i="3" s="1"/>
  <c r="L63" i="3"/>
  <c r="L62" i="3"/>
  <c r="L61" i="3"/>
  <c r="M61" i="3"/>
  <c r="N61" i="3" s="1"/>
  <c r="M60" i="3"/>
  <c r="N60" i="3" s="1"/>
  <c r="L60" i="3"/>
  <c r="M59" i="3"/>
  <c r="N59" i="3" s="1"/>
  <c r="L59" i="3"/>
  <c r="L58" i="3"/>
  <c r="L57" i="3"/>
  <c r="M57" i="3"/>
  <c r="N57" i="3" s="1"/>
  <c r="M56" i="3"/>
  <c r="N56" i="3" s="1"/>
  <c r="L56" i="3"/>
  <c r="M55" i="3"/>
  <c r="N55" i="3" s="1"/>
  <c r="L55" i="3"/>
  <c r="M54" i="3"/>
  <c r="L54" i="3"/>
  <c r="L53" i="3"/>
  <c r="M53" i="3"/>
  <c r="N53" i="3" s="1"/>
  <c r="L52" i="3"/>
  <c r="M52" i="3"/>
  <c r="N52" i="3" s="1"/>
  <c r="L51" i="3"/>
  <c r="M51" i="3"/>
  <c r="N51" i="3" s="1"/>
  <c r="M50" i="3"/>
  <c r="N50" i="3" s="1"/>
  <c r="L50" i="3"/>
  <c r="M49" i="3"/>
  <c r="N49" i="3" s="1"/>
  <c r="L49" i="3"/>
  <c r="M48" i="3"/>
  <c r="N48" i="3" s="1"/>
  <c r="L48" i="3"/>
  <c r="L47" i="3"/>
  <c r="M47" i="3" s="1"/>
  <c r="N47" i="3" s="1"/>
  <c r="M46" i="3"/>
  <c r="N46" i="3" s="1"/>
  <c r="L46" i="3"/>
  <c r="L45" i="3"/>
  <c r="M45" i="3"/>
  <c r="N45" i="3" s="1"/>
  <c r="M44" i="3"/>
  <c r="N44" i="3" s="1"/>
  <c r="L44" i="3"/>
  <c r="L43" i="3"/>
  <c r="M43" i="3" s="1"/>
  <c r="N43" i="3" s="1"/>
  <c r="M42" i="3"/>
  <c r="L41" i="3"/>
  <c r="M41" i="3"/>
  <c r="N41" i="3" s="1"/>
  <c r="L40" i="3"/>
  <c r="M40" i="3"/>
  <c r="N40" i="3" s="1"/>
  <c r="M39" i="3"/>
  <c r="N39" i="3" s="1"/>
  <c r="L39" i="3"/>
  <c r="M38" i="3"/>
  <c r="L37" i="3"/>
  <c r="M37" i="3"/>
  <c r="N37" i="3" s="1"/>
  <c r="M36" i="3"/>
  <c r="N36" i="3" s="1"/>
  <c r="L36" i="3"/>
  <c r="M35" i="3"/>
  <c r="N35" i="3" s="1"/>
  <c r="L35" i="3"/>
  <c r="M34" i="3"/>
  <c r="L34" i="3"/>
  <c r="M33" i="3"/>
  <c r="N33" i="3" s="1"/>
  <c r="L33" i="3"/>
  <c r="M32" i="3"/>
  <c r="N32" i="3" s="1"/>
  <c r="L32" i="3"/>
  <c r="M31" i="3"/>
  <c r="N31" i="3" s="1"/>
  <c r="L31" i="3"/>
  <c r="M30" i="3"/>
  <c r="L30" i="3"/>
  <c r="L29" i="3"/>
  <c r="M29" i="3"/>
  <c r="M28" i="3"/>
  <c r="N28" i="3" s="1"/>
  <c r="L28" i="3"/>
  <c r="M27" i="3"/>
  <c r="N27" i="3" s="1"/>
  <c r="L27" i="3"/>
  <c r="M26" i="3"/>
  <c r="N26" i="3" s="1"/>
  <c r="L26" i="3"/>
  <c r="L25" i="3"/>
  <c r="M25" i="3"/>
  <c r="N25" i="3" s="1"/>
  <c r="L24" i="3"/>
  <c r="M24" i="3"/>
  <c r="N24" i="3" s="1"/>
  <c r="M23" i="3"/>
  <c r="N23" i="3" s="1"/>
  <c r="L23" i="3"/>
  <c r="M22" i="3"/>
  <c r="L21" i="3"/>
  <c r="M21" i="3"/>
  <c r="N21" i="3" s="1"/>
  <c r="M20" i="3"/>
  <c r="N20" i="3" s="1"/>
  <c r="L20" i="3"/>
  <c r="L19" i="3"/>
  <c r="M19" i="3"/>
  <c r="N19" i="3" s="1"/>
  <c r="M18" i="3"/>
  <c r="N18" i="3" s="1"/>
  <c r="L18" i="3"/>
  <c r="M17" i="3"/>
  <c r="N17" i="3" s="1"/>
  <c r="L17" i="3"/>
  <c r="M16" i="3"/>
  <c r="N16" i="3" s="1"/>
  <c r="L16" i="3"/>
  <c r="M15" i="3"/>
  <c r="N15" i="3" s="1"/>
  <c r="L15" i="3"/>
  <c r="L13" i="3"/>
  <c r="M13" i="3"/>
  <c r="N13" i="3" s="1"/>
  <c r="M12" i="3"/>
  <c r="N12" i="3" s="1"/>
  <c r="L12" i="3"/>
  <c r="L11" i="3"/>
  <c r="M11" i="3"/>
  <c r="N11" i="3" s="1"/>
  <c r="M10" i="3"/>
  <c r="L9" i="3"/>
  <c r="M9" i="3"/>
  <c r="N9" i="3" s="1"/>
  <c r="M3564" i="3"/>
  <c r="N3564" i="3" s="1"/>
  <c r="L3564" i="3"/>
  <c r="M3563" i="3"/>
  <c r="N3563" i="3" s="1"/>
  <c r="L3563" i="3"/>
  <c r="M3562" i="3"/>
  <c r="N3562" i="3" s="1"/>
  <c r="L3562" i="3"/>
  <c r="M3561" i="3"/>
  <c r="N3561" i="3" s="1"/>
  <c r="L3561" i="3"/>
  <c r="L3560" i="3"/>
  <c r="M3560" i="3"/>
  <c r="N3560" i="3" s="1"/>
  <c r="M3559" i="3"/>
  <c r="N3559" i="3" s="1"/>
  <c r="L3559" i="3"/>
  <c r="M3558" i="3"/>
  <c r="N3558" i="3" s="1"/>
  <c r="L3558" i="3"/>
  <c r="M3557" i="3"/>
  <c r="N3557" i="3" s="1"/>
  <c r="L3557" i="3"/>
  <c r="M3556" i="3"/>
  <c r="N3556" i="3" s="1"/>
  <c r="L3556" i="3"/>
  <c r="L3555" i="3"/>
  <c r="M3555" i="3"/>
  <c r="N3555" i="3" s="1"/>
  <c r="M3554" i="3"/>
  <c r="N3554" i="3" s="1"/>
  <c r="L3554" i="3"/>
  <c r="M3553" i="3"/>
  <c r="N3553" i="3" s="1"/>
  <c r="L3553" i="3"/>
  <c r="M3552" i="3"/>
  <c r="N3552" i="3" s="1"/>
  <c r="L3552" i="3"/>
  <c r="M3551" i="3"/>
  <c r="N3551" i="3" s="1"/>
  <c r="L3551" i="3"/>
  <c r="M3550" i="3"/>
  <c r="N3550" i="3" s="1"/>
  <c r="L3550" i="3"/>
  <c r="M3549" i="3"/>
  <c r="N3549" i="3" s="1"/>
  <c r="L3549" i="3"/>
  <c r="M3548" i="3"/>
  <c r="N3548" i="3" s="1"/>
  <c r="L3548" i="3"/>
  <c r="L3547" i="3"/>
  <c r="M3547" i="3"/>
  <c r="N3547" i="3" s="1"/>
  <c r="M3546" i="3"/>
  <c r="N3546" i="3" s="1"/>
  <c r="L3546" i="3"/>
  <c r="M3545" i="3"/>
  <c r="N3545" i="3" s="1"/>
  <c r="L3545" i="3"/>
  <c r="M3544" i="3"/>
  <c r="N3544" i="3" s="1"/>
  <c r="L3544" i="3"/>
  <c r="M3543" i="3"/>
  <c r="N3543" i="3" s="1"/>
  <c r="L3543" i="3"/>
  <c r="M3542" i="3"/>
  <c r="N3542" i="3" s="1"/>
  <c r="L3542" i="3"/>
  <c r="M3541" i="3"/>
  <c r="N3541" i="3" s="1"/>
  <c r="L3541" i="3"/>
  <c r="M3540" i="3"/>
  <c r="N3540" i="3" s="1"/>
  <c r="L3540" i="3"/>
  <c r="M3539" i="3"/>
  <c r="N3539" i="3" s="1"/>
  <c r="L3539" i="3"/>
  <c r="M3538" i="3"/>
  <c r="N3538" i="3" s="1"/>
  <c r="L3538" i="3"/>
  <c r="M3537" i="3"/>
  <c r="N3537" i="3" s="1"/>
  <c r="L3537" i="3"/>
  <c r="M3536" i="3"/>
  <c r="N3536" i="3" s="1"/>
  <c r="L3536" i="3"/>
  <c r="M3535" i="3"/>
  <c r="N3535" i="3" s="1"/>
  <c r="L3535" i="3"/>
  <c r="M3534" i="3"/>
  <c r="N3534" i="3" s="1"/>
  <c r="L3534" i="3"/>
  <c r="M3533" i="3"/>
  <c r="N3533" i="3" s="1"/>
  <c r="L3533" i="3"/>
  <c r="M3532" i="3"/>
  <c r="N3532" i="3" s="1"/>
  <c r="L3532" i="3"/>
  <c r="L3531" i="3"/>
  <c r="M3531" i="3"/>
  <c r="N3531" i="3" s="1"/>
  <c r="M3530" i="3"/>
  <c r="N3530" i="3" s="1"/>
  <c r="L3530" i="3"/>
  <c r="M3529" i="3"/>
  <c r="N3529" i="3" s="1"/>
  <c r="L3529" i="3"/>
  <c r="M3528" i="3"/>
  <c r="N3528" i="3" s="1"/>
  <c r="L3528" i="3"/>
  <c r="M3527" i="3"/>
  <c r="N3527" i="3" s="1"/>
  <c r="L3527" i="3"/>
  <c r="M3526" i="3"/>
  <c r="N3526" i="3" s="1"/>
  <c r="L3526" i="3"/>
  <c r="M3525" i="3"/>
  <c r="N3525" i="3" s="1"/>
  <c r="L3525" i="3"/>
  <c r="M3524" i="3"/>
  <c r="N3524" i="3" s="1"/>
  <c r="L3524" i="3"/>
  <c r="M3523" i="3"/>
  <c r="N3523" i="3" s="1"/>
  <c r="L3523" i="3"/>
  <c r="M3522" i="3"/>
  <c r="N3522" i="3" s="1"/>
  <c r="L3522" i="3"/>
  <c r="M3521" i="3"/>
  <c r="N3521" i="3" s="1"/>
  <c r="L3521" i="3"/>
  <c r="M3520" i="3"/>
  <c r="N3520" i="3" s="1"/>
  <c r="L3520" i="3"/>
  <c r="L3519" i="3"/>
  <c r="M3519" i="3"/>
  <c r="N3519" i="3" s="1"/>
  <c r="M3518" i="3"/>
  <c r="N3518" i="3" s="1"/>
  <c r="L3518" i="3"/>
  <c r="M3517" i="3"/>
  <c r="N3517" i="3" s="1"/>
  <c r="L3517" i="3"/>
  <c r="M3516" i="3"/>
  <c r="N3516" i="3" s="1"/>
  <c r="L3516" i="3"/>
  <c r="M3515" i="3"/>
  <c r="N3515" i="3" s="1"/>
  <c r="L3515" i="3"/>
  <c r="M3514" i="3"/>
  <c r="N3514" i="3" s="1"/>
  <c r="L3514" i="3"/>
  <c r="M3513" i="3"/>
  <c r="N3513" i="3" s="1"/>
  <c r="L3513" i="3"/>
  <c r="M3512" i="3"/>
  <c r="N3512" i="3" s="1"/>
  <c r="L3512" i="3"/>
  <c r="M3511" i="3"/>
  <c r="N3511" i="3" s="1"/>
  <c r="L3511" i="3"/>
  <c r="M3510" i="3"/>
  <c r="N3510" i="3" s="1"/>
  <c r="L3510" i="3"/>
  <c r="M3509" i="3"/>
  <c r="N3509" i="3" s="1"/>
  <c r="L3509" i="3"/>
  <c r="M3508" i="3"/>
  <c r="N3508" i="3" s="1"/>
  <c r="L3508" i="3"/>
  <c r="M3507" i="3"/>
  <c r="N3507" i="3" s="1"/>
  <c r="L3507" i="3"/>
  <c r="M3506" i="3"/>
  <c r="N3506" i="3" s="1"/>
  <c r="L3506" i="3"/>
  <c r="M3505" i="3"/>
  <c r="N3505" i="3" s="1"/>
  <c r="L3505" i="3"/>
  <c r="L3504" i="3"/>
  <c r="M3504" i="3"/>
  <c r="N3504" i="3" s="1"/>
  <c r="L3503" i="3"/>
  <c r="M3503" i="3"/>
  <c r="N3503" i="3" s="1"/>
  <c r="M3502" i="3"/>
  <c r="N3502" i="3" s="1"/>
  <c r="L3502" i="3"/>
  <c r="M3501" i="3"/>
  <c r="N3501" i="3" s="1"/>
  <c r="L3501" i="3"/>
  <c r="M3500" i="3"/>
  <c r="N3500" i="3" s="1"/>
  <c r="L3500" i="3"/>
  <c r="M3499" i="3"/>
  <c r="N3499" i="3" s="1"/>
  <c r="L3499" i="3"/>
  <c r="M3498" i="3"/>
  <c r="N3498" i="3" s="1"/>
  <c r="L3498" i="3"/>
  <c r="M3497" i="3"/>
  <c r="N3497" i="3" s="1"/>
  <c r="L3497" i="3"/>
  <c r="M3496" i="3"/>
  <c r="N3496" i="3" s="1"/>
  <c r="L3496" i="3"/>
  <c r="M3495" i="3"/>
  <c r="N3495" i="3" s="1"/>
  <c r="L3495" i="3"/>
  <c r="M3494" i="3"/>
  <c r="N3494" i="3" s="1"/>
  <c r="L3494" i="3"/>
  <c r="M3493" i="3"/>
  <c r="N3493" i="3" s="1"/>
  <c r="L3493" i="3"/>
  <c r="M3492" i="3"/>
  <c r="N3492" i="3" s="1"/>
  <c r="L3492" i="3"/>
  <c r="L3491" i="3"/>
  <c r="M3491" i="3"/>
  <c r="N3491" i="3" s="1"/>
  <c r="M3490" i="3"/>
  <c r="N3490" i="3" s="1"/>
  <c r="L3490" i="3"/>
  <c r="M3489" i="3"/>
  <c r="N3489" i="3" s="1"/>
  <c r="L3489" i="3"/>
  <c r="L3488" i="3"/>
  <c r="M3488" i="3"/>
  <c r="N3488" i="3" s="1"/>
  <c r="M3487" i="3"/>
  <c r="N3487" i="3" s="1"/>
  <c r="L3487" i="3"/>
  <c r="M3486" i="3"/>
  <c r="N3486" i="3" s="1"/>
  <c r="L3486" i="3"/>
  <c r="M3485" i="3"/>
  <c r="N3485" i="3" s="1"/>
  <c r="L3485" i="3"/>
  <c r="M3484" i="3"/>
  <c r="N3484" i="3" s="1"/>
  <c r="L3484" i="3"/>
  <c r="L3483" i="3"/>
  <c r="M3483" i="3"/>
  <c r="N3483" i="3" s="1"/>
  <c r="M3482" i="3"/>
  <c r="N3482" i="3" s="1"/>
  <c r="L3482" i="3"/>
  <c r="M3481" i="3"/>
  <c r="N3481" i="3" s="1"/>
  <c r="L3481" i="3"/>
  <c r="M3480" i="3"/>
  <c r="N3480" i="3" s="1"/>
  <c r="L3480" i="3"/>
  <c r="M3479" i="3"/>
  <c r="N3479" i="3" s="1"/>
  <c r="L3479" i="3"/>
  <c r="M3478" i="3"/>
  <c r="N3478" i="3" s="1"/>
  <c r="L3478" i="3"/>
  <c r="M3477" i="3"/>
  <c r="N3477" i="3" s="1"/>
  <c r="L3477" i="3"/>
  <c r="L3476" i="3"/>
  <c r="M3476" i="3"/>
  <c r="N3476" i="3" s="1"/>
  <c r="L3475" i="3"/>
  <c r="M3475" i="3"/>
  <c r="N3475" i="3" s="1"/>
  <c r="M3474" i="3"/>
  <c r="N3474" i="3" s="1"/>
  <c r="L3474" i="3"/>
  <c r="M3473" i="3"/>
  <c r="N3473" i="3" s="1"/>
  <c r="L3473" i="3"/>
  <c r="M3472" i="3"/>
  <c r="N3472" i="3" s="1"/>
  <c r="L3472" i="3"/>
  <c r="M3471" i="3"/>
  <c r="N3471" i="3" s="1"/>
  <c r="L3471" i="3"/>
  <c r="M3470" i="3"/>
  <c r="N3470" i="3" s="1"/>
  <c r="L3470" i="3"/>
  <c r="M3469" i="3"/>
  <c r="N3469" i="3" s="1"/>
  <c r="L3469" i="3"/>
  <c r="M3468" i="3"/>
  <c r="N3468" i="3" s="1"/>
  <c r="L3468" i="3"/>
  <c r="M3467" i="3"/>
  <c r="N3467" i="3" s="1"/>
  <c r="L3467" i="3"/>
  <c r="M3466" i="3"/>
  <c r="N3466" i="3" s="1"/>
  <c r="L3466" i="3"/>
  <c r="M3465" i="3"/>
  <c r="N3465" i="3" s="1"/>
  <c r="L3465" i="3"/>
  <c r="M3464" i="3"/>
  <c r="N3464" i="3" s="1"/>
  <c r="L3464" i="3"/>
  <c r="L3463" i="3"/>
  <c r="M3463" i="3" s="1"/>
  <c r="N3463" i="3" s="1"/>
  <c r="L3462" i="3"/>
  <c r="M3462" i="3" s="1"/>
  <c r="N3462" i="3" s="1"/>
  <c r="L3461" i="3"/>
  <c r="M3461" i="3" s="1"/>
  <c r="N3461" i="3" s="1"/>
  <c r="L3460" i="3"/>
  <c r="M3460" i="3"/>
  <c r="N3460" i="3" s="1"/>
  <c r="M3459" i="3"/>
  <c r="N3459" i="3" s="1"/>
  <c r="L3459" i="3"/>
  <c r="M3458" i="3"/>
  <c r="N3458" i="3" s="1"/>
  <c r="L3458" i="3"/>
  <c r="M3457" i="3"/>
  <c r="N3457" i="3" s="1"/>
  <c r="L3457" i="3"/>
  <c r="M3456" i="3"/>
  <c r="N3456" i="3" s="1"/>
  <c r="L3456" i="3"/>
  <c r="L3455" i="3"/>
  <c r="M3455" i="3"/>
  <c r="N3455" i="3" s="1"/>
  <c r="M3454" i="3"/>
  <c r="N3454" i="3" s="1"/>
  <c r="L3454" i="3"/>
  <c r="M3453" i="3"/>
  <c r="N3453" i="3" s="1"/>
  <c r="L3453" i="3"/>
  <c r="M3452" i="3"/>
  <c r="N3452" i="3" s="1"/>
  <c r="L3452" i="3"/>
  <c r="M3451" i="3"/>
  <c r="N3451" i="3" s="1"/>
  <c r="L3451" i="3"/>
  <c r="M3450" i="3"/>
  <c r="N3450" i="3" s="1"/>
  <c r="L3450" i="3"/>
  <c r="M3449" i="3"/>
  <c r="N3449" i="3" s="1"/>
  <c r="L3449" i="3"/>
  <c r="L3448" i="3"/>
  <c r="M3448" i="3"/>
  <c r="N3448" i="3" s="1"/>
  <c r="M3447" i="3"/>
  <c r="N3447" i="3" s="1"/>
  <c r="L3447" i="3"/>
  <c r="M3446" i="3"/>
  <c r="N3446" i="3" s="1"/>
  <c r="L3446" i="3"/>
  <c r="M3445" i="3"/>
  <c r="N3445" i="3" s="1"/>
  <c r="L3445" i="3"/>
  <c r="M3444" i="3"/>
  <c r="N3444" i="3" s="1"/>
  <c r="L3444" i="3"/>
  <c r="M3443" i="3"/>
  <c r="N3443" i="3" s="1"/>
  <c r="L3443" i="3"/>
  <c r="M3442" i="3"/>
  <c r="N3442" i="3" s="1"/>
  <c r="L3442" i="3"/>
  <c r="M3441" i="3"/>
  <c r="N3441" i="3" s="1"/>
  <c r="L3441" i="3"/>
  <c r="M3440" i="3"/>
  <c r="N3440" i="3" s="1"/>
  <c r="L3440" i="3"/>
  <c r="M3439" i="3"/>
  <c r="N3439" i="3" s="1"/>
  <c r="L3439" i="3"/>
  <c r="M3438" i="3"/>
  <c r="N3438" i="3" s="1"/>
  <c r="L3438" i="3"/>
  <c r="M3437" i="3"/>
  <c r="N3437" i="3" s="1"/>
  <c r="L3437" i="3"/>
  <c r="M3436" i="3"/>
  <c r="N3436" i="3" s="1"/>
  <c r="L3436" i="3"/>
  <c r="M3435" i="3"/>
  <c r="N3435" i="3" s="1"/>
  <c r="L3435" i="3"/>
  <c r="M3434" i="3"/>
  <c r="N3434" i="3" s="1"/>
  <c r="L3434" i="3"/>
  <c r="M3433" i="3"/>
  <c r="N3433" i="3" s="1"/>
  <c r="L3433" i="3"/>
  <c r="L3432" i="3"/>
  <c r="M3432" i="3"/>
  <c r="N3432" i="3" s="1"/>
  <c r="M3431" i="3"/>
  <c r="N3431" i="3" s="1"/>
  <c r="L3431" i="3"/>
  <c r="M3430" i="3"/>
  <c r="N3430" i="3" s="1"/>
  <c r="L3430" i="3"/>
  <c r="M3429" i="3"/>
  <c r="N3429" i="3" s="1"/>
  <c r="L3429" i="3"/>
  <c r="M3428" i="3"/>
  <c r="N3428" i="3" s="1"/>
  <c r="L3428" i="3"/>
  <c r="L3427" i="3"/>
  <c r="M3427" i="3"/>
  <c r="N3427" i="3" s="1"/>
  <c r="M3426" i="3"/>
  <c r="N3426" i="3" s="1"/>
  <c r="L3426" i="3"/>
  <c r="M3425" i="3"/>
  <c r="N3425" i="3" s="1"/>
  <c r="L3425" i="3"/>
  <c r="M3424" i="3"/>
  <c r="N3424" i="3" s="1"/>
  <c r="L3424" i="3"/>
  <c r="M3423" i="3"/>
  <c r="N3423" i="3" s="1"/>
  <c r="L3423" i="3"/>
  <c r="M3422" i="3"/>
  <c r="N3422" i="3" s="1"/>
  <c r="L3422" i="3"/>
  <c r="M3421" i="3"/>
  <c r="N3421" i="3" s="1"/>
  <c r="L3421" i="3"/>
  <c r="M3420" i="3"/>
  <c r="N3420" i="3" s="1"/>
  <c r="L3420" i="3"/>
  <c r="L3419" i="3"/>
  <c r="M3419" i="3"/>
  <c r="N3419" i="3" s="1"/>
  <c r="M3418" i="3"/>
  <c r="N3418" i="3" s="1"/>
  <c r="L3418" i="3"/>
  <c r="M3417" i="3"/>
  <c r="N3417" i="3" s="1"/>
  <c r="L3417" i="3"/>
  <c r="M3416" i="3"/>
  <c r="N3416" i="3" s="1"/>
  <c r="L3416" i="3"/>
  <c r="M3415" i="3"/>
  <c r="N3415" i="3" s="1"/>
  <c r="L3415" i="3"/>
  <c r="M3414" i="3"/>
  <c r="N3414" i="3" s="1"/>
  <c r="L3414" i="3"/>
  <c r="M3413" i="3"/>
  <c r="N3413" i="3" s="1"/>
  <c r="L3413" i="3"/>
  <c r="M3412" i="3"/>
  <c r="N3412" i="3" s="1"/>
  <c r="L3412" i="3"/>
  <c r="M3411" i="3"/>
  <c r="N3411" i="3" s="1"/>
  <c r="L3411" i="3"/>
  <c r="M3410" i="3"/>
  <c r="N3410" i="3" s="1"/>
  <c r="L3410" i="3"/>
  <c r="M3409" i="3"/>
  <c r="N3409" i="3" s="1"/>
  <c r="L3409" i="3"/>
  <c r="M3408" i="3"/>
  <c r="N3408" i="3" s="1"/>
  <c r="L3408" i="3"/>
  <c r="M3407" i="3"/>
  <c r="N3407" i="3" s="1"/>
  <c r="L3407" i="3"/>
  <c r="M3406" i="3"/>
  <c r="N3406" i="3" s="1"/>
  <c r="L3406" i="3"/>
  <c r="M3405" i="3"/>
  <c r="N3405" i="3" s="1"/>
  <c r="L3405" i="3"/>
  <c r="M3404" i="3"/>
  <c r="N3404" i="3" s="1"/>
  <c r="L3404" i="3"/>
  <c r="L3403" i="3"/>
  <c r="M3403" i="3"/>
  <c r="N3403" i="3" s="1"/>
  <c r="M3402" i="3"/>
  <c r="N3402" i="3" s="1"/>
  <c r="L3402" i="3"/>
  <c r="M3401" i="3"/>
  <c r="N3401" i="3" s="1"/>
  <c r="L3401" i="3"/>
  <c r="L3400" i="3"/>
  <c r="M3400" i="3" s="1"/>
  <c r="N3400" i="3" s="1"/>
  <c r="L3399" i="3"/>
  <c r="M3399" i="3" s="1"/>
  <c r="N3399" i="3" s="1"/>
  <c r="M3398" i="3"/>
  <c r="N3398" i="3" s="1"/>
  <c r="L3398" i="3"/>
  <c r="L3397" i="3"/>
  <c r="M3397" i="3" s="1"/>
  <c r="N3397" i="3" s="1"/>
  <c r="M3396" i="3"/>
  <c r="N3396" i="3" s="1"/>
  <c r="L3396" i="3"/>
  <c r="M3395" i="3"/>
  <c r="N3395" i="3" s="1"/>
  <c r="L3395" i="3"/>
  <c r="M3394" i="3"/>
  <c r="N3394" i="3" s="1"/>
  <c r="L3394" i="3"/>
  <c r="M3393" i="3"/>
  <c r="N3393" i="3" s="1"/>
  <c r="L3393" i="3"/>
  <c r="M3392" i="3"/>
  <c r="N3392" i="3" s="1"/>
  <c r="L3392" i="3"/>
  <c r="L3391" i="3"/>
  <c r="M3391" i="3"/>
  <c r="N3391" i="3" s="1"/>
  <c r="M3390" i="3"/>
  <c r="N3390" i="3" s="1"/>
  <c r="L3390" i="3"/>
  <c r="M3389" i="3"/>
  <c r="N3389" i="3" s="1"/>
  <c r="L3389" i="3"/>
  <c r="M3388" i="3"/>
  <c r="N3388" i="3" s="1"/>
  <c r="L3388" i="3"/>
  <c r="M3387" i="3"/>
  <c r="N3387" i="3" s="1"/>
  <c r="L3387" i="3"/>
  <c r="M3386" i="3"/>
  <c r="N3386" i="3" s="1"/>
  <c r="L3386" i="3"/>
  <c r="M3385" i="3"/>
  <c r="N3385" i="3" s="1"/>
  <c r="L3385" i="3"/>
  <c r="M3384" i="3"/>
  <c r="N3384" i="3" s="1"/>
  <c r="L3384" i="3"/>
  <c r="M3383" i="3"/>
  <c r="N3383" i="3" s="1"/>
  <c r="L3383" i="3"/>
  <c r="M3382" i="3"/>
  <c r="N3382" i="3" s="1"/>
  <c r="L3382" i="3"/>
  <c r="M3381" i="3"/>
  <c r="N3381" i="3" s="1"/>
  <c r="L3381" i="3"/>
  <c r="M3380" i="3"/>
  <c r="N3380" i="3" s="1"/>
  <c r="L3380" i="3"/>
  <c r="M3379" i="3"/>
  <c r="N3379" i="3" s="1"/>
  <c r="L3379" i="3"/>
  <c r="M3378" i="3"/>
  <c r="N3378" i="3" s="1"/>
  <c r="L3378" i="3"/>
  <c r="M3377" i="3"/>
  <c r="N3377" i="3" s="1"/>
  <c r="L3377" i="3"/>
  <c r="L3376" i="3"/>
  <c r="M3376" i="3"/>
  <c r="N3376" i="3" s="1"/>
  <c r="L3375" i="3"/>
  <c r="M3375" i="3"/>
  <c r="N3375" i="3" s="1"/>
  <c r="M3374" i="3"/>
  <c r="N3374" i="3" s="1"/>
  <c r="L3374" i="3"/>
  <c r="M3373" i="3"/>
  <c r="N3373" i="3" s="1"/>
  <c r="L3373" i="3"/>
  <c r="M3372" i="3"/>
  <c r="N3372" i="3" s="1"/>
  <c r="L3372" i="3"/>
  <c r="M3371" i="3"/>
  <c r="N3371" i="3" s="1"/>
  <c r="L3371" i="3"/>
  <c r="M3370" i="3"/>
  <c r="N3370" i="3" s="1"/>
  <c r="L3370" i="3"/>
  <c r="M3369" i="3"/>
  <c r="N3369" i="3" s="1"/>
  <c r="L3369" i="3"/>
  <c r="M3368" i="3"/>
  <c r="N3368" i="3" s="1"/>
  <c r="L3368" i="3"/>
  <c r="M3367" i="3"/>
  <c r="N3367" i="3" s="1"/>
  <c r="L3367" i="3"/>
  <c r="M3366" i="3"/>
  <c r="N3366" i="3" s="1"/>
  <c r="L3366" i="3"/>
  <c r="M3365" i="3"/>
  <c r="N3365" i="3" s="1"/>
  <c r="L3365" i="3"/>
  <c r="M3364" i="3"/>
  <c r="N3364" i="3" s="1"/>
  <c r="L3364" i="3"/>
  <c r="L3363" i="3"/>
  <c r="M3363" i="3"/>
  <c r="N3363" i="3" s="1"/>
  <c r="M3362" i="3"/>
  <c r="N3362" i="3" s="1"/>
  <c r="L3362" i="3"/>
  <c r="M3361" i="3"/>
  <c r="N3361" i="3" s="1"/>
  <c r="L3361" i="3"/>
  <c r="L3360" i="3"/>
  <c r="M3360" i="3"/>
  <c r="N3360" i="3" s="1"/>
  <c r="L3359" i="3"/>
  <c r="M3359" i="3" s="1"/>
  <c r="N3359" i="3" s="1"/>
  <c r="L3358" i="3"/>
  <c r="M3358" i="3" s="1"/>
  <c r="N3358" i="3" s="1"/>
  <c r="L3357" i="3"/>
  <c r="M3357" i="3" s="1"/>
  <c r="N3357" i="3" s="1"/>
  <c r="L3356" i="3"/>
  <c r="M3356" i="3" s="1"/>
  <c r="N3356" i="3" s="1"/>
  <c r="L3355" i="3"/>
  <c r="M3355" i="3"/>
  <c r="N3355" i="3" s="1"/>
  <c r="M3354" i="3"/>
  <c r="N3354" i="3" s="1"/>
  <c r="L3354" i="3"/>
  <c r="M3353" i="3"/>
  <c r="N3353" i="3" s="1"/>
  <c r="L3353" i="3"/>
  <c r="M3352" i="3"/>
  <c r="N3352" i="3" s="1"/>
  <c r="L3352" i="3"/>
  <c r="M3351" i="3"/>
  <c r="N3351" i="3" s="1"/>
  <c r="L3351" i="3"/>
  <c r="M3350" i="3"/>
  <c r="N3350" i="3" s="1"/>
  <c r="L3350" i="3"/>
  <c r="M3349" i="3"/>
  <c r="N3349" i="3" s="1"/>
  <c r="L3349" i="3"/>
  <c r="L3348" i="3"/>
  <c r="M3348" i="3"/>
  <c r="N3348" i="3" s="1"/>
  <c r="L3347" i="3"/>
  <c r="M3347" i="3"/>
  <c r="N3347" i="3" s="1"/>
  <c r="M3346" i="3"/>
  <c r="N3346" i="3" s="1"/>
  <c r="L3346" i="3"/>
  <c r="M3345" i="3"/>
  <c r="N3345" i="3" s="1"/>
  <c r="L3345" i="3"/>
  <c r="M3344" i="3"/>
  <c r="N3344" i="3" s="1"/>
  <c r="L3344" i="3"/>
  <c r="M3343" i="3"/>
  <c r="N3343" i="3" s="1"/>
  <c r="L3343" i="3"/>
  <c r="M3342" i="3"/>
  <c r="N3342" i="3" s="1"/>
  <c r="L3342" i="3"/>
  <c r="M3341" i="3"/>
  <c r="N3341" i="3" s="1"/>
  <c r="L3341" i="3"/>
  <c r="M3340" i="3"/>
  <c r="N3340" i="3" s="1"/>
  <c r="L3340" i="3"/>
  <c r="M3339" i="3"/>
  <c r="N3339" i="3" s="1"/>
  <c r="L3339" i="3"/>
  <c r="M3338" i="3"/>
  <c r="N3338" i="3" s="1"/>
  <c r="L3338" i="3"/>
  <c r="M3337" i="3"/>
  <c r="N3337" i="3" s="1"/>
  <c r="L3337" i="3"/>
  <c r="M3336" i="3"/>
  <c r="N3336" i="3" s="1"/>
  <c r="L3336" i="3"/>
  <c r="M3335" i="3"/>
  <c r="N3335" i="3" s="1"/>
  <c r="L3335" i="3"/>
  <c r="M3334" i="3"/>
  <c r="N3334" i="3" s="1"/>
  <c r="L3334" i="3"/>
  <c r="M3333" i="3"/>
  <c r="N3333" i="3" s="1"/>
  <c r="L3333" i="3"/>
  <c r="L3332" i="3"/>
  <c r="M3332" i="3"/>
  <c r="N3332" i="3" s="1"/>
  <c r="M3331" i="3"/>
  <c r="N3331" i="3" s="1"/>
  <c r="L3331" i="3"/>
  <c r="M3330" i="3"/>
  <c r="N3330" i="3" s="1"/>
  <c r="L3330" i="3"/>
  <c r="M3329" i="3"/>
  <c r="N3329" i="3" s="1"/>
  <c r="L3329" i="3"/>
  <c r="M3328" i="3"/>
  <c r="N3328" i="3" s="1"/>
  <c r="L3328" i="3"/>
  <c r="L3327" i="3"/>
  <c r="M3327" i="3"/>
  <c r="N3327" i="3" s="1"/>
  <c r="M3326" i="3"/>
  <c r="N3326" i="3" s="1"/>
  <c r="L3326" i="3"/>
  <c r="M3325" i="3"/>
  <c r="N3325" i="3" s="1"/>
  <c r="L3325" i="3"/>
  <c r="M3324" i="3"/>
  <c r="N3324" i="3" s="1"/>
  <c r="L3324" i="3"/>
  <c r="M3323" i="3"/>
  <c r="N3323" i="3" s="1"/>
  <c r="L3323" i="3"/>
  <c r="M3322" i="3"/>
  <c r="N3322" i="3" s="1"/>
  <c r="L3322" i="3"/>
  <c r="M3321" i="3"/>
  <c r="N3321" i="3" s="1"/>
  <c r="L3321" i="3"/>
  <c r="L3320" i="3"/>
  <c r="M3320" i="3"/>
  <c r="N3320" i="3" s="1"/>
  <c r="M3319" i="3"/>
  <c r="N3319" i="3" s="1"/>
  <c r="L3319" i="3"/>
  <c r="L3318" i="3"/>
  <c r="M3318" i="3" s="1"/>
  <c r="N3318" i="3" s="1"/>
  <c r="L3317" i="3"/>
  <c r="M3317" i="3" s="1"/>
  <c r="N3317" i="3" s="1"/>
  <c r="M3316" i="3"/>
  <c r="N3316" i="3" s="1"/>
  <c r="L3316" i="3"/>
  <c r="L3315" i="3"/>
  <c r="M3315" i="3" s="1"/>
  <c r="N3315" i="3" s="1"/>
  <c r="M3314" i="3"/>
  <c r="N3314" i="3" s="1"/>
  <c r="L3314" i="3"/>
  <c r="M3313" i="3"/>
  <c r="N3313" i="3" s="1"/>
  <c r="L3313" i="3"/>
  <c r="M3312" i="3"/>
  <c r="N3312" i="3" s="1"/>
  <c r="L3312" i="3"/>
  <c r="M3311" i="3"/>
  <c r="N3311" i="3" s="1"/>
  <c r="L3311" i="3"/>
  <c r="M3310" i="3"/>
  <c r="N3310" i="3" s="1"/>
  <c r="L3310" i="3"/>
  <c r="M3309" i="3"/>
  <c r="N3309" i="3" s="1"/>
  <c r="L3309" i="3"/>
  <c r="M3308" i="3"/>
  <c r="N3308" i="3" s="1"/>
  <c r="L3308" i="3"/>
  <c r="M3307" i="3"/>
  <c r="N3307" i="3" s="1"/>
  <c r="L3307" i="3"/>
  <c r="M3306" i="3"/>
  <c r="N3306" i="3" s="1"/>
  <c r="L3306" i="3"/>
  <c r="M3305" i="3"/>
  <c r="N3305" i="3" s="1"/>
  <c r="L3305" i="3"/>
  <c r="L3304" i="3"/>
  <c r="M3304" i="3"/>
  <c r="N3304" i="3" s="1"/>
  <c r="M3303" i="3"/>
  <c r="N3303" i="3" s="1"/>
  <c r="L3303" i="3"/>
  <c r="M3302" i="3"/>
  <c r="N3302" i="3" s="1"/>
  <c r="L3302" i="3"/>
  <c r="M3301" i="3"/>
  <c r="N3301" i="3" s="1"/>
  <c r="L3301" i="3"/>
  <c r="M3300" i="3"/>
  <c r="N3300" i="3" s="1"/>
  <c r="L3300" i="3"/>
  <c r="L3299" i="3"/>
  <c r="M3299" i="3"/>
  <c r="N3299" i="3" s="1"/>
  <c r="M3298" i="3"/>
  <c r="N3298" i="3" s="1"/>
  <c r="L3298" i="3"/>
  <c r="M3297" i="3"/>
  <c r="N3297" i="3" s="1"/>
  <c r="L3297" i="3"/>
  <c r="M3296" i="3"/>
  <c r="N3296" i="3" s="1"/>
  <c r="L3296" i="3"/>
  <c r="M3295" i="3"/>
  <c r="N3295" i="3" s="1"/>
  <c r="L3295" i="3"/>
  <c r="M3294" i="3"/>
  <c r="N3294" i="3" s="1"/>
  <c r="L3294" i="3"/>
  <c r="M3293" i="3"/>
  <c r="N3293" i="3" s="1"/>
  <c r="L3293" i="3"/>
  <c r="M3292" i="3"/>
  <c r="N3292" i="3" s="1"/>
  <c r="L3292" i="3"/>
  <c r="L3291" i="3"/>
  <c r="M3291" i="3"/>
  <c r="N3291" i="3" s="1"/>
  <c r="M3290" i="3"/>
  <c r="N3290" i="3" s="1"/>
  <c r="L3290" i="3"/>
  <c r="M3289" i="3"/>
  <c r="N3289" i="3" s="1"/>
  <c r="L3289" i="3"/>
  <c r="M3288" i="3"/>
  <c r="N3288" i="3" s="1"/>
  <c r="L3288" i="3"/>
  <c r="M3287" i="3"/>
  <c r="N3287" i="3" s="1"/>
  <c r="L3287" i="3"/>
  <c r="M3286" i="3"/>
  <c r="N3286" i="3" s="1"/>
  <c r="L3286" i="3"/>
  <c r="M3285" i="3"/>
  <c r="N3285" i="3" s="1"/>
  <c r="L3285" i="3"/>
  <c r="M3284" i="3"/>
  <c r="N3284" i="3" s="1"/>
  <c r="L3284" i="3"/>
  <c r="M3283" i="3"/>
  <c r="N3283" i="3" s="1"/>
  <c r="L3283" i="3"/>
  <c r="M3282" i="3"/>
  <c r="N3282" i="3" s="1"/>
  <c r="L3282" i="3"/>
  <c r="M3281" i="3"/>
  <c r="N3281" i="3" s="1"/>
  <c r="L3281" i="3"/>
  <c r="M3280" i="3"/>
  <c r="N3280" i="3" s="1"/>
  <c r="L3280" i="3"/>
  <c r="M3279" i="3"/>
  <c r="N3279" i="3" s="1"/>
  <c r="L3279" i="3"/>
  <c r="M3278" i="3"/>
  <c r="N3278" i="3" s="1"/>
  <c r="L3278" i="3"/>
  <c r="M3277" i="3"/>
  <c r="N3277" i="3" s="1"/>
  <c r="L3277" i="3"/>
  <c r="M3276" i="3"/>
  <c r="N3276" i="3" s="1"/>
  <c r="L3276" i="3"/>
  <c r="L3275" i="3"/>
  <c r="M3275" i="3"/>
  <c r="N3275" i="3" s="1"/>
  <c r="M3274" i="3"/>
  <c r="N3274" i="3" s="1"/>
  <c r="L3274" i="3"/>
  <c r="M3273" i="3"/>
  <c r="N3273" i="3" s="1"/>
  <c r="L3273" i="3"/>
  <c r="M3272" i="3"/>
  <c r="N3272" i="3" s="1"/>
  <c r="L3272" i="3"/>
  <c r="M3271" i="3"/>
  <c r="N3271" i="3" s="1"/>
  <c r="L3271" i="3"/>
  <c r="M3270" i="3"/>
  <c r="N3270" i="3" s="1"/>
  <c r="L3270" i="3"/>
  <c r="M3269" i="3"/>
  <c r="N3269" i="3" s="1"/>
  <c r="L3269" i="3"/>
  <c r="M3268" i="3"/>
  <c r="N3268" i="3" s="1"/>
  <c r="L3268" i="3"/>
  <c r="M3267" i="3"/>
  <c r="N3267" i="3" s="1"/>
  <c r="L3267" i="3"/>
  <c r="M3266" i="3"/>
  <c r="N3266" i="3" s="1"/>
  <c r="L3266" i="3"/>
  <c r="M3265" i="3"/>
  <c r="N3265" i="3" s="1"/>
  <c r="L3265" i="3"/>
  <c r="M3264" i="3"/>
  <c r="N3264" i="3" s="1"/>
  <c r="L3264" i="3"/>
  <c r="L3263" i="3"/>
  <c r="M3263" i="3"/>
  <c r="N3263" i="3" s="1"/>
  <c r="L3262" i="3"/>
  <c r="M3262" i="3"/>
  <c r="N3262" i="3" s="1"/>
  <c r="M3261" i="3"/>
  <c r="N3261" i="3" s="1"/>
  <c r="L3261" i="3"/>
  <c r="M3260" i="3"/>
  <c r="N3260" i="3" s="1"/>
  <c r="L3260" i="3"/>
  <c r="M3259" i="3"/>
  <c r="N3259" i="3" s="1"/>
  <c r="L3259" i="3"/>
  <c r="M3258" i="3"/>
  <c r="N3258" i="3" s="1"/>
  <c r="L3258" i="3"/>
  <c r="M3257" i="3"/>
  <c r="N3257" i="3" s="1"/>
  <c r="L3257" i="3"/>
  <c r="M3256" i="3"/>
  <c r="N3256" i="3" s="1"/>
  <c r="L3256" i="3"/>
  <c r="M3255" i="3"/>
  <c r="N3255" i="3" s="1"/>
  <c r="L3255" i="3"/>
  <c r="M3254" i="3"/>
  <c r="N3254" i="3" s="1"/>
  <c r="L3254" i="3"/>
  <c r="M3253" i="3"/>
  <c r="N3253" i="3" s="1"/>
  <c r="L3253" i="3"/>
  <c r="M3252" i="3"/>
  <c r="N3252" i="3" s="1"/>
  <c r="L3252" i="3"/>
  <c r="M3251" i="3"/>
  <c r="N3251" i="3" s="1"/>
  <c r="L3251" i="3"/>
  <c r="M3250" i="3"/>
  <c r="N3250" i="3" s="1"/>
  <c r="L3250" i="3"/>
  <c r="M3249" i="3"/>
  <c r="N3249" i="3" s="1"/>
  <c r="L3249" i="3"/>
  <c r="L3248" i="3"/>
  <c r="M3248" i="3"/>
  <c r="N3248" i="3" s="1"/>
  <c r="L3247" i="3"/>
  <c r="M3247" i="3"/>
  <c r="N3247" i="3" s="1"/>
  <c r="M3246" i="3"/>
  <c r="N3246" i="3" s="1"/>
  <c r="L3246" i="3"/>
  <c r="M3245" i="3"/>
  <c r="N3245" i="3" s="1"/>
  <c r="L3245" i="3"/>
  <c r="M3244" i="3"/>
  <c r="N3244" i="3" s="1"/>
  <c r="L3244" i="3"/>
  <c r="M3243" i="3"/>
  <c r="N3243" i="3" s="1"/>
  <c r="L3243" i="3"/>
  <c r="M3242" i="3"/>
  <c r="N3242" i="3" s="1"/>
  <c r="L3242" i="3"/>
  <c r="M3241" i="3"/>
  <c r="N3241" i="3" s="1"/>
  <c r="L3241" i="3"/>
  <c r="M3240" i="3"/>
  <c r="N3240" i="3" s="1"/>
  <c r="L3240" i="3"/>
  <c r="M3239" i="3"/>
  <c r="N3239" i="3" s="1"/>
  <c r="L3239" i="3"/>
  <c r="M3238" i="3"/>
  <c r="N3238" i="3" s="1"/>
  <c r="L3238" i="3"/>
  <c r="M3237" i="3"/>
  <c r="N3237" i="3" s="1"/>
  <c r="L3237" i="3"/>
  <c r="M3236" i="3"/>
  <c r="N3236" i="3" s="1"/>
  <c r="L3236" i="3"/>
  <c r="L3235" i="3"/>
  <c r="M3235" i="3"/>
  <c r="N3235" i="3" s="1"/>
  <c r="M3234" i="3"/>
  <c r="N3234" i="3" s="1"/>
  <c r="L3234" i="3"/>
  <c r="M3233" i="3"/>
  <c r="N3233" i="3" s="1"/>
  <c r="L3233" i="3"/>
  <c r="L3232" i="3"/>
  <c r="M3232" i="3"/>
  <c r="N3232" i="3" s="1"/>
  <c r="M3231" i="3"/>
  <c r="N3231" i="3" s="1"/>
  <c r="L3231" i="3"/>
  <c r="M3230" i="3"/>
  <c r="N3230" i="3" s="1"/>
  <c r="L3230" i="3"/>
  <c r="M3229" i="3"/>
  <c r="N3229" i="3" s="1"/>
  <c r="L3229" i="3"/>
  <c r="M3228" i="3"/>
  <c r="N3228" i="3" s="1"/>
  <c r="L3228" i="3"/>
  <c r="L3227" i="3"/>
  <c r="M3227" i="3"/>
  <c r="N3227" i="3" s="1"/>
  <c r="M3226" i="3"/>
  <c r="N3226" i="3" s="1"/>
  <c r="L3226" i="3"/>
  <c r="M3225" i="3"/>
  <c r="N3225" i="3" s="1"/>
  <c r="L3225" i="3"/>
  <c r="M3224" i="3"/>
  <c r="N3224" i="3" s="1"/>
  <c r="L3224" i="3"/>
  <c r="M3223" i="3"/>
  <c r="N3223" i="3" s="1"/>
  <c r="L3223" i="3"/>
  <c r="M3222" i="3"/>
  <c r="N3222" i="3" s="1"/>
  <c r="L3222" i="3"/>
  <c r="M3221" i="3"/>
  <c r="N3221" i="3" s="1"/>
  <c r="L3221" i="3"/>
  <c r="L3220" i="3"/>
  <c r="M3220" i="3"/>
  <c r="N3220" i="3" s="1"/>
  <c r="L3219" i="3"/>
  <c r="M3219" i="3"/>
  <c r="N3219" i="3" s="1"/>
  <c r="M3218" i="3"/>
  <c r="N3218" i="3" s="1"/>
  <c r="L3218" i="3"/>
  <c r="M3217" i="3"/>
  <c r="N3217" i="3" s="1"/>
  <c r="L3217" i="3"/>
  <c r="M3216" i="3"/>
  <c r="N3216" i="3" s="1"/>
  <c r="L3216" i="3"/>
  <c r="M3215" i="3"/>
  <c r="N3215" i="3" s="1"/>
  <c r="L3215" i="3"/>
  <c r="M3214" i="3"/>
  <c r="N3214" i="3" s="1"/>
  <c r="L3214" i="3"/>
  <c r="M3213" i="3"/>
  <c r="N3213" i="3" s="1"/>
  <c r="L3213" i="3"/>
  <c r="M3212" i="3"/>
  <c r="N3212" i="3" s="1"/>
  <c r="L3212" i="3"/>
  <c r="L3211" i="3"/>
  <c r="M3211" i="3" s="1"/>
  <c r="N3211" i="3" s="1"/>
  <c r="L3210" i="3"/>
  <c r="M3210" i="3" s="1"/>
  <c r="N3210" i="3" s="1"/>
  <c r="L3209" i="3"/>
  <c r="M3209" i="3" s="1"/>
  <c r="N3209" i="3" s="1"/>
  <c r="L3208" i="3"/>
  <c r="M3208" i="3" s="1"/>
  <c r="N3208" i="3" s="1"/>
  <c r="M3207" i="3"/>
  <c r="N3207" i="3" s="1"/>
  <c r="L3207" i="3"/>
  <c r="M3206" i="3"/>
  <c r="N3206" i="3" s="1"/>
  <c r="L3206" i="3"/>
  <c r="M3205" i="3"/>
  <c r="N3205" i="3" s="1"/>
  <c r="L3205" i="3"/>
  <c r="L3204" i="3"/>
  <c r="M3204" i="3"/>
  <c r="N3204" i="3" s="1"/>
  <c r="M3203" i="3"/>
  <c r="N3203" i="3" s="1"/>
  <c r="L3203" i="3"/>
  <c r="M3202" i="3"/>
  <c r="N3202" i="3" s="1"/>
  <c r="L3202" i="3"/>
  <c r="M3201" i="3"/>
  <c r="N3201" i="3" s="1"/>
  <c r="L3201" i="3"/>
  <c r="M3200" i="3"/>
  <c r="N3200" i="3" s="1"/>
  <c r="L3200" i="3"/>
  <c r="L3199" i="3"/>
  <c r="M3199" i="3"/>
  <c r="N3199" i="3" s="1"/>
  <c r="M3198" i="3"/>
  <c r="N3198" i="3" s="1"/>
  <c r="L3198" i="3"/>
  <c r="M3197" i="3"/>
  <c r="N3197" i="3" s="1"/>
  <c r="L3197" i="3"/>
  <c r="M3196" i="3"/>
  <c r="N3196" i="3" s="1"/>
  <c r="L3196" i="3"/>
  <c r="M3195" i="3"/>
  <c r="N3195" i="3" s="1"/>
  <c r="L3195" i="3"/>
  <c r="M3194" i="3"/>
  <c r="N3194" i="3" s="1"/>
  <c r="L3194" i="3"/>
  <c r="M3193" i="3"/>
  <c r="N3193" i="3" s="1"/>
  <c r="L3193" i="3"/>
  <c r="L3192" i="3"/>
  <c r="M3192" i="3"/>
  <c r="N3192" i="3" s="1"/>
  <c r="M3191" i="3"/>
  <c r="N3191" i="3" s="1"/>
  <c r="L3191" i="3"/>
  <c r="M3190" i="3"/>
  <c r="N3190" i="3" s="1"/>
  <c r="L3190" i="3"/>
  <c r="M3189" i="3"/>
  <c r="N3189" i="3" s="1"/>
  <c r="L3189" i="3"/>
  <c r="M3188" i="3"/>
  <c r="N3188" i="3" s="1"/>
  <c r="L3188" i="3"/>
  <c r="M3187" i="3"/>
  <c r="N3187" i="3" s="1"/>
  <c r="L3187" i="3"/>
  <c r="M3186" i="3"/>
  <c r="N3186" i="3" s="1"/>
  <c r="L3186" i="3"/>
  <c r="M3185" i="3"/>
  <c r="N3185" i="3" s="1"/>
  <c r="L3185" i="3"/>
  <c r="M3184" i="3"/>
  <c r="N3184" i="3" s="1"/>
  <c r="L3184" i="3"/>
  <c r="M3183" i="3"/>
  <c r="N3183" i="3" s="1"/>
  <c r="L3183" i="3"/>
  <c r="M3182" i="3"/>
  <c r="N3182" i="3" s="1"/>
  <c r="L3182" i="3"/>
  <c r="M3181" i="3"/>
  <c r="N3181" i="3" s="1"/>
  <c r="L3181" i="3"/>
  <c r="M3180" i="3"/>
  <c r="N3180" i="3" s="1"/>
  <c r="L3180" i="3"/>
  <c r="M3179" i="3"/>
  <c r="N3179" i="3" s="1"/>
  <c r="L3179" i="3"/>
  <c r="M3178" i="3"/>
  <c r="N3178" i="3" s="1"/>
  <c r="L3178" i="3"/>
  <c r="M3177" i="3"/>
  <c r="N3177" i="3" s="1"/>
  <c r="L3177" i="3"/>
  <c r="L3176" i="3"/>
  <c r="M3176" i="3"/>
  <c r="N3176" i="3" s="1"/>
  <c r="M3175" i="3"/>
  <c r="N3175" i="3" s="1"/>
  <c r="L3175" i="3"/>
  <c r="M3174" i="3"/>
  <c r="N3174" i="3" s="1"/>
  <c r="L3174" i="3"/>
  <c r="M3173" i="3"/>
  <c r="N3173" i="3" s="1"/>
  <c r="L3173" i="3"/>
  <c r="M3172" i="3"/>
  <c r="N3172" i="3" s="1"/>
  <c r="L3172" i="3"/>
  <c r="L3171" i="3"/>
  <c r="M3171" i="3"/>
  <c r="N3171" i="3" s="1"/>
  <c r="M3170" i="3"/>
  <c r="N3170" i="3" s="1"/>
  <c r="L3170" i="3"/>
  <c r="M3169" i="3"/>
  <c r="N3169" i="3" s="1"/>
  <c r="L3169" i="3"/>
  <c r="M3168" i="3"/>
  <c r="N3168" i="3" s="1"/>
  <c r="L3168" i="3"/>
  <c r="M3167" i="3"/>
  <c r="N3167" i="3" s="1"/>
  <c r="L3167" i="3"/>
  <c r="M3166" i="3"/>
  <c r="N3166" i="3" s="1"/>
  <c r="L3166" i="3"/>
  <c r="M3165" i="3"/>
  <c r="N3165" i="3" s="1"/>
  <c r="L3165" i="3"/>
  <c r="M3164" i="3"/>
  <c r="N3164" i="3" s="1"/>
  <c r="L3164" i="3"/>
  <c r="L3163" i="3"/>
  <c r="M3163" i="3"/>
  <c r="N3163" i="3" s="1"/>
  <c r="M3162" i="3"/>
  <c r="N3162" i="3" s="1"/>
  <c r="L3162" i="3"/>
  <c r="M3161" i="3"/>
  <c r="N3161" i="3" s="1"/>
  <c r="L3161" i="3"/>
  <c r="M3160" i="3"/>
  <c r="N3160" i="3" s="1"/>
  <c r="L3160" i="3"/>
  <c r="M3159" i="3"/>
  <c r="N3159" i="3" s="1"/>
  <c r="L3159" i="3"/>
  <c r="M3158" i="3"/>
  <c r="N3158" i="3" s="1"/>
  <c r="L3158" i="3"/>
  <c r="M3157" i="3"/>
  <c r="N3157" i="3" s="1"/>
  <c r="L3157" i="3"/>
  <c r="M3156" i="3"/>
  <c r="N3156" i="3" s="1"/>
  <c r="L3156" i="3"/>
  <c r="M3155" i="3"/>
  <c r="N3155" i="3" s="1"/>
  <c r="L3155" i="3"/>
  <c r="M3154" i="3"/>
  <c r="N3154" i="3" s="1"/>
  <c r="L3154" i="3"/>
  <c r="M3153" i="3"/>
  <c r="N3153" i="3" s="1"/>
  <c r="L3153" i="3"/>
  <c r="M3152" i="3"/>
  <c r="N3152" i="3" s="1"/>
  <c r="L3152" i="3"/>
  <c r="M3151" i="3"/>
  <c r="N3151" i="3" s="1"/>
  <c r="L3151" i="3"/>
  <c r="M3150" i="3"/>
  <c r="N3150" i="3" s="1"/>
  <c r="L3150" i="3"/>
  <c r="L3149" i="3"/>
  <c r="M3149" i="3" s="1"/>
  <c r="N3149" i="3" s="1"/>
  <c r="M3148" i="3"/>
  <c r="N3148" i="3" s="1"/>
  <c r="L3148" i="3"/>
  <c r="L3147" i="3"/>
  <c r="M3147" i="3"/>
  <c r="N3147" i="3" s="1"/>
  <c r="M3146" i="3"/>
  <c r="N3146" i="3" s="1"/>
  <c r="L3146" i="3"/>
  <c r="L3145" i="3"/>
  <c r="M3145" i="3" s="1"/>
  <c r="N3145" i="3" s="1"/>
  <c r="M3144" i="3"/>
  <c r="N3144" i="3" s="1"/>
  <c r="L3144" i="3"/>
  <c r="M3143" i="3"/>
  <c r="N3143" i="3" s="1"/>
  <c r="L3143" i="3"/>
  <c r="M3142" i="3"/>
  <c r="N3142" i="3" s="1"/>
  <c r="L3142" i="3"/>
  <c r="M3141" i="3"/>
  <c r="N3141" i="3" s="1"/>
  <c r="L3141" i="3"/>
  <c r="M3140" i="3"/>
  <c r="N3140" i="3" s="1"/>
  <c r="L3140" i="3"/>
  <c r="M3139" i="3"/>
  <c r="N3139" i="3" s="1"/>
  <c r="L3139" i="3"/>
  <c r="M3138" i="3"/>
  <c r="N3138" i="3" s="1"/>
  <c r="L3138" i="3"/>
  <c r="M3137" i="3"/>
  <c r="N3137" i="3" s="1"/>
  <c r="L3137" i="3"/>
  <c r="M3136" i="3"/>
  <c r="N3136" i="3" s="1"/>
  <c r="L3136" i="3"/>
  <c r="L3135" i="3"/>
  <c r="M3135" i="3"/>
  <c r="N3135" i="3" s="1"/>
  <c r="M3134" i="3"/>
  <c r="N3134" i="3" s="1"/>
  <c r="L3134" i="3"/>
  <c r="M3133" i="3"/>
  <c r="N3133" i="3" s="1"/>
  <c r="L3133" i="3"/>
  <c r="M3132" i="3"/>
  <c r="N3132" i="3" s="1"/>
  <c r="L3132" i="3"/>
  <c r="M3131" i="3"/>
  <c r="N3131" i="3" s="1"/>
  <c r="L3131" i="3"/>
  <c r="M3130" i="3"/>
  <c r="N3130" i="3" s="1"/>
  <c r="L3130" i="3"/>
  <c r="M3129" i="3"/>
  <c r="N3129" i="3" s="1"/>
  <c r="L3129" i="3"/>
  <c r="M3128" i="3"/>
  <c r="N3128" i="3" s="1"/>
  <c r="L3128" i="3"/>
  <c r="M3127" i="3"/>
  <c r="N3127" i="3" s="1"/>
  <c r="L3127" i="3"/>
  <c r="M3126" i="3"/>
  <c r="N3126" i="3" s="1"/>
  <c r="L3126" i="3"/>
  <c r="M3125" i="3"/>
  <c r="N3125" i="3" s="1"/>
  <c r="L3125" i="3"/>
  <c r="M3124" i="3"/>
  <c r="N3124" i="3" s="1"/>
  <c r="L3124" i="3"/>
  <c r="M3123" i="3"/>
  <c r="N3123" i="3" s="1"/>
  <c r="L3123" i="3"/>
  <c r="M3122" i="3"/>
  <c r="N3122" i="3" s="1"/>
  <c r="L3122" i="3"/>
  <c r="M3121" i="3"/>
  <c r="N3121" i="3" s="1"/>
  <c r="L3121" i="3"/>
  <c r="L3120" i="3"/>
  <c r="M3120" i="3"/>
  <c r="N3120" i="3" s="1"/>
  <c r="L3119" i="3"/>
  <c r="M3119" i="3"/>
  <c r="N3119" i="3" s="1"/>
  <c r="M3118" i="3"/>
  <c r="N3118" i="3" s="1"/>
  <c r="L3118" i="3"/>
  <c r="M3117" i="3"/>
  <c r="N3117" i="3" s="1"/>
  <c r="L3117" i="3"/>
  <c r="M3116" i="3"/>
  <c r="N3116" i="3" s="1"/>
  <c r="L3116" i="3"/>
  <c r="M3115" i="3"/>
  <c r="N3115" i="3" s="1"/>
  <c r="L3115" i="3"/>
  <c r="M3114" i="3"/>
  <c r="N3114" i="3" s="1"/>
  <c r="L3114" i="3"/>
  <c r="M3113" i="3"/>
  <c r="N3113" i="3" s="1"/>
  <c r="L3113" i="3"/>
  <c r="M3112" i="3"/>
  <c r="N3112" i="3" s="1"/>
  <c r="L3112" i="3"/>
  <c r="M3111" i="3"/>
  <c r="N3111" i="3" s="1"/>
  <c r="L3111" i="3"/>
  <c r="M3110" i="3"/>
  <c r="N3110" i="3" s="1"/>
  <c r="L3110" i="3"/>
  <c r="M3109" i="3"/>
  <c r="N3109" i="3" s="1"/>
  <c r="L3109" i="3"/>
  <c r="M3108" i="3"/>
  <c r="N3108" i="3" s="1"/>
  <c r="L3108" i="3"/>
  <c r="L3107" i="3"/>
  <c r="M3107" i="3"/>
  <c r="N3107" i="3" s="1"/>
  <c r="M3106" i="3"/>
  <c r="N3106" i="3" s="1"/>
  <c r="L3106" i="3"/>
  <c r="L3105" i="3"/>
  <c r="M3105" i="3" s="1"/>
  <c r="N3105" i="3" s="1"/>
  <c r="L3104" i="3"/>
  <c r="M3104" i="3"/>
  <c r="N3104" i="3" s="1"/>
  <c r="L3103" i="3"/>
  <c r="M3103" i="3" s="1"/>
  <c r="N3103" i="3" s="1"/>
  <c r="L3102" i="3"/>
  <c r="M3102" i="3" s="1"/>
  <c r="N3102" i="3" s="1"/>
  <c r="M3101" i="3"/>
  <c r="N3101" i="3" s="1"/>
  <c r="L3101" i="3"/>
  <c r="M3100" i="3"/>
  <c r="N3100" i="3" s="1"/>
  <c r="L3100" i="3"/>
  <c r="L3099" i="3"/>
  <c r="M3099" i="3"/>
  <c r="N3099" i="3" s="1"/>
  <c r="M3098" i="3"/>
  <c r="N3098" i="3" s="1"/>
  <c r="L3098" i="3"/>
  <c r="M3097" i="3"/>
  <c r="N3097" i="3" s="1"/>
  <c r="L3097" i="3"/>
  <c r="M3096" i="3"/>
  <c r="N3096" i="3" s="1"/>
  <c r="L3096" i="3"/>
  <c r="M3095" i="3"/>
  <c r="N3095" i="3" s="1"/>
  <c r="L3095" i="3"/>
  <c r="M3094" i="3"/>
  <c r="N3094" i="3" s="1"/>
  <c r="L3094" i="3"/>
  <c r="M3093" i="3"/>
  <c r="N3093" i="3" s="1"/>
  <c r="L3093" i="3"/>
  <c r="L3092" i="3"/>
  <c r="M3092" i="3"/>
  <c r="N3092" i="3" s="1"/>
  <c r="L3091" i="3"/>
  <c r="M3091" i="3"/>
  <c r="N3091" i="3" s="1"/>
  <c r="M3090" i="3"/>
  <c r="N3090" i="3" s="1"/>
  <c r="L3090" i="3"/>
  <c r="M3089" i="3"/>
  <c r="N3089" i="3" s="1"/>
  <c r="L3089" i="3"/>
  <c r="M3088" i="3"/>
  <c r="N3088" i="3" s="1"/>
  <c r="L3088" i="3"/>
  <c r="M3087" i="3"/>
  <c r="N3087" i="3" s="1"/>
  <c r="L3087" i="3"/>
  <c r="M3086" i="3"/>
  <c r="N3086" i="3" s="1"/>
  <c r="L3086" i="3"/>
  <c r="M3085" i="3"/>
  <c r="N3085" i="3" s="1"/>
  <c r="L3085" i="3"/>
  <c r="M3084" i="3"/>
  <c r="N3084" i="3" s="1"/>
  <c r="L3084" i="3"/>
  <c r="M3083" i="3"/>
  <c r="N3083" i="3" s="1"/>
  <c r="L3083" i="3"/>
  <c r="M3082" i="3"/>
  <c r="N3082" i="3" s="1"/>
  <c r="L3082" i="3"/>
  <c r="M3081" i="3"/>
  <c r="N3081" i="3" s="1"/>
  <c r="L3081" i="3"/>
  <c r="M3080" i="3"/>
  <c r="N3080" i="3" s="1"/>
  <c r="L3080" i="3"/>
  <c r="M3079" i="3"/>
  <c r="N3079" i="3" s="1"/>
  <c r="L3079" i="3"/>
  <c r="M3078" i="3"/>
  <c r="N3078" i="3" s="1"/>
  <c r="L3078" i="3"/>
  <c r="M3077" i="3"/>
  <c r="N3077" i="3" s="1"/>
  <c r="L3077" i="3"/>
  <c r="L3076" i="3"/>
  <c r="M3076" i="3"/>
  <c r="N3076" i="3" s="1"/>
  <c r="M3075" i="3"/>
  <c r="N3075" i="3" s="1"/>
  <c r="L3075" i="3"/>
  <c r="M3074" i="3"/>
  <c r="N3074" i="3" s="1"/>
  <c r="L3074" i="3"/>
  <c r="M3073" i="3"/>
  <c r="N3073" i="3" s="1"/>
  <c r="L3073" i="3"/>
  <c r="M3072" i="3"/>
  <c r="N3072" i="3" s="1"/>
  <c r="L3072" i="3"/>
  <c r="L3071" i="3"/>
  <c r="M3071" i="3"/>
  <c r="N3071" i="3" s="1"/>
  <c r="M3070" i="3"/>
  <c r="N3070" i="3" s="1"/>
  <c r="L3070" i="3"/>
  <c r="M3069" i="3"/>
  <c r="N3069" i="3" s="1"/>
  <c r="L3069" i="3"/>
  <c r="M3068" i="3"/>
  <c r="N3068" i="3" s="1"/>
  <c r="L3068" i="3"/>
  <c r="L3067" i="3"/>
  <c r="M3067" i="3" s="1"/>
  <c r="N3067" i="3" s="1"/>
  <c r="M3066" i="3"/>
  <c r="N3066" i="3" s="1"/>
  <c r="L3066" i="3"/>
  <c r="L3065" i="3"/>
  <c r="M3065" i="3" s="1"/>
  <c r="N3065" i="3" s="1"/>
  <c r="L3064" i="3"/>
  <c r="M3064" i="3" s="1"/>
  <c r="N3064" i="3" s="1"/>
  <c r="L3063" i="3"/>
  <c r="M3063" i="3" s="1"/>
  <c r="N3063" i="3" s="1"/>
  <c r="M3062" i="3"/>
  <c r="N3062" i="3" s="1"/>
  <c r="L3062" i="3"/>
  <c r="M3061" i="3"/>
  <c r="N3061" i="3" s="1"/>
  <c r="L3061" i="3"/>
  <c r="M3060" i="3"/>
  <c r="N3060" i="3" s="1"/>
  <c r="L3060" i="3"/>
  <c r="M3059" i="3"/>
  <c r="N3059" i="3" s="1"/>
  <c r="L3059" i="3"/>
  <c r="M3058" i="3"/>
  <c r="N3058" i="3" s="1"/>
  <c r="L3058" i="3"/>
  <c r="M3057" i="3"/>
  <c r="N3057" i="3" s="1"/>
  <c r="L3057" i="3"/>
  <c r="M3056" i="3"/>
  <c r="N3056" i="3" s="1"/>
  <c r="L3056" i="3"/>
  <c r="M3055" i="3"/>
  <c r="N3055" i="3" s="1"/>
  <c r="L3055" i="3"/>
  <c r="M3054" i="3"/>
  <c r="N3054" i="3" s="1"/>
  <c r="L3054" i="3"/>
  <c r="M3053" i="3"/>
  <c r="N3053" i="3" s="1"/>
  <c r="L3053" i="3"/>
  <c r="M3052" i="3"/>
  <c r="N3052" i="3" s="1"/>
  <c r="L3052" i="3"/>
  <c r="M3051" i="3"/>
  <c r="N3051" i="3" s="1"/>
  <c r="L3051" i="3"/>
  <c r="M3050" i="3"/>
  <c r="N3050" i="3" s="1"/>
  <c r="L3050" i="3"/>
  <c r="M3049" i="3"/>
  <c r="N3049" i="3" s="1"/>
  <c r="L3049" i="3"/>
  <c r="L3048" i="3"/>
  <c r="M3048" i="3"/>
  <c r="N3048" i="3" s="1"/>
  <c r="M3047" i="3"/>
  <c r="N3047" i="3" s="1"/>
  <c r="L3047" i="3"/>
  <c r="M3046" i="3"/>
  <c r="N3046" i="3" s="1"/>
  <c r="L3046" i="3"/>
  <c r="M3045" i="3"/>
  <c r="N3045" i="3" s="1"/>
  <c r="L3045" i="3"/>
  <c r="M3044" i="3"/>
  <c r="N3044" i="3" s="1"/>
  <c r="L3044" i="3"/>
  <c r="L3043" i="3"/>
  <c r="M3043" i="3"/>
  <c r="N3043" i="3" s="1"/>
  <c r="M3042" i="3"/>
  <c r="N3042" i="3" s="1"/>
  <c r="L3042" i="3"/>
  <c r="M3041" i="3"/>
  <c r="N3041" i="3" s="1"/>
  <c r="L3041" i="3"/>
  <c r="M3040" i="3"/>
  <c r="N3040" i="3" s="1"/>
  <c r="L3040" i="3"/>
  <c r="M3039" i="3"/>
  <c r="N3039" i="3" s="1"/>
  <c r="L3039" i="3"/>
  <c r="M3038" i="3"/>
  <c r="N3038" i="3" s="1"/>
  <c r="L3038" i="3"/>
  <c r="M3037" i="3"/>
  <c r="N3037" i="3" s="1"/>
  <c r="L3037" i="3"/>
  <c r="M3036" i="3"/>
  <c r="N3036" i="3" s="1"/>
  <c r="L3036" i="3"/>
  <c r="L3035" i="3"/>
  <c r="M3035" i="3"/>
  <c r="N3035" i="3" s="1"/>
  <c r="L3034" i="3"/>
  <c r="M3034" i="3"/>
  <c r="N3034" i="3" s="1"/>
  <c r="M3033" i="3"/>
  <c r="N3033" i="3" s="1"/>
  <c r="L3033" i="3"/>
  <c r="M3032" i="3"/>
  <c r="N3032" i="3" s="1"/>
  <c r="L3032" i="3"/>
  <c r="M3031" i="3"/>
  <c r="N3031" i="3" s="1"/>
  <c r="L3031" i="3"/>
  <c r="M3030" i="3"/>
  <c r="N3030" i="3" s="1"/>
  <c r="L3030" i="3"/>
  <c r="M3029" i="3"/>
  <c r="N3029" i="3" s="1"/>
  <c r="L3029" i="3"/>
  <c r="M3028" i="3"/>
  <c r="N3028" i="3" s="1"/>
  <c r="L3028" i="3"/>
  <c r="M3027" i="3"/>
  <c r="N3027" i="3" s="1"/>
  <c r="L3027" i="3"/>
  <c r="M3026" i="3"/>
  <c r="N3026" i="3" s="1"/>
  <c r="L3026" i="3"/>
  <c r="M3025" i="3"/>
  <c r="N3025" i="3" s="1"/>
  <c r="L3025" i="3"/>
  <c r="M3024" i="3"/>
  <c r="N3024" i="3" s="1"/>
  <c r="L3024" i="3"/>
  <c r="M3023" i="3"/>
  <c r="N3023" i="3" s="1"/>
  <c r="L3023" i="3"/>
  <c r="M3022" i="3"/>
  <c r="N3022" i="3" s="1"/>
  <c r="L3022" i="3"/>
  <c r="M3021" i="3"/>
  <c r="N3021" i="3" s="1"/>
  <c r="L3021" i="3"/>
  <c r="M3020" i="3"/>
  <c r="N3020" i="3" s="1"/>
  <c r="L3020" i="3"/>
  <c r="L3019" i="3"/>
  <c r="M3019" i="3"/>
  <c r="N3019" i="3" s="1"/>
  <c r="M3018" i="3"/>
  <c r="N3018" i="3" s="1"/>
  <c r="L3018" i="3"/>
  <c r="M3017" i="3"/>
  <c r="N3017" i="3" s="1"/>
  <c r="L3017" i="3"/>
  <c r="M3016" i="3"/>
  <c r="N3016" i="3" s="1"/>
  <c r="L3016" i="3"/>
  <c r="M3015" i="3"/>
  <c r="N3015" i="3" s="1"/>
  <c r="L3015" i="3"/>
  <c r="M3014" i="3"/>
  <c r="N3014" i="3" s="1"/>
  <c r="L3014" i="3"/>
  <c r="M3013" i="3"/>
  <c r="N3013" i="3" s="1"/>
  <c r="L3013" i="3"/>
  <c r="M3012" i="3"/>
  <c r="N3012" i="3" s="1"/>
  <c r="L3012" i="3"/>
  <c r="M3011" i="3"/>
  <c r="N3011" i="3" s="1"/>
  <c r="L3011" i="3"/>
  <c r="M3010" i="3"/>
  <c r="N3010" i="3" s="1"/>
  <c r="L3010" i="3"/>
  <c r="M3009" i="3"/>
  <c r="N3009" i="3" s="1"/>
  <c r="L3009" i="3"/>
  <c r="M3008" i="3"/>
  <c r="N3008" i="3" s="1"/>
  <c r="L3008" i="3"/>
  <c r="L3007" i="3"/>
  <c r="M3007" i="3"/>
  <c r="N3007" i="3" s="1"/>
  <c r="L3006" i="3"/>
  <c r="M3006" i="3"/>
  <c r="N3006" i="3" s="1"/>
  <c r="M3005" i="3"/>
  <c r="N3005" i="3" s="1"/>
  <c r="L3005" i="3"/>
  <c r="M3004" i="3"/>
  <c r="N3004" i="3" s="1"/>
  <c r="L3004" i="3"/>
  <c r="M3003" i="3"/>
  <c r="N3003" i="3" s="1"/>
  <c r="L3003" i="3"/>
  <c r="M3002" i="3"/>
  <c r="N3002" i="3" s="1"/>
  <c r="L3002" i="3"/>
  <c r="M3001" i="3"/>
  <c r="N3001" i="3" s="1"/>
  <c r="L3001" i="3"/>
  <c r="M3000" i="3"/>
  <c r="N3000" i="3" s="1"/>
  <c r="L3000" i="3"/>
  <c r="M2999" i="3"/>
  <c r="N2999" i="3" s="1"/>
  <c r="L2999" i="3"/>
  <c r="M2998" i="3"/>
  <c r="N2998" i="3" s="1"/>
  <c r="L2998" i="3"/>
  <c r="M2997" i="3"/>
  <c r="N2997" i="3" s="1"/>
  <c r="L2997" i="3"/>
  <c r="M2996" i="3"/>
  <c r="N2996" i="3" s="1"/>
  <c r="L2996" i="3"/>
  <c r="M2995" i="3"/>
  <c r="N2995" i="3" s="1"/>
  <c r="L2995" i="3"/>
  <c r="M2994" i="3"/>
  <c r="N2994" i="3" s="1"/>
  <c r="L2994" i="3"/>
  <c r="M2993" i="3"/>
  <c r="N2993" i="3" s="1"/>
  <c r="L2993" i="3"/>
  <c r="L2992" i="3"/>
  <c r="M2992" i="3"/>
  <c r="N2992" i="3" s="1"/>
  <c r="L2991" i="3"/>
  <c r="M2991" i="3"/>
  <c r="N2991" i="3" s="1"/>
  <c r="M2990" i="3"/>
  <c r="N2990" i="3" s="1"/>
  <c r="L2990" i="3"/>
  <c r="M2989" i="3"/>
  <c r="N2989" i="3" s="1"/>
  <c r="L2989" i="3"/>
  <c r="M2988" i="3"/>
  <c r="N2988" i="3" s="1"/>
  <c r="L2988" i="3"/>
  <c r="M2987" i="3"/>
  <c r="N2987" i="3" s="1"/>
  <c r="L2987" i="3"/>
  <c r="M2986" i="3"/>
  <c r="N2986" i="3" s="1"/>
  <c r="L2986" i="3"/>
  <c r="M2985" i="3"/>
  <c r="N2985" i="3" s="1"/>
  <c r="L2985" i="3"/>
  <c r="M2984" i="3"/>
  <c r="N2984" i="3" s="1"/>
  <c r="L2984" i="3"/>
  <c r="M2983" i="3"/>
  <c r="N2983" i="3" s="1"/>
  <c r="L2983" i="3"/>
  <c r="M2982" i="3"/>
  <c r="N2982" i="3" s="1"/>
  <c r="L2982" i="3"/>
  <c r="M2981" i="3"/>
  <c r="N2981" i="3" s="1"/>
  <c r="L2981" i="3"/>
  <c r="M2980" i="3"/>
  <c r="N2980" i="3" s="1"/>
  <c r="L2980" i="3"/>
  <c r="L2979" i="3"/>
  <c r="M2979" i="3"/>
  <c r="N2979" i="3" s="1"/>
  <c r="M2978" i="3"/>
  <c r="N2978" i="3" s="1"/>
  <c r="L2978" i="3"/>
  <c r="M2977" i="3"/>
  <c r="N2977" i="3" s="1"/>
  <c r="L2977" i="3"/>
  <c r="L2976" i="3"/>
  <c r="M2976" i="3"/>
  <c r="N2976" i="3" s="1"/>
  <c r="M2975" i="3"/>
  <c r="N2975" i="3" s="1"/>
  <c r="L2975" i="3"/>
  <c r="M2974" i="3"/>
  <c r="N2974" i="3" s="1"/>
  <c r="L2974" i="3"/>
  <c r="M2973" i="3"/>
  <c r="N2973" i="3" s="1"/>
  <c r="L2973" i="3"/>
  <c r="M2972" i="3"/>
  <c r="N2972" i="3" s="1"/>
  <c r="L2972" i="3"/>
  <c r="L2971" i="3"/>
  <c r="M2971" i="3"/>
  <c r="N2971" i="3" s="1"/>
  <c r="M2970" i="3"/>
  <c r="N2970" i="3" s="1"/>
  <c r="L2970" i="3"/>
  <c r="M2969" i="3"/>
  <c r="N2969" i="3" s="1"/>
  <c r="L2969" i="3"/>
  <c r="M2968" i="3"/>
  <c r="N2968" i="3" s="1"/>
  <c r="L2968" i="3"/>
  <c r="M2967" i="3"/>
  <c r="N2967" i="3" s="1"/>
  <c r="L2967" i="3"/>
  <c r="M2966" i="3"/>
  <c r="N2966" i="3" s="1"/>
  <c r="L2966" i="3"/>
  <c r="M2965" i="3"/>
  <c r="N2965" i="3" s="1"/>
  <c r="L2965" i="3"/>
  <c r="L2964" i="3"/>
  <c r="M2964" i="3"/>
  <c r="N2964" i="3" s="1"/>
  <c r="L2963" i="3"/>
  <c r="M2963" i="3"/>
  <c r="N2963" i="3" s="1"/>
  <c r="M2962" i="3"/>
  <c r="N2962" i="3" s="1"/>
  <c r="L2962" i="3"/>
  <c r="L2961" i="3"/>
  <c r="M2961" i="3" s="1"/>
  <c r="N2961" i="3" s="1"/>
  <c r="L2960" i="3"/>
  <c r="M2960" i="3" s="1"/>
  <c r="N2960" i="3" s="1"/>
  <c r="L2959" i="3"/>
  <c r="M2959" i="3" s="1"/>
  <c r="N2959" i="3" s="1"/>
  <c r="M2958" i="3"/>
  <c r="N2958" i="3" s="1"/>
  <c r="L2958" i="3"/>
  <c r="L2957" i="3"/>
  <c r="M2957" i="3" s="1"/>
  <c r="N2957" i="3" s="1"/>
  <c r="M2956" i="3"/>
  <c r="N2956" i="3" s="1"/>
  <c r="L2956" i="3"/>
  <c r="M2955" i="3"/>
  <c r="N2955" i="3" s="1"/>
  <c r="L2955" i="3"/>
  <c r="M2954" i="3"/>
  <c r="N2954" i="3" s="1"/>
  <c r="L2954" i="3"/>
  <c r="M2953" i="3"/>
  <c r="N2953" i="3" s="1"/>
  <c r="L2953" i="3"/>
  <c r="M2952" i="3"/>
  <c r="N2952" i="3" s="1"/>
  <c r="L2952" i="3"/>
  <c r="M2951" i="3"/>
  <c r="N2951" i="3" s="1"/>
  <c r="L2951" i="3"/>
  <c r="M2950" i="3"/>
  <c r="N2950" i="3" s="1"/>
  <c r="L2950" i="3"/>
  <c r="M2949" i="3"/>
  <c r="N2949" i="3" s="1"/>
  <c r="L2949" i="3"/>
  <c r="L2948" i="3"/>
  <c r="M2948" i="3"/>
  <c r="N2948" i="3" s="1"/>
  <c r="M2947" i="3"/>
  <c r="N2947" i="3" s="1"/>
  <c r="L2947" i="3"/>
  <c r="M2946" i="3"/>
  <c r="N2946" i="3" s="1"/>
  <c r="L2946" i="3"/>
  <c r="M2945" i="3"/>
  <c r="N2945" i="3" s="1"/>
  <c r="L2945" i="3"/>
  <c r="M2944" i="3"/>
  <c r="N2944" i="3" s="1"/>
  <c r="L2944" i="3"/>
  <c r="L2943" i="3"/>
  <c r="M2943" i="3"/>
  <c r="N2943" i="3" s="1"/>
  <c r="M2942" i="3"/>
  <c r="N2942" i="3" s="1"/>
  <c r="L2942" i="3"/>
  <c r="M2941" i="3"/>
  <c r="N2941" i="3" s="1"/>
  <c r="L2941" i="3"/>
  <c r="M2940" i="3"/>
  <c r="N2940" i="3" s="1"/>
  <c r="L2940" i="3"/>
  <c r="M2939" i="3"/>
  <c r="N2939" i="3" s="1"/>
  <c r="L2939" i="3"/>
  <c r="M2938" i="3"/>
  <c r="N2938" i="3" s="1"/>
  <c r="L2938" i="3"/>
  <c r="M2937" i="3"/>
  <c r="N2937" i="3" s="1"/>
  <c r="L2937" i="3"/>
  <c r="L2936" i="3"/>
  <c r="M2936" i="3"/>
  <c r="N2936" i="3" s="1"/>
  <c r="M2935" i="3"/>
  <c r="N2935" i="3" s="1"/>
  <c r="L2935" i="3"/>
  <c r="M2934" i="3"/>
  <c r="N2934" i="3" s="1"/>
  <c r="L2934" i="3"/>
  <c r="M2933" i="3"/>
  <c r="N2933" i="3" s="1"/>
  <c r="L2933" i="3"/>
  <c r="M2932" i="3"/>
  <c r="N2932" i="3" s="1"/>
  <c r="L2932" i="3"/>
  <c r="M2931" i="3"/>
  <c r="N2931" i="3" s="1"/>
  <c r="L2931" i="3"/>
  <c r="M2930" i="3"/>
  <c r="N2930" i="3" s="1"/>
  <c r="L2930" i="3"/>
  <c r="M2929" i="3"/>
  <c r="N2929" i="3" s="1"/>
  <c r="L2929" i="3"/>
  <c r="M2928" i="3"/>
  <c r="N2928" i="3" s="1"/>
  <c r="L2928" i="3"/>
  <c r="M2927" i="3"/>
  <c r="N2927" i="3" s="1"/>
  <c r="L2927" i="3"/>
  <c r="M2926" i="3"/>
  <c r="N2926" i="3" s="1"/>
  <c r="L2926" i="3"/>
  <c r="M2925" i="3"/>
  <c r="N2925" i="3" s="1"/>
  <c r="L2925" i="3"/>
  <c r="M2924" i="3"/>
  <c r="N2924" i="3" s="1"/>
  <c r="L2924" i="3"/>
  <c r="M2923" i="3"/>
  <c r="N2923" i="3" s="1"/>
  <c r="L2923" i="3"/>
  <c r="M2922" i="3"/>
  <c r="N2922" i="3" s="1"/>
  <c r="L2922" i="3"/>
  <c r="M2921" i="3"/>
  <c r="N2921" i="3" s="1"/>
  <c r="L2921" i="3"/>
  <c r="L2920" i="3"/>
  <c r="M2920" i="3"/>
  <c r="N2920" i="3" s="1"/>
  <c r="M2919" i="3"/>
  <c r="N2919" i="3" s="1"/>
  <c r="L2919" i="3"/>
  <c r="M2918" i="3"/>
  <c r="N2918" i="3" s="1"/>
  <c r="L2918" i="3"/>
  <c r="M2917" i="3"/>
  <c r="N2917" i="3" s="1"/>
  <c r="L2917" i="3"/>
  <c r="M2916" i="3"/>
  <c r="N2916" i="3" s="1"/>
  <c r="L2916" i="3"/>
  <c r="L2915" i="3"/>
  <c r="M2915" i="3"/>
  <c r="N2915" i="3" s="1"/>
  <c r="M2914" i="3"/>
  <c r="N2914" i="3" s="1"/>
  <c r="L2914" i="3"/>
  <c r="M2913" i="3"/>
  <c r="N2913" i="3" s="1"/>
  <c r="L2913" i="3"/>
  <c r="M2912" i="3"/>
  <c r="N2912" i="3" s="1"/>
  <c r="L2912" i="3"/>
  <c r="M2911" i="3"/>
  <c r="N2911" i="3" s="1"/>
  <c r="L2911" i="3"/>
  <c r="M2910" i="3"/>
  <c r="N2910" i="3" s="1"/>
  <c r="L2910" i="3"/>
  <c r="M2909" i="3"/>
  <c r="N2909" i="3" s="1"/>
  <c r="L2909" i="3"/>
  <c r="M2908" i="3"/>
  <c r="N2908" i="3" s="1"/>
  <c r="L2908" i="3"/>
  <c r="L2907" i="3"/>
  <c r="M2907" i="3"/>
  <c r="N2907" i="3" s="1"/>
  <c r="M2906" i="3"/>
  <c r="N2906" i="3" s="1"/>
  <c r="L2906" i="3"/>
  <c r="M2905" i="3"/>
  <c r="N2905" i="3" s="1"/>
  <c r="L2905" i="3"/>
  <c r="M2904" i="3"/>
  <c r="N2904" i="3" s="1"/>
  <c r="L2904" i="3"/>
  <c r="M2903" i="3"/>
  <c r="N2903" i="3" s="1"/>
  <c r="L2903" i="3"/>
  <c r="M2902" i="3"/>
  <c r="N2902" i="3" s="1"/>
  <c r="L2902" i="3"/>
  <c r="M2901" i="3"/>
  <c r="N2901" i="3" s="1"/>
  <c r="L2901" i="3"/>
  <c r="M2900" i="3"/>
  <c r="N2900" i="3" s="1"/>
  <c r="L2900" i="3"/>
  <c r="M2899" i="3"/>
  <c r="N2899" i="3" s="1"/>
  <c r="L2899" i="3"/>
  <c r="M2898" i="3"/>
  <c r="N2898" i="3" s="1"/>
  <c r="L2898" i="3"/>
  <c r="L2897" i="3"/>
  <c r="M2897" i="3" s="1"/>
  <c r="N2897" i="3" s="1"/>
  <c r="L2896" i="3"/>
  <c r="M2896" i="3" s="1"/>
  <c r="N2896" i="3" s="1"/>
  <c r="L2895" i="3"/>
  <c r="M2895" i="3" s="1"/>
  <c r="N2895" i="3" s="1"/>
  <c r="L2894" i="3"/>
  <c r="M2894" i="3" s="1"/>
  <c r="N2894" i="3" s="1"/>
  <c r="M2893" i="3"/>
  <c r="N2893" i="3" s="1"/>
  <c r="L2893" i="3"/>
  <c r="M2892" i="3"/>
  <c r="N2892" i="3" s="1"/>
  <c r="L2892" i="3"/>
  <c r="L2891" i="3"/>
  <c r="M2891" i="3"/>
  <c r="N2891" i="3" s="1"/>
  <c r="M2890" i="3"/>
  <c r="N2890" i="3" s="1"/>
  <c r="L2890" i="3"/>
  <c r="M2889" i="3"/>
  <c r="N2889" i="3" s="1"/>
  <c r="L2889" i="3"/>
  <c r="M2888" i="3"/>
  <c r="N2888" i="3" s="1"/>
  <c r="L2888" i="3"/>
  <c r="M2887" i="3"/>
  <c r="N2887" i="3" s="1"/>
  <c r="L2887" i="3"/>
  <c r="M2886" i="3"/>
  <c r="N2886" i="3" s="1"/>
  <c r="L2886" i="3"/>
  <c r="M2885" i="3"/>
  <c r="N2885" i="3" s="1"/>
  <c r="L2885" i="3"/>
  <c r="M2884" i="3"/>
  <c r="N2884" i="3" s="1"/>
  <c r="L2884" i="3"/>
  <c r="M2883" i="3"/>
  <c r="N2883" i="3" s="1"/>
  <c r="L2883" i="3"/>
  <c r="M2882" i="3"/>
  <c r="N2882" i="3" s="1"/>
  <c r="L2882" i="3"/>
  <c r="M2881" i="3"/>
  <c r="N2881" i="3" s="1"/>
  <c r="L2881" i="3"/>
  <c r="M2880" i="3"/>
  <c r="N2880" i="3" s="1"/>
  <c r="L2880" i="3"/>
  <c r="L2879" i="3"/>
  <c r="M2879" i="3"/>
  <c r="N2879" i="3" s="1"/>
  <c r="M2878" i="3"/>
  <c r="N2878" i="3" s="1"/>
  <c r="L2878" i="3"/>
  <c r="M2877" i="3"/>
  <c r="N2877" i="3" s="1"/>
  <c r="L2877" i="3"/>
  <c r="M2876" i="3"/>
  <c r="N2876" i="3" s="1"/>
  <c r="L2876" i="3"/>
  <c r="M2875" i="3"/>
  <c r="N2875" i="3" s="1"/>
  <c r="L2875" i="3"/>
  <c r="M2874" i="3"/>
  <c r="N2874" i="3" s="1"/>
  <c r="L2874" i="3"/>
  <c r="M2873" i="3"/>
  <c r="N2873" i="3" s="1"/>
  <c r="L2873" i="3"/>
  <c r="M2872" i="3"/>
  <c r="N2872" i="3" s="1"/>
  <c r="L2872" i="3"/>
  <c r="M2871" i="3"/>
  <c r="N2871" i="3" s="1"/>
  <c r="L2871" i="3"/>
  <c r="M2870" i="3"/>
  <c r="N2870" i="3" s="1"/>
  <c r="L2870" i="3"/>
  <c r="M2869" i="3"/>
  <c r="N2869" i="3" s="1"/>
  <c r="L2869" i="3"/>
  <c r="M2868" i="3"/>
  <c r="N2868" i="3" s="1"/>
  <c r="L2868" i="3"/>
  <c r="M2867" i="3"/>
  <c r="N2867" i="3" s="1"/>
  <c r="L2867" i="3"/>
  <c r="M2866" i="3"/>
  <c r="N2866" i="3" s="1"/>
  <c r="L2866" i="3"/>
  <c r="M2865" i="3"/>
  <c r="N2865" i="3" s="1"/>
  <c r="L2865" i="3"/>
  <c r="L2864" i="3"/>
  <c r="M2864" i="3"/>
  <c r="N2864" i="3" s="1"/>
  <c r="L2863" i="3"/>
  <c r="M2863" i="3"/>
  <c r="N2863" i="3" s="1"/>
  <c r="M2862" i="3"/>
  <c r="N2862" i="3" s="1"/>
  <c r="L2862" i="3"/>
  <c r="M2861" i="3"/>
  <c r="N2861" i="3" s="1"/>
  <c r="L2861" i="3"/>
  <c r="M2860" i="3"/>
  <c r="N2860" i="3" s="1"/>
  <c r="L2860" i="3"/>
  <c r="M2859" i="3"/>
  <c r="N2859" i="3" s="1"/>
  <c r="L2859" i="3"/>
  <c r="M2858" i="3"/>
  <c r="N2858" i="3" s="1"/>
  <c r="L2858" i="3"/>
  <c r="M2857" i="3"/>
  <c r="N2857" i="3" s="1"/>
  <c r="L2857" i="3"/>
  <c r="M2856" i="3"/>
  <c r="N2856" i="3" s="1"/>
  <c r="L2856" i="3"/>
  <c r="M2855" i="3"/>
  <c r="N2855" i="3" s="1"/>
  <c r="L2855" i="3"/>
  <c r="L2854" i="3"/>
  <c r="M2854" i="3" s="1"/>
  <c r="N2854" i="3" s="1"/>
  <c r="L2853" i="3"/>
  <c r="M2853" i="3" s="1"/>
  <c r="N2853" i="3" s="1"/>
  <c r="M2852" i="3"/>
  <c r="N2852" i="3" s="1"/>
  <c r="L2852" i="3"/>
  <c r="L2851" i="3"/>
  <c r="M2851" i="3"/>
  <c r="N2851" i="3" s="1"/>
  <c r="M2850" i="3"/>
  <c r="N2850" i="3" s="1"/>
  <c r="L2850" i="3"/>
  <c r="M2849" i="3"/>
  <c r="N2849" i="3" s="1"/>
  <c r="L2849" i="3"/>
  <c r="L2848" i="3"/>
  <c r="M2848" i="3"/>
  <c r="N2848" i="3" s="1"/>
  <c r="M2847" i="3"/>
  <c r="N2847" i="3" s="1"/>
  <c r="L2847" i="3"/>
  <c r="M2846" i="3"/>
  <c r="N2846" i="3" s="1"/>
  <c r="L2846" i="3"/>
  <c r="M2845" i="3"/>
  <c r="N2845" i="3" s="1"/>
  <c r="L2845" i="3"/>
  <c r="M2844" i="3"/>
  <c r="N2844" i="3" s="1"/>
  <c r="L2844" i="3"/>
  <c r="L2843" i="3"/>
  <c r="M2843" i="3"/>
  <c r="N2843" i="3" s="1"/>
  <c r="M2842" i="3"/>
  <c r="N2842" i="3" s="1"/>
  <c r="L2842" i="3"/>
  <c r="M2841" i="3"/>
  <c r="N2841" i="3" s="1"/>
  <c r="L2841" i="3"/>
  <c r="M2840" i="3"/>
  <c r="N2840" i="3" s="1"/>
  <c r="L2840" i="3"/>
  <c r="M2839" i="3"/>
  <c r="N2839" i="3" s="1"/>
  <c r="L2839" i="3"/>
  <c r="M2838" i="3"/>
  <c r="N2838" i="3" s="1"/>
  <c r="L2838" i="3"/>
  <c r="M2837" i="3"/>
  <c r="N2837" i="3" s="1"/>
  <c r="L2837" i="3"/>
  <c r="L2836" i="3"/>
  <c r="M2836" i="3"/>
  <c r="N2836" i="3" s="1"/>
  <c r="L2835" i="3"/>
  <c r="M2835" i="3"/>
  <c r="N2835" i="3" s="1"/>
  <c r="M2834" i="3"/>
  <c r="N2834" i="3" s="1"/>
  <c r="L2834" i="3"/>
  <c r="M2833" i="3"/>
  <c r="N2833" i="3" s="1"/>
  <c r="L2833" i="3"/>
  <c r="M2832" i="3"/>
  <c r="N2832" i="3" s="1"/>
  <c r="L2832" i="3"/>
  <c r="M2831" i="3"/>
  <c r="N2831" i="3" s="1"/>
  <c r="L2831" i="3"/>
  <c r="M2830" i="3"/>
  <c r="N2830" i="3" s="1"/>
  <c r="L2830" i="3"/>
  <c r="M2829" i="3"/>
  <c r="N2829" i="3" s="1"/>
  <c r="L2829" i="3"/>
  <c r="M2828" i="3"/>
  <c r="N2828" i="3" s="1"/>
  <c r="L2828" i="3"/>
  <c r="M2827" i="3"/>
  <c r="N2827" i="3" s="1"/>
  <c r="L2827" i="3"/>
  <c r="M2826" i="3"/>
  <c r="N2826" i="3" s="1"/>
  <c r="L2826" i="3"/>
  <c r="M2825" i="3"/>
  <c r="N2825" i="3" s="1"/>
  <c r="L2825" i="3"/>
  <c r="M2824" i="3"/>
  <c r="N2824" i="3" s="1"/>
  <c r="L2824" i="3"/>
  <c r="M2823" i="3"/>
  <c r="N2823" i="3" s="1"/>
  <c r="L2823" i="3"/>
  <c r="M2822" i="3"/>
  <c r="N2822" i="3" s="1"/>
  <c r="L2822" i="3"/>
  <c r="M2821" i="3"/>
  <c r="N2821" i="3" s="1"/>
  <c r="L2821" i="3"/>
  <c r="L2820" i="3"/>
  <c r="M2820" i="3"/>
  <c r="N2820" i="3" s="1"/>
  <c r="M2819" i="3"/>
  <c r="N2819" i="3" s="1"/>
  <c r="L2819" i="3"/>
  <c r="M2818" i="3"/>
  <c r="N2818" i="3" s="1"/>
  <c r="L2818" i="3"/>
  <c r="M2817" i="3"/>
  <c r="N2817" i="3" s="1"/>
  <c r="L2817" i="3"/>
  <c r="M2816" i="3"/>
  <c r="N2816" i="3" s="1"/>
  <c r="L2816" i="3"/>
  <c r="L2815" i="3"/>
  <c r="M2815" i="3"/>
  <c r="N2815" i="3" s="1"/>
  <c r="M2814" i="3"/>
  <c r="N2814" i="3" s="1"/>
  <c r="L2814" i="3"/>
  <c r="L2813" i="3"/>
  <c r="M2813" i="3" s="1"/>
  <c r="N2813" i="3" s="1"/>
  <c r="M2812" i="3"/>
  <c r="N2812" i="3" s="1"/>
  <c r="L2812" i="3"/>
  <c r="L2811" i="3"/>
  <c r="M2811" i="3" s="1"/>
  <c r="N2811" i="3" s="1"/>
  <c r="M2810" i="3"/>
  <c r="N2810" i="3" s="1"/>
  <c r="L2810" i="3"/>
  <c r="M2809" i="3"/>
  <c r="N2809" i="3" s="1"/>
  <c r="L2809" i="3"/>
  <c r="L2808" i="3"/>
  <c r="M2808" i="3"/>
  <c r="N2808" i="3" s="1"/>
  <c r="M2807" i="3"/>
  <c r="N2807" i="3" s="1"/>
  <c r="L2807" i="3"/>
  <c r="L2806" i="3"/>
  <c r="M2806" i="3"/>
  <c r="N2806" i="3" s="1"/>
  <c r="M2805" i="3"/>
  <c r="N2805" i="3" s="1"/>
  <c r="L2805" i="3"/>
  <c r="M2804" i="3"/>
  <c r="N2804" i="3" s="1"/>
  <c r="L2804" i="3"/>
  <c r="M2803" i="3"/>
  <c r="N2803" i="3" s="1"/>
  <c r="L2803" i="3"/>
  <c r="M2802" i="3"/>
  <c r="N2802" i="3" s="1"/>
  <c r="L2802" i="3"/>
  <c r="M2801" i="3"/>
  <c r="N2801" i="3" s="1"/>
  <c r="L2801" i="3"/>
  <c r="M2800" i="3"/>
  <c r="N2800" i="3" s="1"/>
  <c r="L2800" i="3"/>
  <c r="M2799" i="3"/>
  <c r="N2799" i="3" s="1"/>
  <c r="L2799" i="3"/>
  <c r="M2798" i="3"/>
  <c r="N2798" i="3" s="1"/>
  <c r="L2798" i="3"/>
  <c r="M2797" i="3"/>
  <c r="N2797" i="3" s="1"/>
  <c r="L2797" i="3"/>
  <c r="M2796" i="3"/>
  <c r="N2796" i="3" s="1"/>
  <c r="L2796" i="3"/>
  <c r="M2795" i="3"/>
  <c r="N2795" i="3" s="1"/>
  <c r="L2795" i="3"/>
  <c r="M2794" i="3"/>
  <c r="N2794" i="3" s="1"/>
  <c r="L2794" i="3"/>
  <c r="M2793" i="3"/>
  <c r="N2793" i="3" s="1"/>
  <c r="L2793" i="3"/>
  <c r="L2792" i="3"/>
  <c r="M2792" i="3"/>
  <c r="N2792" i="3" s="1"/>
  <c r="M2791" i="3"/>
  <c r="N2791" i="3" s="1"/>
  <c r="L2791" i="3"/>
  <c r="M2790" i="3"/>
  <c r="N2790" i="3" s="1"/>
  <c r="L2790" i="3"/>
  <c r="M2789" i="3"/>
  <c r="N2789" i="3" s="1"/>
  <c r="L2789" i="3"/>
  <c r="M2788" i="3"/>
  <c r="N2788" i="3" s="1"/>
  <c r="L2788" i="3"/>
  <c r="L2787" i="3"/>
  <c r="M2787" i="3"/>
  <c r="N2787" i="3" s="1"/>
  <c r="M2786" i="3"/>
  <c r="N2786" i="3" s="1"/>
  <c r="L2786" i="3"/>
  <c r="M2785" i="3"/>
  <c r="N2785" i="3" s="1"/>
  <c r="L2785" i="3"/>
  <c r="M2784" i="3"/>
  <c r="N2784" i="3" s="1"/>
  <c r="L2784" i="3"/>
  <c r="M2783" i="3"/>
  <c r="N2783" i="3" s="1"/>
  <c r="L2783" i="3"/>
  <c r="M2782" i="3"/>
  <c r="N2782" i="3" s="1"/>
  <c r="L2782" i="3"/>
  <c r="M2781" i="3"/>
  <c r="N2781" i="3" s="1"/>
  <c r="L2781" i="3"/>
  <c r="M2780" i="3"/>
  <c r="N2780" i="3" s="1"/>
  <c r="L2780" i="3"/>
  <c r="L2779" i="3"/>
  <c r="M2779" i="3"/>
  <c r="N2779" i="3" s="1"/>
  <c r="M2778" i="3"/>
  <c r="N2778" i="3" s="1"/>
  <c r="L2778" i="3"/>
  <c r="M2777" i="3"/>
  <c r="N2777" i="3" s="1"/>
  <c r="L2777" i="3"/>
  <c r="M2776" i="3"/>
  <c r="N2776" i="3" s="1"/>
  <c r="L2776" i="3"/>
  <c r="M2775" i="3"/>
  <c r="N2775" i="3" s="1"/>
  <c r="L2775" i="3"/>
  <c r="M2774" i="3"/>
  <c r="N2774" i="3" s="1"/>
  <c r="L2774" i="3"/>
  <c r="M2773" i="3"/>
  <c r="N2773" i="3" s="1"/>
  <c r="L2773" i="3"/>
  <c r="M2772" i="3"/>
  <c r="N2772" i="3" s="1"/>
  <c r="L2772" i="3"/>
  <c r="M2771" i="3"/>
  <c r="N2771" i="3" s="1"/>
  <c r="L2771" i="3"/>
  <c r="M2770" i="3"/>
  <c r="N2770" i="3" s="1"/>
  <c r="L2770" i="3"/>
  <c r="M2769" i="3"/>
  <c r="N2769" i="3" s="1"/>
  <c r="L2769" i="3"/>
  <c r="M2768" i="3"/>
  <c r="N2768" i="3" s="1"/>
  <c r="L2768" i="3"/>
  <c r="M2767" i="3"/>
  <c r="N2767" i="3" s="1"/>
  <c r="L2767" i="3"/>
  <c r="M2766" i="3"/>
  <c r="N2766" i="3" s="1"/>
  <c r="L2766" i="3"/>
  <c r="M2765" i="3"/>
  <c r="N2765" i="3" s="1"/>
  <c r="L2765" i="3"/>
  <c r="M2764" i="3"/>
  <c r="N2764" i="3" s="1"/>
  <c r="L2764" i="3"/>
  <c r="L2763" i="3"/>
  <c r="M2763" i="3"/>
  <c r="N2763" i="3" s="1"/>
  <c r="M2762" i="3"/>
  <c r="N2762" i="3" s="1"/>
  <c r="L2762" i="3"/>
  <c r="M2761" i="3"/>
  <c r="N2761" i="3" s="1"/>
  <c r="L2761" i="3"/>
  <c r="M2760" i="3"/>
  <c r="N2760" i="3" s="1"/>
  <c r="L2760" i="3"/>
  <c r="M2759" i="3"/>
  <c r="N2759" i="3" s="1"/>
  <c r="L2759" i="3"/>
  <c r="M2758" i="3"/>
  <c r="N2758" i="3" s="1"/>
  <c r="L2758" i="3"/>
  <c r="M2757" i="3"/>
  <c r="N2757" i="3" s="1"/>
  <c r="L2757" i="3"/>
  <c r="M2756" i="3"/>
  <c r="N2756" i="3" s="1"/>
  <c r="L2756" i="3"/>
  <c r="M2755" i="3"/>
  <c r="N2755" i="3" s="1"/>
  <c r="L2755" i="3"/>
  <c r="M2754" i="3"/>
  <c r="N2754" i="3" s="1"/>
  <c r="L2754" i="3"/>
  <c r="M2753" i="3"/>
  <c r="N2753" i="3" s="1"/>
  <c r="L2753" i="3"/>
  <c r="M2752" i="3"/>
  <c r="N2752" i="3" s="1"/>
  <c r="L2752" i="3"/>
  <c r="L2751" i="3"/>
  <c r="M2751" i="3"/>
  <c r="N2751" i="3" s="1"/>
  <c r="M2750" i="3"/>
  <c r="N2750" i="3" s="1"/>
  <c r="L2750" i="3"/>
  <c r="M2749" i="3"/>
  <c r="N2749" i="3" s="1"/>
  <c r="L2749" i="3"/>
  <c r="M2748" i="3"/>
  <c r="N2748" i="3" s="1"/>
  <c r="L2748" i="3"/>
  <c r="M2747" i="3"/>
  <c r="N2747" i="3" s="1"/>
  <c r="L2747" i="3"/>
  <c r="M2746" i="3"/>
  <c r="N2746" i="3" s="1"/>
  <c r="L2746" i="3"/>
  <c r="M2745" i="3"/>
  <c r="N2745" i="3" s="1"/>
  <c r="L2745" i="3"/>
  <c r="M2744" i="3"/>
  <c r="N2744" i="3" s="1"/>
  <c r="L2744" i="3"/>
  <c r="M2743" i="3"/>
  <c r="N2743" i="3" s="1"/>
  <c r="L2743" i="3"/>
  <c r="M2742" i="3"/>
  <c r="N2742" i="3" s="1"/>
  <c r="L2742" i="3"/>
  <c r="M2741" i="3"/>
  <c r="N2741" i="3" s="1"/>
  <c r="L2741" i="3"/>
  <c r="M2740" i="3"/>
  <c r="N2740" i="3" s="1"/>
  <c r="L2740" i="3"/>
  <c r="M2739" i="3"/>
  <c r="N2739" i="3" s="1"/>
  <c r="L2739" i="3"/>
  <c r="M2738" i="3"/>
  <c r="N2738" i="3" s="1"/>
  <c r="L2738" i="3"/>
  <c r="M2737" i="3"/>
  <c r="N2737" i="3" s="1"/>
  <c r="L2737" i="3"/>
  <c r="L2736" i="3"/>
  <c r="M2736" i="3"/>
  <c r="N2736" i="3" s="1"/>
  <c r="L2735" i="3"/>
  <c r="M2735" i="3"/>
  <c r="N2735" i="3" s="1"/>
  <c r="M2734" i="3"/>
  <c r="N2734" i="3" s="1"/>
  <c r="L2734" i="3"/>
  <c r="M2733" i="3"/>
  <c r="N2733" i="3" s="1"/>
  <c r="L2733" i="3"/>
  <c r="M2732" i="3"/>
  <c r="N2732" i="3" s="1"/>
  <c r="L2732" i="3"/>
  <c r="M2731" i="3"/>
  <c r="N2731" i="3" s="1"/>
  <c r="L2731" i="3"/>
  <c r="M2730" i="3"/>
  <c r="N2730" i="3" s="1"/>
  <c r="L2730" i="3"/>
  <c r="M2729" i="3"/>
  <c r="N2729" i="3" s="1"/>
  <c r="L2729" i="3"/>
  <c r="M2728" i="3"/>
  <c r="N2728" i="3" s="1"/>
  <c r="L2728" i="3"/>
  <c r="M2727" i="3"/>
  <c r="N2727" i="3" s="1"/>
  <c r="L2727" i="3"/>
  <c r="M2726" i="3"/>
  <c r="N2726" i="3" s="1"/>
  <c r="L2726" i="3"/>
  <c r="M2725" i="3"/>
  <c r="N2725" i="3" s="1"/>
  <c r="L2725" i="3"/>
  <c r="M2724" i="3"/>
  <c r="N2724" i="3" s="1"/>
  <c r="L2724" i="3"/>
  <c r="L2723" i="3"/>
  <c r="M2723" i="3"/>
  <c r="N2723" i="3" s="1"/>
  <c r="M2722" i="3"/>
  <c r="N2722" i="3" s="1"/>
  <c r="L2722" i="3"/>
  <c r="M2721" i="3"/>
  <c r="N2721" i="3" s="1"/>
  <c r="L2721" i="3"/>
  <c r="L2720" i="3"/>
  <c r="M2720" i="3"/>
  <c r="N2720" i="3" s="1"/>
  <c r="M2719" i="3"/>
  <c r="N2719" i="3" s="1"/>
  <c r="L2719" i="3"/>
  <c r="M2718" i="3"/>
  <c r="N2718" i="3" s="1"/>
  <c r="L2718" i="3"/>
  <c r="M2717" i="3"/>
  <c r="N2717" i="3" s="1"/>
  <c r="L2717" i="3"/>
  <c r="M2716" i="3"/>
  <c r="N2716" i="3" s="1"/>
  <c r="L2716" i="3"/>
  <c r="L2715" i="3"/>
  <c r="M2715" i="3"/>
  <c r="N2715" i="3" s="1"/>
  <c r="M2714" i="3"/>
  <c r="N2714" i="3" s="1"/>
  <c r="L2714" i="3"/>
  <c r="M2713" i="3"/>
  <c r="N2713" i="3" s="1"/>
  <c r="L2713" i="3"/>
  <c r="M2712" i="3"/>
  <c r="N2712" i="3" s="1"/>
  <c r="L2712" i="3"/>
  <c r="M2711" i="3"/>
  <c r="N2711" i="3" s="1"/>
  <c r="L2711" i="3"/>
  <c r="L2710" i="3"/>
  <c r="M2710" i="3" s="1"/>
  <c r="N2710" i="3" s="1"/>
  <c r="L2709" i="3"/>
  <c r="M2709" i="3" s="1"/>
  <c r="N2709" i="3" s="1"/>
  <c r="L2708" i="3"/>
  <c r="M2708" i="3"/>
  <c r="N2708" i="3" s="1"/>
  <c r="L2707" i="3"/>
  <c r="M2707" i="3"/>
  <c r="N2707" i="3" s="1"/>
  <c r="L2706" i="3"/>
  <c r="M2706" i="3" s="1"/>
  <c r="N2706" i="3" s="1"/>
  <c r="M2705" i="3"/>
  <c r="N2705" i="3" s="1"/>
  <c r="L2705" i="3"/>
  <c r="M2704" i="3"/>
  <c r="N2704" i="3" s="1"/>
  <c r="L2704" i="3"/>
  <c r="M2703" i="3"/>
  <c r="N2703" i="3" s="1"/>
  <c r="L2703" i="3"/>
  <c r="M2702" i="3"/>
  <c r="N2702" i="3" s="1"/>
  <c r="L2702" i="3"/>
  <c r="M2701" i="3"/>
  <c r="N2701" i="3" s="1"/>
  <c r="L2701" i="3"/>
  <c r="M2700" i="3"/>
  <c r="N2700" i="3" s="1"/>
  <c r="L2700" i="3"/>
  <c r="M2699" i="3"/>
  <c r="N2699" i="3" s="1"/>
  <c r="L2699" i="3"/>
  <c r="M2698" i="3"/>
  <c r="N2698" i="3" s="1"/>
  <c r="L2698" i="3"/>
  <c r="M2697" i="3"/>
  <c r="N2697" i="3" s="1"/>
  <c r="L2697" i="3"/>
  <c r="M2696" i="3"/>
  <c r="N2696" i="3" s="1"/>
  <c r="L2696" i="3"/>
  <c r="M2695" i="3"/>
  <c r="N2695" i="3" s="1"/>
  <c r="L2695" i="3"/>
  <c r="M2694" i="3"/>
  <c r="N2694" i="3" s="1"/>
  <c r="L2694" i="3"/>
  <c r="M2693" i="3"/>
  <c r="N2693" i="3" s="1"/>
  <c r="L2693" i="3"/>
  <c r="L2692" i="3"/>
  <c r="M2692" i="3"/>
  <c r="N2692" i="3" s="1"/>
  <c r="M2691" i="3"/>
  <c r="N2691" i="3" s="1"/>
  <c r="L2691" i="3"/>
  <c r="M2690" i="3"/>
  <c r="N2690" i="3" s="1"/>
  <c r="L2690" i="3"/>
  <c r="M2689" i="3"/>
  <c r="N2689" i="3" s="1"/>
  <c r="L2689" i="3"/>
  <c r="M2688" i="3"/>
  <c r="N2688" i="3" s="1"/>
  <c r="L2688" i="3"/>
  <c r="L2687" i="3"/>
  <c r="M2687" i="3"/>
  <c r="N2687" i="3" s="1"/>
  <c r="M2686" i="3"/>
  <c r="N2686" i="3" s="1"/>
  <c r="L2686" i="3"/>
  <c r="M2685" i="3"/>
  <c r="N2685" i="3" s="1"/>
  <c r="L2685" i="3"/>
  <c r="M2684" i="3"/>
  <c r="N2684" i="3" s="1"/>
  <c r="L2684" i="3"/>
  <c r="M2683" i="3"/>
  <c r="N2683" i="3" s="1"/>
  <c r="L2683" i="3"/>
  <c r="M2682" i="3"/>
  <c r="N2682" i="3" s="1"/>
  <c r="L2682" i="3"/>
  <c r="M2681" i="3"/>
  <c r="N2681" i="3" s="1"/>
  <c r="L2681" i="3"/>
  <c r="L2680" i="3"/>
  <c r="M2680" i="3"/>
  <c r="N2680" i="3" s="1"/>
  <c r="M2679" i="3"/>
  <c r="N2679" i="3" s="1"/>
  <c r="L2679" i="3"/>
  <c r="M2678" i="3"/>
  <c r="N2678" i="3" s="1"/>
  <c r="L2678" i="3"/>
  <c r="M2677" i="3"/>
  <c r="N2677" i="3" s="1"/>
  <c r="L2677" i="3"/>
  <c r="M2676" i="3"/>
  <c r="N2676" i="3" s="1"/>
  <c r="L2676" i="3"/>
  <c r="M2675" i="3"/>
  <c r="N2675" i="3" s="1"/>
  <c r="L2675" i="3"/>
  <c r="M2674" i="3"/>
  <c r="N2674" i="3" s="1"/>
  <c r="L2674" i="3"/>
  <c r="M2673" i="3"/>
  <c r="N2673" i="3" s="1"/>
  <c r="L2673" i="3"/>
  <c r="M2672" i="3"/>
  <c r="N2672" i="3" s="1"/>
  <c r="L2672" i="3"/>
  <c r="M2671" i="3"/>
  <c r="N2671" i="3" s="1"/>
  <c r="L2671" i="3"/>
  <c r="M2670" i="3"/>
  <c r="N2670" i="3" s="1"/>
  <c r="L2670" i="3"/>
  <c r="M2669" i="3"/>
  <c r="N2669" i="3" s="1"/>
  <c r="L2669" i="3"/>
  <c r="M2668" i="3"/>
  <c r="N2668" i="3" s="1"/>
  <c r="L2668" i="3"/>
  <c r="M2667" i="3"/>
  <c r="N2667" i="3" s="1"/>
  <c r="L2667" i="3"/>
  <c r="M2666" i="3"/>
  <c r="N2666" i="3" s="1"/>
  <c r="L2666" i="3"/>
  <c r="M2665" i="3"/>
  <c r="N2665" i="3" s="1"/>
  <c r="L2665" i="3"/>
  <c r="L2664" i="3"/>
  <c r="M2664" i="3"/>
  <c r="N2664" i="3" s="1"/>
  <c r="M2663" i="3"/>
  <c r="N2663" i="3" s="1"/>
  <c r="L2663" i="3"/>
  <c r="M2662" i="3"/>
  <c r="N2662" i="3" s="1"/>
  <c r="L2662" i="3"/>
  <c r="M2661" i="3"/>
  <c r="N2661" i="3" s="1"/>
  <c r="L2661" i="3"/>
  <c r="M2660" i="3"/>
  <c r="N2660" i="3" s="1"/>
  <c r="L2660" i="3"/>
  <c r="L2659" i="3"/>
  <c r="M2659" i="3"/>
  <c r="N2659" i="3" s="1"/>
  <c r="M2658" i="3"/>
  <c r="N2658" i="3" s="1"/>
  <c r="L2658" i="3"/>
  <c r="M2657" i="3"/>
  <c r="N2657" i="3" s="1"/>
  <c r="L2657" i="3"/>
  <c r="M2656" i="3"/>
  <c r="N2656" i="3" s="1"/>
  <c r="L2656" i="3"/>
  <c r="M2655" i="3"/>
  <c r="N2655" i="3" s="1"/>
  <c r="L2655" i="3"/>
  <c r="M2654" i="3"/>
  <c r="N2654" i="3" s="1"/>
  <c r="L2654" i="3"/>
  <c r="M2653" i="3"/>
  <c r="N2653" i="3" s="1"/>
  <c r="L2653" i="3"/>
  <c r="M2652" i="3"/>
  <c r="N2652" i="3" s="1"/>
  <c r="L2652" i="3"/>
  <c r="L2651" i="3"/>
  <c r="M2651" i="3"/>
  <c r="N2651" i="3" s="1"/>
  <c r="M2650" i="3"/>
  <c r="N2650" i="3" s="1"/>
  <c r="L2650" i="3"/>
  <c r="M2649" i="3"/>
  <c r="N2649" i="3" s="1"/>
  <c r="L2649" i="3"/>
  <c r="M2648" i="3"/>
  <c r="N2648" i="3" s="1"/>
  <c r="L2648" i="3"/>
  <c r="M2647" i="3"/>
  <c r="N2647" i="3" s="1"/>
  <c r="L2647" i="3"/>
  <c r="L2646" i="3"/>
  <c r="M2646" i="3" s="1"/>
  <c r="N2646" i="3" s="1"/>
  <c r="L2645" i="3"/>
  <c r="M2645" i="3" s="1"/>
  <c r="N2645" i="3" s="1"/>
  <c r="M2644" i="3"/>
  <c r="N2644" i="3" s="1"/>
  <c r="L2644" i="3"/>
  <c r="L2643" i="3"/>
  <c r="M2643" i="3" s="1"/>
  <c r="N2643" i="3" s="1"/>
  <c r="M2642" i="3"/>
  <c r="N2642" i="3" s="1"/>
  <c r="L2642" i="3"/>
  <c r="M2641" i="3"/>
  <c r="N2641" i="3" s="1"/>
  <c r="L2641" i="3"/>
  <c r="M2640" i="3"/>
  <c r="N2640" i="3" s="1"/>
  <c r="L2640" i="3"/>
  <c r="M2639" i="3"/>
  <c r="N2639" i="3" s="1"/>
  <c r="L2639" i="3"/>
  <c r="M2638" i="3"/>
  <c r="N2638" i="3" s="1"/>
  <c r="L2638" i="3"/>
  <c r="M2637" i="3"/>
  <c r="N2637" i="3" s="1"/>
  <c r="L2637" i="3"/>
  <c r="M2636" i="3"/>
  <c r="N2636" i="3" s="1"/>
  <c r="L2636" i="3"/>
  <c r="L2635" i="3"/>
  <c r="M2635" i="3"/>
  <c r="N2635" i="3" s="1"/>
  <c r="M2634" i="3"/>
  <c r="N2634" i="3" s="1"/>
  <c r="L2634" i="3"/>
  <c r="M2633" i="3"/>
  <c r="N2633" i="3" s="1"/>
  <c r="L2633" i="3"/>
  <c r="M2632" i="3"/>
  <c r="N2632" i="3" s="1"/>
  <c r="L2632" i="3"/>
  <c r="M2631" i="3"/>
  <c r="N2631" i="3" s="1"/>
  <c r="L2631" i="3"/>
  <c r="M2630" i="3"/>
  <c r="N2630" i="3" s="1"/>
  <c r="L2630" i="3"/>
  <c r="M2629" i="3"/>
  <c r="N2629" i="3" s="1"/>
  <c r="L2629" i="3"/>
  <c r="M2628" i="3"/>
  <c r="N2628" i="3" s="1"/>
  <c r="L2628" i="3"/>
  <c r="M2627" i="3"/>
  <c r="N2627" i="3" s="1"/>
  <c r="L2627" i="3"/>
  <c r="M2626" i="3"/>
  <c r="N2626" i="3" s="1"/>
  <c r="L2626" i="3"/>
  <c r="M2625" i="3"/>
  <c r="N2625" i="3" s="1"/>
  <c r="L2625" i="3"/>
  <c r="M2624" i="3"/>
  <c r="N2624" i="3" s="1"/>
  <c r="L2624" i="3"/>
  <c r="L2623" i="3"/>
  <c r="M2623" i="3"/>
  <c r="N2623" i="3" s="1"/>
  <c r="L2622" i="3"/>
  <c r="M2622" i="3"/>
  <c r="N2622" i="3" s="1"/>
  <c r="M2621" i="3"/>
  <c r="N2621" i="3" s="1"/>
  <c r="L2621" i="3"/>
  <c r="M2620" i="3"/>
  <c r="N2620" i="3" s="1"/>
  <c r="L2620" i="3"/>
  <c r="M2619" i="3"/>
  <c r="N2619" i="3" s="1"/>
  <c r="L2619" i="3"/>
  <c r="M2618" i="3"/>
  <c r="N2618" i="3" s="1"/>
  <c r="L2618" i="3"/>
  <c r="M2617" i="3"/>
  <c r="N2617" i="3" s="1"/>
  <c r="L2617" i="3"/>
  <c r="L2616" i="3"/>
  <c r="M2616" i="3"/>
  <c r="N2616" i="3" s="1"/>
  <c r="M2615" i="3"/>
  <c r="N2615" i="3" s="1"/>
  <c r="L2615" i="3"/>
  <c r="M2614" i="3"/>
  <c r="N2614" i="3" s="1"/>
  <c r="L2614" i="3"/>
  <c r="M2613" i="3"/>
  <c r="N2613" i="3" s="1"/>
  <c r="L2613" i="3"/>
  <c r="M2612" i="3"/>
  <c r="N2612" i="3" s="1"/>
  <c r="L2612" i="3"/>
  <c r="M2611" i="3"/>
  <c r="N2611" i="3" s="1"/>
  <c r="L2611" i="3"/>
  <c r="M2610" i="3"/>
  <c r="N2610" i="3" s="1"/>
  <c r="L2610" i="3"/>
  <c r="M2609" i="3"/>
  <c r="N2609" i="3" s="1"/>
  <c r="L2609" i="3"/>
  <c r="M2608" i="3"/>
  <c r="N2608" i="3" s="1"/>
  <c r="L2608" i="3"/>
  <c r="L2607" i="3"/>
  <c r="M2607" i="3"/>
  <c r="N2607" i="3" s="1"/>
  <c r="M2606" i="3"/>
  <c r="N2606" i="3" s="1"/>
  <c r="L2606" i="3"/>
  <c r="M2605" i="3"/>
  <c r="N2605" i="3" s="1"/>
  <c r="L2605" i="3"/>
  <c r="M2604" i="3"/>
  <c r="N2604" i="3" s="1"/>
  <c r="L2604" i="3"/>
  <c r="L2603" i="3"/>
  <c r="M2603" i="3" s="1"/>
  <c r="N2603" i="3" s="1"/>
  <c r="L2602" i="3"/>
  <c r="M2602" i="3" s="1"/>
  <c r="N2602" i="3" s="1"/>
  <c r="L2601" i="3"/>
  <c r="M2601" i="3" s="1"/>
  <c r="N2601" i="3" s="1"/>
  <c r="L2600" i="3"/>
  <c r="M2600" i="3" s="1"/>
  <c r="N2600" i="3" s="1"/>
  <c r="L2599" i="3"/>
  <c r="M2599" i="3" s="1"/>
  <c r="N2599" i="3" s="1"/>
  <c r="M2598" i="3"/>
  <c r="N2598" i="3" s="1"/>
  <c r="L2598" i="3"/>
  <c r="M2597" i="3"/>
  <c r="N2597" i="3" s="1"/>
  <c r="L2597" i="3"/>
  <c r="M2596" i="3"/>
  <c r="N2596" i="3" s="1"/>
  <c r="L2596" i="3"/>
  <c r="L2595" i="3"/>
  <c r="M2595" i="3"/>
  <c r="N2595" i="3" s="1"/>
  <c r="M2594" i="3"/>
  <c r="N2594" i="3" s="1"/>
  <c r="L2594" i="3"/>
  <c r="M2593" i="3"/>
  <c r="N2593" i="3" s="1"/>
  <c r="L2593" i="3"/>
  <c r="M2592" i="3"/>
  <c r="N2592" i="3" s="1"/>
  <c r="L2592" i="3"/>
  <c r="M2591" i="3"/>
  <c r="N2591" i="3" s="1"/>
  <c r="L2591" i="3"/>
  <c r="M2590" i="3"/>
  <c r="N2590" i="3" s="1"/>
  <c r="L2590" i="3"/>
  <c r="M2589" i="3"/>
  <c r="N2589" i="3" s="1"/>
  <c r="L2589" i="3"/>
  <c r="M2588" i="3"/>
  <c r="N2588" i="3" s="1"/>
  <c r="L2588" i="3"/>
  <c r="M2587" i="3"/>
  <c r="N2587" i="3" s="1"/>
  <c r="L2587" i="3"/>
  <c r="M2586" i="3"/>
  <c r="N2586" i="3" s="1"/>
  <c r="L2586" i="3"/>
  <c r="M2585" i="3"/>
  <c r="N2585" i="3" s="1"/>
  <c r="L2585" i="3"/>
  <c r="M2584" i="3"/>
  <c r="N2584" i="3" s="1"/>
  <c r="L2584" i="3"/>
  <c r="M2583" i="3"/>
  <c r="N2583" i="3" s="1"/>
  <c r="L2583" i="3"/>
  <c r="M2582" i="3"/>
  <c r="N2582" i="3" s="1"/>
  <c r="L2582" i="3"/>
  <c r="M2581" i="3"/>
  <c r="N2581" i="3" s="1"/>
  <c r="L2581" i="3"/>
  <c r="L2580" i="3"/>
  <c r="M2580" i="3"/>
  <c r="N2580" i="3" s="1"/>
  <c r="L2579" i="3"/>
  <c r="M2579" i="3"/>
  <c r="N2579" i="3" s="1"/>
  <c r="M2578" i="3"/>
  <c r="N2578" i="3" s="1"/>
  <c r="L2578" i="3"/>
  <c r="M2577" i="3"/>
  <c r="N2577" i="3" s="1"/>
  <c r="L2577" i="3"/>
  <c r="M2576" i="3"/>
  <c r="N2576" i="3" s="1"/>
  <c r="L2576" i="3"/>
  <c r="M2575" i="3"/>
  <c r="N2575" i="3" s="1"/>
  <c r="L2575" i="3"/>
  <c r="L2574" i="3"/>
  <c r="M2574" i="3"/>
  <c r="N2574" i="3" s="1"/>
  <c r="M2573" i="3"/>
  <c r="N2573" i="3" s="1"/>
  <c r="L2573" i="3"/>
  <c r="M2572" i="3"/>
  <c r="N2572" i="3" s="1"/>
  <c r="L2572" i="3"/>
  <c r="M2571" i="3"/>
  <c r="N2571" i="3" s="1"/>
  <c r="L2571" i="3"/>
  <c r="M2570" i="3"/>
  <c r="N2570" i="3" s="1"/>
  <c r="L2570" i="3"/>
  <c r="M2569" i="3"/>
  <c r="N2569" i="3" s="1"/>
  <c r="L2569" i="3"/>
  <c r="M2568" i="3"/>
  <c r="N2568" i="3" s="1"/>
  <c r="L2568" i="3"/>
  <c r="M2567" i="3"/>
  <c r="N2567" i="3" s="1"/>
  <c r="L2567" i="3"/>
  <c r="M2566" i="3"/>
  <c r="N2566" i="3" s="1"/>
  <c r="L2566" i="3"/>
  <c r="M2565" i="3"/>
  <c r="N2565" i="3" s="1"/>
  <c r="L2565" i="3"/>
  <c r="L2564" i="3"/>
  <c r="M2564" i="3"/>
  <c r="N2564" i="3" s="1"/>
  <c r="M2563" i="3"/>
  <c r="N2563" i="3" s="1"/>
  <c r="L2563" i="3"/>
  <c r="M2562" i="3"/>
  <c r="N2562" i="3" s="1"/>
  <c r="L2562" i="3"/>
  <c r="L2561" i="3"/>
  <c r="M2561" i="3" s="1"/>
  <c r="N2561" i="3" s="1"/>
  <c r="M2560" i="3"/>
  <c r="N2560" i="3" s="1"/>
  <c r="L2560" i="3"/>
  <c r="L2559" i="3"/>
  <c r="M2559" i="3" s="1"/>
  <c r="N2559" i="3" s="1"/>
  <c r="L2558" i="3"/>
  <c r="M2558" i="3" s="1"/>
  <c r="N2558" i="3" s="1"/>
  <c r="M2557" i="3"/>
  <c r="N2557" i="3" s="1"/>
  <c r="L2557" i="3"/>
  <c r="M2556" i="3"/>
  <c r="N2556" i="3" s="1"/>
  <c r="L2556" i="3"/>
  <c r="M2555" i="3"/>
  <c r="N2555" i="3" s="1"/>
  <c r="L2555" i="3"/>
  <c r="M2554" i="3"/>
  <c r="N2554" i="3" s="1"/>
  <c r="L2554" i="3"/>
  <c r="M2553" i="3"/>
  <c r="N2553" i="3" s="1"/>
  <c r="L2553" i="3"/>
  <c r="L2552" i="3"/>
  <c r="M2552" i="3"/>
  <c r="N2552" i="3" s="1"/>
  <c r="M2551" i="3"/>
  <c r="N2551" i="3" s="1"/>
  <c r="L2551" i="3"/>
  <c r="M2550" i="3"/>
  <c r="N2550" i="3" s="1"/>
  <c r="L2550" i="3"/>
  <c r="M2549" i="3"/>
  <c r="N2549" i="3" s="1"/>
  <c r="L2549" i="3"/>
  <c r="M2548" i="3"/>
  <c r="N2548" i="3" s="1"/>
  <c r="L2548" i="3"/>
  <c r="M2547" i="3"/>
  <c r="N2547" i="3" s="1"/>
  <c r="L2547" i="3"/>
  <c r="M2546" i="3"/>
  <c r="N2546" i="3" s="1"/>
  <c r="L2546" i="3"/>
  <c r="M2545" i="3"/>
  <c r="N2545" i="3" s="1"/>
  <c r="L2545" i="3"/>
  <c r="M2544" i="3"/>
  <c r="N2544" i="3" s="1"/>
  <c r="L2544" i="3"/>
  <c r="M2543" i="3"/>
  <c r="N2543" i="3" s="1"/>
  <c r="L2543" i="3"/>
  <c r="M2542" i="3"/>
  <c r="N2542" i="3" s="1"/>
  <c r="L2542" i="3"/>
  <c r="M2541" i="3"/>
  <c r="N2541" i="3" s="1"/>
  <c r="L2541" i="3"/>
  <c r="M2540" i="3"/>
  <c r="N2540" i="3" s="1"/>
  <c r="L2540" i="3"/>
  <c r="M2539" i="3"/>
  <c r="N2539" i="3" s="1"/>
  <c r="L2539" i="3"/>
  <c r="L2538" i="3"/>
  <c r="M2538" i="3"/>
  <c r="N2538" i="3" s="1"/>
  <c r="M2537" i="3"/>
  <c r="N2537" i="3" s="1"/>
  <c r="L2537" i="3"/>
  <c r="L2536" i="3"/>
  <c r="M2536" i="3"/>
  <c r="N2536" i="3" s="1"/>
  <c r="M2535" i="3"/>
  <c r="N2535" i="3" s="1"/>
  <c r="L2535" i="3"/>
  <c r="M2534" i="3"/>
  <c r="N2534" i="3" s="1"/>
  <c r="L2534" i="3"/>
  <c r="M2533" i="3"/>
  <c r="N2533" i="3" s="1"/>
  <c r="L2533" i="3"/>
  <c r="M2532" i="3"/>
  <c r="N2532" i="3" s="1"/>
  <c r="L2532" i="3"/>
  <c r="L2531" i="3"/>
  <c r="M2531" i="3"/>
  <c r="N2531" i="3" s="1"/>
  <c r="M2530" i="3"/>
  <c r="N2530" i="3" s="1"/>
  <c r="L2530" i="3"/>
  <c r="M2529" i="3"/>
  <c r="N2529" i="3" s="1"/>
  <c r="L2529" i="3"/>
  <c r="M2528" i="3"/>
  <c r="N2528" i="3" s="1"/>
  <c r="L2528" i="3"/>
  <c r="M2527" i="3"/>
  <c r="N2527" i="3" s="1"/>
  <c r="L2527" i="3"/>
  <c r="M2526" i="3"/>
  <c r="N2526" i="3" s="1"/>
  <c r="L2526" i="3"/>
  <c r="M2525" i="3"/>
  <c r="N2525" i="3" s="1"/>
  <c r="L2525" i="3"/>
  <c r="M2524" i="3"/>
  <c r="N2524" i="3" s="1"/>
  <c r="L2524" i="3"/>
  <c r="M2523" i="3"/>
  <c r="N2523" i="3" s="1"/>
  <c r="L2523" i="3"/>
  <c r="L2522" i="3"/>
  <c r="M2522" i="3"/>
  <c r="N2522" i="3" s="1"/>
  <c r="M2521" i="3"/>
  <c r="N2521" i="3" s="1"/>
  <c r="L2521" i="3"/>
  <c r="M2520" i="3"/>
  <c r="N2520" i="3" s="1"/>
  <c r="L2520" i="3"/>
  <c r="M2519" i="3"/>
  <c r="N2519" i="3" s="1"/>
  <c r="L2519" i="3"/>
  <c r="M2518" i="3"/>
  <c r="N2518" i="3" s="1"/>
  <c r="L2518" i="3"/>
  <c r="M2516" i="3"/>
  <c r="N2516" i="3" s="1"/>
  <c r="L2516" i="3"/>
  <c r="M2515" i="3"/>
  <c r="N2515" i="3" s="1"/>
  <c r="L2515" i="3"/>
  <c r="M2514" i="3"/>
  <c r="N2514" i="3" s="1"/>
  <c r="L2514" i="3"/>
  <c r="M2512" i="3"/>
  <c r="N2512" i="3" s="1"/>
  <c r="L2512" i="3"/>
  <c r="M2511" i="3"/>
  <c r="N2511" i="3" s="1"/>
  <c r="L2511" i="3"/>
  <c r="L2510" i="3"/>
  <c r="M2510" i="3"/>
  <c r="N2510" i="3" s="1"/>
  <c r="M2508" i="3"/>
  <c r="N2508" i="3" s="1"/>
  <c r="L2508" i="3"/>
  <c r="M2507" i="3"/>
  <c r="N2507" i="3" s="1"/>
  <c r="L2507" i="3"/>
  <c r="M2506" i="3"/>
  <c r="N2506" i="3" s="1"/>
  <c r="L2506" i="3"/>
  <c r="M2504" i="3"/>
  <c r="N2504" i="3" s="1"/>
  <c r="L2504" i="3"/>
  <c r="M2503" i="3"/>
  <c r="N2503" i="3" s="1"/>
  <c r="L2503" i="3"/>
  <c r="M2502" i="3"/>
  <c r="N2502" i="3" s="1"/>
  <c r="L2502" i="3"/>
  <c r="M2500" i="3"/>
  <c r="N2500" i="3" s="1"/>
  <c r="L2500" i="3"/>
  <c r="M2499" i="3"/>
  <c r="N2499" i="3" s="1"/>
  <c r="L2499" i="3"/>
  <c r="M2498" i="3"/>
  <c r="N2498" i="3" s="1"/>
  <c r="L2498" i="3"/>
  <c r="M2496" i="3"/>
  <c r="N2496" i="3" s="1"/>
  <c r="L2496" i="3"/>
  <c r="L2495" i="3"/>
  <c r="M2495" i="3"/>
  <c r="N2495" i="3" s="1"/>
  <c r="L2494" i="3"/>
  <c r="M2494" i="3"/>
  <c r="N2494" i="3" s="1"/>
  <c r="M2492" i="3"/>
  <c r="N2492" i="3" s="1"/>
  <c r="L2492" i="3"/>
  <c r="M2491" i="3"/>
  <c r="N2491" i="3" s="1"/>
  <c r="L2491" i="3"/>
  <c r="M2490" i="3"/>
  <c r="N2490" i="3" s="1"/>
  <c r="L2490" i="3"/>
  <c r="L2488" i="3"/>
  <c r="M2488" i="3"/>
  <c r="N2488" i="3" s="1"/>
  <c r="M2487" i="3"/>
  <c r="N2487" i="3" s="1"/>
  <c r="L2487" i="3"/>
  <c r="M2486" i="3"/>
  <c r="N2486" i="3" s="1"/>
  <c r="L2486" i="3"/>
  <c r="M2484" i="3"/>
  <c r="N2484" i="3" s="1"/>
  <c r="L2484" i="3"/>
  <c r="M2483" i="3"/>
  <c r="N2483" i="3" s="1"/>
  <c r="L2483" i="3"/>
  <c r="M2482" i="3"/>
  <c r="N2482" i="3" s="1"/>
  <c r="L2482" i="3"/>
  <c r="M2480" i="3"/>
  <c r="N2480" i="3" s="1"/>
  <c r="L2480" i="3"/>
  <c r="L2479" i="3"/>
  <c r="M2479" i="3"/>
  <c r="N2479" i="3" s="1"/>
  <c r="M2478" i="3"/>
  <c r="N2478" i="3" s="1"/>
  <c r="L2478" i="3"/>
  <c r="M2476" i="3"/>
  <c r="N2476" i="3" s="1"/>
  <c r="L2476" i="3"/>
  <c r="M2475" i="3"/>
  <c r="N2475" i="3" s="1"/>
  <c r="L2475" i="3"/>
  <c r="M2474" i="3"/>
  <c r="N2474" i="3" s="1"/>
  <c r="L2474" i="3"/>
  <c r="M2472" i="3"/>
  <c r="N2472" i="3" s="1"/>
  <c r="L2472" i="3"/>
  <c r="M2471" i="3"/>
  <c r="N2471" i="3" s="1"/>
  <c r="L2471" i="3"/>
  <c r="M2470" i="3"/>
  <c r="N2470" i="3" s="1"/>
  <c r="L2470" i="3"/>
  <c r="M2468" i="3"/>
  <c r="N2468" i="3" s="1"/>
  <c r="L2468" i="3"/>
  <c r="L2467" i="3"/>
  <c r="M2467" i="3"/>
  <c r="N2467" i="3" s="1"/>
  <c r="M2466" i="3"/>
  <c r="N2466" i="3" s="1"/>
  <c r="L2466" i="3"/>
  <c r="L2464" i="3"/>
  <c r="M2464" i="3"/>
  <c r="N2464" i="3" s="1"/>
  <c r="M2463" i="3"/>
  <c r="N2463" i="3" s="1"/>
  <c r="L2463" i="3"/>
  <c r="M2462" i="3"/>
  <c r="N2462" i="3" s="1"/>
  <c r="L2462" i="3"/>
  <c r="M2460" i="3"/>
  <c r="N2460" i="3" s="1"/>
  <c r="L2460" i="3"/>
  <c r="M2458" i="3"/>
  <c r="N2458" i="3" s="1"/>
  <c r="L2458" i="3"/>
  <c r="L2456" i="3"/>
  <c r="M2456" i="3" s="1"/>
  <c r="N2456" i="3" s="1"/>
  <c r="L2454" i="3"/>
  <c r="M2454" i="3" s="1"/>
  <c r="N2454" i="3" s="1"/>
  <c r="L2452" i="3"/>
  <c r="M2452" i="3"/>
  <c r="N2452" i="3" s="1"/>
  <c r="M2450" i="3"/>
  <c r="N2450" i="3" s="1"/>
  <c r="L2450" i="3"/>
  <c r="M2448" i="3"/>
  <c r="N2448" i="3" s="1"/>
  <c r="L2448" i="3"/>
  <c r="L2446" i="3"/>
  <c r="M2446" i="3"/>
  <c r="N2446" i="3" s="1"/>
  <c r="M2444" i="3"/>
  <c r="N2444" i="3" s="1"/>
  <c r="L2444" i="3"/>
  <c r="M2442" i="3"/>
  <c r="N2442" i="3" s="1"/>
  <c r="L2442" i="3"/>
  <c r="M2440" i="3"/>
  <c r="N2440" i="3" s="1"/>
  <c r="L2440" i="3"/>
  <c r="M2438" i="3"/>
  <c r="N2438" i="3" s="1"/>
  <c r="L2438" i="3"/>
  <c r="L2436" i="3"/>
  <c r="M2436" i="3"/>
  <c r="N2436" i="3" s="1"/>
  <c r="M2434" i="3"/>
  <c r="N2434" i="3" s="1"/>
  <c r="L2434" i="3"/>
  <c r="M2432" i="3"/>
  <c r="N2432" i="3" s="1"/>
  <c r="L2432" i="3"/>
  <c r="M2430" i="3"/>
  <c r="N2430" i="3" s="1"/>
  <c r="L2430" i="3"/>
  <c r="M2428" i="3"/>
  <c r="N2428" i="3" s="1"/>
  <c r="L2428" i="3"/>
  <c r="L2424" i="3"/>
  <c r="M2424" i="3"/>
  <c r="N2424" i="3" s="1"/>
  <c r="M2420" i="3"/>
  <c r="N2420" i="3" s="1"/>
  <c r="L2420" i="3"/>
  <c r="M2416" i="3"/>
  <c r="N2416" i="3" s="1"/>
  <c r="L2416" i="3"/>
  <c r="M2412" i="3"/>
  <c r="N2412" i="3" s="1"/>
  <c r="L2412" i="3"/>
  <c r="L2408" i="3"/>
  <c r="M2408" i="3"/>
  <c r="N2408" i="3" s="1"/>
  <c r="M2404" i="3"/>
  <c r="N2404" i="3" s="1"/>
  <c r="L2404" i="3"/>
  <c r="M2400" i="3"/>
  <c r="N2400" i="3" s="1"/>
  <c r="L2400" i="3"/>
  <c r="M2396" i="3"/>
  <c r="N2396" i="3" s="1"/>
  <c r="L2396" i="3"/>
  <c r="L2392" i="3"/>
  <c r="M2392" i="3" s="1"/>
  <c r="N2392" i="3" s="1"/>
  <c r="M2388" i="3"/>
  <c r="N2388" i="3" s="1"/>
  <c r="L2388" i="3"/>
  <c r="M2384" i="3"/>
  <c r="N2384" i="3" s="1"/>
  <c r="L2384" i="3"/>
  <c r="M2380" i="3"/>
  <c r="N2380" i="3" s="1"/>
  <c r="L2380" i="3"/>
  <c r="M2376" i="3"/>
  <c r="N2376" i="3" s="1"/>
  <c r="L2376" i="3"/>
  <c r="M2372" i="3"/>
  <c r="N2372" i="3" s="1"/>
  <c r="L2372" i="3"/>
  <c r="M2368" i="3"/>
  <c r="N2368" i="3" s="1"/>
  <c r="L2368" i="3"/>
  <c r="M2364" i="3"/>
  <c r="N2364" i="3" s="1"/>
  <c r="L2364" i="3"/>
  <c r="L2360" i="3"/>
  <c r="M2360" i="3"/>
  <c r="N2360" i="3" s="1"/>
  <c r="M2356" i="3"/>
  <c r="N2356" i="3" s="1"/>
  <c r="L2356" i="3"/>
  <c r="M2352" i="3"/>
  <c r="N2352" i="3" s="1"/>
  <c r="L2352" i="3"/>
  <c r="L2348" i="3"/>
  <c r="M2348" i="3" s="1"/>
  <c r="N2348" i="3" s="1"/>
  <c r="M2344" i="3"/>
  <c r="N2344" i="3" s="1"/>
  <c r="L2344" i="3"/>
  <c r="M2340" i="3"/>
  <c r="N2340" i="3" s="1"/>
  <c r="L2340" i="3"/>
  <c r="M2336" i="3"/>
  <c r="N2336" i="3" s="1"/>
  <c r="L2336" i="3"/>
  <c r="M2332" i="3"/>
  <c r="N2332" i="3" s="1"/>
  <c r="L2332" i="3"/>
  <c r="M2328" i="3"/>
  <c r="N2328" i="3" s="1"/>
  <c r="L2328" i="3"/>
  <c r="M2517" i="3"/>
  <c r="N2517" i="3" s="1"/>
  <c r="L2517" i="3"/>
  <c r="M2513" i="3"/>
  <c r="N2513" i="3" s="1"/>
  <c r="L2513" i="3"/>
  <c r="M2509" i="3"/>
  <c r="N2509" i="3" s="1"/>
  <c r="L2509" i="3"/>
  <c r="M2505" i="3"/>
  <c r="N2505" i="3" s="1"/>
  <c r="L2505" i="3"/>
  <c r="M2501" i="3"/>
  <c r="N2501" i="3" s="1"/>
  <c r="L2501" i="3"/>
  <c r="M2497" i="3"/>
  <c r="N2497" i="3" s="1"/>
  <c r="L2497" i="3"/>
  <c r="M2493" i="3"/>
  <c r="N2493" i="3" s="1"/>
  <c r="L2493" i="3"/>
  <c r="M2489" i="3"/>
  <c r="N2489" i="3" s="1"/>
  <c r="L2489" i="3"/>
  <c r="M2485" i="3"/>
  <c r="N2485" i="3" s="1"/>
  <c r="L2485" i="3"/>
  <c r="M2481" i="3"/>
  <c r="N2481" i="3" s="1"/>
  <c r="L2481" i="3"/>
  <c r="M2477" i="3"/>
  <c r="N2477" i="3" s="1"/>
  <c r="L2477" i="3"/>
  <c r="M2473" i="3"/>
  <c r="N2473" i="3" s="1"/>
  <c r="L2473" i="3"/>
  <c r="M2469" i="3"/>
  <c r="N2469" i="3" s="1"/>
  <c r="L2469" i="3"/>
  <c r="M2465" i="3"/>
  <c r="N2465" i="3" s="1"/>
  <c r="L2465" i="3"/>
  <c r="M2461" i="3"/>
  <c r="N2461" i="3" s="1"/>
  <c r="L2461" i="3"/>
  <c r="M2457" i="3"/>
  <c r="N2457" i="3" s="1"/>
  <c r="L2457" i="3"/>
  <c r="L2453" i="3"/>
  <c r="M2453" i="3" s="1"/>
  <c r="N2453" i="3" s="1"/>
  <c r="M2449" i="3"/>
  <c r="N2449" i="3" s="1"/>
  <c r="L2449" i="3"/>
  <c r="M2445" i="3"/>
  <c r="N2445" i="3" s="1"/>
  <c r="L2445" i="3"/>
  <c r="M2441" i="3"/>
  <c r="N2441" i="3" s="1"/>
  <c r="L2441" i="3"/>
  <c r="M2437" i="3"/>
  <c r="N2437" i="3" s="1"/>
  <c r="L2437" i="3"/>
  <c r="M2433" i="3"/>
  <c r="N2433" i="3" s="1"/>
  <c r="L2433" i="3"/>
  <c r="M2429" i="3"/>
  <c r="N2429" i="3" s="1"/>
  <c r="L2429" i="3"/>
  <c r="M2425" i="3"/>
  <c r="N2425" i="3" s="1"/>
  <c r="L2425" i="3"/>
  <c r="M2421" i="3"/>
  <c r="N2421" i="3" s="1"/>
  <c r="L2421" i="3"/>
  <c r="M2417" i="3"/>
  <c r="N2417" i="3" s="1"/>
  <c r="L2417" i="3"/>
  <c r="M2413" i="3"/>
  <c r="N2413" i="3" s="1"/>
  <c r="L2413" i="3"/>
  <c r="M2409" i="3"/>
  <c r="N2409" i="3" s="1"/>
  <c r="L2409" i="3"/>
  <c r="M2405" i="3"/>
  <c r="N2405" i="3" s="1"/>
  <c r="L2405" i="3"/>
  <c r="M2401" i="3"/>
  <c r="N2401" i="3" s="1"/>
  <c r="L2401" i="3"/>
  <c r="M2397" i="3"/>
  <c r="N2397" i="3" s="1"/>
  <c r="L2397" i="3"/>
  <c r="M2393" i="3"/>
  <c r="N2393" i="3" s="1"/>
  <c r="L2393" i="3"/>
  <c r="L2389" i="3"/>
  <c r="M2389" i="3" s="1"/>
  <c r="N2389" i="3" s="1"/>
  <c r="M2385" i="3"/>
  <c r="N2385" i="3" s="1"/>
  <c r="L2385" i="3"/>
  <c r="M2381" i="3"/>
  <c r="N2381" i="3" s="1"/>
  <c r="L2381" i="3"/>
  <c r="M2377" i="3"/>
  <c r="N2377" i="3" s="1"/>
  <c r="L2377" i="3"/>
  <c r="M2373" i="3"/>
  <c r="N2373" i="3" s="1"/>
  <c r="L2373" i="3"/>
  <c r="M2369" i="3"/>
  <c r="N2369" i="3" s="1"/>
  <c r="L2369" i="3"/>
  <c r="M2365" i="3"/>
  <c r="N2365" i="3" s="1"/>
  <c r="L2365" i="3"/>
  <c r="M2361" i="3"/>
  <c r="N2361" i="3" s="1"/>
  <c r="L2361" i="3"/>
  <c r="M2357" i="3"/>
  <c r="N2357" i="3" s="1"/>
  <c r="L2357" i="3"/>
  <c r="M2353" i="3"/>
  <c r="N2353" i="3" s="1"/>
  <c r="L2353" i="3"/>
  <c r="L2349" i="3"/>
  <c r="M2349" i="3" s="1"/>
  <c r="N2349" i="3" s="1"/>
  <c r="M2345" i="3"/>
  <c r="N2345" i="3" s="1"/>
  <c r="L2345" i="3"/>
  <c r="M2341" i="3"/>
  <c r="N2341" i="3" s="1"/>
  <c r="L2341" i="3"/>
  <c r="M2337" i="3"/>
  <c r="N2337" i="3" s="1"/>
  <c r="L2337" i="3"/>
  <c r="M2333" i="3"/>
  <c r="N2333" i="3" s="1"/>
  <c r="L2333" i="3"/>
  <c r="M2329" i="3"/>
  <c r="N2329" i="3" s="1"/>
  <c r="L2329" i="3"/>
  <c r="M2325" i="3"/>
  <c r="N2325" i="3" s="1"/>
  <c r="L2325" i="3"/>
  <c r="M2321" i="3"/>
  <c r="N2321" i="3" s="1"/>
  <c r="L2321" i="3"/>
  <c r="M2317" i="3"/>
  <c r="N2317" i="3" s="1"/>
  <c r="L2317" i="3"/>
  <c r="M2313" i="3"/>
  <c r="N2313" i="3" s="1"/>
  <c r="L2313" i="3"/>
  <c r="L2309" i="3"/>
  <c r="M2309" i="3" s="1"/>
  <c r="N2309" i="3" s="1"/>
  <c r="M2305" i="3"/>
  <c r="N2305" i="3" s="1"/>
  <c r="L2305" i="3"/>
  <c r="M2301" i="3"/>
  <c r="N2301" i="3" s="1"/>
  <c r="L2301" i="3"/>
  <c r="M2297" i="3"/>
  <c r="N2297" i="3" s="1"/>
  <c r="L2297" i="3"/>
  <c r="M2293" i="3"/>
  <c r="N2293" i="3" s="1"/>
  <c r="L2293" i="3"/>
  <c r="M2289" i="3"/>
  <c r="N2289" i="3" s="1"/>
  <c r="L2289" i="3"/>
  <c r="M2285" i="3"/>
  <c r="N2285" i="3" s="1"/>
  <c r="L2285" i="3"/>
  <c r="M2281" i="3"/>
  <c r="N2281" i="3" s="1"/>
  <c r="L2281" i="3"/>
  <c r="M2277" i="3"/>
  <c r="N2277" i="3" s="1"/>
  <c r="L2277" i="3"/>
  <c r="M2273" i="3"/>
  <c r="N2273" i="3" s="1"/>
  <c r="L2273" i="3"/>
  <c r="M2269" i="3"/>
  <c r="N2269" i="3" s="1"/>
  <c r="L2269" i="3"/>
  <c r="M2265" i="3"/>
  <c r="N2265" i="3" s="1"/>
  <c r="L2265" i="3"/>
  <c r="M2261" i="3"/>
  <c r="N2261" i="3" s="1"/>
  <c r="L2261" i="3"/>
  <c r="M2257" i="3"/>
  <c r="N2257" i="3" s="1"/>
  <c r="L2257" i="3"/>
  <c r="M2253" i="3"/>
  <c r="N2253" i="3" s="1"/>
  <c r="L2253" i="3"/>
  <c r="M2249" i="3"/>
  <c r="N2249" i="3" s="1"/>
  <c r="L2249" i="3"/>
  <c r="M2245" i="3"/>
  <c r="N2245" i="3" s="1"/>
  <c r="L2245" i="3"/>
  <c r="M2241" i="3"/>
  <c r="N2241" i="3" s="1"/>
  <c r="L2241" i="3"/>
  <c r="M2237" i="3"/>
  <c r="N2237" i="3" s="1"/>
  <c r="L2237" i="3"/>
  <c r="M2233" i="3"/>
  <c r="N2233" i="3" s="1"/>
  <c r="L2233" i="3"/>
  <c r="M2229" i="3"/>
  <c r="N2229" i="3" s="1"/>
  <c r="L2229" i="3"/>
  <c r="M2225" i="3"/>
  <c r="N2225" i="3" s="1"/>
  <c r="L2225" i="3"/>
  <c r="M2221" i="3"/>
  <c r="N2221" i="3" s="1"/>
  <c r="L2221" i="3"/>
  <c r="M2217" i="3"/>
  <c r="N2217" i="3" s="1"/>
  <c r="L2217" i="3"/>
  <c r="M2213" i="3"/>
  <c r="N2213" i="3" s="1"/>
  <c r="L2213" i="3"/>
  <c r="M2209" i="3"/>
  <c r="N2209" i="3" s="1"/>
  <c r="L2209" i="3"/>
  <c r="L2205" i="3"/>
  <c r="M2205" i="3" s="1"/>
  <c r="N2205" i="3" s="1"/>
  <c r="M2201" i="3"/>
  <c r="N2201" i="3" s="1"/>
  <c r="L2201" i="3"/>
  <c r="M2197" i="3"/>
  <c r="N2197" i="3" s="1"/>
  <c r="L2197" i="3"/>
  <c r="M2193" i="3"/>
  <c r="N2193" i="3" s="1"/>
  <c r="L2193" i="3"/>
  <c r="M2189" i="3"/>
  <c r="N2189" i="3" s="1"/>
  <c r="L2189" i="3"/>
  <c r="M2185" i="3"/>
  <c r="N2185" i="3" s="1"/>
  <c r="L2185" i="3"/>
  <c r="M2181" i="3"/>
  <c r="N2181" i="3" s="1"/>
  <c r="L2181" i="3"/>
  <c r="M2177" i="3"/>
  <c r="N2177" i="3" s="1"/>
  <c r="L2177" i="3"/>
  <c r="M2173" i="3"/>
  <c r="N2173" i="3" s="1"/>
  <c r="L2173" i="3"/>
  <c r="M2169" i="3"/>
  <c r="N2169" i="3" s="1"/>
  <c r="L2169" i="3"/>
  <c r="M2165" i="3"/>
  <c r="N2165" i="3" s="1"/>
  <c r="L2165" i="3"/>
  <c r="M2161" i="3"/>
  <c r="N2161" i="3" s="1"/>
  <c r="L2161" i="3"/>
  <c r="M2157" i="3"/>
  <c r="N2157" i="3" s="1"/>
  <c r="L2157" i="3"/>
  <c r="M2153" i="3"/>
  <c r="N2153" i="3" s="1"/>
  <c r="L2153" i="3"/>
  <c r="M2149" i="3"/>
  <c r="N2149" i="3" s="1"/>
  <c r="L2149" i="3"/>
  <c r="M2145" i="3"/>
  <c r="N2145" i="3" s="1"/>
  <c r="L2145" i="3"/>
  <c r="L2141" i="3"/>
  <c r="M2141" i="3" s="1"/>
  <c r="N2141" i="3" s="1"/>
  <c r="L2137" i="3"/>
  <c r="M2137" i="3" s="1"/>
  <c r="N2137" i="3" s="1"/>
  <c r="M2133" i="3"/>
  <c r="N2133" i="3" s="1"/>
  <c r="L2133" i="3"/>
  <c r="M2129" i="3"/>
  <c r="N2129" i="3" s="1"/>
  <c r="L2129" i="3"/>
  <c r="M2125" i="3"/>
  <c r="N2125" i="3" s="1"/>
  <c r="L2125" i="3"/>
  <c r="M2121" i="3"/>
  <c r="N2121" i="3" s="1"/>
  <c r="L2121" i="3"/>
  <c r="M2117" i="3"/>
  <c r="N2117" i="3" s="1"/>
  <c r="L2117" i="3"/>
  <c r="M2113" i="3"/>
  <c r="N2113" i="3" s="1"/>
  <c r="L2113" i="3"/>
  <c r="M2109" i="3"/>
  <c r="N2109" i="3" s="1"/>
  <c r="L2109" i="3"/>
  <c r="M2105" i="3"/>
  <c r="N2105" i="3" s="1"/>
  <c r="L2105" i="3"/>
  <c r="M2101" i="3"/>
  <c r="N2101" i="3" s="1"/>
  <c r="L2101" i="3"/>
  <c r="L2097" i="3"/>
  <c r="M2097" i="3" s="1"/>
  <c r="N2097" i="3" s="1"/>
  <c r="M2093" i="3"/>
  <c r="N2093" i="3" s="1"/>
  <c r="L2093" i="3"/>
  <c r="M2089" i="3"/>
  <c r="N2089" i="3" s="1"/>
  <c r="L2089" i="3"/>
  <c r="M2085" i="3"/>
  <c r="N2085" i="3" s="1"/>
  <c r="L2085" i="3"/>
  <c r="M2081" i="3"/>
  <c r="N2081" i="3" s="1"/>
  <c r="L2081" i="3"/>
  <c r="M2077" i="3"/>
  <c r="N2077" i="3" s="1"/>
  <c r="L2077" i="3"/>
  <c r="M2073" i="3"/>
  <c r="N2073" i="3" s="1"/>
  <c r="L2073" i="3"/>
  <c r="M2069" i="3"/>
  <c r="N2069" i="3" s="1"/>
  <c r="L2069" i="3"/>
  <c r="M2065" i="3"/>
  <c r="N2065" i="3" s="1"/>
  <c r="L2065" i="3"/>
  <c r="M2061" i="3"/>
  <c r="N2061" i="3" s="1"/>
  <c r="L2061" i="3"/>
  <c r="L2057" i="3"/>
  <c r="M2057" i="3" s="1"/>
  <c r="N2057" i="3" s="1"/>
  <c r="M2053" i="3"/>
  <c r="N2053" i="3" s="1"/>
  <c r="L2053" i="3"/>
  <c r="M2049" i="3"/>
  <c r="N2049" i="3" s="1"/>
  <c r="L2049" i="3"/>
  <c r="M2045" i="3"/>
  <c r="N2045" i="3" s="1"/>
  <c r="L2045" i="3"/>
  <c r="M2041" i="3"/>
  <c r="N2041" i="3" s="1"/>
  <c r="L2041" i="3"/>
  <c r="M2037" i="3"/>
  <c r="N2037" i="3" s="1"/>
  <c r="L2037" i="3"/>
  <c r="M2033" i="3"/>
  <c r="N2033" i="3" s="1"/>
  <c r="L2033" i="3"/>
  <c r="M2029" i="3"/>
  <c r="N2029" i="3" s="1"/>
  <c r="L2029" i="3"/>
  <c r="M2025" i="3"/>
  <c r="N2025" i="3" s="1"/>
  <c r="L2025" i="3"/>
  <c r="M2021" i="3"/>
  <c r="N2021" i="3" s="1"/>
  <c r="L2021" i="3"/>
  <c r="M2017" i="3"/>
  <c r="N2017" i="3" s="1"/>
  <c r="L2017" i="3"/>
  <c r="M2013" i="3"/>
  <c r="N2013" i="3" s="1"/>
  <c r="L2013" i="3"/>
  <c r="M2009" i="3"/>
  <c r="N2009" i="3" s="1"/>
  <c r="L2009" i="3"/>
  <c r="M2005" i="3"/>
  <c r="N2005" i="3" s="1"/>
  <c r="L2005" i="3"/>
  <c r="M2001" i="3"/>
  <c r="N2001" i="3" s="1"/>
  <c r="L2001" i="3"/>
  <c r="M1997" i="3"/>
  <c r="N1997" i="3" s="1"/>
  <c r="L1997" i="3"/>
  <c r="M1993" i="3"/>
  <c r="N1993" i="3" s="1"/>
  <c r="L1993" i="3"/>
  <c r="M1989" i="3"/>
  <c r="N1989" i="3" s="1"/>
  <c r="L1989" i="3"/>
  <c r="M1985" i="3"/>
  <c r="N1985" i="3" s="1"/>
  <c r="L1985" i="3"/>
  <c r="M1981" i="3"/>
  <c r="N1981" i="3" s="1"/>
  <c r="L1981" i="3"/>
  <c r="M1977" i="3"/>
  <c r="N1977" i="3" s="1"/>
  <c r="L1977" i="3"/>
  <c r="M1973" i="3"/>
  <c r="N1973" i="3" s="1"/>
  <c r="L1973" i="3"/>
  <c r="M1969" i="3"/>
  <c r="N1969" i="3" s="1"/>
  <c r="L1969" i="3"/>
  <c r="M1965" i="3"/>
  <c r="N1965" i="3" s="1"/>
  <c r="L1965" i="3"/>
  <c r="M1961" i="3"/>
  <c r="N1961" i="3" s="1"/>
  <c r="L1961" i="3"/>
  <c r="M1957" i="3"/>
  <c r="N1957" i="3" s="1"/>
  <c r="L1957" i="3"/>
  <c r="L1953" i="3"/>
  <c r="M1953" i="3" s="1"/>
  <c r="N1953" i="3" s="1"/>
  <c r="L1949" i="3"/>
  <c r="M1949" i="3" s="1"/>
  <c r="N1949" i="3" s="1"/>
  <c r="M1945" i="3"/>
  <c r="N1945" i="3" s="1"/>
  <c r="L1945" i="3"/>
  <c r="M1941" i="3"/>
  <c r="N1941" i="3" s="1"/>
  <c r="L1941" i="3"/>
  <c r="M1937" i="3"/>
  <c r="N1937" i="3" s="1"/>
  <c r="L1937" i="3"/>
  <c r="M1933" i="3"/>
  <c r="N1933" i="3" s="1"/>
  <c r="L1933" i="3"/>
  <c r="M1929" i="3"/>
  <c r="N1929" i="3" s="1"/>
  <c r="L1929" i="3"/>
  <c r="M1925" i="3"/>
  <c r="N1925" i="3" s="1"/>
  <c r="L1925" i="3"/>
  <c r="M1921" i="3"/>
  <c r="N1921" i="3" s="1"/>
  <c r="L1921" i="3"/>
  <c r="M1917" i="3"/>
  <c r="N1917" i="3" s="1"/>
  <c r="L1917" i="3"/>
  <c r="M1913" i="3"/>
  <c r="N1913" i="3" s="1"/>
  <c r="L1913" i="3"/>
  <c r="M1909" i="3"/>
  <c r="N1909" i="3" s="1"/>
  <c r="L1909" i="3"/>
  <c r="M1905" i="3"/>
  <c r="N1905" i="3" s="1"/>
  <c r="L1905" i="3"/>
  <c r="M1901" i="3"/>
  <c r="N1901" i="3" s="1"/>
  <c r="L1901" i="3"/>
  <c r="M1897" i="3"/>
  <c r="N1897" i="3" s="1"/>
  <c r="L1897" i="3"/>
  <c r="M1893" i="3"/>
  <c r="N1893" i="3" s="1"/>
  <c r="L1893" i="3"/>
  <c r="L1889" i="3"/>
  <c r="M1889" i="3" s="1"/>
  <c r="N1889" i="3" s="1"/>
  <c r="L1885" i="3"/>
  <c r="M1885" i="3" s="1"/>
  <c r="N1885" i="3" s="1"/>
  <c r="M1881" i="3"/>
  <c r="N1881" i="3" s="1"/>
  <c r="L1881" i="3"/>
  <c r="M1877" i="3"/>
  <c r="N1877" i="3" s="1"/>
  <c r="L1877" i="3"/>
  <c r="M1873" i="3"/>
  <c r="N1873" i="3" s="1"/>
  <c r="L1873" i="3"/>
  <c r="M1869" i="3"/>
  <c r="N1869" i="3" s="1"/>
  <c r="L1869" i="3"/>
  <c r="M1865" i="3"/>
  <c r="N1865" i="3" s="1"/>
  <c r="L1865" i="3"/>
  <c r="M1861" i="3"/>
  <c r="N1861" i="3" s="1"/>
  <c r="L1861" i="3"/>
  <c r="M1857" i="3"/>
  <c r="N1857" i="3" s="1"/>
  <c r="L1857" i="3"/>
  <c r="M1853" i="3"/>
  <c r="N1853" i="3" s="1"/>
  <c r="L1853" i="3"/>
  <c r="M1849" i="3"/>
  <c r="N1849" i="3" s="1"/>
  <c r="L1849" i="3"/>
  <c r="L1845" i="3"/>
  <c r="M1845" i="3" s="1"/>
  <c r="N1845" i="3" s="1"/>
  <c r="M1841" i="3"/>
  <c r="N1841" i="3" s="1"/>
  <c r="L1841" i="3"/>
  <c r="M1837" i="3"/>
  <c r="N1837" i="3" s="1"/>
  <c r="L1837" i="3"/>
  <c r="M1833" i="3"/>
  <c r="N1833" i="3" s="1"/>
  <c r="L1833" i="3"/>
  <c r="M1829" i="3"/>
  <c r="N1829" i="3" s="1"/>
  <c r="L1829" i="3"/>
  <c r="M1825" i="3"/>
  <c r="N1825" i="3" s="1"/>
  <c r="L1825" i="3"/>
  <c r="M1821" i="3"/>
  <c r="N1821" i="3" s="1"/>
  <c r="L1821" i="3"/>
  <c r="M1817" i="3"/>
  <c r="N1817" i="3" s="1"/>
  <c r="L1817" i="3"/>
  <c r="M1813" i="3"/>
  <c r="N1813" i="3" s="1"/>
  <c r="L1813" i="3"/>
  <c r="M1809" i="3"/>
  <c r="N1809" i="3" s="1"/>
  <c r="L1809" i="3"/>
  <c r="L1805" i="3"/>
  <c r="M1805" i="3" s="1"/>
  <c r="N1805" i="3" s="1"/>
  <c r="M1801" i="3"/>
  <c r="N1801" i="3" s="1"/>
  <c r="L1801" i="3"/>
  <c r="M1797" i="3"/>
  <c r="N1797" i="3" s="1"/>
  <c r="L1797" i="3"/>
  <c r="M1793" i="3"/>
  <c r="N1793" i="3" s="1"/>
  <c r="L1793" i="3"/>
  <c r="M1789" i="3"/>
  <c r="N1789" i="3" s="1"/>
  <c r="L1789" i="3"/>
  <c r="M1785" i="3"/>
  <c r="N1785" i="3" s="1"/>
  <c r="L1785" i="3"/>
  <c r="M1781" i="3"/>
  <c r="N1781" i="3" s="1"/>
  <c r="L1781" i="3"/>
  <c r="M1777" i="3"/>
  <c r="N1777" i="3" s="1"/>
  <c r="L1777" i="3"/>
  <c r="M1773" i="3"/>
  <c r="N1773" i="3" s="1"/>
  <c r="L1773" i="3"/>
  <c r="M1769" i="3"/>
  <c r="N1769" i="3" s="1"/>
  <c r="L1769" i="3"/>
  <c r="M1765" i="3"/>
  <c r="N1765" i="3" s="1"/>
  <c r="L1765" i="3"/>
  <c r="M1761" i="3"/>
  <c r="N1761" i="3" s="1"/>
  <c r="L1761" i="3"/>
  <c r="M1757" i="3"/>
  <c r="N1757" i="3" s="1"/>
  <c r="L1757" i="3"/>
  <c r="M1753" i="3"/>
  <c r="N1753" i="3" s="1"/>
  <c r="L1753" i="3"/>
  <c r="M1749" i="3"/>
  <c r="N1749" i="3" s="1"/>
  <c r="L1749" i="3"/>
  <c r="M1745" i="3"/>
  <c r="N1745" i="3" s="1"/>
  <c r="L1745" i="3"/>
  <c r="M1741" i="3"/>
  <c r="N1741" i="3" s="1"/>
  <c r="L1741" i="3"/>
  <c r="M1737" i="3"/>
  <c r="N1737" i="3" s="1"/>
  <c r="L1737" i="3"/>
  <c r="M1733" i="3"/>
  <c r="N1733" i="3" s="1"/>
  <c r="L1733" i="3"/>
  <c r="M1729" i="3"/>
  <c r="N1729" i="3" s="1"/>
  <c r="L1729" i="3"/>
  <c r="M1725" i="3"/>
  <c r="N1725" i="3" s="1"/>
  <c r="L1725" i="3"/>
  <c r="M1721" i="3"/>
  <c r="N1721" i="3" s="1"/>
  <c r="L1721" i="3"/>
  <c r="M1717" i="3"/>
  <c r="N1717" i="3" s="1"/>
  <c r="L1717" i="3"/>
  <c r="M1713" i="3"/>
  <c r="N1713" i="3" s="1"/>
  <c r="L1713" i="3"/>
  <c r="M1709" i="3"/>
  <c r="N1709" i="3" s="1"/>
  <c r="L1709" i="3"/>
  <c r="M1705" i="3"/>
  <c r="N1705" i="3" s="1"/>
  <c r="L1705" i="3"/>
  <c r="L1701" i="3"/>
  <c r="M1701" i="3" s="1"/>
  <c r="N1701" i="3" s="1"/>
  <c r="L1697" i="3"/>
  <c r="M1697" i="3" s="1"/>
  <c r="N1697" i="3" s="1"/>
  <c r="M1693" i="3"/>
  <c r="N1693" i="3" s="1"/>
  <c r="L1693" i="3"/>
  <c r="M1689" i="3"/>
  <c r="N1689" i="3" s="1"/>
  <c r="L1689" i="3"/>
  <c r="M1685" i="3"/>
  <c r="N1685" i="3" s="1"/>
  <c r="L1685" i="3"/>
  <c r="M1681" i="3"/>
  <c r="N1681" i="3" s="1"/>
  <c r="L1681" i="3"/>
  <c r="M1677" i="3"/>
  <c r="N1677" i="3" s="1"/>
  <c r="L1677" i="3"/>
  <c r="M1673" i="3"/>
  <c r="N1673" i="3" s="1"/>
  <c r="L1673" i="3"/>
  <c r="M1669" i="3"/>
  <c r="N1669" i="3" s="1"/>
  <c r="L1669" i="3"/>
  <c r="M1665" i="3"/>
  <c r="N1665" i="3" s="1"/>
  <c r="L1665" i="3"/>
  <c r="M1661" i="3"/>
  <c r="N1661" i="3" s="1"/>
  <c r="L1661" i="3"/>
  <c r="M1657" i="3"/>
  <c r="N1657" i="3" s="1"/>
  <c r="L1657" i="3"/>
  <c r="M1653" i="3"/>
  <c r="N1653" i="3" s="1"/>
  <c r="L1653" i="3"/>
  <c r="M1649" i="3"/>
  <c r="N1649" i="3" s="1"/>
  <c r="L1649" i="3"/>
  <c r="M1645" i="3"/>
  <c r="N1645" i="3" s="1"/>
  <c r="L1645" i="3"/>
  <c r="M1641" i="3"/>
  <c r="N1641" i="3" s="1"/>
  <c r="L1641" i="3"/>
  <c r="L1637" i="3"/>
  <c r="M1637" i="3" s="1"/>
  <c r="N1637" i="3" s="1"/>
  <c r="M1633" i="3"/>
  <c r="N1633" i="3" s="1"/>
  <c r="L1633" i="3"/>
  <c r="M1629" i="3"/>
  <c r="N1629" i="3" s="1"/>
  <c r="L1629" i="3"/>
  <c r="M1625" i="3"/>
  <c r="N1625" i="3" s="1"/>
  <c r="L1625" i="3"/>
  <c r="M1621" i="3"/>
  <c r="N1621" i="3" s="1"/>
  <c r="L1621" i="3"/>
  <c r="M1617" i="3"/>
  <c r="N1617" i="3" s="1"/>
  <c r="L1617" i="3"/>
  <c r="M1613" i="3"/>
  <c r="N1613" i="3" s="1"/>
  <c r="L1613" i="3"/>
  <c r="M1609" i="3"/>
  <c r="N1609" i="3" s="1"/>
  <c r="L1609" i="3"/>
  <c r="M1605" i="3"/>
  <c r="N1605" i="3" s="1"/>
  <c r="L1605" i="3"/>
  <c r="M1601" i="3"/>
  <c r="N1601" i="3" s="1"/>
  <c r="L1601" i="3"/>
  <c r="M1597" i="3"/>
  <c r="N1597" i="3" s="1"/>
  <c r="L1597" i="3"/>
  <c r="M1593" i="3"/>
  <c r="N1593" i="3" s="1"/>
  <c r="L1593" i="3"/>
  <c r="M1589" i="3"/>
  <c r="N1589" i="3" s="1"/>
  <c r="L1589" i="3"/>
  <c r="M1585" i="3"/>
  <c r="N1585" i="3" s="1"/>
  <c r="L1585" i="3"/>
  <c r="M1581" i="3"/>
  <c r="N1581" i="3" s="1"/>
  <c r="L1581" i="3"/>
  <c r="M1577" i="3"/>
  <c r="N1577" i="3" s="1"/>
  <c r="L1577" i="3"/>
  <c r="M1573" i="3"/>
  <c r="N1573" i="3" s="1"/>
  <c r="L1573" i="3"/>
  <c r="M1569" i="3"/>
  <c r="N1569" i="3" s="1"/>
  <c r="L1569" i="3"/>
  <c r="M1565" i="3"/>
  <c r="N1565" i="3" s="1"/>
  <c r="L1565" i="3"/>
  <c r="M1561" i="3"/>
  <c r="N1561" i="3" s="1"/>
  <c r="L1561" i="3"/>
  <c r="M1557" i="3"/>
  <c r="N1557" i="3" s="1"/>
  <c r="L1557" i="3"/>
  <c r="M1553" i="3"/>
  <c r="N1553" i="3" s="1"/>
  <c r="L1553" i="3"/>
  <c r="M1549" i="3"/>
  <c r="N1549" i="3" s="1"/>
  <c r="L1549" i="3"/>
  <c r="M1545" i="3"/>
  <c r="N1545" i="3" s="1"/>
  <c r="L1545" i="3"/>
  <c r="M1541" i="3"/>
  <c r="N1541" i="3" s="1"/>
  <c r="L1541" i="3"/>
  <c r="M1537" i="3"/>
  <c r="N1537" i="3" s="1"/>
  <c r="L1537" i="3"/>
  <c r="M1533" i="3"/>
  <c r="N1533" i="3" s="1"/>
  <c r="L1533" i="3"/>
  <c r="M1529" i="3"/>
  <c r="N1529" i="3" s="1"/>
  <c r="L1529" i="3"/>
  <c r="M1525" i="3"/>
  <c r="N1525" i="3" s="1"/>
  <c r="L1525" i="3"/>
  <c r="M1521" i="3"/>
  <c r="N1521" i="3" s="1"/>
  <c r="L1521" i="3"/>
  <c r="M1517" i="3"/>
  <c r="N1517" i="3" s="1"/>
  <c r="L1517" i="3"/>
  <c r="M1513" i="3"/>
  <c r="N1513" i="3" s="1"/>
  <c r="L1513" i="3"/>
  <c r="M1509" i="3"/>
  <c r="N1509" i="3" s="1"/>
  <c r="L1509" i="3"/>
  <c r="M1505" i="3"/>
  <c r="N1505" i="3" s="1"/>
  <c r="L1505" i="3"/>
  <c r="M1501" i="3"/>
  <c r="N1501" i="3" s="1"/>
  <c r="L1501" i="3"/>
  <c r="M1497" i="3"/>
  <c r="N1497" i="3" s="1"/>
  <c r="L1497" i="3"/>
  <c r="M1493" i="3"/>
  <c r="N1493" i="3" s="1"/>
  <c r="L1493" i="3"/>
  <c r="M1489" i="3"/>
  <c r="N1489" i="3" s="1"/>
  <c r="L1489" i="3"/>
  <c r="M1485" i="3"/>
  <c r="N1485" i="3" s="1"/>
  <c r="L1485" i="3"/>
  <c r="M1481" i="3"/>
  <c r="N1481" i="3" s="1"/>
  <c r="L1481" i="3"/>
  <c r="M1477" i="3"/>
  <c r="N1477" i="3" s="1"/>
  <c r="L1477" i="3"/>
  <c r="M1473" i="3"/>
  <c r="N1473" i="3" s="1"/>
  <c r="L1473" i="3"/>
  <c r="M1469" i="3"/>
  <c r="N1469" i="3" s="1"/>
  <c r="L1469" i="3"/>
  <c r="M1465" i="3"/>
  <c r="N1465" i="3" s="1"/>
  <c r="L1465" i="3"/>
  <c r="M1461" i="3"/>
  <c r="N1461" i="3" s="1"/>
  <c r="L1461" i="3"/>
  <c r="M1457" i="3"/>
  <c r="N1457" i="3" s="1"/>
  <c r="L1457" i="3"/>
  <c r="M1453" i="3"/>
  <c r="N1453" i="3" s="1"/>
  <c r="L1453" i="3"/>
  <c r="M1449" i="3"/>
  <c r="N1449" i="3" s="1"/>
  <c r="L1449" i="3"/>
  <c r="M1445" i="3"/>
  <c r="N1445" i="3" s="1"/>
  <c r="L1445" i="3"/>
  <c r="M1441" i="3"/>
  <c r="N1441" i="3" s="1"/>
  <c r="L1441" i="3"/>
  <c r="M1437" i="3"/>
  <c r="N1437" i="3" s="1"/>
  <c r="L1437" i="3"/>
  <c r="M1433" i="3"/>
  <c r="N1433" i="3" s="1"/>
  <c r="L1433" i="3"/>
  <c r="M1429" i="3"/>
  <c r="N1429" i="3" s="1"/>
  <c r="L1429" i="3"/>
  <c r="M1425" i="3"/>
  <c r="N1425" i="3" s="1"/>
  <c r="L1425" i="3"/>
  <c r="M1421" i="3"/>
  <c r="N1421" i="3" s="1"/>
  <c r="L1421" i="3"/>
  <c r="M1417" i="3"/>
  <c r="N1417" i="3" s="1"/>
  <c r="L1417" i="3"/>
  <c r="M1413" i="3"/>
  <c r="N1413" i="3" s="1"/>
  <c r="L1413" i="3"/>
  <c r="M1409" i="3"/>
  <c r="N1409" i="3" s="1"/>
  <c r="L1409" i="3"/>
  <c r="M1405" i="3"/>
  <c r="N1405" i="3" s="1"/>
  <c r="L1405" i="3"/>
  <c r="M1401" i="3"/>
  <c r="N1401" i="3" s="1"/>
  <c r="L1401" i="3"/>
  <c r="M1397" i="3"/>
  <c r="N1397" i="3" s="1"/>
  <c r="L1397" i="3"/>
  <c r="M1393" i="3"/>
  <c r="N1393" i="3" s="1"/>
  <c r="L1393" i="3"/>
  <c r="M1389" i="3"/>
  <c r="N1389" i="3" s="1"/>
  <c r="L1389" i="3"/>
  <c r="M1385" i="3"/>
  <c r="N1385" i="3" s="1"/>
  <c r="L1385" i="3"/>
  <c r="M1381" i="3"/>
  <c r="N1381" i="3" s="1"/>
  <c r="L1381" i="3"/>
  <c r="M1377" i="3"/>
  <c r="N1377" i="3" s="1"/>
  <c r="L1377" i="3"/>
  <c r="M1373" i="3"/>
  <c r="N1373" i="3" s="1"/>
  <c r="L1373" i="3"/>
  <c r="M1369" i="3"/>
  <c r="N1369" i="3" s="1"/>
  <c r="L1369" i="3"/>
  <c r="M1365" i="3"/>
  <c r="N1365" i="3" s="1"/>
  <c r="L1365" i="3"/>
  <c r="M1361" i="3"/>
  <c r="N1361" i="3" s="1"/>
  <c r="L1361" i="3"/>
  <c r="M1357" i="3"/>
  <c r="N1357" i="3" s="1"/>
  <c r="L1357" i="3"/>
  <c r="M1353" i="3"/>
  <c r="N1353" i="3" s="1"/>
  <c r="L1353" i="3"/>
  <c r="M1349" i="3"/>
  <c r="N1349" i="3" s="1"/>
  <c r="L1349" i="3"/>
  <c r="M1345" i="3"/>
  <c r="N1345" i="3" s="1"/>
  <c r="L1345" i="3"/>
  <c r="L1341" i="3"/>
  <c r="M1341" i="3" s="1"/>
  <c r="N1341" i="3" s="1"/>
  <c r="M1337" i="3"/>
  <c r="N1337" i="3" s="1"/>
  <c r="L1337" i="3"/>
  <c r="M1333" i="3"/>
  <c r="N1333" i="3" s="1"/>
  <c r="L1333" i="3"/>
  <c r="M1329" i="3"/>
  <c r="N1329" i="3" s="1"/>
  <c r="L1329" i="3"/>
  <c r="M1325" i="3"/>
  <c r="N1325" i="3" s="1"/>
  <c r="L1325" i="3"/>
  <c r="M1321" i="3"/>
  <c r="N1321" i="3" s="1"/>
  <c r="L1321" i="3"/>
  <c r="M1317" i="3"/>
  <c r="N1317" i="3" s="1"/>
  <c r="L1317" i="3"/>
  <c r="M1313" i="3"/>
  <c r="N1313" i="3" s="1"/>
  <c r="L1313" i="3"/>
  <c r="M1309" i="3"/>
  <c r="N1309" i="3" s="1"/>
  <c r="L1309" i="3"/>
  <c r="M1305" i="3"/>
  <c r="N1305" i="3" s="1"/>
  <c r="L1305" i="3"/>
  <c r="L1301" i="3"/>
  <c r="M1301" i="3" s="1"/>
  <c r="N1301" i="3" s="1"/>
  <c r="M1297" i="3"/>
  <c r="N1297" i="3" s="1"/>
  <c r="L1297" i="3"/>
  <c r="M1293" i="3"/>
  <c r="N1293" i="3" s="1"/>
  <c r="L1293" i="3"/>
  <c r="M1289" i="3"/>
  <c r="N1289" i="3" s="1"/>
  <c r="L1289" i="3"/>
  <c r="M1285" i="3"/>
  <c r="N1285" i="3" s="1"/>
  <c r="L1285" i="3"/>
  <c r="M1281" i="3"/>
  <c r="N1281" i="3" s="1"/>
  <c r="L1281" i="3"/>
  <c r="M1277" i="3"/>
  <c r="N1277" i="3" s="1"/>
  <c r="L1277" i="3"/>
  <c r="M1273" i="3"/>
  <c r="N1273" i="3" s="1"/>
  <c r="L1273" i="3"/>
  <c r="M1269" i="3"/>
  <c r="N1269" i="3" s="1"/>
  <c r="L1269" i="3"/>
  <c r="M1265" i="3"/>
  <c r="N1265" i="3" s="1"/>
  <c r="L1265" i="3"/>
  <c r="M1261" i="3"/>
  <c r="N1261" i="3" s="1"/>
  <c r="L1261" i="3"/>
  <c r="M1257" i="3"/>
  <c r="N1257" i="3" s="1"/>
  <c r="L1257" i="3"/>
  <c r="M1253" i="3"/>
  <c r="N1253" i="3" s="1"/>
  <c r="L1253" i="3"/>
  <c r="M1249" i="3"/>
  <c r="N1249" i="3" s="1"/>
  <c r="L1249" i="3"/>
  <c r="M1245" i="3"/>
  <c r="N1245" i="3" s="1"/>
  <c r="L1245" i="3"/>
  <c r="M1241" i="3"/>
  <c r="N1241" i="3" s="1"/>
  <c r="L1241" i="3"/>
  <c r="M1237" i="3"/>
  <c r="N1237" i="3" s="1"/>
  <c r="L1237" i="3"/>
  <c r="M1233" i="3"/>
  <c r="N1233" i="3" s="1"/>
  <c r="L1233" i="3"/>
  <c r="M1229" i="3"/>
  <c r="N1229" i="3" s="1"/>
  <c r="L1229" i="3"/>
  <c r="M1225" i="3"/>
  <c r="N1225" i="3" s="1"/>
  <c r="L1225" i="3"/>
  <c r="M1221" i="3"/>
  <c r="N1221" i="3" s="1"/>
  <c r="L1221" i="3"/>
  <c r="M1217" i="3"/>
  <c r="N1217" i="3" s="1"/>
  <c r="L1217" i="3"/>
  <c r="M1213" i="3"/>
  <c r="N1213" i="3" s="1"/>
  <c r="L1213" i="3"/>
  <c r="M1209" i="3"/>
  <c r="N1209" i="3" s="1"/>
  <c r="L1209" i="3"/>
  <c r="M1205" i="3"/>
  <c r="N1205" i="3" s="1"/>
  <c r="L1205" i="3"/>
  <c r="M1201" i="3"/>
  <c r="N1201" i="3" s="1"/>
  <c r="L1201" i="3"/>
  <c r="L1197" i="3"/>
  <c r="M1197" i="3" s="1"/>
  <c r="N1197" i="3" s="1"/>
  <c r="M1193" i="3"/>
  <c r="N1193" i="3" s="1"/>
  <c r="L1193" i="3"/>
  <c r="M1189" i="3"/>
  <c r="N1189" i="3" s="1"/>
  <c r="L1189" i="3"/>
  <c r="M1185" i="3"/>
  <c r="N1185" i="3" s="1"/>
  <c r="L1185" i="3"/>
  <c r="M1181" i="3"/>
  <c r="N1181" i="3" s="1"/>
  <c r="L1181" i="3"/>
  <c r="M1177" i="3"/>
  <c r="N1177" i="3" s="1"/>
  <c r="L1177" i="3"/>
  <c r="M1173" i="3"/>
  <c r="N1173" i="3" s="1"/>
  <c r="L1173" i="3"/>
  <c r="M1169" i="3"/>
  <c r="N1169" i="3" s="1"/>
  <c r="L1169" i="3"/>
  <c r="M1165" i="3"/>
  <c r="N1165" i="3" s="1"/>
  <c r="L1165" i="3"/>
  <c r="M1161" i="3"/>
  <c r="N1161" i="3" s="1"/>
  <c r="L1161" i="3"/>
  <c r="M1157" i="3"/>
  <c r="N1157" i="3" s="1"/>
  <c r="L1157" i="3"/>
  <c r="M1153" i="3"/>
  <c r="N1153" i="3" s="1"/>
  <c r="L1153" i="3"/>
  <c r="M1149" i="3"/>
  <c r="N1149" i="3" s="1"/>
  <c r="L1149" i="3"/>
  <c r="M1145" i="3"/>
  <c r="N1145" i="3" s="1"/>
  <c r="L1145" i="3"/>
  <c r="M1141" i="3"/>
  <c r="N1141" i="3" s="1"/>
  <c r="L1141" i="3"/>
  <c r="M1137" i="3"/>
  <c r="N1137" i="3" s="1"/>
  <c r="L1137" i="3"/>
  <c r="L1133" i="3"/>
  <c r="M1133" i="3" s="1"/>
  <c r="N1133" i="3" s="1"/>
  <c r="M1129" i="3"/>
  <c r="N1129" i="3" s="1"/>
  <c r="L1129" i="3"/>
  <c r="M1125" i="3"/>
  <c r="N1125" i="3" s="1"/>
  <c r="L1125" i="3"/>
  <c r="M1121" i="3"/>
  <c r="N1121" i="3" s="1"/>
  <c r="L1121" i="3"/>
  <c r="M1117" i="3"/>
  <c r="N1117" i="3" s="1"/>
  <c r="L1117" i="3"/>
  <c r="M1113" i="3"/>
  <c r="N1113" i="3" s="1"/>
  <c r="L1113" i="3"/>
  <c r="M1109" i="3"/>
  <c r="N1109" i="3" s="1"/>
  <c r="L1109" i="3"/>
  <c r="M1105" i="3"/>
  <c r="N1105" i="3" s="1"/>
  <c r="L1105" i="3"/>
  <c r="M1101" i="3"/>
  <c r="N1101" i="3" s="1"/>
  <c r="L1101" i="3"/>
  <c r="M1097" i="3"/>
  <c r="N1097" i="3" s="1"/>
  <c r="L1097" i="3"/>
  <c r="M1093" i="3"/>
  <c r="N1093" i="3" s="1"/>
  <c r="L1093" i="3"/>
  <c r="M1089" i="3"/>
  <c r="N1089" i="3" s="1"/>
  <c r="L1089" i="3"/>
  <c r="M1085" i="3"/>
  <c r="N1085" i="3" s="1"/>
  <c r="L1085" i="3"/>
  <c r="M1081" i="3"/>
  <c r="N1081" i="3" s="1"/>
  <c r="L1081" i="3"/>
  <c r="M1077" i="3"/>
  <c r="N1077" i="3" s="1"/>
  <c r="L1077" i="3"/>
  <c r="M1073" i="3"/>
  <c r="N1073" i="3" s="1"/>
  <c r="L1073" i="3"/>
  <c r="M1069" i="3"/>
  <c r="N1069" i="3" s="1"/>
  <c r="L1069" i="3"/>
  <c r="M1065" i="3"/>
  <c r="N1065" i="3" s="1"/>
  <c r="L1065" i="3"/>
  <c r="M1061" i="3"/>
  <c r="N1061" i="3" s="1"/>
  <c r="L1061" i="3"/>
  <c r="M1057" i="3"/>
  <c r="N1057" i="3" s="1"/>
  <c r="L1057" i="3"/>
  <c r="M1053" i="3"/>
  <c r="N1053" i="3" s="1"/>
  <c r="L1053" i="3"/>
  <c r="M1049" i="3"/>
  <c r="N1049" i="3" s="1"/>
  <c r="L1049" i="3"/>
  <c r="M1045" i="3"/>
  <c r="N1045" i="3" s="1"/>
  <c r="L1045" i="3"/>
  <c r="M1041" i="3"/>
  <c r="N1041" i="3" s="1"/>
  <c r="L1041" i="3"/>
  <c r="M1037" i="3"/>
  <c r="N1037" i="3" s="1"/>
  <c r="L1037" i="3"/>
  <c r="M1033" i="3"/>
  <c r="N1033" i="3" s="1"/>
  <c r="L1033" i="3"/>
  <c r="M1029" i="3"/>
  <c r="N1029" i="3" s="1"/>
  <c r="L1029" i="3"/>
  <c r="M1025" i="3"/>
  <c r="N1025" i="3" s="1"/>
  <c r="L1025" i="3"/>
  <c r="M1021" i="3"/>
  <c r="N1021" i="3" s="1"/>
  <c r="L1021" i="3"/>
  <c r="M1017" i="3"/>
  <c r="N1017" i="3" s="1"/>
  <c r="L1017" i="3"/>
  <c r="M1013" i="3"/>
  <c r="N1013" i="3" s="1"/>
  <c r="L1013" i="3"/>
  <c r="M1009" i="3"/>
  <c r="N1009" i="3" s="1"/>
  <c r="L1009" i="3"/>
  <c r="M1005" i="3"/>
  <c r="N1005" i="3" s="1"/>
  <c r="L1005" i="3"/>
  <c r="M1001" i="3"/>
  <c r="N1001" i="3" s="1"/>
  <c r="L1001" i="3"/>
  <c r="M997" i="3"/>
  <c r="N997" i="3" s="1"/>
  <c r="L997" i="3"/>
  <c r="M993" i="3"/>
  <c r="N993" i="3" s="1"/>
  <c r="L993" i="3"/>
  <c r="M989" i="3"/>
  <c r="N989" i="3" s="1"/>
  <c r="L989" i="3"/>
  <c r="M985" i="3"/>
  <c r="N985" i="3" s="1"/>
  <c r="L985" i="3"/>
  <c r="M981" i="3"/>
  <c r="N981" i="3" s="1"/>
  <c r="L981" i="3"/>
  <c r="M977" i="3"/>
  <c r="N977" i="3" s="1"/>
  <c r="L977" i="3"/>
  <c r="M973" i="3"/>
  <c r="N973" i="3" s="1"/>
  <c r="L973" i="3"/>
  <c r="M969" i="3"/>
  <c r="N969" i="3" s="1"/>
  <c r="L969" i="3"/>
  <c r="M965" i="3"/>
  <c r="N965" i="3" s="1"/>
  <c r="L965" i="3"/>
  <c r="M961" i="3"/>
  <c r="N961" i="3" s="1"/>
  <c r="L961" i="3"/>
  <c r="M957" i="3"/>
  <c r="N957" i="3" s="1"/>
  <c r="L957" i="3"/>
  <c r="M953" i="3"/>
  <c r="N953" i="3" s="1"/>
  <c r="L953" i="3"/>
  <c r="M949" i="3"/>
  <c r="N949" i="3" s="1"/>
  <c r="L949" i="3"/>
  <c r="M945" i="3"/>
  <c r="N945" i="3" s="1"/>
  <c r="L945" i="3"/>
  <c r="M941" i="3"/>
  <c r="N941" i="3" s="1"/>
  <c r="L941" i="3"/>
  <c r="M937" i="3"/>
  <c r="N937" i="3" s="1"/>
  <c r="L937" i="3"/>
  <c r="M933" i="3"/>
  <c r="N933" i="3" s="1"/>
  <c r="L933" i="3"/>
  <c r="M929" i="3"/>
  <c r="N929" i="3" s="1"/>
  <c r="L929" i="3"/>
  <c r="M925" i="3"/>
  <c r="N925" i="3" s="1"/>
  <c r="L925" i="3"/>
  <c r="M921" i="3"/>
  <c r="N921" i="3" s="1"/>
  <c r="L921" i="3"/>
  <c r="M917" i="3"/>
  <c r="N917" i="3" s="1"/>
  <c r="L917" i="3"/>
  <c r="M913" i="3"/>
  <c r="N913" i="3" s="1"/>
  <c r="L913" i="3"/>
  <c r="M909" i="3"/>
  <c r="N909" i="3" s="1"/>
  <c r="L909" i="3"/>
  <c r="M905" i="3"/>
  <c r="N905" i="3" s="1"/>
  <c r="L905" i="3"/>
  <c r="M901" i="3"/>
  <c r="N901" i="3" s="1"/>
  <c r="L901" i="3"/>
  <c r="M897" i="3"/>
  <c r="N897" i="3" s="1"/>
  <c r="L897" i="3"/>
  <c r="M893" i="3"/>
  <c r="N893" i="3" s="1"/>
  <c r="L893" i="3"/>
  <c r="M889" i="3"/>
  <c r="N889" i="3" s="1"/>
  <c r="L889" i="3"/>
  <c r="M885" i="3"/>
  <c r="N885" i="3" s="1"/>
  <c r="L885" i="3"/>
  <c r="M881" i="3"/>
  <c r="N881" i="3" s="1"/>
  <c r="L881" i="3"/>
  <c r="M877" i="3"/>
  <c r="N877" i="3" s="1"/>
  <c r="L877" i="3"/>
  <c r="M873" i="3"/>
  <c r="N873" i="3" s="1"/>
  <c r="L873" i="3"/>
  <c r="M869" i="3"/>
  <c r="N869" i="3" s="1"/>
  <c r="L869" i="3"/>
  <c r="M865" i="3"/>
  <c r="N865" i="3" s="1"/>
  <c r="L865" i="3"/>
  <c r="M861" i="3"/>
  <c r="N861" i="3" s="1"/>
  <c r="L861" i="3"/>
  <c r="M857" i="3"/>
  <c r="N857" i="3" s="1"/>
  <c r="L857" i="3"/>
  <c r="M853" i="3"/>
  <c r="N853" i="3" s="1"/>
  <c r="L853" i="3"/>
  <c r="M849" i="3"/>
  <c r="N849" i="3" s="1"/>
  <c r="L849" i="3"/>
  <c r="M845" i="3"/>
  <c r="N845" i="3" s="1"/>
  <c r="L845" i="3"/>
  <c r="M841" i="3"/>
  <c r="N841" i="3" s="1"/>
  <c r="L841" i="3"/>
  <c r="L837" i="3"/>
  <c r="M837" i="3" s="1"/>
  <c r="N837" i="3" s="1"/>
  <c r="M833" i="3"/>
  <c r="N833" i="3" s="1"/>
  <c r="L833" i="3"/>
  <c r="M829" i="3"/>
  <c r="N829" i="3" s="1"/>
  <c r="L829" i="3"/>
  <c r="M825" i="3"/>
  <c r="N825" i="3" s="1"/>
  <c r="L825" i="3"/>
  <c r="M821" i="3"/>
  <c r="N821" i="3" s="1"/>
  <c r="L821" i="3"/>
  <c r="M817" i="3"/>
  <c r="N817" i="3" s="1"/>
  <c r="L817" i="3"/>
  <c r="M813" i="3"/>
  <c r="N813" i="3" s="1"/>
  <c r="L813" i="3"/>
  <c r="M809" i="3"/>
  <c r="N809" i="3" s="1"/>
  <c r="L809" i="3"/>
  <c r="M805" i="3"/>
  <c r="N805" i="3" s="1"/>
  <c r="L805" i="3"/>
  <c r="M801" i="3"/>
  <c r="N801" i="3" s="1"/>
  <c r="L801" i="3"/>
  <c r="L797" i="3"/>
  <c r="M797" i="3" s="1"/>
  <c r="N797" i="3" s="1"/>
  <c r="M793" i="3"/>
  <c r="N793" i="3" s="1"/>
  <c r="L793" i="3"/>
  <c r="M789" i="3"/>
  <c r="N789" i="3" s="1"/>
  <c r="L789" i="3"/>
  <c r="M785" i="3"/>
  <c r="N785" i="3" s="1"/>
  <c r="L785" i="3"/>
  <c r="M781" i="3"/>
  <c r="N781" i="3" s="1"/>
  <c r="L781" i="3"/>
  <c r="M777" i="3"/>
  <c r="N777" i="3" s="1"/>
  <c r="L777" i="3"/>
  <c r="M773" i="3"/>
  <c r="N773" i="3" s="1"/>
  <c r="L773" i="3"/>
  <c r="M769" i="3"/>
  <c r="N769" i="3" s="1"/>
  <c r="L769" i="3"/>
  <c r="M765" i="3"/>
  <c r="N765" i="3" s="1"/>
  <c r="L765" i="3"/>
  <c r="M761" i="3"/>
  <c r="N761" i="3" s="1"/>
  <c r="L761" i="3"/>
  <c r="M757" i="3"/>
  <c r="N757" i="3" s="1"/>
  <c r="L757" i="3"/>
  <c r="M753" i="3"/>
  <c r="N753" i="3" s="1"/>
  <c r="L753" i="3"/>
  <c r="M749" i="3"/>
  <c r="N749" i="3" s="1"/>
  <c r="L749" i="3"/>
  <c r="M745" i="3"/>
  <c r="N745" i="3" s="1"/>
  <c r="L745" i="3"/>
  <c r="M741" i="3"/>
  <c r="N741" i="3" s="1"/>
  <c r="L741" i="3"/>
  <c r="M737" i="3"/>
  <c r="N737" i="3" s="1"/>
  <c r="L737" i="3"/>
  <c r="M733" i="3"/>
  <c r="N733" i="3" s="1"/>
  <c r="L733" i="3"/>
  <c r="M729" i="3"/>
  <c r="N729" i="3" s="1"/>
  <c r="L729" i="3"/>
  <c r="M725" i="3"/>
  <c r="N725" i="3" s="1"/>
  <c r="L725" i="3"/>
  <c r="M721" i="3"/>
  <c r="N721" i="3" s="1"/>
  <c r="L721" i="3"/>
  <c r="M717" i="3"/>
  <c r="N717" i="3" s="1"/>
  <c r="L717" i="3"/>
  <c r="M713" i="3"/>
  <c r="N713" i="3" s="1"/>
  <c r="L713" i="3"/>
  <c r="M709" i="3"/>
  <c r="N709" i="3" s="1"/>
  <c r="L709" i="3"/>
  <c r="M705" i="3"/>
  <c r="N705" i="3" s="1"/>
  <c r="L705" i="3"/>
  <c r="M701" i="3"/>
  <c r="N701" i="3" s="1"/>
  <c r="L701" i="3"/>
  <c r="M697" i="3"/>
  <c r="N697" i="3" s="1"/>
  <c r="L697" i="3"/>
  <c r="L693" i="3"/>
  <c r="M693" i="3" s="1"/>
  <c r="N693" i="3" s="1"/>
  <c r="M689" i="3"/>
  <c r="N689" i="3" s="1"/>
  <c r="L689" i="3"/>
  <c r="M685" i="3"/>
  <c r="N685" i="3" s="1"/>
  <c r="L685" i="3"/>
  <c r="M681" i="3"/>
  <c r="N681" i="3" s="1"/>
  <c r="L681" i="3"/>
  <c r="M677" i="3"/>
  <c r="N677" i="3" s="1"/>
  <c r="L677" i="3"/>
  <c r="M673" i="3"/>
  <c r="N673" i="3" s="1"/>
  <c r="L673" i="3"/>
  <c r="M669" i="3"/>
  <c r="N669" i="3" s="1"/>
  <c r="L669" i="3"/>
  <c r="M665" i="3"/>
  <c r="N665" i="3" s="1"/>
  <c r="L665" i="3"/>
  <c r="M661" i="3"/>
  <c r="N661" i="3" s="1"/>
  <c r="L661" i="3"/>
  <c r="M657" i="3"/>
  <c r="N657" i="3" s="1"/>
  <c r="L657" i="3"/>
  <c r="M653" i="3"/>
  <c r="N653" i="3" s="1"/>
  <c r="L653" i="3"/>
  <c r="M649" i="3"/>
  <c r="N649" i="3" s="1"/>
  <c r="L649" i="3"/>
  <c r="M645" i="3"/>
  <c r="N645" i="3" s="1"/>
  <c r="L645" i="3"/>
  <c r="M641" i="3"/>
  <c r="N641" i="3" s="1"/>
  <c r="L641" i="3"/>
  <c r="M637" i="3"/>
  <c r="N637" i="3" s="1"/>
  <c r="L637" i="3"/>
  <c r="M633" i="3"/>
  <c r="N633" i="3" s="1"/>
  <c r="L633" i="3"/>
  <c r="L629" i="3"/>
  <c r="M629" i="3" s="1"/>
  <c r="N629" i="3" s="1"/>
  <c r="M625" i="3"/>
  <c r="N625" i="3" s="1"/>
  <c r="L625" i="3"/>
  <c r="M621" i="3"/>
  <c r="N621" i="3" s="1"/>
  <c r="L621" i="3"/>
  <c r="M617" i="3"/>
  <c r="N617" i="3" s="1"/>
  <c r="L617" i="3"/>
  <c r="M613" i="3"/>
  <c r="N613" i="3" s="1"/>
  <c r="L613" i="3"/>
  <c r="M609" i="3"/>
  <c r="N609" i="3" s="1"/>
  <c r="L609" i="3"/>
  <c r="M605" i="3"/>
  <c r="N605" i="3" s="1"/>
  <c r="L605" i="3"/>
  <c r="M601" i="3"/>
  <c r="N601" i="3" s="1"/>
  <c r="L601" i="3"/>
  <c r="M597" i="3"/>
  <c r="N597" i="3" s="1"/>
  <c r="L597" i="3"/>
  <c r="M593" i="3"/>
  <c r="N593" i="3" s="1"/>
  <c r="L593" i="3"/>
  <c r="M589" i="3"/>
  <c r="N589" i="3" s="1"/>
  <c r="L589" i="3"/>
  <c r="M585" i="3"/>
  <c r="N585" i="3" s="1"/>
  <c r="L585" i="3"/>
  <c r="M581" i="3"/>
  <c r="N581" i="3" s="1"/>
  <c r="L581" i="3"/>
  <c r="M577" i="3"/>
  <c r="N577" i="3" s="1"/>
  <c r="L577" i="3"/>
  <c r="M573" i="3"/>
  <c r="N573" i="3" s="1"/>
  <c r="L573" i="3"/>
  <c r="M569" i="3"/>
  <c r="N569" i="3" s="1"/>
  <c r="L569" i="3"/>
  <c r="M565" i="3"/>
  <c r="N565" i="3" s="1"/>
  <c r="L565" i="3"/>
  <c r="M561" i="3"/>
  <c r="N561" i="3" s="1"/>
  <c r="L561" i="3"/>
  <c r="M557" i="3"/>
  <c r="N557" i="3" s="1"/>
  <c r="L557" i="3"/>
  <c r="M553" i="3"/>
  <c r="N553" i="3" s="1"/>
  <c r="L553" i="3"/>
  <c r="M549" i="3"/>
  <c r="N549" i="3" s="1"/>
  <c r="L549" i="3"/>
  <c r="M545" i="3"/>
  <c r="N545" i="3" s="1"/>
  <c r="L545" i="3"/>
  <c r="M541" i="3"/>
  <c r="N541" i="3" s="1"/>
  <c r="L541" i="3"/>
  <c r="M537" i="3"/>
  <c r="N537" i="3" s="1"/>
  <c r="L537" i="3"/>
  <c r="M533" i="3"/>
  <c r="N533" i="3" s="1"/>
  <c r="L533" i="3"/>
  <c r="M529" i="3"/>
  <c r="N529" i="3" s="1"/>
  <c r="L529" i="3"/>
  <c r="M525" i="3"/>
  <c r="N525" i="3" s="1"/>
  <c r="L525" i="3"/>
  <c r="M521" i="3"/>
  <c r="N521" i="3" s="1"/>
  <c r="L521" i="3"/>
  <c r="M517" i="3"/>
  <c r="N517" i="3" s="1"/>
  <c r="L517" i="3"/>
  <c r="M513" i="3"/>
  <c r="N513" i="3" s="1"/>
  <c r="L513" i="3"/>
  <c r="M509" i="3"/>
  <c r="N509" i="3" s="1"/>
  <c r="L509" i="3"/>
  <c r="M505" i="3"/>
  <c r="N505" i="3" s="1"/>
  <c r="L505" i="3"/>
  <c r="L2324" i="3"/>
  <c r="M2324" i="3"/>
  <c r="N2324" i="3" s="1"/>
  <c r="M2320" i="3"/>
  <c r="N2320" i="3" s="1"/>
  <c r="L2320" i="3"/>
  <c r="M2316" i="3"/>
  <c r="N2316" i="3" s="1"/>
  <c r="L2316" i="3"/>
  <c r="M2312" i="3"/>
  <c r="N2312" i="3" s="1"/>
  <c r="L2312" i="3"/>
  <c r="L2308" i="3"/>
  <c r="M2308" i="3"/>
  <c r="N2308" i="3" s="1"/>
  <c r="M2304" i="3"/>
  <c r="N2304" i="3" s="1"/>
  <c r="L2304" i="3"/>
  <c r="M2300" i="3"/>
  <c r="N2300" i="3" s="1"/>
  <c r="L2300" i="3"/>
  <c r="L2296" i="3"/>
  <c r="M2296" i="3"/>
  <c r="N2296" i="3" s="1"/>
  <c r="M2292" i="3"/>
  <c r="N2292" i="3" s="1"/>
  <c r="L2292" i="3"/>
  <c r="M2288" i="3"/>
  <c r="N2288" i="3" s="1"/>
  <c r="L2288" i="3"/>
  <c r="M2284" i="3"/>
  <c r="N2284" i="3" s="1"/>
  <c r="L2284" i="3"/>
  <c r="L2280" i="3"/>
  <c r="M2280" i="3"/>
  <c r="N2280" i="3" s="1"/>
  <c r="M2276" i="3"/>
  <c r="N2276" i="3" s="1"/>
  <c r="L2276" i="3"/>
  <c r="M2272" i="3"/>
  <c r="N2272" i="3" s="1"/>
  <c r="L2272" i="3"/>
  <c r="M2268" i="3"/>
  <c r="N2268" i="3" s="1"/>
  <c r="L2268" i="3"/>
  <c r="M2264" i="3"/>
  <c r="N2264" i="3" s="1"/>
  <c r="L2264" i="3"/>
  <c r="M2260" i="3"/>
  <c r="N2260" i="3" s="1"/>
  <c r="L2260" i="3"/>
  <c r="M2256" i="3"/>
  <c r="N2256" i="3" s="1"/>
  <c r="L2256" i="3"/>
  <c r="M2252" i="3"/>
  <c r="N2252" i="3" s="1"/>
  <c r="L2252" i="3"/>
  <c r="M2248" i="3"/>
  <c r="N2248" i="3" s="1"/>
  <c r="L2248" i="3"/>
  <c r="M2244" i="3"/>
  <c r="N2244" i="3" s="1"/>
  <c r="L2244" i="3"/>
  <c r="M2240" i="3"/>
  <c r="N2240" i="3" s="1"/>
  <c r="L2240" i="3"/>
  <c r="M2236" i="3"/>
  <c r="N2236" i="3" s="1"/>
  <c r="L2236" i="3"/>
  <c r="L2232" i="3"/>
  <c r="M2232" i="3"/>
  <c r="N2232" i="3" s="1"/>
  <c r="M2228" i="3"/>
  <c r="N2228" i="3" s="1"/>
  <c r="L2228" i="3"/>
  <c r="M2224" i="3"/>
  <c r="N2224" i="3" s="1"/>
  <c r="L2224" i="3"/>
  <c r="M2220" i="3"/>
  <c r="N2220" i="3" s="1"/>
  <c r="L2220" i="3"/>
  <c r="M2216" i="3"/>
  <c r="N2216" i="3" s="1"/>
  <c r="L2216" i="3"/>
  <c r="M2212" i="3"/>
  <c r="N2212" i="3" s="1"/>
  <c r="L2212" i="3"/>
  <c r="M2208" i="3"/>
  <c r="N2208" i="3" s="1"/>
  <c r="L2208" i="3"/>
  <c r="L2204" i="3"/>
  <c r="M2204" i="3" s="1"/>
  <c r="N2204" i="3" s="1"/>
  <c r="M2200" i="3"/>
  <c r="N2200" i="3" s="1"/>
  <c r="L2200" i="3"/>
  <c r="L2196" i="3"/>
  <c r="M2196" i="3"/>
  <c r="N2196" i="3" s="1"/>
  <c r="M2192" i="3"/>
  <c r="N2192" i="3" s="1"/>
  <c r="L2192" i="3"/>
  <c r="M2188" i="3"/>
  <c r="N2188" i="3" s="1"/>
  <c r="L2188" i="3"/>
  <c r="M2184" i="3"/>
  <c r="N2184" i="3" s="1"/>
  <c r="L2184" i="3"/>
  <c r="L2180" i="3"/>
  <c r="M2180" i="3"/>
  <c r="N2180" i="3" s="1"/>
  <c r="M2176" i="3"/>
  <c r="N2176" i="3" s="1"/>
  <c r="L2176" i="3"/>
  <c r="M2172" i="3"/>
  <c r="N2172" i="3" s="1"/>
  <c r="L2172" i="3"/>
  <c r="L2168" i="3"/>
  <c r="M2168" i="3"/>
  <c r="N2168" i="3" s="1"/>
  <c r="M2164" i="3"/>
  <c r="N2164" i="3" s="1"/>
  <c r="L2164" i="3"/>
  <c r="M2160" i="3"/>
  <c r="N2160" i="3" s="1"/>
  <c r="L2160" i="3"/>
  <c r="M2156" i="3"/>
  <c r="N2156" i="3" s="1"/>
  <c r="L2156" i="3"/>
  <c r="L2152" i="3"/>
  <c r="M2152" i="3"/>
  <c r="N2152" i="3" s="1"/>
  <c r="M2148" i="3"/>
  <c r="N2148" i="3" s="1"/>
  <c r="L2148" i="3"/>
  <c r="M2144" i="3"/>
  <c r="N2144" i="3" s="1"/>
  <c r="L2144" i="3"/>
  <c r="L2140" i="3"/>
  <c r="M2140" i="3" s="1"/>
  <c r="N2140" i="3" s="1"/>
  <c r="M2136" i="3"/>
  <c r="N2136" i="3" s="1"/>
  <c r="L2136" i="3"/>
  <c r="M2132" i="3"/>
  <c r="N2132" i="3" s="1"/>
  <c r="L2132" i="3"/>
  <c r="M2128" i="3"/>
  <c r="N2128" i="3" s="1"/>
  <c r="L2128" i="3"/>
  <c r="M2124" i="3"/>
  <c r="N2124" i="3" s="1"/>
  <c r="L2124" i="3"/>
  <c r="M2120" i="3"/>
  <c r="N2120" i="3" s="1"/>
  <c r="L2120" i="3"/>
  <c r="M2116" i="3"/>
  <c r="N2116" i="3" s="1"/>
  <c r="L2116" i="3"/>
  <c r="M2112" i="3"/>
  <c r="N2112" i="3" s="1"/>
  <c r="L2112" i="3"/>
  <c r="M2108" i="3"/>
  <c r="N2108" i="3" s="1"/>
  <c r="L2108" i="3"/>
  <c r="L2104" i="3"/>
  <c r="M2104" i="3"/>
  <c r="N2104" i="3" s="1"/>
  <c r="L2100" i="3"/>
  <c r="M2100" i="3" s="1"/>
  <c r="N2100" i="3" s="1"/>
  <c r="L2096" i="3"/>
  <c r="M2096" i="3" s="1"/>
  <c r="N2096" i="3" s="1"/>
  <c r="M2092" i="3"/>
  <c r="N2092" i="3" s="1"/>
  <c r="L2092" i="3"/>
  <c r="M2088" i="3"/>
  <c r="N2088" i="3" s="1"/>
  <c r="L2088" i="3"/>
  <c r="M2084" i="3"/>
  <c r="N2084" i="3" s="1"/>
  <c r="L2084" i="3"/>
  <c r="M2080" i="3"/>
  <c r="N2080" i="3" s="1"/>
  <c r="L2080" i="3"/>
  <c r="M2076" i="3"/>
  <c r="N2076" i="3" s="1"/>
  <c r="L2076" i="3"/>
  <c r="M2072" i="3"/>
  <c r="N2072" i="3" s="1"/>
  <c r="L2072" i="3"/>
  <c r="L2068" i="3"/>
  <c r="M2068" i="3"/>
  <c r="N2068" i="3" s="1"/>
  <c r="M2064" i="3"/>
  <c r="N2064" i="3" s="1"/>
  <c r="L2064" i="3"/>
  <c r="M2060" i="3"/>
  <c r="N2060" i="3" s="1"/>
  <c r="L2060" i="3"/>
  <c r="L2056" i="3"/>
  <c r="M2056" i="3" s="1"/>
  <c r="N2056" i="3" s="1"/>
  <c r="L2052" i="3"/>
  <c r="M2052" i="3"/>
  <c r="N2052" i="3" s="1"/>
  <c r="M2048" i="3"/>
  <c r="N2048" i="3" s="1"/>
  <c r="L2048" i="3"/>
  <c r="M2044" i="3"/>
  <c r="N2044" i="3" s="1"/>
  <c r="L2044" i="3"/>
  <c r="L2040" i="3"/>
  <c r="M2040" i="3"/>
  <c r="N2040" i="3" s="1"/>
  <c r="M2036" i="3"/>
  <c r="N2036" i="3" s="1"/>
  <c r="L2036" i="3"/>
  <c r="M2032" i="3"/>
  <c r="N2032" i="3" s="1"/>
  <c r="L2032" i="3"/>
  <c r="M2028" i="3"/>
  <c r="N2028" i="3" s="1"/>
  <c r="L2028" i="3"/>
  <c r="L2024" i="3"/>
  <c r="M2024" i="3"/>
  <c r="N2024" i="3" s="1"/>
  <c r="M2020" i="3"/>
  <c r="N2020" i="3" s="1"/>
  <c r="L2020" i="3"/>
  <c r="M2016" i="3"/>
  <c r="N2016" i="3" s="1"/>
  <c r="L2016" i="3"/>
  <c r="M2012" i="3"/>
  <c r="N2012" i="3" s="1"/>
  <c r="L2012" i="3"/>
  <c r="M2008" i="3"/>
  <c r="N2008" i="3" s="1"/>
  <c r="L2008" i="3"/>
  <c r="M2004" i="3"/>
  <c r="N2004" i="3" s="1"/>
  <c r="L2004" i="3"/>
  <c r="M2000" i="3"/>
  <c r="N2000" i="3" s="1"/>
  <c r="L2000" i="3"/>
  <c r="M1996" i="3"/>
  <c r="N1996" i="3" s="1"/>
  <c r="L1996" i="3"/>
  <c r="M1992" i="3"/>
  <c r="N1992" i="3" s="1"/>
  <c r="L1992" i="3"/>
  <c r="M1988" i="3"/>
  <c r="N1988" i="3" s="1"/>
  <c r="L1988" i="3"/>
  <c r="M1984" i="3"/>
  <c r="N1984" i="3" s="1"/>
  <c r="L1984" i="3"/>
  <c r="M1980" i="3"/>
  <c r="N1980" i="3" s="1"/>
  <c r="L1980" i="3"/>
  <c r="L1976" i="3"/>
  <c r="M1976" i="3"/>
  <c r="N1976" i="3" s="1"/>
  <c r="M1972" i="3"/>
  <c r="N1972" i="3" s="1"/>
  <c r="L1972" i="3"/>
  <c r="M1968" i="3"/>
  <c r="N1968" i="3" s="1"/>
  <c r="L1968" i="3"/>
  <c r="M1964" i="3"/>
  <c r="N1964" i="3" s="1"/>
  <c r="L1964" i="3"/>
  <c r="M1960" i="3"/>
  <c r="N1960" i="3" s="1"/>
  <c r="L1960" i="3"/>
  <c r="M1956" i="3"/>
  <c r="N1956" i="3" s="1"/>
  <c r="L1956" i="3"/>
  <c r="L1952" i="3"/>
  <c r="M1952" i="3" s="1"/>
  <c r="N1952" i="3" s="1"/>
  <c r="M1948" i="3"/>
  <c r="N1948" i="3" s="1"/>
  <c r="L1948" i="3"/>
  <c r="M1944" i="3"/>
  <c r="N1944" i="3" s="1"/>
  <c r="L1944" i="3"/>
  <c r="L1940" i="3"/>
  <c r="M1940" i="3"/>
  <c r="N1940" i="3" s="1"/>
  <c r="M1936" i="3"/>
  <c r="N1936" i="3" s="1"/>
  <c r="L1936" i="3"/>
  <c r="M1932" i="3"/>
  <c r="N1932" i="3" s="1"/>
  <c r="L1932" i="3"/>
  <c r="M1928" i="3"/>
  <c r="N1928" i="3" s="1"/>
  <c r="L1928" i="3"/>
  <c r="L1924" i="3"/>
  <c r="M1924" i="3"/>
  <c r="N1924" i="3" s="1"/>
  <c r="M1920" i="3"/>
  <c r="N1920" i="3" s="1"/>
  <c r="L1920" i="3"/>
  <c r="M1916" i="3"/>
  <c r="N1916" i="3" s="1"/>
  <c r="L1916" i="3"/>
  <c r="L1912" i="3"/>
  <c r="M1912" i="3"/>
  <c r="N1912" i="3" s="1"/>
  <c r="M1908" i="3"/>
  <c r="N1908" i="3" s="1"/>
  <c r="L1908" i="3"/>
  <c r="M1904" i="3"/>
  <c r="N1904" i="3" s="1"/>
  <c r="L1904" i="3"/>
  <c r="M1900" i="3"/>
  <c r="N1900" i="3" s="1"/>
  <c r="L1900" i="3"/>
  <c r="L1896" i="3"/>
  <c r="M1896" i="3"/>
  <c r="N1896" i="3" s="1"/>
  <c r="M1892" i="3"/>
  <c r="N1892" i="3" s="1"/>
  <c r="L1892" i="3"/>
  <c r="L1888" i="3"/>
  <c r="M1888" i="3" s="1"/>
  <c r="N1888" i="3" s="1"/>
  <c r="M1884" i="3"/>
  <c r="N1884" i="3" s="1"/>
  <c r="L1884" i="3"/>
  <c r="M1880" i="3"/>
  <c r="N1880" i="3" s="1"/>
  <c r="L1880" i="3"/>
  <c r="M1876" i="3"/>
  <c r="N1876" i="3" s="1"/>
  <c r="L1876" i="3"/>
  <c r="M1872" i="3"/>
  <c r="N1872" i="3" s="1"/>
  <c r="L1872" i="3"/>
  <c r="M1868" i="3"/>
  <c r="N1868" i="3" s="1"/>
  <c r="L1868" i="3"/>
  <c r="M1864" i="3"/>
  <c r="N1864" i="3" s="1"/>
  <c r="L1864" i="3"/>
  <c r="M1860" i="3"/>
  <c r="N1860" i="3" s="1"/>
  <c r="L1860" i="3"/>
  <c r="M1856" i="3"/>
  <c r="N1856" i="3" s="1"/>
  <c r="L1856" i="3"/>
  <c r="M1852" i="3"/>
  <c r="N1852" i="3" s="1"/>
  <c r="L1852" i="3"/>
  <c r="L1848" i="3"/>
  <c r="M1848" i="3"/>
  <c r="N1848" i="3" s="1"/>
  <c r="L1844" i="3"/>
  <c r="M1844" i="3" s="1"/>
  <c r="N1844" i="3" s="1"/>
  <c r="M1840" i="3"/>
  <c r="N1840" i="3" s="1"/>
  <c r="L1840" i="3"/>
  <c r="M1836" i="3"/>
  <c r="N1836" i="3" s="1"/>
  <c r="L1836" i="3"/>
  <c r="M1832" i="3"/>
  <c r="N1832" i="3" s="1"/>
  <c r="L1832" i="3"/>
  <c r="M1828" i="3"/>
  <c r="N1828" i="3" s="1"/>
  <c r="L1828" i="3"/>
  <c r="M1824" i="3"/>
  <c r="N1824" i="3" s="1"/>
  <c r="L1824" i="3"/>
  <c r="M1820" i="3"/>
  <c r="N1820" i="3" s="1"/>
  <c r="L1820" i="3"/>
  <c r="M1816" i="3"/>
  <c r="N1816" i="3" s="1"/>
  <c r="L1816" i="3"/>
  <c r="L1812" i="3"/>
  <c r="M1812" i="3"/>
  <c r="N1812" i="3" s="1"/>
  <c r="M1808" i="3"/>
  <c r="N1808" i="3" s="1"/>
  <c r="L1808" i="3"/>
  <c r="L1804" i="3"/>
  <c r="M1804" i="3" s="1"/>
  <c r="N1804" i="3" s="1"/>
  <c r="M1800" i="3"/>
  <c r="N1800" i="3" s="1"/>
  <c r="L1800" i="3"/>
  <c r="L1796" i="3"/>
  <c r="M1796" i="3"/>
  <c r="N1796" i="3" s="1"/>
  <c r="M1792" i="3"/>
  <c r="N1792" i="3" s="1"/>
  <c r="L1792" i="3"/>
  <c r="M1788" i="3"/>
  <c r="N1788" i="3" s="1"/>
  <c r="L1788" i="3"/>
  <c r="M1784" i="3"/>
  <c r="N1784" i="3" s="1"/>
  <c r="L1784" i="3"/>
  <c r="M1780" i="3"/>
  <c r="N1780" i="3" s="1"/>
  <c r="L1780" i="3"/>
  <c r="L1776" i="3"/>
  <c r="M1776" i="3"/>
  <c r="N1776" i="3" s="1"/>
  <c r="M1772" i="3"/>
  <c r="N1772" i="3" s="1"/>
  <c r="L1772" i="3"/>
  <c r="L1768" i="3"/>
  <c r="M1768" i="3"/>
  <c r="N1768" i="3" s="1"/>
  <c r="M1764" i="3"/>
  <c r="N1764" i="3" s="1"/>
  <c r="L1764" i="3"/>
  <c r="L1760" i="3"/>
  <c r="M1760" i="3"/>
  <c r="N1760" i="3" s="1"/>
  <c r="M1756" i="3"/>
  <c r="N1756" i="3" s="1"/>
  <c r="L1756" i="3"/>
  <c r="M1752" i="3"/>
  <c r="N1752" i="3" s="1"/>
  <c r="L1752" i="3"/>
  <c r="M1748" i="3"/>
  <c r="N1748" i="3" s="1"/>
  <c r="L1748" i="3"/>
  <c r="L1744" i="3"/>
  <c r="M1744" i="3"/>
  <c r="N1744" i="3" s="1"/>
  <c r="M1740" i="3"/>
  <c r="N1740" i="3" s="1"/>
  <c r="L1740" i="3"/>
  <c r="M1736" i="3"/>
  <c r="N1736" i="3" s="1"/>
  <c r="L1736" i="3"/>
  <c r="M1732" i="3"/>
  <c r="N1732" i="3" s="1"/>
  <c r="L1732" i="3"/>
  <c r="M1728" i="3"/>
  <c r="N1728" i="3" s="1"/>
  <c r="L1728" i="3"/>
  <c r="M1724" i="3"/>
  <c r="N1724" i="3" s="1"/>
  <c r="L1724" i="3"/>
  <c r="M1720" i="3"/>
  <c r="N1720" i="3" s="1"/>
  <c r="L1720" i="3"/>
  <c r="M1716" i="3"/>
  <c r="N1716" i="3" s="1"/>
  <c r="L1716" i="3"/>
  <c r="L1712" i="3"/>
  <c r="M1712" i="3"/>
  <c r="N1712" i="3" s="1"/>
  <c r="M1708" i="3"/>
  <c r="N1708" i="3" s="1"/>
  <c r="L1708" i="3"/>
  <c r="M1704" i="3"/>
  <c r="N1704" i="3" s="1"/>
  <c r="L1704" i="3"/>
  <c r="L1700" i="3"/>
  <c r="M1700" i="3" s="1"/>
  <c r="N1700" i="3" s="1"/>
  <c r="L1696" i="3"/>
  <c r="M1696" i="3"/>
  <c r="N1696" i="3" s="1"/>
  <c r="M1692" i="3"/>
  <c r="N1692" i="3" s="1"/>
  <c r="L1692" i="3"/>
  <c r="M1688" i="3"/>
  <c r="N1688" i="3" s="1"/>
  <c r="L1688" i="3"/>
  <c r="M1684" i="3"/>
  <c r="N1684" i="3" s="1"/>
  <c r="L1684" i="3"/>
  <c r="L1680" i="3"/>
  <c r="M1680" i="3"/>
  <c r="N1680" i="3" s="1"/>
  <c r="M1676" i="3"/>
  <c r="N1676" i="3" s="1"/>
  <c r="L1676" i="3"/>
  <c r="M1672" i="3"/>
  <c r="N1672" i="3" s="1"/>
  <c r="L1672" i="3"/>
  <c r="L1668" i="3"/>
  <c r="M1668" i="3"/>
  <c r="N1668" i="3" s="1"/>
  <c r="M1664" i="3"/>
  <c r="N1664" i="3" s="1"/>
  <c r="L1664" i="3"/>
  <c r="M1660" i="3"/>
  <c r="N1660" i="3" s="1"/>
  <c r="L1660" i="3"/>
  <c r="M1656" i="3"/>
  <c r="N1656" i="3" s="1"/>
  <c r="L1656" i="3"/>
  <c r="M1652" i="3"/>
  <c r="N1652" i="3" s="1"/>
  <c r="L1652" i="3"/>
  <c r="L1648" i="3"/>
  <c r="M1648" i="3"/>
  <c r="N1648" i="3" s="1"/>
  <c r="M1644" i="3"/>
  <c r="N1644" i="3" s="1"/>
  <c r="L1644" i="3"/>
  <c r="L1640" i="3"/>
  <c r="M1640" i="3"/>
  <c r="N1640" i="3" s="1"/>
  <c r="L1636" i="3"/>
  <c r="M1636" i="3" s="1"/>
  <c r="N1636" i="3" s="1"/>
  <c r="L1632" i="3"/>
  <c r="M1632" i="3"/>
  <c r="N1632" i="3" s="1"/>
  <c r="M1628" i="3"/>
  <c r="N1628" i="3" s="1"/>
  <c r="L1628" i="3"/>
  <c r="M1624" i="3"/>
  <c r="N1624" i="3" s="1"/>
  <c r="L1624" i="3"/>
  <c r="M1620" i="3"/>
  <c r="N1620" i="3" s="1"/>
  <c r="L1620" i="3"/>
  <c r="L1616" i="3"/>
  <c r="M1616" i="3"/>
  <c r="N1616" i="3" s="1"/>
  <c r="M1612" i="3"/>
  <c r="N1612" i="3" s="1"/>
  <c r="L1612" i="3"/>
  <c r="M1608" i="3"/>
  <c r="N1608" i="3" s="1"/>
  <c r="L1608" i="3"/>
  <c r="M1604" i="3"/>
  <c r="N1604" i="3" s="1"/>
  <c r="L1604" i="3"/>
  <c r="M1600" i="3"/>
  <c r="N1600" i="3" s="1"/>
  <c r="L1600" i="3"/>
  <c r="M1596" i="3"/>
  <c r="N1596" i="3" s="1"/>
  <c r="L1596" i="3"/>
  <c r="L1592" i="3"/>
  <c r="M1592" i="3" s="1"/>
  <c r="N1592" i="3" s="1"/>
  <c r="M1588" i="3"/>
  <c r="N1588" i="3" s="1"/>
  <c r="L1588" i="3"/>
  <c r="L1584" i="3"/>
  <c r="M1584" i="3"/>
  <c r="N1584" i="3" s="1"/>
  <c r="M1580" i="3"/>
  <c r="N1580" i="3" s="1"/>
  <c r="L1580" i="3"/>
  <c r="M1576" i="3"/>
  <c r="N1576" i="3" s="1"/>
  <c r="L1576" i="3"/>
  <c r="M1572" i="3"/>
  <c r="N1572" i="3" s="1"/>
  <c r="L1572" i="3"/>
  <c r="L1568" i="3"/>
  <c r="M1568" i="3"/>
  <c r="N1568" i="3" s="1"/>
  <c r="M1564" i="3"/>
  <c r="N1564" i="3" s="1"/>
  <c r="L1564" i="3"/>
  <c r="M1560" i="3"/>
  <c r="N1560" i="3" s="1"/>
  <c r="L1560" i="3"/>
  <c r="M1556" i="3"/>
  <c r="N1556" i="3" s="1"/>
  <c r="L1556" i="3"/>
  <c r="L1552" i="3"/>
  <c r="M1552" i="3"/>
  <c r="N1552" i="3" s="1"/>
  <c r="M1548" i="3"/>
  <c r="N1548" i="3" s="1"/>
  <c r="L1548" i="3"/>
  <c r="M1544" i="3"/>
  <c r="N1544" i="3" s="1"/>
  <c r="L1544" i="3"/>
  <c r="L1540" i="3"/>
  <c r="M1540" i="3"/>
  <c r="N1540" i="3" s="1"/>
  <c r="M1536" i="3"/>
  <c r="N1536" i="3" s="1"/>
  <c r="L1536" i="3"/>
  <c r="M1532" i="3"/>
  <c r="N1532" i="3" s="1"/>
  <c r="L1532" i="3"/>
  <c r="M1528" i="3"/>
  <c r="N1528" i="3" s="1"/>
  <c r="L1528" i="3"/>
  <c r="M1524" i="3"/>
  <c r="N1524" i="3" s="1"/>
  <c r="L1524" i="3"/>
  <c r="L1520" i="3"/>
  <c r="M1520" i="3"/>
  <c r="N1520" i="3" s="1"/>
  <c r="M1516" i="3"/>
  <c r="N1516" i="3" s="1"/>
  <c r="L1516" i="3"/>
  <c r="L1512" i="3"/>
  <c r="M1512" i="3"/>
  <c r="N1512" i="3" s="1"/>
  <c r="M1508" i="3"/>
  <c r="N1508" i="3" s="1"/>
  <c r="L1508" i="3"/>
  <c r="L1504" i="3"/>
  <c r="M1504" i="3"/>
  <c r="N1504" i="3" s="1"/>
  <c r="M1500" i="3"/>
  <c r="N1500" i="3" s="1"/>
  <c r="L1500" i="3"/>
  <c r="M1496" i="3"/>
  <c r="N1496" i="3" s="1"/>
  <c r="L1496" i="3"/>
  <c r="M1492" i="3"/>
  <c r="N1492" i="3" s="1"/>
  <c r="L1492" i="3"/>
  <c r="L1488" i="3"/>
  <c r="M1488" i="3"/>
  <c r="N1488" i="3" s="1"/>
  <c r="M1484" i="3"/>
  <c r="N1484" i="3" s="1"/>
  <c r="L1484" i="3"/>
  <c r="M1480" i="3"/>
  <c r="N1480" i="3" s="1"/>
  <c r="L1480" i="3"/>
  <c r="M1476" i="3"/>
  <c r="N1476" i="3" s="1"/>
  <c r="L1476" i="3"/>
  <c r="M1472" i="3"/>
  <c r="N1472" i="3" s="1"/>
  <c r="L1472" i="3"/>
  <c r="M1468" i="3"/>
  <c r="N1468" i="3" s="1"/>
  <c r="L1468" i="3"/>
  <c r="M1464" i="3"/>
  <c r="N1464" i="3" s="1"/>
  <c r="L1464" i="3"/>
  <c r="M1460" i="3"/>
  <c r="N1460" i="3" s="1"/>
  <c r="L1460" i="3"/>
  <c r="L1456" i="3"/>
  <c r="M1456" i="3"/>
  <c r="N1456" i="3" s="1"/>
  <c r="M1452" i="3"/>
  <c r="N1452" i="3" s="1"/>
  <c r="L1452" i="3"/>
  <c r="L1448" i="3"/>
  <c r="M1448" i="3" s="1"/>
  <c r="N1448" i="3" s="1"/>
  <c r="M1444" i="3"/>
  <c r="N1444" i="3" s="1"/>
  <c r="L1444" i="3"/>
  <c r="L1440" i="3"/>
  <c r="M1440" i="3"/>
  <c r="N1440" i="3" s="1"/>
  <c r="M1436" i="3"/>
  <c r="N1436" i="3" s="1"/>
  <c r="L1436" i="3"/>
  <c r="M1432" i="3"/>
  <c r="N1432" i="3" s="1"/>
  <c r="L1432" i="3"/>
  <c r="M1428" i="3"/>
  <c r="N1428" i="3" s="1"/>
  <c r="L1428" i="3"/>
  <c r="L1424" i="3"/>
  <c r="M1424" i="3"/>
  <c r="N1424" i="3" s="1"/>
  <c r="M1420" i="3"/>
  <c r="N1420" i="3" s="1"/>
  <c r="L1420" i="3"/>
  <c r="M1416" i="3"/>
  <c r="N1416" i="3" s="1"/>
  <c r="L1416" i="3"/>
  <c r="L1412" i="3"/>
  <c r="M1412" i="3"/>
  <c r="N1412" i="3" s="1"/>
  <c r="M1408" i="3"/>
  <c r="N1408" i="3" s="1"/>
  <c r="L1408" i="3"/>
  <c r="M1404" i="3"/>
  <c r="N1404" i="3" s="1"/>
  <c r="L1404" i="3"/>
  <c r="M1400" i="3"/>
  <c r="N1400" i="3" s="1"/>
  <c r="L1400" i="3"/>
  <c r="M1396" i="3"/>
  <c r="N1396" i="3" s="1"/>
  <c r="L1396" i="3"/>
  <c r="L1392" i="3"/>
  <c r="M1392" i="3"/>
  <c r="N1392" i="3" s="1"/>
  <c r="M1388" i="3"/>
  <c r="N1388" i="3" s="1"/>
  <c r="L1388" i="3"/>
  <c r="L1384" i="3"/>
  <c r="M1384" i="3"/>
  <c r="N1384" i="3" s="1"/>
  <c r="M1380" i="3"/>
  <c r="N1380" i="3" s="1"/>
  <c r="L1380" i="3"/>
  <c r="L1376" i="3"/>
  <c r="M1376" i="3"/>
  <c r="N1376" i="3" s="1"/>
  <c r="M1372" i="3"/>
  <c r="N1372" i="3" s="1"/>
  <c r="L1372" i="3"/>
  <c r="M1368" i="3"/>
  <c r="N1368" i="3" s="1"/>
  <c r="L1368" i="3"/>
  <c r="M1364" i="3"/>
  <c r="N1364" i="3" s="1"/>
  <c r="L1364" i="3"/>
  <c r="L1360" i="3"/>
  <c r="M1360" i="3"/>
  <c r="N1360" i="3" s="1"/>
  <c r="M1356" i="3"/>
  <c r="N1356" i="3" s="1"/>
  <c r="L1356" i="3"/>
  <c r="M1352" i="3"/>
  <c r="N1352" i="3" s="1"/>
  <c r="L1352" i="3"/>
  <c r="M1348" i="3"/>
  <c r="N1348" i="3" s="1"/>
  <c r="L1348" i="3"/>
  <c r="L1344" i="3"/>
  <c r="M1344" i="3" s="1"/>
  <c r="N1344" i="3" s="1"/>
  <c r="L1340" i="3"/>
  <c r="M1340" i="3" s="1"/>
  <c r="N1340" i="3" s="1"/>
  <c r="M1336" i="3"/>
  <c r="N1336" i="3" s="1"/>
  <c r="L1336" i="3"/>
  <c r="M1332" i="3"/>
  <c r="N1332" i="3" s="1"/>
  <c r="L1332" i="3"/>
  <c r="L1328" i="3"/>
  <c r="M1328" i="3"/>
  <c r="N1328" i="3" s="1"/>
  <c r="M1324" i="3"/>
  <c r="N1324" i="3" s="1"/>
  <c r="L1324" i="3"/>
  <c r="M1320" i="3"/>
  <c r="N1320" i="3" s="1"/>
  <c r="L1320" i="3"/>
  <c r="M1316" i="3"/>
  <c r="N1316" i="3" s="1"/>
  <c r="L1316" i="3"/>
  <c r="L1312" i="3"/>
  <c r="M1312" i="3"/>
  <c r="N1312" i="3" s="1"/>
  <c r="M1308" i="3"/>
  <c r="N1308" i="3" s="1"/>
  <c r="L1308" i="3"/>
  <c r="M1304" i="3"/>
  <c r="N1304" i="3" s="1"/>
  <c r="L1304" i="3"/>
  <c r="L1300" i="3"/>
  <c r="M1300" i="3" s="1"/>
  <c r="N1300" i="3" s="1"/>
  <c r="L1296" i="3"/>
  <c r="M1296" i="3"/>
  <c r="N1296" i="3" s="1"/>
  <c r="M1292" i="3"/>
  <c r="N1292" i="3" s="1"/>
  <c r="L1292" i="3"/>
  <c r="M1288" i="3"/>
  <c r="N1288" i="3" s="1"/>
  <c r="L1288" i="3"/>
  <c r="L1284" i="3"/>
  <c r="M1284" i="3"/>
  <c r="N1284" i="3" s="1"/>
  <c r="M1280" i="3"/>
  <c r="N1280" i="3" s="1"/>
  <c r="L1280" i="3"/>
  <c r="M1276" i="3"/>
  <c r="N1276" i="3" s="1"/>
  <c r="L1276" i="3"/>
  <c r="M1272" i="3"/>
  <c r="N1272" i="3" s="1"/>
  <c r="L1272" i="3"/>
  <c r="M1268" i="3"/>
  <c r="N1268" i="3" s="1"/>
  <c r="L1268" i="3"/>
  <c r="L1264" i="3"/>
  <c r="M1264" i="3"/>
  <c r="N1264" i="3" s="1"/>
  <c r="M1260" i="3"/>
  <c r="N1260" i="3" s="1"/>
  <c r="L1260" i="3"/>
  <c r="L1256" i="3"/>
  <c r="M1256" i="3"/>
  <c r="N1256" i="3" s="1"/>
  <c r="M1252" i="3"/>
  <c r="N1252" i="3" s="1"/>
  <c r="L1252" i="3"/>
  <c r="L1248" i="3"/>
  <c r="M1248" i="3"/>
  <c r="N1248" i="3" s="1"/>
  <c r="M1244" i="3"/>
  <c r="N1244" i="3" s="1"/>
  <c r="L1244" i="3"/>
  <c r="M1240" i="3"/>
  <c r="N1240" i="3" s="1"/>
  <c r="L1240" i="3"/>
  <c r="M1236" i="3"/>
  <c r="N1236" i="3" s="1"/>
  <c r="L1236" i="3"/>
  <c r="L1232" i="3"/>
  <c r="M1232" i="3"/>
  <c r="N1232" i="3" s="1"/>
  <c r="M1228" i="3"/>
  <c r="N1228" i="3" s="1"/>
  <c r="L1228" i="3"/>
  <c r="M1224" i="3"/>
  <c r="N1224" i="3" s="1"/>
  <c r="L1224" i="3"/>
  <c r="M1220" i="3"/>
  <c r="N1220" i="3" s="1"/>
  <c r="L1220" i="3"/>
  <c r="M1216" i="3"/>
  <c r="N1216" i="3" s="1"/>
  <c r="L1216" i="3"/>
  <c r="M1212" i="3"/>
  <c r="N1212" i="3" s="1"/>
  <c r="L1212" i="3"/>
  <c r="M1208" i="3"/>
  <c r="N1208" i="3" s="1"/>
  <c r="L1208" i="3"/>
  <c r="M1204" i="3"/>
  <c r="N1204" i="3" s="1"/>
  <c r="L1204" i="3"/>
  <c r="L1200" i="3"/>
  <c r="M1200" i="3"/>
  <c r="N1200" i="3" s="1"/>
  <c r="L1196" i="3"/>
  <c r="M1196" i="3" s="1"/>
  <c r="N1196" i="3" s="1"/>
  <c r="M1192" i="3"/>
  <c r="N1192" i="3" s="1"/>
  <c r="L1192" i="3"/>
  <c r="M1188" i="3"/>
  <c r="N1188" i="3" s="1"/>
  <c r="L1188" i="3"/>
  <c r="L1184" i="3"/>
  <c r="M1184" i="3"/>
  <c r="N1184" i="3" s="1"/>
  <c r="M1180" i="3"/>
  <c r="N1180" i="3" s="1"/>
  <c r="L1180" i="3"/>
  <c r="M1176" i="3"/>
  <c r="N1176" i="3" s="1"/>
  <c r="L1176" i="3"/>
  <c r="M1172" i="3"/>
  <c r="N1172" i="3" s="1"/>
  <c r="L1172" i="3"/>
  <c r="L1168" i="3"/>
  <c r="M1168" i="3"/>
  <c r="N1168" i="3" s="1"/>
  <c r="M1164" i="3"/>
  <c r="N1164" i="3" s="1"/>
  <c r="L1164" i="3"/>
  <c r="M1160" i="3"/>
  <c r="N1160" i="3" s="1"/>
  <c r="L1160" i="3"/>
  <c r="L1156" i="3"/>
  <c r="M1156" i="3"/>
  <c r="N1156" i="3" s="1"/>
  <c r="M1152" i="3"/>
  <c r="N1152" i="3" s="1"/>
  <c r="L1152" i="3"/>
  <c r="M1148" i="3"/>
  <c r="N1148" i="3" s="1"/>
  <c r="L1148" i="3"/>
  <c r="M1144" i="3"/>
  <c r="N1144" i="3" s="1"/>
  <c r="L1144" i="3"/>
  <c r="M1140" i="3"/>
  <c r="N1140" i="3" s="1"/>
  <c r="L1140" i="3"/>
  <c r="L1136" i="3"/>
  <c r="M1136" i="3"/>
  <c r="N1136" i="3" s="1"/>
  <c r="L1132" i="3"/>
  <c r="M1132" i="3" s="1"/>
  <c r="N1132" i="3" s="1"/>
  <c r="L1128" i="3"/>
  <c r="M1128" i="3"/>
  <c r="N1128" i="3" s="1"/>
  <c r="M1124" i="3"/>
  <c r="N1124" i="3" s="1"/>
  <c r="L1124" i="3"/>
  <c r="L1120" i="3"/>
  <c r="M1120" i="3"/>
  <c r="N1120" i="3" s="1"/>
  <c r="M1116" i="3"/>
  <c r="N1116" i="3" s="1"/>
  <c r="L1116" i="3"/>
  <c r="M1112" i="3"/>
  <c r="N1112" i="3" s="1"/>
  <c r="L1112" i="3"/>
  <c r="M1108" i="3"/>
  <c r="N1108" i="3" s="1"/>
  <c r="L1108" i="3"/>
  <c r="L1104" i="3"/>
  <c r="M1104" i="3"/>
  <c r="N1104" i="3" s="1"/>
  <c r="M1100" i="3"/>
  <c r="N1100" i="3" s="1"/>
  <c r="L1100" i="3"/>
  <c r="M1096" i="3"/>
  <c r="N1096" i="3" s="1"/>
  <c r="L1096" i="3"/>
  <c r="L1092" i="3"/>
  <c r="M1092" i="3" s="1"/>
  <c r="N1092" i="3" s="1"/>
  <c r="M1088" i="3"/>
  <c r="N1088" i="3" s="1"/>
  <c r="L1088" i="3"/>
  <c r="M1084" i="3"/>
  <c r="N1084" i="3" s="1"/>
  <c r="L1084" i="3"/>
  <c r="M1080" i="3"/>
  <c r="N1080" i="3" s="1"/>
  <c r="L1080" i="3"/>
  <c r="M1076" i="3"/>
  <c r="N1076" i="3" s="1"/>
  <c r="L1076" i="3"/>
  <c r="L1072" i="3"/>
  <c r="M1072" i="3"/>
  <c r="N1072" i="3" s="1"/>
  <c r="M1068" i="3"/>
  <c r="N1068" i="3" s="1"/>
  <c r="L1068" i="3"/>
  <c r="M1064" i="3"/>
  <c r="N1064" i="3" s="1"/>
  <c r="L1064" i="3"/>
  <c r="M1060" i="3"/>
  <c r="N1060" i="3" s="1"/>
  <c r="L1060" i="3"/>
  <c r="L1056" i="3"/>
  <c r="M1056" i="3"/>
  <c r="N1056" i="3" s="1"/>
  <c r="M1052" i="3"/>
  <c r="N1052" i="3" s="1"/>
  <c r="L1052" i="3"/>
  <c r="M1048" i="3"/>
  <c r="N1048" i="3" s="1"/>
  <c r="L1048" i="3"/>
  <c r="M1044" i="3"/>
  <c r="N1044" i="3" s="1"/>
  <c r="L1044" i="3"/>
  <c r="L1040" i="3"/>
  <c r="M1040" i="3"/>
  <c r="N1040" i="3" s="1"/>
  <c r="M1036" i="3"/>
  <c r="N1036" i="3" s="1"/>
  <c r="L1036" i="3"/>
  <c r="M1032" i="3"/>
  <c r="N1032" i="3" s="1"/>
  <c r="L1032" i="3"/>
  <c r="L1028" i="3"/>
  <c r="M1028" i="3"/>
  <c r="N1028" i="3" s="1"/>
  <c r="M1024" i="3"/>
  <c r="N1024" i="3" s="1"/>
  <c r="L1024" i="3"/>
  <c r="M1020" i="3"/>
  <c r="N1020" i="3" s="1"/>
  <c r="L1020" i="3"/>
  <c r="M1016" i="3"/>
  <c r="N1016" i="3" s="1"/>
  <c r="L1016" i="3"/>
  <c r="M1012" i="3"/>
  <c r="N1012" i="3" s="1"/>
  <c r="L1012" i="3"/>
  <c r="L1008" i="3"/>
  <c r="M1008" i="3"/>
  <c r="N1008" i="3" s="1"/>
  <c r="M1004" i="3"/>
  <c r="N1004" i="3" s="1"/>
  <c r="L1004" i="3"/>
  <c r="L1000" i="3"/>
  <c r="M1000" i="3"/>
  <c r="N1000" i="3" s="1"/>
  <c r="M996" i="3"/>
  <c r="N996" i="3" s="1"/>
  <c r="L996" i="3"/>
  <c r="L992" i="3"/>
  <c r="M992" i="3"/>
  <c r="N992" i="3" s="1"/>
  <c r="M988" i="3"/>
  <c r="N988" i="3" s="1"/>
  <c r="L988" i="3"/>
  <c r="M984" i="3"/>
  <c r="N984" i="3" s="1"/>
  <c r="L984" i="3"/>
  <c r="M980" i="3"/>
  <c r="N980" i="3" s="1"/>
  <c r="L980" i="3"/>
  <c r="L976" i="3"/>
  <c r="M976" i="3"/>
  <c r="N976" i="3" s="1"/>
  <c r="M972" i="3"/>
  <c r="N972" i="3" s="1"/>
  <c r="L972" i="3"/>
  <c r="M968" i="3"/>
  <c r="N968" i="3" s="1"/>
  <c r="L968" i="3"/>
  <c r="M964" i="3"/>
  <c r="N964" i="3" s="1"/>
  <c r="L964" i="3"/>
  <c r="M960" i="3"/>
  <c r="N960" i="3" s="1"/>
  <c r="L960" i="3"/>
  <c r="M956" i="3"/>
  <c r="N956" i="3" s="1"/>
  <c r="L956" i="3"/>
  <c r="M952" i="3"/>
  <c r="N952" i="3" s="1"/>
  <c r="L952" i="3"/>
  <c r="M948" i="3"/>
  <c r="N948" i="3" s="1"/>
  <c r="L948" i="3"/>
  <c r="L944" i="3"/>
  <c r="M944" i="3" s="1"/>
  <c r="N944" i="3" s="1"/>
  <c r="M940" i="3"/>
  <c r="N940" i="3" s="1"/>
  <c r="L940" i="3"/>
  <c r="M936" i="3"/>
  <c r="N936" i="3" s="1"/>
  <c r="L936" i="3"/>
  <c r="M932" i="3"/>
  <c r="N932" i="3" s="1"/>
  <c r="L932" i="3"/>
  <c r="L928" i="3"/>
  <c r="M928" i="3"/>
  <c r="N928" i="3" s="1"/>
  <c r="M924" i="3"/>
  <c r="N924" i="3" s="1"/>
  <c r="L924" i="3"/>
  <c r="M920" i="3"/>
  <c r="N920" i="3" s="1"/>
  <c r="L920" i="3"/>
  <c r="M916" i="3"/>
  <c r="N916" i="3" s="1"/>
  <c r="L916" i="3"/>
  <c r="L912" i="3"/>
  <c r="M912" i="3"/>
  <c r="N912" i="3" s="1"/>
  <c r="M908" i="3"/>
  <c r="N908" i="3" s="1"/>
  <c r="L908" i="3"/>
  <c r="M904" i="3"/>
  <c r="N904" i="3" s="1"/>
  <c r="L904" i="3"/>
  <c r="L900" i="3"/>
  <c r="M900" i="3"/>
  <c r="N900" i="3" s="1"/>
  <c r="M896" i="3"/>
  <c r="N896" i="3" s="1"/>
  <c r="L896" i="3"/>
  <c r="M892" i="3"/>
  <c r="N892" i="3" s="1"/>
  <c r="L892" i="3"/>
  <c r="M888" i="3"/>
  <c r="N888" i="3" s="1"/>
  <c r="L888" i="3"/>
  <c r="M884" i="3"/>
  <c r="N884" i="3" s="1"/>
  <c r="L884" i="3"/>
  <c r="L880" i="3"/>
  <c r="M880" i="3" s="1"/>
  <c r="N880" i="3" s="1"/>
  <c r="M876" i="3"/>
  <c r="N876" i="3" s="1"/>
  <c r="L876" i="3"/>
  <c r="L872" i="3"/>
  <c r="M872" i="3"/>
  <c r="N872" i="3" s="1"/>
  <c r="M868" i="3"/>
  <c r="N868" i="3" s="1"/>
  <c r="L868" i="3"/>
  <c r="L864" i="3"/>
  <c r="M864" i="3"/>
  <c r="N864" i="3" s="1"/>
  <c r="M860" i="3"/>
  <c r="N860" i="3" s="1"/>
  <c r="L860" i="3"/>
  <c r="M856" i="3"/>
  <c r="N856" i="3" s="1"/>
  <c r="L856" i="3"/>
  <c r="M852" i="3"/>
  <c r="N852" i="3" s="1"/>
  <c r="L852" i="3"/>
  <c r="L848" i="3"/>
  <c r="M848" i="3"/>
  <c r="N848" i="3" s="1"/>
  <c r="M844" i="3"/>
  <c r="N844" i="3" s="1"/>
  <c r="L844" i="3"/>
  <c r="M840" i="3"/>
  <c r="N840" i="3" s="1"/>
  <c r="L840" i="3"/>
  <c r="M836" i="3"/>
  <c r="N836" i="3" s="1"/>
  <c r="L836" i="3"/>
  <c r="M832" i="3"/>
  <c r="N832" i="3" s="1"/>
  <c r="L832" i="3"/>
  <c r="M828" i="3"/>
  <c r="N828" i="3" s="1"/>
  <c r="L828" i="3"/>
  <c r="M824" i="3"/>
  <c r="N824" i="3" s="1"/>
  <c r="L824" i="3"/>
  <c r="M820" i="3"/>
  <c r="N820" i="3" s="1"/>
  <c r="L820" i="3"/>
  <c r="L816" i="3"/>
  <c r="M816" i="3"/>
  <c r="N816" i="3" s="1"/>
  <c r="M812" i="3"/>
  <c r="N812" i="3" s="1"/>
  <c r="L812" i="3"/>
  <c r="M808" i="3"/>
  <c r="N808" i="3" s="1"/>
  <c r="L808" i="3"/>
  <c r="M804" i="3"/>
  <c r="N804" i="3" s="1"/>
  <c r="L804" i="3"/>
  <c r="L800" i="3"/>
  <c r="M800" i="3"/>
  <c r="N800" i="3" s="1"/>
  <c r="L796" i="3"/>
  <c r="M796" i="3" s="1"/>
  <c r="N796" i="3" s="1"/>
  <c r="M792" i="3"/>
  <c r="N792" i="3" s="1"/>
  <c r="L792" i="3"/>
  <c r="M788" i="3"/>
  <c r="N788" i="3" s="1"/>
  <c r="L788" i="3"/>
  <c r="L784" i="3"/>
  <c r="M784" i="3"/>
  <c r="N784" i="3" s="1"/>
  <c r="M780" i="3"/>
  <c r="N780" i="3" s="1"/>
  <c r="L780" i="3"/>
  <c r="M776" i="3"/>
  <c r="N776" i="3" s="1"/>
  <c r="L776" i="3"/>
  <c r="L772" i="3"/>
  <c r="M772" i="3"/>
  <c r="N772" i="3" s="1"/>
  <c r="M768" i="3"/>
  <c r="N768" i="3" s="1"/>
  <c r="L768" i="3"/>
  <c r="M764" i="3"/>
  <c r="N764" i="3" s="1"/>
  <c r="L764" i="3"/>
  <c r="M760" i="3"/>
  <c r="N760" i="3" s="1"/>
  <c r="L760" i="3"/>
  <c r="M756" i="3"/>
  <c r="N756" i="3" s="1"/>
  <c r="L756" i="3"/>
  <c r="L752" i="3"/>
  <c r="M752" i="3"/>
  <c r="N752" i="3" s="1"/>
  <c r="M748" i="3"/>
  <c r="N748" i="3" s="1"/>
  <c r="L748" i="3"/>
  <c r="L744" i="3"/>
  <c r="M744" i="3"/>
  <c r="N744" i="3" s="1"/>
  <c r="M740" i="3"/>
  <c r="N740" i="3" s="1"/>
  <c r="L740" i="3"/>
  <c r="L736" i="3"/>
  <c r="M736" i="3"/>
  <c r="N736" i="3" s="1"/>
  <c r="M732" i="3"/>
  <c r="N732" i="3" s="1"/>
  <c r="L732" i="3"/>
  <c r="M728" i="3"/>
  <c r="N728" i="3" s="1"/>
  <c r="L728" i="3"/>
  <c r="M724" i="3"/>
  <c r="N724" i="3" s="1"/>
  <c r="L724" i="3"/>
  <c r="L720" i="3"/>
  <c r="M720" i="3"/>
  <c r="N720" i="3" s="1"/>
  <c r="M716" i="3"/>
  <c r="N716" i="3" s="1"/>
  <c r="L716" i="3"/>
  <c r="M712" i="3"/>
  <c r="N712" i="3" s="1"/>
  <c r="L712" i="3"/>
  <c r="M708" i="3"/>
  <c r="N708" i="3" s="1"/>
  <c r="L708" i="3"/>
  <c r="M704" i="3"/>
  <c r="N704" i="3" s="1"/>
  <c r="L704" i="3"/>
  <c r="M700" i="3"/>
  <c r="N700" i="3" s="1"/>
  <c r="L700" i="3"/>
  <c r="M696" i="3"/>
  <c r="N696" i="3" s="1"/>
  <c r="L696" i="3"/>
  <c r="L692" i="3"/>
  <c r="M692" i="3" s="1"/>
  <c r="N692" i="3" s="1"/>
  <c r="L688" i="3"/>
  <c r="M688" i="3"/>
  <c r="N688" i="3" s="1"/>
  <c r="M684" i="3"/>
  <c r="N684" i="3" s="1"/>
  <c r="L684" i="3"/>
  <c r="M680" i="3"/>
  <c r="N680" i="3" s="1"/>
  <c r="L680" i="3"/>
  <c r="M676" i="3"/>
  <c r="N676" i="3" s="1"/>
  <c r="L676" i="3"/>
  <c r="L672" i="3"/>
  <c r="M672" i="3"/>
  <c r="N672" i="3" s="1"/>
  <c r="M668" i="3"/>
  <c r="N668" i="3" s="1"/>
  <c r="L668" i="3"/>
  <c r="M664" i="3"/>
  <c r="N664" i="3" s="1"/>
  <c r="L664" i="3"/>
  <c r="M660" i="3"/>
  <c r="N660" i="3" s="1"/>
  <c r="L660" i="3"/>
  <c r="L656" i="3"/>
  <c r="M656" i="3"/>
  <c r="N656" i="3" s="1"/>
  <c r="M652" i="3"/>
  <c r="N652" i="3" s="1"/>
  <c r="L652" i="3"/>
  <c r="M648" i="3"/>
  <c r="N648" i="3" s="1"/>
  <c r="L648" i="3"/>
  <c r="L644" i="3"/>
  <c r="M644" i="3"/>
  <c r="N644" i="3" s="1"/>
  <c r="M640" i="3"/>
  <c r="N640" i="3" s="1"/>
  <c r="L640" i="3"/>
  <c r="M636" i="3"/>
  <c r="N636" i="3" s="1"/>
  <c r="L636" i="3"/>
  <c r="M632" i="3"/>
  <c r="N632" i="3" s="1"/>
  <c r="L632" i="3"/>
  <c r="L628" i="3"/>
  <c r="M628" i="3" s="1"/>
  <c r="N628" i="3" s="1"/>
  <c r="L624" i="3"/>
  <c r="M624" i="3"/>
  <c r="N624" i="3" s="1"/>
  <c r="M620" i="3"/>
  <c r="N620" i="3" s="1"/>
  <c r="L620" i="3"/>
  <c r="L616" i="3"/>
  <c r="M616" i="3"/>
  <c r="N616" i="3" s="1"/>
  <c r="M612" i="3"/>
  <c r="N612" i="3" s="1"/>
  <c r="L612" i="3"/>
  <c r="L608" i="3"/>
  <c r="M608" i="3"/>
  <c r="N608" i="3" s="1"/>
  <c r="M604" i="3"/>
  <c r="N604" i="3" s="1"/>
  <c r="L604" i="3"/>
  <c r="M600" i="3"/>
  <c r="N600" i="3" s="1"/>
  <c r="L600" i="3"/>
  <c r="M596" i="3"/>
  <c r="N596" i="3" s="1"/>
  <c r="L596" i="3"/>
  <c r="L592" i="3"/>
  <c r="M592" i="3"/>
  <c r="N592" i="3" s="1"/>
  <c r="L588" i="3"/>
  <c r="M588" i="3" s="1"/>
  <c r="N588" i="3" s="1"/>
  <c r="M584" i="3"/>
  <c r="N584" i="3" s="1"/>
  <c r="L584" i="3"/>
  <c r="M580" i="3"/>
  <c r="N580" i="3" s="1"/>
  <c r="L580" i="3"/>
  <c r="M576" i="3"/>
  <c r="N576" i="3" s="1"/>
  <c r="L576" i="3"/>
  <c r="M572" i="3"/>
  <c r="N572" i="3" s="1"/>
  <c r="L572" i="3"/>
  <c r="M568" i="3"/>
  <c r="N568" i="3" s="1"/>
  <c r="L568" i="3"/>
  <c r="M564" i="3"/>
  <c r="N564" i="3" s="1"/>
  <c r="L564" i="3"/>
  <c r="L560" i="3"/>
  <c r="M560" i="3"/>
  <c r="N560" i="3" s="1"/>
  <c r="M556" i="3"/>
  <c r="N556" i="3" s="1"/>
  <c r="L556" i="3"/>
  <c r="M552" i="3"/>
  <c r="N552" i="3" s="1"/>
  <c r="L552" i="3"/>
  <c r="M548" i="3"/>
  <c r="N548" i="3" s="1"/>
  <c r="L548" i="3"/>
  <c r="L544" i="3"/>
  <c r="M544" i="3" s="1"/>
  <c r="N544" i="3" s="1"/>
  <c r="M540" i="3"/>
  <c r="N540" i="3" s="1"/>
  <c r="L540" i="3"/>
  <c r="M536" i="3"/>
  <c r="N536" i="3" s="1"/>
  <c r="L536" i="3"/>
  <c r="M532" i="3"/>
  <c r="N532" i="3" s="1"/>
  <c r="L532" i="3"/>
  <c r="L528" i="3"/>
  <c r="M528" i="3"/>
  <c r="N528" i="3" s="1"/>
  <c r="M524" i="3"/>
  <c r="N524" i="3" s="1"/>
  <c r="L524" i="3"/>
  <c r="M520" i="3"/>
  <c r="N520" i="3" s="1"/>
  <c r="L520" i="3"/>
  <c r="L516" i="3"/>
  <c r="M516" i="3"/>
  <c r="N516" i="3" s="1"/>
  <c r="M512" i="3"/>
  <c r="N512" i="3" s="1"/>
  <c r="L512" i="3"/>
  <c r="M508" i="3"/>
  <c r="N508" i="3" s="1"/>
  <c r="L508" i="3"/>
  <c r="M504" i="3"/>
  <c r="N504" i="3" s="1"/>
  <c r="L504" i="3"/>
  <c r="M500" i="3"/>
  <c r="N500" i="3" s="1"/>
  <c r="L500" i="3"/>
  <c r="L496" i="3"/>
  <c r="M496" i="3"/>
  <c r="N496" i="3" s="1"/>
  <c r="M492" i="3"/>
  <c r="N492" i="3" s="1"/>
  <c r="L492" i="3"/>
  <c r="L488" i="3"/>
  <c r="M488" i="3"/>
  <c r="N488" i="3" s="1"/>
  <c r="M484" i="3"/>
  <c r="N484" i="3" s="1"/>
  <c r="L484" i="3"/>
  <c r="L480" i="3"/>
  <c r="M480" i="3"/>
  <c r="N480" i="3" s="1"/>
  <c r="M476" i="3"/>
  <c r="N476" i="3" s="1"/>
  <c r="L476" i="3"/>
  <c r="M472" i="3"/>
  <c r="N472" i="3" s="1"/>
  <c r="L472" i="3"/>
  <c r="M468" i="3"/>
  <c r="N468" i="3" s="1"/>
  <c r="L468" i="3"/>
  <c r="L464" i="3"/>
  <c r="M464" i="3"/>
  <c r="N464" i="3" s="1"/>
  <c r="M460" i="3"/>
  <c r="N460" i="3" s="1"/>
  <c r="L460" i="3"/>
  <c r="M456" i="3"/>
  <c r="N456" i="3" s="1"/>
  <c r="L456" i="3"/>
  <c r="M452" i="3"/>
  <c r="N452" i="3" s="1"/>
  <c r="L452" i="3"/>
  <c r="M448" i="3"/>
  <c r="N448" i="3" s="1"/>
  <c r="L448" i="3"/>
  <c r="M444" i="3"/>
  <c r="N444" i="3" s="1"/>
  <c r="L444" i="3"/>
  <c r="M440" i="3"/>
  <c r="N440" i="3" s="1"/>
  <c r="L440" i="3"/>
  <c r="L436" i="3"/>
  <c r="M436" i="3"/>
  <c r="N436" i="3" s="1"/>
  <c r="L432" i="3"/>
  <c r="M432" i="3"/>
  <c r="N432" i="3" s="1"/>
  <c r="M428" i="3"/>
  <c r="N428" i="3" s="1"/>
  <c r="L428" i="3"/>
  <c r="M424" i="3"/>
  <c r="N424" i="3" s="1"/>
  <c r="L424" i="3"/>
  <c r="M420" i="3"/>
  <c r="N420" i="3" s="1"/>
  <c r="L420" i="3"/>
  <c r="L416" i="3"/>
  <c r="M416" i="3"/>
  <c r="N416" i="3" s="1"/>
  <c r="M412" i="3"/>
  <c r="N412" i="3" s="1"/>
  <c r="L412" i="3"/>
  <c r="M408" i="3"/>
  <c r="N408" i="3" s="1"/>
  <c r="L408" i="3"/>
  <c r="M404" i="3"/>
  <c r="N404" i="3" s="1"/>
  <c r="L404" i="3"/>
  <c r="L400" i="3"/>
  <c r="M400" i="3"/>
  <c r="N400" i="3" s="1"/>
  <c r="L396" i="3"/>
  <c r="M396" i="3"/>
  <c r="N396" i="3" s="1"/>
  <c r="M392" i="3"/>
  <c r="N392" i="3" s="1"/>
  <c r="L392" i="3"/>
  <c r="M388" i="3"/>
  <c r="N388" i="3" s="1"/>
  <c r="L388" i="3"/>
  <c r="M384" i="3"/>
  <c r="N384" i="3" s="1"/>
  <c r="L384" i="3"/>
  <c r="L380" i="3"/>
  <c r="M380" i="3"/>
  <c r="N380" i="3" s="1"/>
  <c r="M376" i="3"/>
  <c r="N376" i="3" s="1"/>
  <c r="L376" i="3"/>
  <c r="L372" i="3"/>
  <c r="M372" i="3"/>
  <c r="N372" i="3" s="1"/>
  <c r="L368" i="3"/>
  <c r="M368" i="3"/>
  <c r="N368" i="3" s="1"/>
  <c r="M364" i="3"/>
  <c r="N364" i="3" s="1"/>
  <c r="L364" i="3"/>
  <c r="M2459" i="3"/>
  <c r="N2459" i="3" s="1"/>
  <c r="L2459" i="3"/>
  <c r="L2455" i="3"/>
  <c r="M2455" i="3" s="1"/>
  <c r="N2455" i="3" s="1"/>
  <c r="L2451" i="3"/>
  <c r="M2451" i="3"/>
  <c r="N2451" i="3" s="1"/>
  <c r="M2447" i="3"/>
  <c r="N2447" i="3" s="1"/>
  <c r="L2447" i="3"/>
  <c r="M2443" i="3"/>
  <c r="N2443" i="3" s="1"/>
  <c r="L2443" i="3"/>
  <c r="M2439" i="3"/>
  <c r="N2439" i="3" s="1"/>
  <c r="L2439" i="3"/>
  <c r="M2435" i="3"/>
  <c r="N2435" i="3" s="1"/>
  <c r="L2435" i="3"/>
  <c r="M2431" i="3"/>
  <c r="N2431" i="3" s="1"/>
  <c r="L2431" i="3"/>
  <c r="M2427" i="3"/>
  <c r="N2427" i="3" s="1"/>
  <c r="L2427" i="3"/>
  <c r="M2423" i="3"/>
  <c r="N2423" i="3" s="1"/>
  <c r="L2423" i="3"/>
  <c r="M2419" i="3"/>
  <c r="N2419" i="3" s="1"/>
  <c r="L2419" i="3"/>
  <c r="M2415" i="3"/>
  <c r="N2415" i="3" s="1"/>
  <c r="L2415" i="3"/>
  <c r="M2411" i="3"/>
  <c r="N2411" i="3" s="1"/>
  <c r="L2411" i="3"/>
  <c r="M2407" i="3"/>
  <c r="N2407" i="3" s="1"/>
  <c r="L2407" i="3"/>
  <c r="L2403" i="3"/>
  <c r="M2403" i="3"/>
  <c r="N2403" i="3" s="1"/>
  <c r="M2399" i="3"/>
  <c r="N2399" i="3" s="1"/>
  <c r="L2399" i="3"/>
  <c r="M2395" i="3"/>
  <c r="N2395" i="3" s="1"/>
  <c r="L2395" i="3"/>
  <c r="L2391" i="3"/>
  <c r="M2391" i="3" s="1"/>
  <c r="N2391" i="3" s="1"/>
  <c r="M2387" i="3"/>
  <c r="N2387" i="3" s="1"/>
  <c r="L2387" i="3"/>
  <c r="M2383" i="3"/>
  <c r="N2383" i="3" s="1"/>
  <c r="L2383" i="3"/>
  <c r="M2379" i="3"/>
  <c r="N2379" i="3" s="1"/>
  <c r="L2379" i="3"/>
  <c r="M2375" i="3"/>
  <c r="N2375" i="3" s="1"/>
  <c r="L2375" i="3"/>
  <c r="M2371" i="3"/>
  <c r="N2371" i="3" s="1"/>
  <c r="L2371" i="3"/>
  <c r="L2367" i="3"/>
  <c r="M2367" i="3"/>
  <c r="N2367" i="3" s="1"/>
  <c r="M2363" i="3"/>
  <c r="N2363" i="3" s="1"/>
  <c r="L2363" i="3"/>
  <c r="M2359" i="3"/>
  <c r="N2359" i="3" s="1"/>
  <c r="L2359" i="3"/>
  <c r="M2355" i="3"/>
  <c r="N2355" i="3" s="1"/>
  <c r="L2355" i="3"/>
  <c r="L2351" i="3"/>
  <c r="M2351" i="3"/>
  <c r="N2351" i="3" s="1"/>
  <c r="L2347" i="3"/>
  <c r="M2347" i="3" s="1"/>
  <c r="N2347" i="3" s="1"/>
  <c r="M2343" i="3"/>
  <c r="N2343" i="3" s="1"/>
  <c r="L2343" i="3"/>
  <c r="L2339" i="3"/>
  <c r="M2339" i="3"/>
  <c r="N2339" i="3" s="1"/>
  <c r="M2335" i="3"/>
  <c r="N2335" i="3" s="1"/>
  <c r="L2335" i="3"/>
  <c r="M2331" i="3"/>
  <c r="N2331" i="3" s="1"/>
  <c r="L2331" i="3"/>
  <c r="M2327" i="3"/>
  <c r="N2327" i="3" s="1"/>
  <c r="L2327" i="3"/>
  <c r="L2323" i="3"/>
  <c r="M2323" i="3"/>
  <c r="N2323" i="3" s="1"/>
  <c r="M2319" i="3"/>
  <c r="N2319" i="3" s="1"/>
  <c r="L2319" i="3"/>
  <c r="M2315" i="3"/>
  <c r="N2315" i="3" s="1"/>
  <c r="L2315" i="3"/>
  <c r="M2311" i="3"/>
  <c r="N2311" i="3" s="1"/>
  <c r="L2311" i="3"/>
  <c r="L2307" i="3"/>
  <c r="M2307" i="3" s="1"/>
  <c r="N2307" i="3" s="1"/>
  <c r="M2303" i="3"/>
  <c r="N2303" i="3" s="1"/>
  <c r="L2303" i="3"/>
  <c r="M2299" i="3"/>
  <c r="N2299" i="3" s="1"/>
  <c r="L2299" i="3"/>
  <c r="M2295" i="3"/>
  <c r="N2295" i="3" s="1"/>
  <c r="L2295" i="3"/>
  <c r="M2291" i="3"/>
  <c r="N2291" i="3" s="1"/>
  <c r="L2291" i="3"/>
  <c r="M2287" i="3"/>
  <c r="N2287" i="3" s="1"/>
  <c r="L2287" i="3"/>
  <c r="M2283" i="3"/>
  <c r="N2283" i="3" s="1"/>
  <c r="L2283" i="3"/>
  <c r="M2279" i="3"/>
  <c r="N2279" i="3" s="1"/>
  <c r="L2279" i="3"/>
  <c r="L2275" i="3"/>
  <c r="M2275" i="3"/>
  <c r="N2275" i="3" s="1"/>
  <c r="M2271" i="3"/>
  <c r="N2271" i="3" s="1"/>
  <c r="L2271" i="3"/>
  <c r="M2267" i="3"/>
  <c r="N2267" i="3" s="1"/>
  <c r="L2267" i="3"/>
  <c r="M2263" i="3"/>
  <c r="N2263" i="3" s="1"/>
  <c r="L2263" i="3"/>
  <c r="M2259" i="3"/>
  <c r="N2259" i="3" s="1"/>
  <c r="L2259" i="3"/>
  <c r="M2255" i="3"/>
  <c r="N2255" i="3" s="1"/>
  <c r="L2255" i="3"/>
  <c r="M2251" i="3"/>
  <c r="N2251" i="3" s="1"/>
  <c r="L2251" i="3"/>
  <c r="M2247" i="3"/>
  <c r="N2247" i="3" s="1"/>
  <c r="L2247" i="3"/>
  <c r="M2243" i="3"/>
  <c r="N2243" i="3" s="1"/>
  <c r="L2243" i="3"/>
  <c r="L2239" i="3"/>
  <c r="M2239" i="3"/>
  <c r="N2239" i="3" s="1"/>
  <c r="M2235" i="3"/>
  <c r="N2235" i="3" s="1"/>
  <c r="L2235" i="3"/>
  <c r="M2231" i="3"/>
  <c r="N2231" i="3" s="1"/>
  <c r="L2231" i="3"/>
  <c r="M2227" i="3"/>
  <c r="N2227" i="3" s="1"/>
  <c r="L2227" i="3"/>
  <c r="L2223" i="3"/>
  <c r="M2223" i="3"/>
  <c r="N2223" i="3" s="1"/>
  <c r="M2219" i="3"/>
  <c r="N2219" i="3" s="1"/>
  <c r="L2219" i="3"/>
  <c r="M2215" i="3"/>
  <c r="N2215" i="3" s="1"/>
  <c r="L2215" i="3"/>
  <c r="L2211" i="3"/>
  <c r="M2211" i="3"/>
  <c r="N2211" i="3" s="1"/>
  <c r="M2207" i="3"/>
  <c r="N2207" i="3" s="1"/>
  <c r="L2207" i="3"/>
  <c r="L2203" i="3"/>
  <c r="M2203" i="3" s="1"/>
  <c r="N2203" i="3" s="1"/>
  <c r="M2199" i="3"/>
  <c r="N2199" i="3" s="1"/>
  <c r="L2199" i="3"/>
  <c r="L2195" i="3"/>
  <c r="M2195" i="3"/>
  <c r="N2195" i="3" s="1"/>
  <c r="M2191" i="3"/>
  <c r="N2191" i="3" s="1"/>
  <c r="L2191" i="3"/>
  <c r="M2187" i="3"/>
  <c r="N2187" i="3" s="1"/>
  <c r="L2187" i="3"/>
  <c r="M2183" i="3"/>
  <c r="N2183" i="3" s="1"/>
  <c r="L2183" i="3"/>
  <c r="M2179" i="3"/>
  <c r="N2179" i="3" s="1"/>
  <c r="L2179" i="3"/>
  <c r="M2175" i="3"/>
  <c r="N2175" i="3" s="1"/>
  <c r="L2175" i="3"/>
  <c r="M2171" i="3"/>
  <c r="N2171" i="3" s="1"/>
  <c r="L2171" i="3"/>
  <c r="M2167" i="3"/>
  <c r="N2167" i="3" s="1"/>
  <c r="L2167" i="3"/>
  <c r="M2163" i="3"/>
  <c r="N2163" i="3" s="1"/>
  <c r="L2163" i="3"/>
  <c r="M2159" i="3"/>
  <c r="N2159" i="3" s="1"/>
  <c r="L2159" i="3"/>
  <c r="M2155" i="3"/>
  <c r="N2155" i="3" s="1"/>
  <c r="L2155" i="3"/>
  <c r="M2151" i="3"/>
  <c r="N2151" i="3" s="1"/>
  <c r="L2151" i="3"/>
  <c r="L2147" i="3"/>
  <c r="M2147" i="3"/>
  <c r="N2147" i="3" s="1"/>
  <c r="M2143" i="3"/>
  <c r="N2143" i="3" s="1"/>
  <c r="L2143" i="3"/>
  <c r="L2139" i="3"/>
  <c r="M2139" i="3" s="1"/>
  <c r="N2139" i="3" s="1"/>
  <c r="M2135" i="3"/>
  <c r="N2135" i="3" s="1"/>
  <c r="L2135" i="3"/>
  <c r="M2131" i="3"/>
  <c r="N2131" i="3" s="1"/>
  <c r="L2131" i="3"/>
  <c r="M2127" i="3"/>
  <c r="N2127" i="3" s="1"/>
  <c r="L2127" i="3"/>
  <c r="L2123" i="3"/>
  <c r="M2123" i="3"/>
  <c r="N2123" i="3" s="1"/>
  <c r="M2119" i="3"/>
  <c r="N2119" i="3" s="1"/>
  <c r="L2119" i="3"/>
  <c r="M2115" i="3"/>
  <c r="N2115" i="3" s="1"/>
  <c r="L2115" i="3"/>
  <c r="L2111" i="3"/>
  <c r="M2111" i="3"/>
  <c r="N2111" i="3" s="1"/>
  <c r="M2107" i="3"/>
  <c r="N2107" i="3" s="1"/>
  <c r="L2107" i="3"/>
  <c r="M2103" i="3"/>
  <c r="N2103" i="3" s="1"/>
  <c r="L2103" i="3"/>
  <c r="L2099" i="3"/>
  <c r="M2099" i="3" s="1"/>
  <c r="N2099" i="3" s="1"/>
  <c r="L2095" i="3"/>
  <c r="M2095" i="3"/>
  <c r="N2095" i="3" s="1"/>
  <c r="M2091" i="3"/>
  <c r="N2091" i="3" s="1"/>
  <c r="L2091" i="3"/>
  <c r="M2087" i="3"/>
  <c r="N2087" i="3" s="1"/>
  <c r="L2087" i="3"/>
  <c r="L2083" i="3"/>
  <c r="M2083" i="3"/>
  <c r="N2083" i="3" s="1"/>
  <c r="M2079" i="3"/>
  <c r="N2079" i="3" s="1"/>
  <c r="L2079" i="3"/>
  <c r="M2075" i="3"/>
  <c r="N2075" i="3" s="1"/>
  <c r="L2075" i="3"/>
  <c r="M2071" i="3"/>
  <c r="N2071" i="3" s="1"/>
  <c r="L2071" i="3"/>
  <c r="L2067" i="3"/>
  <c r="M2067" i="3"/>
  <c r="N2067" i="3" s="1"/>
  <c r="M2063" i="3"/>
  <c r="N2063" i="3" s="1"/>
  <c r="L2063" i="3"/>
  <c r="M2059" i="3"/>
  <c r="N2059" i="3" s="1"/>
  <c r="L2059" i="3"/>
  <c r="L2055" i="3"/>
  <c r="M2055" i="3" s="1"/>
  <c r="N2055" i="3" s="1"/>
  <c r="M2051" i="3"/>
  <c r="N2051" i="3" s="1"/>
  <c r="L2051" i="3"/>
  <c r="M2047" i="3"/>
  <c r="N2047" i="3" s="1"/>
  <c r="L2047" i="3"/>
  <c r="M2043" i="3"/>
  <c r="N2043" i="3" s="1"/>
  <c r="L2043" i="3"/>
  <c r="M2039" i="3"/>
  <c r="N2039" i="3" s="1"/>
  <c r="L2039" i="3"/>
  <c r="M2035" i="3"/>
  <c r="N2035" i="3" s="1"/>
  <c r="L2035" i="3"/>
  <c r="M2031" i="3"/>
  <c r="N2031" i="3" s="1"/>
  <c r="L2031" i="3"/>
  <c r="M2027" i="3"/>
  <c r="N2027" i="3" s="1"/>
  <c r="L2027" i="3"/>
  <c r="M2023" i="3"/>
  <c r="N2023" i="3" s="1"/>
  <c r="L2023" i="3"/>
  <c r="L2019" i="3"/>
  <c r="M2019" i="3"/>
  <c r="N2019" i="3" s="1"/>
  <c r="M2015" i="3"/>
  <c r="N2015" i="3" s="1"/>
  <c r="L2015" i="3"/>
  <c r="M2011" i="3"/>
  <c r="N2011" i="3" s="1"/>
  <c r="L2011" i="3"/>
  <c r="M2007" i="3"/>
  <c r="N2007" i="3" s="1"/>
  <c r="L2007" i="3"/>
  <c r="M2003" i="3"/>
  <c r="N2003" i="3" s="1"/>
  <c r="L2003" i="3"/>
  <c r="M1999" i="3"/>
  <c r="N1999" i="3" s="1"/>
  <c r="L1999" i="3"/>
  <c r="M1995" i="3"/>
  <c r="N1995" i="3" s="1"/>
  <c r="L1995" i="3"/>
  <c r="M1991" i="3"/>
  <c r="N1991" i="3" s="1"/>
  <c r="L1991" i="3"/>
  <c r="M1987" i="3"/>
  <c r="N1987" i="3" s="1"/>
  <c r="L1987" i="3"/>
  <c r="L1983" i="3"/>
  <c r="M1983" i="3"/>
  <c r="N1983" i="3" s="1"/>
  <c r="M1979" i="3"/>
  <c r="N1979" i="3" s="1"/>
  <c r="L1979" i="3"/>
  <c r="M1975" i="3"/>
  <c r="N1975" i="3" s="1"/>
  <c r="L1975" i="3"/>
  <c r="M1971" i="3"/>
  <c r="N1971" i="3" s="1"/>
  <c r="L1971" i="3"/>
  <c r="L1967" i="3"/>
  <c r="M1967" i="3"/>
  <c r="N1967" i="3" s="1"/>
  <c r="M1963" i="3"/>
  <c r="N1963" i="3" s="1"/>
  <c r="L1963" i="3"/>
  <c r="M1959" i="3"/>
  <c r="N1959" i="3" s="1"/>
  <c r="L1959" i="3"/>
  <c r="L1955" i="3"/>
  <c r="M1955" i="3"/>
  <c r="N1955" i="3" s="1"/>
  <c r="L1951" i="3"/>
  <c r="M1951" i="3" s="1"/>
  <c r="N1951" i="3" s="1"/>
  <c r="M1947" i="3"/>
  <c r="N1947" i="3" s="1"/>
  <c r="L1947" i="3"/>
  <c r="M1943" i="3"/>
  <c r="N1943" i="3" s="1"/>
  <c r="L1943" i="3"/>
  <c r="L1939" i="3"/>
  <c r="M1939" i="3"/>
  <c r="N1939" i="3" s="1"/>
  <c r="M1935" i="3"/>
  <c r="N1935" i="3" s="1"/>
  <c r="L1935" i="3"/>
  <c r="M1931" i="3"/>
  <c r="N1931" i="3" s="1"/>
  <c r="L1931" i="3"/>
  <c r="M1927" i="3"/>
  <c r="N1927" i="3" s="1"/>
  <c r="L1927" i="3"/>
  <c r="M1923" i="3"/>
  <c r="N1923" i="3" s="1"/>
  <c r="L1923" i="3"/>
  <c r="M1919" i="3"/>
  <c r="N1919" i="3" s="1"/>
  <c r="L1919" i="3"/>
  <c r="M1915" i="3"/>
  <c r="N1915" i="3" s="1"/>
  <c r="L1915" i="3"/>
  <c r="M1911" i="3"/>
  <c r="N1911" i="3" s="1"/>
  <c r="L1911" i="3"/>
  <c r="M1907" i="3"/>
  <c r="N1907" i="3" s="1"/>
  <c r="L1907" i="3"/>
  <c r="M1903" i="3"/>
  <c r="N1903" i="3" s="1"/>
  <c r="L1903" i="3"/>
  <c r="M1899" i="3"/>
  <c r="N1899" i="3" s="1"/>
  <c r="L1899" i="3"/>
  <c r="M1895" i="3"/>
  <c r="N1895" i="3" s="1"/>
  <c r="L1895" i="3"/>
  <c r="L1891" i="3"/>
  <c r="M1891" i="3"/>
  <c r="N1891" i="3" s="1"/>
  <c r="L1887" i="3"/>
  <c r="M1887" i="3" s="1"/>
  <c r="N1887" i="3" s="1"/>
  <c r="M1883" i="3"/>
  <c r="N1883" i="3" s="1"/>
  <c r="L1883" i="3"/>
  <c r="M1879" i="3"/>
  <c r="N1879" i="3" s="1"/>
  <c r="L1879" i="3"/>
  <c r="M1875" i="3"/>
  <c r="N1875" i="3" s="1"/>
  <c r="L1875" i="3"/>
  <c r="M1871" i="3"/>
  <c r="N1871" i="3" s="1"/>
  <c r="L1871" i="3"/>
  <c r="M1867" i="3"/>
  <c r="N1867" i="3" s="1"/>
  <c r="L1867" i="3"/>
  <c r="M1863" i="3"/>
  <c r="N1863" i="3" s="1"/>
  <c r="L1863" i="3"/>
  <c r="M1859" i="3"/>
  <c r="N1859" i="3" s="1"/>
  <c r="L1859" i="3"/>
  <c r="L1855" i="3"/>
  <c r="M1855" i="3"/>
  <c r="N1855" i="3" s="1"/>
  <c r="M1851" i="3"/>
  <c r="N1851" i="3" s="1"/>
  <c r="L1851" i="3"/>
  <c r="L1847" i="3"/>
  <c r="M1847" i="3" s="1"/>
  <c r="N1847" i="3" s="1"/>
  <c r="M1843" i="3"/>
  <c r="N1843" i="3" s="1"/>
  <c r="L1843" i="3"/>
  <c r="L1839" i="3"/>
  <c r="M1839" i="3"/>
  <c r="N1839" i="3" s="1"/>
  <c r="M1835" i="3"/>
  <c r="N1835" i="3" s="1"/>
  <c r="L1835" i="3"/>
  <c r="M1831" i="3"/>
  <c r="N1831" i="3" s="1"/>
  <c r="L1831" i="3"/>
  <c r="L1827" i="3"/>
  <c r="M1827" i="3"/>
  <c r="N1827" i="3" s="1"/>
  <c r="M1823" i="3"/>
  <c r="N1823" i="3" s="1"/>
  <c r="L1823" i="3"/>
  <c r="M1819" i="3"/>
  <c r="N1819" i="3" s="1"/>
  <c r="L1819" i="3"/>
  <c r="M1815" i="3"/>
  <c r="N1815" i="3" s="1"/>
  <c r="L1815" i="3"/>
  <c r="L1811" i="3"/>
  <c r="M1811" i="3"/>
  <c r="N1811" i="3" s="1"/>
  <c r="L1807" i="3"/>
  <c r="M1807" i="3" s="1"/>
  <c r="N1807" i="3" s="1"/>
  <c r="M1803" i="3"/>
  <c r="N1803" i="3" s="1"/>
  <c r="L1803" i="3"/>
  <c r="M1799" i="3"/>
  <c r="N1799" i="3" s="1"/>
  <c r="L1799" i="3"/>
  <c r="L1795" i="3"/>
  <c r="M1795" i="3"/>
  <c r="N1795" i="3" s="1"/>
  <c r="L1791" i="3"/>
  <c r="M1791" i="3"/>
  <c r="N1791" i="3" s="1"/>
  <c r="L1787" i="3"/>
  <c r="M1787" i="3"/>
  <c r="N1787" i="3" s="1"/>
  <c r="M1783" i="3"/>
  <c r="N1783" i="3" s="1"/>
  <c r="L1783" i="3"/>
  <c r="L1779" i="3"/>
  <c r="M1779" i="3"/>
  <c r="N1779" i="3" s="1"/>
  <c r="L1775" i="3"/>
  <c r="M1775" i="3"/>
  <c r="N1775" i="3" s="1"/>
  <c r="L1771" i="3"/>
  <c r="M1771" i="3"/>
  <c r="N1771" i="3" s="1"/>
  <c r="M1767" i="3"/>
  <c r="N1767" i="3" s="1"/>
  <c r="L1767" i="3"/>
  <c r="L1763" i="3"/>
  <c r="M1763" i="3"/>
  <c r="N1763" i="3" s="1"/>
  <c r="L1759" i="3"/>
  <c r="M1759" i="3"/>
  <c r="N1759" i="3" s="1"/>
  <c r="L1755" i="3"/>
  <c r="M1755" i="3"/>
  <c r="N1755" i="3" s="1"/>
  <c r="M1751" i="3"/>
  <c r="N1751" i="3" s="1"/>
  <c r="L1751" i="3"/>
  <c r="L1747" i="3"/>
  <c r="M1747" i="3"/>
  <c r="N1747" i="3" s="1"/>
  <c r="L1743" i="3"/>
  <c r="M1743" i="3"/>
  <c r="N1743" i="3" s="1"/>
  <c r="L1739" i="3"/>
  <c r="M1739" i="3"/>
  <c r="N1739" i="3" s="1"/>
  <c r="M1735" i="3"/>
  <c r="N1735" i="3" s="1"/>
  <c r="L1735" i="3"/>
  <c r="L1731" i="3"/>
  <c r="M1731" i="3"/>
  <c r="N1731" i="3" s="1"/>
  <c r="L1727" i="3"/>
  <c r="M1727" i="3"/>
  <c r="N1727" i="3" s="1"/>
  <c r="L1723" i="3"/>
  <c r="M1723" i="3"/>
  <c r="N1723" i="3" s="1"/>
  <c r="M1719" i="3"/>
  <c r="N1719" i="3" s="1"/>
  <c r="L1719" i="3"/>
  <c r="L1715" i="3"/>
  <c r="M1715" i="3"/>
  <c r="N1715" i="3" s="1"/>
  <c r="L1711" i="3"/>
  <c r="M1711" i="3"/>
  <c r="N1711" i="3" s="1"/>
  <c r="L1707" i="3"/>
  <c r="M1707" i="3"/>
  <c r="N1707" i="3" s="1"/>
  <c r="M1703" i="3"/>
  <c r="N1703" i="3" s="1"/>
  <c r="L1703" i="3"/>
  <c r="L1699" i="3"/>
  <c r="M1699" i="3" s="1"/>
  <c r="N1699" i="3" s="1"/>
  <c r="L1695" i="3"/>
  <c r="M1695" i="3"/>
  <c r="N1695" i="3" s="1"/>
  <c r="L1691" i="3"/>
  <c r="M1691" i="3"/>
  <c r="N1691" i="3" s="1"/>
  <c r="M1687" i="3"/>
  <c r="N1687" i="3" s="1"/>
  <c r="L1687" i="3"/>
  <c r="L1683" i="3"/>
  <c r="M1683" i="3"/>
  <c r="N1683" i="3" s="1"/>
  <c r="L1679" i="3"/>
  <c r="M1679" i="3"/>
  <c r="N1679" i="3" s="1"/>
  <c r="L1675" i="3"/>
  <c r="M1675" i="3"/>
  <c r="N1675" i="3" s="1"/>
  <c r="M1671" i="3"/>
  <c r="N1671" i="3" s="1"/>
  <c r="L1671" i="3"/>
  <c r="L1667" i="3"/>
  <c r="M1667" i="3"/>
  <c r="N1667" i="3" s="1"/>
  <c r="L1663" i="3"/>
  <c r="M1663" i="3"/>
  <c r="N1663" i="3" s="1"/>
  <c r="L1659" i="3"/>
  <c r="M1659" i="3"/>
  <c r="N1659" i="3" s="1"/>
  <c r="M1655" i="3"/>
  <c r="N1655" i="3" s="1"/>
  <c r="L1655" i="3"/>
  <c r="L1651" i="3"/>
  <c r="M1651" i="3"/>
  <c r="N1651" i="3" s="1"/>
  <c r="L1647" i="3"/>
  <c r="M1647" i="3"/>
  <c r="N1647" i="3" s="1"/>
  <c r="L1643" i="3"/>
  <c r="M1643" i="3"/>
  <c r="N1643" i="3" s="1"/>
  <c r="M1639" i="3"/>
  <c r="N1639" i="3" s="1"/>
  <c r="L1639" i="3"/>
  <c r="L1635" i="3"/>
  <c r="M1635" i="3" s="1"/>
  <c r="N1635" i="3" s="1"/>
  <c r="L1631" i="3"/>
  <c r="M1631" i="3"/>
  <c r="N1631" i="3" s="1"/>
  <c r="L1627" i="3"/>
  <c r="M1627" i="3"/>
  <c r="N1627" i="3" s="1"/>
  <c r="M1623" i="3"/>
  <c r="N1623" i="3" s="1"/>
  <c r="L1623" i="3"/>
  <c r="L1619" i="3"/>
  <c r="M1619" i="3"/>
  <c r="N1619" i="3" s="1"/>
  <c r="L1615" i="3"/>
  <c r="M1615" i="3"/>
  <c r="N1615" i="3" s="1"/>
  <c r="L1611" i="3"/>
  <c r="M1611" i="3"/>
  <c r="N1611" i="3" s="1"/>
  <c r="M1607" i="3"/>
  <c r="N1607" i="3" s="1"/>
  <c r="L1607" i="3"/>
  <c r="L1603" i="3"/>
  <c r="M1603" i="3"/>
  <c r="N1603" i="3" s="1"/>
  <c r="L1599" i="3"/>
  <c r="M1599" i="3"/>
  <c r="N1599" i="3" s="1"/>
  <c r="L1595" i="3"/>
  <c r="M1595" i="3" s="1"/>
  <c r="N1595" i="3" s="1"/>
  <c r="L1591" i="3"/>
  <c r="M1591" i="3" s="1"/>
  <c r="N1591" i="3" s="1"/>
  <c r="L1587" i="3"/>
  <c r="M1587" i="3"/>
  <c r="N1587" i="3" s="1"/>
  <c r="L1583" i="3"/>
  <c r="M1583" i="3"/>
  <c r="N1583" i="3" s="1"/>
  <c r="L1579" i="3"/>
  <c r="M1579" i="3"/>
  <c r="N1579" i="3" s="1"/>
  <c r="M1575" i="3"/>
  <c r="N1575" i="3" s="1"/>
  <c r="L1575" i="3"/>
  <c r="L1571" i="3"/>
  <c r="M1571" i="3"/>
  <c r="N1571" i="3" s="1"/>
  <c r="L1567" i="3"/>
  <c r="M1567" i="3"/>
  <c r="N1567" i="3" s="1"/>
  <c r="L1563" i="3"/>
  <c r="M1563" i="3"/>
  <c r="N1563" i="3" s="1"/>
  <c r="M1559" i="3"/>
  <c r="N1559" i="3" s="1"/>
  <c r="L1559" i="3"/>
  <c r="L1555" i="3"/>
  <c r="M1555" i="3" s="1"/>
  <c r="N1555" i="3" s="1"/>
  <c r="L1551" i="3"/>
  <c r="M1551" i="3"/>
  <c r="N1551" i="3" s="1"/>
  <c r="L1547" i="3"/>
  <c r="M1547" i="3"/>
  <c r="N1547" i="3" s="1"/>
  <c r="M1543" i="3"/>
  <c r="N1543" i="3" s="1"/>
  <c r="L1543" i="3"/>
  <c r="L1539" i="3"/>
  <c r="M1539" i="3"/>
  <c r="N1539" i="3" s="1"/>
  <c r="L1535" i="3"/>
  <c r="M1535" i="3"/>
  <c r="N1535" i="3" s="1"/>
  <c r="L1531" i="3"/>
  <c r="M1531" i="3"/>
  <c r="N1531" i="3" s="1"/>
  <c r="M1527" i="3"/>
  <c r="N1527" i="3" s="1"/>
  <c r="L1527" i="3"/>
  <c r="L1523" i="3"/>
  <c r="M1523" i="3"/>
  <c r="N1523" i="3" s="1"/>
  <c r="L1519" i="3"/>
  <c r="M1519" i="3"/>
  <c r="N1519" i="3" s="1"/>
  <c r="L1515" i="3"/>
  <c r="M1515" i="3"/>
  <c r="N1515" i="3" s="1"/>
  <c r="M1511" i="3"/>
  <c r="N1511" i="3" s="1"/>
  <c r="L1511" i="3"/>
  <c r="L1507" i="3"/>
  <c r="M1507" i="3"/>
  <c r="N1507" i="3" s="1"/>
  <c r="L1503" i="3"/>
  <c r="M1503" i="3"/>
  <c r="N1503" i="3" s="1"/>
  <c r="L1499" i="3"/>
  <c r="M1499" i="3"/>
  <c r="N1499" i="3" s="1"/>
  <c r="M1495" i="3"/>
  <c r="N1495" i="3" s="1"/>
  <c r="L1495" i="3"/>
  <c r="L1491" i="3"/>
  <c r="M1491" i="3"/>
  <c r="N1491" i="3" s="1"/>
  <c r="L1487" i="3"/>
  <c r="M1487" i="3"/>
  <c r="N1487" i="3" s="1"/>
  <c r="L1483" i="3"/>
  <c r="M1483" i="3"/>
  <c r="N1483" i="3" s="1"/>
  <c r="M1479" i="3"/>
  <c r="N1479" i="3" s="1"/>
  <c r="L1479" i="3"/>
  <c r="L1475" i="3"/>
  <c r="M1475" i="3"/>
  <c r="N1475" i="3" s="1"/>
  <c r="L1471" i="3"/>
  <c r="M1471" i="3"/>
  <c r="N1471" i="3" s="1"/>
  <c r="L1467" i="3"/>
  <c r="M1467" i="3"/>
  <c r="N1467" i="3" s="1"/>
  <c r="M1463" i="3"/>
  <c r="N1463" i="3" s="1"/>
  <c r="L1463" i="3"/>
  <c r="L1459" i="3"/>
  <c r="M1459" i="3"/>
  <c r="N1459" i="3" s="1"/>
  <c r="L1455" i="3"/>
  <c r="M1455" i="3"/>
  <c r="N1455" i="3" s="1"/>
  <c r="L1451" i="3"/>
  <c r="M1451" i="3"/>
  <c r="N1451" i="3" s="1"/>
  <c r="L1447" i="3"/>
  <c r="M1447" i="3" s="1"/>
  <c r="N1447" i="3" s="1"/>
  <c r="L1443" i="3"/>
  <c r="M1443" i="3"/>
  <c r="N1443" i="3" s="1"/>
  <c r="L1439" i="3"/>
  <c r="M1439" i="3"/>
  <c r="N1439" i="3" s="1"/>
  <c r="L1435" i="3"/>
  <c r="M1435" i="3"/>
  <c r="N1435" i="3" s="1"/>
  <c r="M1431" i="3"/>
  <c r="N1431" i="3" s="1"/>
  <c r="L1431" i="3"/>
  <c r="L1427" i="3"/>
  <c r="M1427" i="3"/>
  <c r="N1427" i="3" s="1"/>
  <c r="L1423" i="3"/>
  <c r="M1423" i="3"/>
  <c r="N1423" i="3" s="1"/>
  <c r="L1419" i="3"/>
  <c r="M1419" i="3"/>
  <c r="N1419" i="3" s="1"/>
  <c r="M1415" i="3"/>
  <c r="N1415" i="3" s="1"/>
  <c r="L1415" i="3"/>
  <c r="L1411" i="3"/>
  <c r="M1411" i="3"/>
  <c r="N1411" i="3" s="1"/>
  <c r="L1407" i="3"/>
  <c r="M1407" i="3"/>
  <c r="N1407" i="3" s="1"/>
  <c r="L1403" i="3"/>
  <c r="M1403" i="3"/>
  <c r="N1403" i="3" s="1"/>
  <c r="M1399" i="3"/>
  <c r="N1399" i="3" s="1"/>
  <c r="L1399" i="3"/>
  <c r="L1395" i="3"/>
  <c r="M1395" i="3"/>
  <c r="N1395" i="3" s="1"/>
  <c r="L1391" i="3"/>
  <c r="M1391" i="3"/>
  <c r="N1391" i="3" s="1"/>
  <c r="L1387" i="3"/>
  <c r="M1387" i="3"/>
  <c r="N1387" i="3" s="1"/>
  <c r="L1383" i="3"/>
  <c r="M1383" i="3" s="1"/>
  <c r="N1383" i="3" s="1"/>
  <c r="L1379" i="3"/>
  <c r="M1379" i="3"/>
  <c r="N1379" i="3" s="1"/>
  <c r="L1375" i="3"/>
  <c r="M1375" i="3"/>
  <c r="N1375" i="3" s="1"/>
  <c r="L1371" i="3"/>
  <c r="M1371" i="3"/>
  <c r="N1371" i="3" s="1"/>
  <c r="M1367" i="3"/>
  <c r="N1367" i="3" s="1"/>
  <c r="L1367" i="3"/>
  <c r="L1363" i="3"/>
  <c r="M1363" i="3"/>
  <c r="N1363" i="3" s="1"/>
  <c r="L1359" i="3"/>
  <c r="M1359" i="3"/>
  <c r="N1359" i="3" s="1"/>
  <c r="L1355" i="3"/>
  <c r="M1355" i="3"/>
  <c r="N1355" i="3" s="1"/>
  <c r="M1351" i="3"/>
  <c r="N1351" i="3" s="1"/>
  <c r="L1351" i="3"/>
  <c r="L1347" i="3"/>
  <c r="M1347" i="3"/>
  <c r="N1347" i="3" s="1"/>
  <c r="L1343" i="3"/>
  <c r="M1343" i="3"/>
  <c r="N1343" i="3" s="1"/>
  <c r="L1339" i="3"/>
  <c r="M1339" i="3"/>
  <c r="N1339" i="3" s="1"/>
  <c r="M1335" i="3"/>
  <c r="N1335" i="3" s="1"/>
  <c r="L1335" i="3"/>
  <c r="L1331" i="3"/>
  <c r="M1331" i="3"/>
  <c r="N1331" i="3" s="1"/>
  <c r="L1327" i="3"/>
  <c r="M1327" i="3"/>
  <c r="N1327" i="3" s="1"/>
  <c r="L1323" i="3"/>
  <c r="M1323" i="3"/>
  <c r="N1323" i="3" s="1"/>
  <c r="M1319" i="3"/>
  <c r="N1319" i="3" s="1"/>
  <c r="L1319" i="3"/>
  <c r="L1315" i="3"/>
  <c r="M1315" i="3"/>
  <c r="N1315" i="3" s="1"/>
  <c r="L1311" i="3"/>
  <c r="M1311" i="3"/>
  <c r="N1311" i="3" s="1"/>
  <c r="L1307" i="3"/>
  <c r="M1307" i="3"/>
  <c r="N1307" i="3" s="1"/>
  <c r="L1303" i="3"/>
  <c r="M1303" i="3" s="1"/>
  <c r="N1303" i="3" s="1"/>
  <c r="L1299" i="3"/>
  <c r="M1299" i="3" s="1"/>
  <c r="N1299" i="3" s="1"/>
  <c r="L1295" i="3"/>
  <c r="M1295" i="3"/>
  <c r="N1295" i="3" s="1"/>
  <c r="L1291" i="3"/>
  <c r="M1291" i="3"/>
  <c r="N1291" i="3" s="1"/>
  <c r="M1287" i="3"/>
  <c r="N1287" i="3" s="1"/>
  <c r="L1287" i="3"/>
  <c r="L1283" i="3"/>
  <c r="M1283" i="3"/>
  <c r="N1283" i="3" s="1"/>
  <c r="L1279" i="3"/>
  <c r="M1279" i="3"/>
  <c r="N1279" i="3" s="1"/>
  <c r="L1275" i="3"/>
  <c r="M1275" i="3"/>
  <c r="N1275" i="3" s="1"/>
  <c r="M1271" i="3"/>
  <c r="N1271" i="3" s="1"/>
  <c r="L1271" i="3"/>
  <c r="L1267" i="3"/>
  <c r="M1267" i="3"/>
  <c r="N1267" i="3" s="1"/>
  <c r="L1263" i="3"/>
  <c r="M1263" i="3"/>
  <c r="N1263" i="3" s="1"/>
  <c r="L1259" i="3"/>
  <c r="M1259" i="3"/>
  <c r="N1259" i="3" s="1"/>
  <c r="M1255" i="3"/>
  <c r="N1255" i="3" s="1"/>
  <c r="L1255" i="3"/>
  <c r="L1251" i="3"/>
  <c r="M1251" i="3"/>
  <c r="N1251" i="3" s="1"/>
  <c r="L1247" i="3"/>
  <c r="M1247" i="3"/>
  <c r="N1247" i="3" s="1"/>
  <c r="L1243" i="3"/>
  <c r="M1243" i="3"/>
  <c r="N1243" i="3" s="1"/>
  <c r="M1239" i="3"/>
  <c r="N1239" i="3" s="1"/>
  <c r="L1239" i="3"/>
  <c r="L1235" i="3"/>
  <c r="M1235" i="3"/>
  <c r="N1235" i="3" s="1"/>
  <c r="L1231" i="3"/>
  <c r="M1231" i="3"/>
  <c r="N1231" i="3" s="1"/>
  <c r="L1227" i="3"/>
  <c r="M1227" i="3"/>
  <c r="N1227" i="3" s="1"/>
  <c r="M1223" i="3"/>
  <c r="N1223" i="3" s="1"/>
  <c r="L1223" i="3"/>
  <c r="L1219" i="3"/>
  <c r="M1219" i="3"/>
  <c r="N1219" i="3" s="1"/>
  <c r="L1215" i="3"/>
  <c r="M1215" i="3"/>
  <c r="N1215" i="3" s="1"/>
  <c r="L1211" i="3"/>
  <c r="M1211" i="3"/>
  <c r="N1211" i="3" s="1"/>
  <c r="M1207" i="3"/>
  <c r="N1207" i="3" s="1"/>
  <c r="L1207" i="3"/>
  <c r="L1203" i="3"/>
  <c r="M1203" i="3"/>
  <c r="N1203" i="3" s="1"/>
  <c r="L1199" i="3"/>
  <c r="M1199" i="3"/>
  <c r="N1199" i="3" s="1"/>
  <c r="L1195" i="3"/>
  <c r="M1195" i="3" s="1"/>
  <c r="N1195" i="3" s="1"/>
  <c r="M1191" i="3"/>
  <c r="N1191" i="3" s="1"/>
  <c r="L1191" i="3"/>
  <c r="L1187" i="3"/>
  <c r="M1187" i="3"/>
  <c r="N1187" i="3" s="1"/>
  <c r="L1183" i="3"/>
  <c r="M1183" i="3"/>
  <c r="N1183" i="3" s="1"/>
  <c r="L1179" i="3"/>
  <c r="M1179" i="3"/>
  <c r="N1179" i="3" s="1"/>
  <c r="M1175" i="3"/>
  <c r="N1175" i="3" s="1"/>
  <c r="L1175" i="3"/>
  <c r="L1171" i="3"/>
  <c r="M1171" i="3"/>
  <c r="N1171" i="3" s="1"/>
  <c r="L1167" i="3"/>
  <c r="M1167" i="3"/>
  <c r="N1167" i="3" s="1"/>
  <c r="L1163" i="3"/>
  <c r="M1163" i="3"/>
  <c r="N1163" i="3" s="1"/>
  <c r="M1159" i="3"/>
  <c r="N1159" i="3" s="1"/>
  <c r="L1159" i="3"/>
  <c r="L1155" i="3"/>
  <c r="M1155" i="3"/>
  <c r="N1155" i="3" s="1"/>
  <c r="L1151" i="3"/>
  <c r="M1151" i="3"/>
  <c r="N1151" i="3" s="1"/>
  <c r="L1147" i="3"/>
  <c r="M1147" i="3"/>
  <c r="N1147" i="3" s="1"/>
  <c r="M1143" i="3"/>
  <c r="N1143" i="3" s="1"/>
  <c r="L1143" i="3"/>
  <c r="L1139" i="3"/>
  <c r="M1139" i="3"/>
  <c r="N1139" i="3" s="1"/>
  <c r="L1135" i="3"/>
  <c r="M1135" i="3"/>
  <c r="N1135" i="3" s="1"/>
  <c r="L1131" i="3"/>
  <c r="M1131" i="3" s="1"/>
  <c r="N1131" i="3" s="1"/>
  <c r="M1127" i="3"/>
  <c r="N1127" i="3" s="1"/>
  <c r="L1127" i="3"/>
  <c r="L1123" i="3"/>
  <c r="M1123" i="3"/>
  <c r="N1123" i="3" s="1"/>
  <c r="L1119" i="3"/>
  <c r="M1119" i="3"/>
  <c r="N1119" i="3" s="1"/>
  <c r="L1115" i="3"/>
  <c r="M1115" i="3"/>
  <c r="N1115" i="3" s="1"/>
  <c r="M1111" i="3"/>
  <c r="N1111" i="3" s="1"/>
  <c r="L1111" i="3"/>
  <c r="L1107" i="3"/>
  <c r="M1107" i="3"/>
  <c r="N1107" i="3" s="1"/>
  <c r="L1103" i="3"/>
  <c r="M1103" i="3"/>
  <c r="N1103" i="3" s="1"/>
  <c r="L1099" i="3"/>
  <c r="M1099" i="3"/>
  <c r="N1099" i="3" s="1"/>
  <c r="M1095" i="3"/>
  <c r="N1095" i="3" s="1"/>
  <c r="L1095" i="3"/>
  <c r="L1091" i="3"/>
  <c r="M1091" i="3" s="1"/>
  <c r="N1091" i="3" s="1"/>
  <c r="L1087" i="3"/>
  <c r="M1087" i="3"/>
  <c r="N1087" i="3" s="1"/>
  <c r="L1083" i="3"/>
  <c r="M1083" i="3"/>
  <c r="N1083" i="3" s="1"/>
  <c r="M1079" i="3"/>
  <c r="N1079" i="3" s="1"/>
  <c r="L1079" i="3"/>
  <c r="L1075" i="3"/>
  <c r="M1075" i="3"/>
  <c r="N1075" i="3" s="1"/>
  <c r="L1071" i="3"/>
  <c r="M1071" i="3"/>
  <c r="N1071" i="3" s="1"/>
  <c r="L1067" i="3"/>
  <c r="M1067" i="3"/>
  <c r="N1067" i="3" s="1"/>
  <c r="M1063" i="3"/>
  <c r="N1063" i="3" s="1"/>
  <c r="L1063" i="3"/>
  <c r="L1059" i="3"/>
  <c r="M1059" i="3"/>
  <c r="N1059" i="3" s="1"/>
  <c r="L1055" i="3"/>
  <c r="M1055" i="3"/>
  <c r="N1055" i="3" s="1"/>
  <c r="L1051" i="3"/>
  <c r="M1051" i="3"/>
  <c r="N1051" i="3" s="1"/>
  <c r="L1047" i="3"/>
  <c r="M1047" i="3" s="1"/>
  <c r="N1047" i="3" s="1"/>
  <c r="L1043" i="3"/>
  <c r="M1043" i="3"/>
  <c r="N1043" i="3" s="1"/>
  <c r="L1039" i="3"/>
  <c r="M1039" i="3"/>
  <c r="N1039" i="3" s="1"/>
  <c r="L1035" i="3"/>
  <c r="M1035" i="3"/>
  <c r="N1035" i="3" s="1"/>
  <c r="M1031" i="3"/>
  <c r="N1031" i="3" s="1"/>
  <c r="L1031" i="3"/>
  <c r="L1027" i="3"/>
  <c r="M1027" i="3"/>
  <c r="N1027" i="3" s="1"/>
  <c r="L1023" i="3"/>
  <c r="M1023" i="3"/>
  <c r="N1023" i="3" s="1"/>
  <c r="L1019" i="3"/>
  <c r="M1019" i="3"/>
  <c r="N1019" i="3" s="1"/>
  <c r="M1015" i="3"/>
  <c r="N1015" i="3" s="1"/>
  <c r="L1015" i="3"/>
  <c r="L1011" i="3"/>
  <c r="M1011" i="3"/>
  <c r="N1011" i="3" s="1"/>
  <c r="L1007" i="3"/>
  <c r="M1007" i="3"/>
  <c r="N1007" i="3" s="1"/>
  <c r="L1003" i="3"/>
  <c r="M1003" i="3"/>
  <c r="N1003" i="3" s="1"/>
  <c r="M999" i="3"/>
  <c r="N999" i="3" s="1"/>
  <c r="L999" i="3"/>
  <c r="L995" i="3"/>
  <c r="M995" i="3"/>
  <c r="N995" i="3" s="1"/>
  <c r="L991" i="3"/>
  <c r="M991" i="3"/>
  <c r="N991" i="3" s="1"/>
  <c r="L987" i="3"/>
  <c r="M987" i="3"/>
  <c r="N987" i="3" s="1"/>
  <c r="M983" i="3"/>
  <c r="N983" i="3" s="1"/>
  <c r="L983" i="3"/>
  <c r="L979" i="3"/>
  <c r="M979" i="3"/>
  <c r="N979" i="3" s="1"/>
  <c r="L975" i="3"/>
  <c r="M975" i="3"/>
  <c r="N975" i="3" s="1"/>
  <c r="L971" i="3"/>
  <c r="M971" i="3"/>
  <c r="N971" i="3" s="1"/>
  <c r="M967" i="3"/>
  <c r="N967" i="3" s="1"/>
  <c r="L967" i="3"/>
  <c r="L963" i="3"/>
  <c r="M963" i="3"/>
  <c r="N963" i="3" s="1"/>
  <c r="L959" i="3"/>
  <c r="M959" i="3"/>
  <c r="N959" i="3" s="1"/>
  <c r="L955" i="3"/>
  <c r="M955" i="3"/>
  <c r="N955" i="3" s="1"/>
  <c r="M951" i="3"/>
  <c r="N951" i="3" s="1"/>
  <c r="L951" i="3"/>
  <c r="L947" i="3"/>
  <c r="M947" i="3"/>
  <c r="N947" i="3" s="1"/>
  <c r="L943" i="3"/>
  <c r="M943" i="3"/>
  <c r="N943" i="3" s="1"/>
  <c r="L939" i="3"/>
  <c r="M939" i="3"/>
  <c r="N939" i="3" s="1"/>
  <c r="M935" i="3"/>
  <c r="N935" i="3" s="1"/>
  <c r="L935" i="3"/>
  <c r="L931" i="3"/>
  <c r="M931" i="3"/>
  <c r="N931" i="3" s="1"/>
  <c r="L927" i="3"/>
  <c r="M927" i="3"/>
  <c r="N927" i="3" s="1"/>
  <c r="L923" i="3"/>
  <c r="M923" i="3"/>
  <c r="N923" i="3" s="1"/>
  <c r="M919" i="3"/>
  <c r="N919" i="3" s="1"/>
  <c r="L919" i="3"/>
  <c r="L915" i="3"/>
  <c r="M915" i="3"/>
  <c r="N915" i="3" s="1"/>
  <c r="L911" i="3"/>
  <c r="M911" i="3"/>
  <c r="N911" i="3" s="1"/>
  <c r="L907" i="3"/>
  <c r="M907" i="3"/>
  <c r="N907" i="3" s="1"/>
  <c r="M903" i="3"/>
  <c r="N903" i="3" s="1"/>
  <c r="L903" i="3"/>
  <c r="L899" i="3"/>
  <c r="M899" i="3"/>
  <c r="N899" i="3" s="1"/>
  <c r="L895" i="3"/>
  <c r="M895" i="3"/>
  <c r="N895" i="3" s="1"/>
  <c r="L891" i="3"/>
  <c r="M891" i="3"/>
  <c r="N891" i="3" s="1"/>
  <c r="M887" i="3"/>
  <c r="N887" i="3" s="1"/>
  <c r="L887" i="3"/>
  <c r="L883" i="3"/>
  <c r="M883" i="3"/>
  <c r="N883" i="3" s="1"/>
  <c r="L879" i="3"/>
  <c r="M879" i="3"/>
  <c r="N879" i="3" s="1"/>
  <c r="L875" i="3"/>
  <c r="M875" i="3"/>
  <c r="N875" i="3" s="1"/>
  <c r="M871" i="3"/>
  <c r="N871" i="3" s="1"/>
  <c r="L871" i="3"/>
  <c r="L867" i="3"/>
  <c r="M867" i="3"/>
  <c r="N867" i="3" s="1"/>
  <c r="L863" i="3"/>
  <c r="M863" i="3"/>
  <c r="N863" i="3" s="1"/>
  <c r="L859" i="3"/>
  <c r="M859" i="3"/>
  <c r="N859" i="3" s="1"/>
  <c r="M855" i="3"/>
  <c r="N855" i="3" s="1"/>
  <c r="L855" i="3"/>
  <c r="L851" i="3"/>
  <c r="M851" i="3"/>
  <c r="N851" i="3" s="1"/>
  <c r="L847" i="3"/>
  <c r="M847" i="3"/>
  <c r="N847" i="3" s="1"/>
  <c r="L843" i="3"/>
  <c r="M843" i="3"/>
  <c r="N843" i="3" s="1"/>
  <c r="L839" i="3"/>
  <c r="M839" i="3" s="1"/>
  <c r="N839" i="3" s="1"/>
  <c r="L835" i="3"/>
  <c r="M835" i="3"/>
  <c r="N835" i="3" s="1"/>
  <c r="L831" i="3"/>
  <c r="M831" i="3"/>
  <c r="N831" i="3" s="1"/>
  <c r="L827" i="3"/>
  <c r="M827" i="3"/>
  <c r="N827" i="3" s="1"/>
  <c r="M823" i="3"/>
  <c r="N823" i="3" s="1"/>
  <c r="L823" i="3"/>
  <c r="L819" i="3"/>
  <c r="M819" i="3"/>
  <c r="N819" i="3" s="1"/>
  <c r="L815" i="3"/>
  <c r="M815" i="3"/>
  <c r="N815" i="3" s="1"/>
  <c r="L811" i="3"/>
  <c r="M811" i="3"/>
  <c r="N811" i="3" s="1"/>
  <c r="M807" i="3"/>
  <c r="N807" i="3" s="1"/>
  <c r="L807" i="3"/>
  <c r="L803" i="3"/>
  <c r="M803" i="3"/>
  <c r="N803" i="3" s="1"/>
  <c r="L799" i="3"/>
  <c r="M799" i="3"/>
  <c r="N799" i="3" s="1"/>
  <c r="L795" i="3"/>
  <c r="M795" i="3" s="1"/>
  <c r="N795" i="3" s="1"/>
  <c r="M791" i="3"/>
  <c r="N791" i="3" s="1"/>
  <c r="L791" i="3"/>
  <c r="L787" i="3"/>
  <c r="M787" i="3"/>
  <c r="N787" i="3" s="1"/>
  <c r="L783" i="3"/>
  <c r="M783" i="3"/>
  <c r="N783" i="3" s="1"/>
  <c r="L779" i="3"/>
  <c r="M779" i="3"/>
  <c r="N779" i="3" s="1"/>
  <c r="M775" i="3"/>
  <c r="N775" i="3" s="1"/>
  <c r="L775" i="3"/>
  <c r="L771" i="3"/>
  <c r="M771" i="3"/>
  <c r="N771" i="3" s="1"/>
  <c r="L767" i="3"/>
  <c r="M767" i="3"/>
  <c r="N767" i="3" s="1"/>
  <c r="L763" i="3"/>
  <c r="M763" i="3"/>
  <c r="N763" i="3" s="1"/>
  <c r="M759" i="3"/>
  <c r="N759" i="3" s="1"/>
  <c r="L759" i="3"/>
  <c r="L755" i="3"/>
  <c r="M755" i="3"/>
  <c r="N755" i="3" s="1"/>
  <c r="L751" i="3"/>
  <c r="M751" i="3"/>
  <c r="N751" i="3" s="1"/>
  <c r="L747" i="3"/>
  <c r="M747" i="3"/>
  <c r="N747" i="3" s="1"/>
  <c r="M743" i="3"/>
  <c r="N743" i="3" s="1"/>
  <c r="L743" i="3"/>
  <c r="L739" i="3"/>
  <c r="M739" i="3"/>
  <c r="N739" i="3" s="1"/>
  <c r="L735" i="3"/>
  <c r="M735" i="3"/>
  <c r="N735" i="3" s="1"/>
  <c r="L731" i="3"/>
  <c r="M731" i="3"/>
  <c r="N731" i="3" s="1"/>
  <c r="M727" i="3"/>
  <c r="N727" i="3" s="1"/>
  <c r="L727" i="3"/>
  <c r="L723" i="3"/>
  <c r="M723" i="3"/>
  <c r="N723" i="3" s="1"/>
  <c r="L719" i="3"/>
  <c r="M719" i="3"/>
  <c r="N719" i="3" s="1"/>
  <c r="L715" i="3"/>
  <c r="M715" i="3"/>
  <c r="N715" i="3" s="1"/>
  <c r="M711" i="3"/>
  <c r="N711" i="3" s="1"/>
  <c r="L711" i="3"/>
  <c r="L707" i="3"/>
  <c r="M707" i="3"/>
  <c r="N707" i="3" s="1"/>
  <c r="L703" i="3"/>
  <c r="M703" i="3"/>
  <c r="N703" i="3" s="1"/>
  <c r="L699" i="3"/>
  <c r="M699" i="3"/>
  <c r="N699" i="3" s="1"/>
  <c r="M695" i="3"/>
  <c r="N695" i="3" s="1"/>
  <c r="L695" i="3"/>
  <c r="L691" i="3"/>
  <c r="M691" i="3" s="1"/>
  <c r="N691" i="3" s="1"/>
  <c r="L687" i="3"/>
  <c r="M687" i="3"/>
  <c r="N687" i="3" s="1"/>
  <c r="L683" i="3"/>
  <c r="M683" i="3"/>
  <c r="N683" i="3" s="1"/>
  <c r="M679" i="3"/>
  <c r="N679" i="3" s="1"/>
  <c r="L679" i="3"/>
  <c r="L675" i="3"/>
  <c r="M675" i="3"/>
  <c r="N675" i="3" s="1"/>
  <c r="L671" i="3"/>
  <c r="M671" i="3"/>
  <c r="N671" i="3" s="1"/>
  <c r="L667" i="3"/>
  <c r="M667" i="3"/>
  <c r="N667" i="3" s="1"/>
  <c r="M663" i="3"/>
  <c r="N663" i="3" s="1"/>
  <c r="L663" i="3"/>
  <c r="L659" i="3"/>
  <c r="M659" i="3"/>
  <c r="N659" i="3" s="1"/>
  <c r="L655" i="3"/>
  <c r="M655" i="3"/>
  <c r="N655" i="3" s="1"/>
  <c r="L651" i="3"/>
  <c r="M651" i="3"/>
  <c r="N651" i="3" s="1"/>
  <c r="M647" i="3"/>
  <c r="N647" i="3" s="1"/>
  <c r="L647" i="3"/>
  <c r="L643" i="3"/>
  <c r="M643" i="3"/>
  <c r="N643" i="3" s="1"/>
  <c r="L639" i="3"/>
  <c r="M639" i="3"/>
  <c r="N639" i="3" s="1"/>
  <c r="L635" i="3"/>
  <c r="M635" i="3"/>
  <c r="N635" i="3" s="1"/>
  <c r="M631" i="3"/>
  <c r="N631" i="3" s="1"/>
  <c r="L631" i="3"/>
  <c r="L627" i="3"/>
  <c r="M627" i="3" s="1"/>
  <c r="N627" i="3" s="1"/>
  <c r="L623" i="3"/>
  <c r="M623" i="3"/>
  <c r="N623" i="3" s="1"/>
  <c r="L619" i="3"/>
  <c r="M619" i="3"/>
  <c r="N619" i="3" s="1"/>
  <c r="M615" i="3"/>
  <c r="N615" i="3" s="1"/>
  <c r="L615" i="3"/>
  <c r="L611" i="3"/>
  <c r="M611" i="3"/>
  <c r="N611" i="3" s="1"/>
  <c r="L607" i="3"/>
  <c r="M607" i="3"/>
  <c r="N607" i="3" s="1"/>
  <c r="L603" i="3"/>
  <c r="M603" i="3"/>
  <c r="N603" i="3" s="1"/>
  <c r="M599" i="3"/>
  <c r="N599" i="3" s="1"/>
  <c r="L599" i="3"/>
  <c r="L595" i="3"/>
  <c r="M595" i="3"/>
  <c r="N595" i="3" s="1"/>
  <c r="L591" i="3"/>
  <c r="M591" i="3"/>
  <c r="N591" i="3" s="1"/>
  <c r="L587" i="3"/>
  <c r="M587" i="3" s="1"/>
  <c r="N587" i="3" s="1"/>
  <c r="M583" i="3"/>
  <c r="N583" i="3" s="1"/>
  <c r="L583" i="3"/>
  <c r="L579" i="3"/>
  <c r="M579" i="3"/>
  <c r="N579" i="3" s="1"/>
  <c r="L575" i="3"/>
  <c r="M575" i="3"/>
  <c r="N575" i="3" s="1"/>
  <c r="L571" i="3"/>
  <c r="M571" i="3"/>
  <c r="N571" i="3" s="1"/>
  <c r="M567" i="3"/>
  <c r="N567" i="3" s="1"/>
  <c r="L567" i="3"/>
  <c r="L563" i="3"/>
  <c r="M563" i="3"/>
  <c r="N563" i="3" s="1"/>
  <c r="L559" i="3"/>
  <c r="M559" i="3"/>
  <c r="N559" i="3" s="1"/>
  <c r="L555" i="3"/>
  <c r="M555" i="3"/>
  <c r="N555" i="3" s="1"/>
  <c r="M551" i="3"/>
  <c r="N551" i="3" s="1"/>
  <c r="L551" i="3"/>
  <c r="L547" i="3"/>
  <c r="M547" i="3" s="1"/>
  <c r="N547" i="3" s="1"/>
  <c r="L543" i="3"/>
  <c r="M543" i="3"/>
  <c r="N543" i="3" s="1"/>
  <c r="L539" i="3"/>
  <c r="M539" i="3"/>
  <c r="N539" i="3" s="1"/>
  <c r="M535" i="3"/>
  <c r="N535" i="3" s="1"/>
  <c r="L535" i="3"/>
  <c r="L531" i="3"/>
  <c r="M531" i="3"/>
  <c r="N531" i="3" s="1"/>
  <c r="L527" i="3"/>
  <c r="M527" i="3"/>
  <c r="N527" i="3" s="1"/>
  <c r="L523" i="3"/>
  <c r="M523" i="3"/>
  <c r="N523" i="3" s="1"/>
  <c r="M519" i="3"/>
  <c r="N519" i="3" s="1"/>
  <c r="L519" i="3"/>
  <c r="L515" i="3"/>
  <c r="M515" i="3"/>
  <c r="N515" i="3" s="1"/>
  <c r="L511" i="3"/>
  <c r="M511" i="3"/>
  <c r="N511" i="3" s="1"/>
  <c r="L507" i="3"/>
  <c r="M507" i="3"/>
  <c r="N507" i="3" s="1"/>
  <c r="M503" i="3"/>
  <c r="N503" i="3" s="1"/>
  <c r="L503" i="3"/>
  <c r="L499" i="3"/>
  <c r="M499" i="3"/>
  <c r="N499" i="3" s="1"/>
  <c r="L495" i="3"/>
  <c r="M495" i="3"/>
  <c r="N495" i="3" s="1"/>
  <c r="L491" i="3"/>
  <c r="M491" i="3"/>
  <c r="N491" i="3" s="1"/>
  <c r="M487" i="3"/>
  <c r="N487" i="3" s="1"/>
  <c r="L487" i="3"/>
  <c r="L483" i="3"/>
  <c r="M483" i="3"/>
  <c r="N483" i="3" s="1"/>
  <c r="L479" i="3"/>
  <c r="M479" i="3"/>
  <c r="N479" i="3" s="1"/>
  <c r="M475" i="3"/>
  <c r="N475" i="3" s="1"/>
  <c r="L475" i="3"/>
  <c r="M471" i="3"/>
  <c r="N471" i="3" s="1"/>
  <c r="L471" i="3"/>
  <c r="M467" i="3"/>
  <c r="N467" i="3" s="1"/>
  <c r="L467" i="3"/>
  <c r="M2426" i="3"/>
  <c r="N2426" i="3" s="1"/>
  <c r="L2426" i="3"/>
  <c r="M2422" i="3"/>
  <c r="N2422" i="3" s="1"/>
  <c r="L2422" i="3"/>
  <c r="M2418" i="3"/>
  <c r="N2418" i="3" s="1"/>
  <c r="L2418" i="3"/>
  <c r="M2414" i="3"/>
  <c r="N2414" i="3" s="1"/>
  <c r="L2414" i="3"/>
  <c r="L2410" i="3"/>
  <c r="M2410" i="3"/>
  <c r="N2410" i="3" s="1"/>
  <c r="M2406" i="3"/>
  <c r="N2406" i="3" s="1"/>
  <c r="L2406" i="3"/>
  <c r="M2402" i="3"/>
  <c r="N2402" i="3" s="1"/>
  <c r="L2402" i="3"/>
  <c r="M2398" i="3"/>
  <c r="N2398" i="3" s="1"/>
  <c r="L2398" i="3"/>
  <c r="L2394" i="3"/>
  <c r="M2394" i="3"/>
  <c r="N2394" i="3" s="1"/>
  <c r="M2390" i="3"/>
  <c r="N2390" i="3" s="1"/>
  <c r="L2390" i="3"/>
  <c r="M2386" i="3"/>
  <c r="N2386" i="3" s="1"/>
  <c r="L2386" i="3"/>
  <c r="L2382" i="3"/>
  <c r="M2382" i="3"/>
  <c r="N2382" i="3" s="1"/>
  <c r="M2378" i="3"/>
  <c r="N2378" i="3" s="1"/>
  <c r="L2378" i="3"/>
  <c r="M2374" i="3"/>
  <c r="N2374" i="3" s="1"/>
  <c r="L2374" i="3"/>
  <c r="M2370" i="3"/>
  <c r="N2370" i="3" s="1"/>
  <c r="L2370" i="3"/>
  <c r="L2366" i="3"/>
  <c r="M2366" i="3"/>
  <c r="N2366" i="3" s="1"/>
  <c r="M2362" i="3"/>
  <c r="N2362" i="3" s="1"/>
  <c r="L2362" i="3"/>
  <c r="M2358" i="3"/>
  <c r="N2358" i="3" s="1"/>
  <c r="L2358" i="3"/>
  <c r="M2354" i="3"/>
  <c r="N2354" i="3" s="1"/>
  <c r="L2354" i="3"/>
  <c r="M2350" i="3"/>
  <c r="N2350" i="3" s="1"/>
  <c r="L2350" i="3"/>
  <c r="M2346" i="3"/>
  <c r="N2346" i="3" s="1"/>
  <c r="L2346" i="3"/>
  <c r="M2342" i="3"/>
  <c r="N2342" i="3" s="1"/>
  <c r="L2342" i="3"/>
  <c r="M2338" i="3"/>
  <c r="N2338" i="3" s="1"/>
  <c r="L2338" i="3"/>
  <c r="M2334" i="3"/>
  <c r="N2334" i="3" s="1"/>
  <c r="L2334" i="3"/>
  <c r="M2330" i="3"/>
  <c r="N2330" i="3" s="1"/>
  <c r="L2330" i="3"/>
  <c r="M2326" i="3"/>
  <c r="N2326" i="3" s="1"/>
  <c r="L2326" i="3"/>
  <c r="M2322" i="3"/>
  <c r="N2322" i="3" s="1"/>
  <c r="L2322" i="3"/>
  <c r="L2318" i="3"/>
  <c r="M2318" i="3"/>
  <c r="N2318" i="3" s="1"/>
  <c r="M2314" i="3"/>
  <c r="N2314" i="3" s="1"/>
  <c r="L2314" i="3"/>
  <c r="M2310" i="3"/>
  <c r="N2310" i="3" s="1"/>
  <c r="L2310" i="3"/>
  <c r="L2306" i="3"/>
  <c r="M2306" i="3" s="1"/>
  <c r="N2306" i="3" s="1"/>
  <c r="M2302" i="3"/>
  <c r="N2302" i="3" s="1"/>
  <c r="L2302" i="3"/>
  <c r="M2298" i="3"/>
  <c r="N2298" i="3" s="1"/>
  <c r="L2298" i="3"/>
  <c r="M2294" i="3"/>
  <c r="N2294" i="3" s="1"/>
  <c r="L2294" i="3"/>
  <c r="M2290" i="3"/>
  <c r="N2290" i="3" s="1"/>
  <c r="L2290" i="3"/>
  <c r="M2286" i="3"/>
  <c r="N2286" i="3" s="1"/>
  <c r="L2286" i="3"/>
  <c r="L2282" i="3"/>
  <c r="M2282" i="3"/>
  <c r="N2282" i="3" s="1"/>
  <c r="M2278" i="3"/>
  <c r="N2278" i="3" s="1"/>
  <c r="L2278" i="3"/>
  <c r="M2274" i="3"/>
  <c r="N2274" i="3" s="1"/>
  <c r="L2274" i="3"/>
  <c r="M2270" i="3"/>
  <c r="N2270" i="3" s="1"/>
  <c r="L2270" i="3"/>
  <c r="L2266" i="3"/>
  <c r="M2266" i="3"/>
  <c r="N2266" i="3" s="1"/>
  <c r="M2262" i="3"/>
  <c r="N2262" i="3" s="1"/>
  <c r="L2262" i="3"/>
  <c r="M2258" i="3"/>
  <c r="N2258" i="3" s="1"/>
  <c r="L2258" i="3"/>
  <c r="L2254" i="3"/>
  <c r="M2254" i="3"/>
  <c r="N2254" i="3" s="1"/>
  <c r="M2250" i="3"/>
  <c r="N2250" i="3" s="1"/>
  <c r="L2250" i="3"/>
  <c r="M2246" i="3"/>
  <c r="N2246" i="3" s="1"/>
  <c r="L2246" i="3"/>
  <c r="M2242" i="3"/>
  <c r="N2242" i="3" s="1"/>
  <c r="L2242" i="3"/>
  <c r="L2238" i="3"/>
  <c r="M2238" i="3"/>
  <c r="N2238" i="3" s="1"/>
  <c r="M2234" i="3"/>
  <c r="N2234" i="3" s="1"/>
  <c r="L2234" i="3"/>
  <c r="M2230" i="3"/>
  <c r="N2230" i="3" s="1"/>
  <c r="L2230" i="3"/>
  <c r="M2226" i="3"/>
  <c r="N2226" i="3" s="1"/>
  <c r="L2226" i="3"/>
  <c r="M2222" i="3"/>
  <c r="N2222" i="3" s="1"/>
  <c r="L2222" i="3"/>
  <c r="M2218" i="3"/>
  <c r="N2218" i="3" s="1"/>
  <c r="L2218" i="3"/>
  <c r="M2214" i="3"/>
  <c r="N2214" i="3" s="1"/>
  <c r="L2214" i="3"/>
  <c r="M2210" i="3"/>
  <c r="N2210" i="3" s="1"/>
  <c r="L2210" i="3"/>
  <c r="M2206" i="3"/>
  <c r="N2206" i="3" s="1"/>
  <c r="L2206" i="3"/>
  <c r="L2202" i="3"/>
  <c r="M2202" i="3" s="1"/>
  <c r="N2202" i="3" s="1"/>
  <c r="M2198" i="3"/>
  <c r="N2198" i="3" s="1"/>
  <c r="L2198" i="3"/>
  <c r="M2194" i="3"/>
  <c r="N2194" i="3" s="1"/>
  <c r="L2194" i="3"/>
  <c r="L2190" i="3"/>
  <c r="M2190" i="3"/>
  <c r="N2190" i="3" s="1"/>
  <c r="M2186" i="3"/>
  <c r="N2186" i="3" s="1"/>
  <c r="L2186" i="3"/>
  <c r="M2182" i="3"/>
  <c r="N2182" i="3" s="1"/>
  <c r="L2182" i="3"/>
  <c r="M2178" i="3"/>
  <c r="N2178" i="3" s="1"/>
  <c r="L2178" i="3"/>
  <c r="M2174" i="3"/>
  <c r="N2174" i="3" s="1"/>
  <c r="L2174" i="3"/>
  <c r="M2170" i="3"/>
  <c r="N2170" i="3" s="1"/>
  <c r="L2170" i="3"/>
  <c r="M2166" i="3"/>
  <c r="N2166" i="3" s="1"/>
  <c r="L2166" i="3"/>
  <c r="M2162" i="3"/>
  <c r="N2162" i="3" s="1"/>
  <c r="L2162" i="3"/>
  <c r="M2158" i="3"/>
  <c r="N2158" i="3" s="1"/>
  <c r="L2158" i="3"/>
  <c r="L2154" i="3"/>
  <c r="M2154" i="3"/>
  <c r="N2154" i="3" s="1"/>
  <c r="M2150" i="3"/>
  <c r="N2150" i="3" s="1"/>
  <c r="L2150" i="3"/>
  <c r="M2146" i="3"/>
  <c r="N2146" i="3" s="1"/>
  <c r="L2146" i="3"/>
  <c r="M2142" i="3"/>
  <c r="N2142" i="3" s="1"/>
  <c r="L2142" i="3"/>
  <c r="L2138" i="3"/>
  <c r="M2138" i="3"/>
  <c r="N2138" i="3" s="1"/>
  <c r="M2134" i="3"/>
  <c r="N2134" i="3" s="1"/>
  <c r="L2134" i="3"/>
  <c r="M2130" i="3"/>
  <c r="N2130" i="3" s="1"/>
  <c r="L2130" i="3"/>
  <c r="L2126" i="3"/>
  <c r="M2126" i="3"/>
  <c r="N2126" i="3" s="1"/>
  <c r="M2122" i="3"/>
  <c r="N2122" i="3" s="1"/>
  <c r="L2122" i="3"/>
  <c r="M2118" i="3"/>
  <c r="N2118" i="3" s="1"/>
  <c r="L2118" i="3"/>
  <c r="M2114" i="3"/>
  <c r="N2114" i="3" s="1"/>
  <c r="L2114" i="3"/>
  <c r="L2110" i="3"/>
  <c r="M2110" i="3"/>
  <c r="N2110" i="3" s="1"/>
  <c r="M2106" i="3"/>
  <c r="N2106" i="3" s="1"/>
  <c r="L2106" i="3"/>
  <c r="M2102" i="3"/>
  <c r="N2102" i="3" s="1"/>
  <c r="L2102" i="3"/>
  <c r="L2098" i="3"/>
  <c r="M2098" i="3" s="1"/>
  <c r="N2098" i="3" s="1"/>
  <c r="M2094" i="3"/>
  <c r="N2094" i="3" s="1"/>
  <c r="L2094" i="3"/>
  <c r="M2090" i="3"/>
  <c r="N2090" i="3" s="1"/>
  <c r="L2090" i="3"/>
  <c r="M2086" i="3"/>
  <c r="N2086" i="3" s="1"/>
  <c r="L2086" i="3"/>
  <c r="M2082" i="3"/>
  <c r="N2082" i="3" s="1"/>
  <c r="L2082" i="3"/>
  <c r="M2078" i="3"/>
  <c r="N2078" i="3" s="1"/>
  <c r="L2078" i="3"/>
  <c r="M2074" i="3"/>
  <c r="N2074" i="3" s="1"/>
  <c r="L2074" i="3"/>
  <c r="M2070" i="3"/>
  <c r="N2070" i="3" s="1"/>
  <c r="L2070" i="3"/>
  <c r="M2066" i="3"/>
  <c r="N2066" i="3" s="1"/>
  <c r="L2066" i="3"/>
  <c r="L2062" i="3"/>
  <c r="M2062" i="3"/>
  <c r="N2062" i="3" s="1"/>
  <c r="L2058" i="3"/>
  <c r="M2058" i="3" s="1"/>
  <c r="N2058" i="3" s="1"/>
  <c r="M2054" i="3"/>
  <c r="N2054" i="3" s="1"/>
  <c r="L2054" i="3"/>
  <c r="M2050" i="3"/>
  <c r="N2050" i="3" s="1"/>
  <c r="L2050" i="3"/>
  <c r="M2046" i="3"/>
  <c r="N2046" i="3" s="1"/>
  <c r="L2046" i="3"/>
  <c r="M2042" i="3"/>
  <c r="N2042" i="3" s="1"/>
  <c r="L2042" i="3"/>
  <c r="M2038" i="3"/>
  <c r="N2038" i="3" s="1"/>
  <c r="L2038" i="3"/>
  <c r="M2034" i="3"/>
  <c r="N2034" i="3" s="1"/>
  <c r="L2034" i="3"/>
  <c r="M2030" i="3"/>
  <c r="N2030" i="3" s="1"/>
  <c r="L2030" i="3"/>
  <c r="L2026" i="3"/>
  <c r="M2026" i="3"/>
  <c r="N2026" i="3" s="1"/>
  <c r="M2022" i="3"/>
  <c r="N2022" i="3" s="1"/>
  <c r="L2022" i="3"/>
  <c r="M2018" i="3"/>
  <c r="N2018" i="3" s="1"/>
  <c r="L2018" i="3"/>
  <c r="M2014" i="3"/>
  <c r="N2014" i="3" s="1"/>
  <c r="L2014" i="3"/>
  <c r="L2010" i="3"/>
  <c r="M2010" i="3"/>
  <c r="N2010" i="3" s="1"/>
  <c r="M2006" i="3"/>
  <c r="N2006" i="3" s="1"/>
  <c r="L2006" i="3"/>
  <c r="M2002" i="3"/>
  <c r="N2002" i="3" s="1"/>
  <c r="L2002" i="3"/>
  <c r="L1998" i="3"/>
  <c r="M1998" i="3"/>
  <c r="N1998" i="3" s="1"/>
  <c r="M1994" i="3"/>
  <c r="N1994" i="3" s="1"/>
  <c r="L1994" i="3"/>
  <c r="M1990" i="3"/>
  <c r="N1990" i="3" s="1"/>
  <c r="L1990" i="3"/>
  <c r="M1986" i="3"/>
  <c r="N1986" i="3" s="1"/>
  <c r="L1986" i="3"/>
  <c r="L1982" i="3"/>
  <c r="M1982" i="3"/>
  <c r="N1982" i="3" s="1"/>
  <c r="M1978" i="3"/>
  <c r="N1978" i="3" s="1"/>
  <c r="L1978" i="3"/>
  <c r="M1974" i="3"/>
  <c r="N1974" i="3" s="1"/>
  <c r="L1974" i="3"/>
  <c r="M1970" i="3"/>
  <c r="N1970" i="3" s="1"/>
  <c r="L1970" i="3"/>
  <c r="M1966" i="3"/>
  <c r="N1966" i="3" s="1"/>
  <c r="L1966" i="3"/>
  <c r="M1962" i="3"/>
  <c r="N1962" i="3" s="1"/>
  <c r="L1962" i="3"/>
  <c r="M1958" i="3"/>
  <c r="N1958" i="3" s="1"/>
  <c r="L1958" i="3"/>
  <c r="M1954" i="3"/>
  <c r="N1954" i="3" s="1"/>
  <c r="L1954" i="3"/>
  <c r="M1950" i="3"/>
  <c r="N1950" i="3" s="1"/>
  <c r="L1950" i="3"/>
  <c r="M1946" i="3"/>
  <c r="N1946" i="3" s="1"/>
  <c r="L1946" i="3"/>
  <c r="M1942" i="3"/>
  <c r="N1942" i="3" s="1"/>
  <c r="L1942" i="3"/>
  <c r="M1938" i="3"/>
  <c r="N1938" i="3" s="1"/>
  <c r="L1938" i="3"/>
  <c r="L1934" i="3"/>
  <c r="M1934" i="3"/>
  <c r="N1934" i="3" s="1"/>
  <c r="M1930" i="3"/>
  <c r="N1930" i="3" s="1"/>
  <c r="L1930" i="3"/>
  <c r="M1926" i="3"/>
  <c r="N1926" i="3" s="1"/>
  <c r="L1926" i="3"/>
  <c r="M1922" i="3"/>
  <c r="N1922" i="3" s="1"/>
  <c r="L1922" i="3"/>
  <c r="M1918" i="3"/>
  <c r="N1918" i="3" s="1"/>
  <c r="L1918" i="3"/>
  <c r="M1914" i="3"/>
  <c r="N1914" i="3" s="1"/>
  <c r="L1914" i="3"/>
  <c r="M1910" i="3"/>
  <c r="N1910" i="3" s="1"/>
  <c r="L1910" i="3"/>
  <c r="M1906" i="3"/>
  <c r="N1906" i="3" s="1"/>
  <c r="L1906" i="3"/>
  <c r="M1902" i="3"/>
  <c r="N1902" i="3" s="1"/>
  <c r="L1902" i="3"/>
  <c r="L1898" i="3"/>
  <c r="M1898" i="3"/>
  <c r="N1898" i="3" s="1"/>
  <c r="M1894" i="3"/>
  <c r="N1894" i="3" s="1"/>
  <c r="L1894" i="3"/>
  <c r="M1890" i="3"/>
  <c r="N1890" i="3" s="1"/>
  <c r="L1890" i="3"/>
  <c r="M1886" i="3"/>
  <c r="N1886" i="3" s="1"/>
  <c r="L1886" i="3"/>
  <c r="L1882" i="3"/>
  <c r="M1882" i="3"/>
  <c r="N1882" i="3" s="1"/>
  <c r="M1878" i="3"/>
  <c r="N1878" i="3" s="1"/>
  <c r="L1878" i="3"/>
  <c r="M1874" i="3"/>
  <c r="N1874" i="3" s="1"/>
  <c r="L1874" i="3"/>
  <c r="L1870" i="3"/>
  <c r="M1870" i="3"/>
  <c r="N1870" i="3" s="1"/>
  <c r="M1866" i="3"/>
  <c r="N1866" i="3" s="1"/>
  <c r="L1866" i="3"/>
  <c r="M1862" i="3"/>
  <c r="N1862" i="3" s="1"/>
  <c r="L1862" i="3"/>
  <c r="M1858" i="3"/>
  <c r="N1858" i="3" s="1"/>
  <c r="L1858" i="3"/>
  <c r="L1854" i="3"/>
  <c r="M1854" i="3"/>
  <c r="N1854" i="3" s="1"/>
  <c r="M1850" i="3"/>
  <c r="N1850" i="3" s="1"/>
  <c r="L1850" i="3"/>
  <c r="M1846" i="3"/>
  <c r="N1846" i="3" s="1"/>
  <c r="L1846" i="3"/>
  <c r="M1842" i="3"/>
  <c r="N1842" i="3" s="1"/>
  <c r="L1842" i="3"/>
  <c r="M1838" i="3"/>
  <c r="N1838" i="3" s="1"/>
  <c r="L1838" i="3"/>
  <c r="M1834" i="3"/>
  <c r="N1834" i="3" s="1"/>
  <c r="L1834" i="3"/>
  <c r="M1830" i="3"/>
  <c r="N1830" i="3" s="1"/>
  <c r="L1830" i="3"/>
  <c r="M1826" i="3"/>
  <c r="N1826" i="3" s="1"/>
  <c r="L1826" i="3"/>
  <c r="M1822" i="3"/>
  <c r="N1822" i="3" s="1"/>
  <c r="L1822" i="3"/>
  <c r="M1818" i="3"/>
  <c r="N1818" i="3" s="1"/>
  <c r="L1818" i="3"/>
  <c r="M1814" i="3"/>
  <c r="N1814" i="3" s="1"/>
  <c r="L1814" i="3"/>
  <c r="M1810" i="3"/>
  <c r="N1810" i="3" s="1"/>
  <c r="L1810" i="3"/>
  <c r="L1806" i="3"/>
  <c r="M1806" i="3" s="1"/>
  <c r="N1806" i="3" s="1"/>
  <c r="M1802" i="3"/>
  <c r="N1802" i="3" s="1"/>
  <c r="L1802" i="3"/>
  <c r="M1798" i="3"/>
  <c r="N1798" i="3" s="1"/>
  <c r="L1798" i="3"/>
  <c r="M1794" i="3"/>
  <c r="N1794" i="3" s="1"/>
  <c r="L1794" i="3"/>
  <c r="M1790" i="3"/>
  <c r="N1790" i="3" s="1"/>
  <c r="L1790" i="3"/>
  <c r="M1786" i="3"/>
  <c r="N1786" i="3" s="1"/>
  <c r="L1786" i="3"/>
  <c r="L1782" i="3"/>
  <c r="M1782" i="3"/>
  <c r="N1782" i="3" s="1"/>
  <c r="M1778" i="3"/>
  <c r="N1778" i="3" s="1"/>
  <c r="L1778" i="3"/>
  <c r="M1774" i="3"/>
  <c r="N1774" i="3" s="1"/>
  <c r="L1774" i="3"/>
  <c r="L1770" i="3"/>
  <c r="M1770" i="3"/>
  <c r="N1770" i="3" s="1"/>
  <c r="M1766" i="3"/>
  <c r="N1766" i="3" s="1"/>
  <c r="L1766" i="3"/>
  <c r="M1762" i="3"/>
  <c r="N1762" i="3" s="1"/>
  <c r="L1762" i="3"/>
  <c r="M1758" i="3"/>
  <c r="N1758" i="3" s="1"/>
  <c r="L1758" i="3"/>
  <c r="L1754" i="3"/>
  <c r="M1754" i="3"/>
  <c r="N1754" i="3" s="1"/>
  <c r="M1750" i="3"/>
  <c r="N1750" i="3" s="1"/>
  <c r="L1750" i="3"/>
  <c r="M1746" i="3"/>
  <c r="N1746" i="3" s="1"/>
  <c r="L1746" i="3"/>
  <c r="M1742" i="3"/>
  <c r="N1742" i="3" s="1"/>
  <c r="L1742" i="3"/>
  <c r="L1738" i="3"/>
  <c r="M1738" i="3"/>
  <c r="N1738" i="3" s="1"/>
  <c r="M1734" i="3"/>
  <c r="N1734" i="3" s="1"/>
  <c r="L1734" i="3"/>
  <c r="M1730" i="3"/>
  <c r="N1730" i="3" s="1"/>
  <c r="L1730" i="3"/>
  <c r="L1726" i="3"/>
  <c r="M1726" i="3"/>
  <c r="N1726" i="3" s="1"/>
  <c r="M1722" i="3"/>
  <c r="N1722" i="3" s="1"/>
  <c r="L1722" i="3"/>
  <c r="M1718" i="3"/>
  <c r="N1718" i="3" s="1"/>
  <c r="L1718" i="3"/>
  <c r="M1714" i="3"/>
  <c r="N1714" i="3" s="1"/>
  <c r="L1714" i="3"/>
  <c r="M1710" i="3"/>
  <c r="N1710" i="3" s="1"/>
  <c r="L1710" i="3"/>
  <c r="L1706" i="3"/>
  <c r="M1706" i="3"/>
  <c r="N1706" i="3" s="1"/>
  <c r="M1702" i="3"/>
  <c r="N1702" i="3" s="1"/>
  <c r="L1702" i="3"/>
  <c r="L1698" i="3"/>
  <c r="M1698" i="3" s="1"/>
  <c r="N1698" i="3" s="1"/>
  <c r="M1694" i="3"/>
  <c r="N1694" i="3" s="1"/>
  <c r="L1694" i="3"/>
  <c r="L1690" i="3"/>
  <c r="M1690" i="3"/>
  <c r="N1690" i="3" s="1"/>
  <c r="M1686" i="3"/>
  <c r="N1686" i="3" s="1"/>
  <c r="L1686" i="3"/>
  <c r="M1682" i="3"/>
  <c r="N1682" i="3" s="1"/>
  <c r="L1682" i="3"/>
  <c r="M1678" i="3"/>
  <c r="N1678" i="3" s="1"/>
  <c r="L1678" i="3"/>
  <c r="L1674" i="3"/>
  <c r="M1674" i="3"/>
  <c r="N1674" i="3" s="1"/>
  <c r="M1670" i="3"/>
  <c r="N1670" i="3" s="1"/>
  <c r="L1670" i="3"/>
  <c r="M1666" i="3"/>
  <c r="N1666" i="3" s="1"/>
  <c r="L1666" i="3"/>
  <c r="M1662" i="3"/>
  <c r="N1662" i="3" s="1"/>
  <c r="L1662" i="3"/>
  <c r="M1658" i="3"/>
  <c r="N1658" i="3" s="1"/>
  <c r="L1658" i="3"/>
  <c r="L1654" i="3"/>
  <c r="M1654" i="3"/>
  <c r="N1654" i="3" s="1"/>
  <c r="M1650" i="3"/>
  <c r="N1650" i="3" s="1"/>
  <c r="L1650" i="3"/>
  <c r="M1646" i="3"/>
  <c r="N1646" i="3" s="1"/>
  <c r="L1646" i="3"/>
  <c r="L1642" i="3"/>
  <c r="M1642" i="3"/>
  <c r="N1642" i="3" s="1"/>
  <c r="M1638" i="3"/>
  <c r="N1638" i="3" s="1"/>
  <c r="L1638" i="3"/>
  <c r="L1634" i="3"/>
  <c r="M1634" i="3" s="1"/>
  <c r="N1634" i="3" s="1"/>
  <c r="M1630" i="3"/>
  <c r="N1630" i="3" s="1"/>
  <c r="L1630" i="3"/>
  <c r="L1626" i="3"/>
  <c r="M1626" i="3"/>
  <c r="N1626" i="3" s="1"/>
  <c r="M1622" i="3"/>
  <c r="N1622" i="3" s="1"/>
  <c r="L1622" i="3"/>
  <c r="M1618" i="3"/>
  <c r="N1618" i="3" s="1"/>
  <c r="L1618" i="3"/>
  <c r="M1614" i="3"/>
  <c r="N1614" i="3" s="1"/>
  <c r="L1614" i="3"/>
  <c r="L1610" i="3"/>
  <c r="M1610" i="3"/>
  <c r="N1610" i="3" s="1"/>
  <c r="M1606" i="3"/>
  <c r="N1606" i="3" s="1"/>
  <c r="L1606" i="3"/>
  <c r="M1602" i="3"/>
  <c r="N1602" i="3" s="1"/>
  <c r="L1602" i="3"/>
  <c r="M1598" i="3"/>
  <c r="N1598" i="3" s="1"/>
  <c r="L1598" i="3"/>
  <c r="L1594" i="3"/>
  <c r="M1594" i="3" s="1"/>
  <c r="N1594" i="3" s="1"/>
  <c r="M1590" i="3"/>
  <c r="N1590" i="3" s="1"/>
  <c r="L1590" i="3"/>
  <c r="M1586" i="3"/>
  <c r="N1586" i="3" s="1"/>
  <c r="L1586" i="3"/>
  <c r="M1582" i="3"/>
  <c r="N1582" i="3" s="1"/>
  <c r="L1582" i="3"/>
  <c r="L1578" i="3"/>
  <c r="M1578" i="3"/>
  <c r="N1578" i="3" s="1"/>
  <c r="M1574" i="3"/>
  <c r="N1574" i="3" s="1"/>
  <c r="L1574" i="3"/>
  <c r="M1570" i="3"/>
  <c r="N1570" i="3" s="1"/>
  <c r="L1570" i="3"/>
  <c r="M1566" i="3"/>
  <c r="N1566" i="3" s="1"/>
  <c r="L1566" i="3"/>
  <c r="L1562" i="3"/>
  <c r="M1562" i="3"/>
  <c r="N1562" i="3" s="1"/>
  <c r="M1558" i="3"/>
  <c r="N1558" i="3" s="1"/>
  <c r="L1558" i="3"/>
  <c r="L1554" i="3"/>
  <c r="M1554" i="3" s="1"/>
  <c r="N1554" i="3" s="1"/>
  <c r="M1550" i="3"/>
  <c r="N1550" i="3" s="1"/>
  <c r="L1550" i="3"/>
  <c r="L1546" i="3"/>
  <c r="M1546" i="3"/>
  <c r="N1546" i="3" s="1"/>
  <c r="M1542" i="3"/>
  <c r="N1542" i="3" s="1"/>
  <c r="L1542" i="3"/>
  <c r="M1538" i="3"/>
  <c r="N1538" i="3" s="1"/>
  <c r="L1538" i="3"/>
  <c r="M1534" i="3"/>
  <c r="N1534" i="3" s="1"/>
  <c r="L1534" i="3"/>
  <c r="M1530" i="3"/>
  <c r="N1530" i="3" s="1"/>
  <c r="L1530" i="3"/>
  <c r="L1526" i="3"/>
  <c r="M1526" i="3"/>
  <c r="N1526" i="3" s="1"/>
  <c r="M1522" i="3"/>
  <c r="N1522" i="3" s="1"/>
  <c r="L1522" i="3"/>
  <c r="M1518" i="3"/>
  <c r="N1518" i="3" s="1"/>
  <c r="L1518" i="3"/>
  <c r="L1514" i="3"/>
  <c r="M1514" i="3"/>
  <c r="N1514" i="3" s="1"/>
  <c r="M1510" i="3"/>
  <c r="N1510" i="3" s="1"/>
  <c r="L1510" i="3"/>
  <c r="M1506" i="3"/>
  <c r="N1506" i="3" s="1"/>
  <c r="L1506" i="3"/>
  <c r="M1502" i="3"/>
  <c r="N1502" i="3" s="1"/>
  <c r="L1502" i="3"/>
  <c r="L1498" i="3"/>
  <c r="M1498" i="3"/>
  <c r="N1498" i="3" s="1"/>
  <c r="M1494" i="3"/>
  <c r="N1494" i="3" s="1"/>
  <c r="L1494" i="3"/>
  <c r="M1490" i="3"/>
  <c r="N1490" i="3" s="1"/>
  <c r="L1490" i="3"/>
  <c r="M1486" i="3"/>
  <c r="N1486" i="3" s="1"/>
  <c r="L1486" i="3"/>
  <c r="L1482" i="3"/>
  <c r="M1482" i="3"/>
  <c r="N1482" i="3" s="1"/>
  <c r="M1478" i="3"/>
  <c r="N1478" i="3" s="1"/>
  <c r="L1478" i="3"/>
  <c r="M1474" i="3"/>
  <c r="N1474" i="3" s="1"/>
  <c r="L1474" i="3"/>
  <c r="M1470" i="3"/>
  <c r="N1470" i="3" s="1"/>
  <c r="L1470" i="3"/>
  <c r="M1466" i="3"/>
  <c r="N1466" i="3" s="1"/>
  <c r="L1466" i="3"/>
  <c r="M1462" i="3"/>
  <c r="N1462" i="3" s="1"/>
  <c r="L1462" i="3"/>
  <c r="M1458" i="3"/>
  <c r="N1458" i="3" s="1"/>
  <c r="L1458" i="3"/>
  <c r="M1454" i="3"/>
  <c r="N1454" i="3" s="1"/>
  <c r="L1454" i="3"/>
  <c r="L1450" i="3"/>
  <c r="M1450" i="3"/>
  <c r="N1450" i="3" s="1"/>
  <c r="M1446" i="3"/>
  <c r="N1446" i="3" s="1"/>
  <c r="L1446" i="3"/>
  <c r="M1442" i="3"/>
  <c r="N1442" i="3" s="1"/>
  <c r="L1442" i="3"/>
  <c r="M1438" i="3"/>
  <c r="N1438" i="3" s="1"/>
  <c r="L1438" i="3"/>
  <c r="L1434" i="3"/>
  <c r="M1434" i="3"/>
  <c r="N1434" i="3" s="1"/>
  <c r="M1430" i="3"/>
  <c r="N1430" i="3" s="1"/>
  <c r="L1430" i="3"/>
  <c r="M1426" i="3"/>
  <c r="N1426" i="3" s="1"/>
  <c r="L1426" i="3"/>
  <c r="M1422" i="3"/>
  <c r="N1422" i="3" s="1"/>
  <c r="L1422" i="3"/>
  <c r="L1418" i="3"/>
  <c r="M1418" i="3"/>
  <c r="N1418" i="3" s="1"/>
  <c r="M1414" i="3"/>
  <c r="N1414" i="3" s="1"/>
  <c r="L1414" i="3"/>
  <c r="M1410" i="3"/>
  <c r="N1410" i="3" s="1"/>
  <c r="L1410" i="3"/>
  <c r="M1406" i="3"/>
  <c r="N1406" i="3" s="1"/>
  <c r="L1406" i="3"/>
  <c r="M1402" i="3"/>
  <c r="N1402" i="3" s="1"/>
  <c r="L1402" i="3"/>
  <c r="L1398" i="3"/>
  <c r="M1398" i="3"/>
  <c r="N1398" i="3" s="1"/>
  <c r="M1394" i="3"/>
  <c r="N1394" i="3" s="1"/>
  <c r="L1394" i="3"/>
  <c r="M1390" i="3"/>
  <c r="N1390" i="3" s="1"/>
  <c r="L1390" i="3"/>
  <c r="L1386" i="3"/>
  <c r="M1386" i="3"/>
  <c r="N1386" i="3" s="1"/>
  <c r="M1382" i="3"/>
  <c r="N1382" i="3" s="1"/>
  <c r="L1382" i="3"/>
  <c r="M1378" i="3"/>
  <c r="N1378" i="3" s="1"/>
  <c r="L1378" i="3"/>
  <c r="M1374" i="3"/>
  <c r="N1374" i="3" s="1"/>
  <c r="L1374" i="3"/>
  <c r="L1370" i="3"/>
  <c r="M1370" i="3"/>
  <c r="N1370" i="3" s="1"/>
  <c r="M1366" i="3"/>
  <c r="N1366" i="3" s="1"/>
  <c r="L1366" i="3"/>
  <c r="M1362" i="3"/>
  <c r="N1362" i="3" s="1"/>
  <c r="L1362" i="3"/>
  <c r="M1358" i="3"/>
  <c r="N1358" i="3" s="1"/>
  <c r="L1358" i="3"/>
  <c r="L1354" i="3"/>
  <c r="M1354" i="3"/>
  <c r="N1354" i="3" s="1"/>
  <c r="M1350" i="3"/>
  <c r="N1350" i="3" s="1"/>
  <c r="L1350" i="3"/>
  <c r="M1346" i="3"/>
  <c r="N1346" i="3" s="1"/>
  <c r="L1346" i="3"/>
  <c r="M1342" i="3"/>
  <c r="N1342" i="3" s="1"/>
  <c r="L1342" i="3"/>
  <c r="M1338" i="3"/>
  <c r="N1338" i="3" s="1"/>
  <c r="L1338" i="3"/>
  <c r="M1334" i="3"/>
  <c r="N1334" i="3" s="1"/>
  <c r="L1334" i="3"/>
  <c r="M1330" i="3"/>
  <c r="N1330" i="3" s="1"/>
  <c r="L1330" i="3"/>
  <c r="M1326" i="3"/>
  <c r="N1326" i="3" s="1"/>
  <c r="L1326" i="3"/>
  <c r="L1322" i="3"/>
  <c r="M1322" i="3"/>
  <c r="N1322" i="3" s="1"/>
  <c r="M1318" i="3"/>
  <c r="N1318" i="3" s="1"/>
  <c r="L1318" i="3"/>
  <c r="M1314" i="3"/>
  <c r="N1314" i="3" s="1"/>
  <c r="L1314" i="3"/>
  <c r="M1310" i="3"/>
  <c r="N1310" i="3" s="1"/>
  <c r="L1310" i="3"/>
  <c r="L1306" i="3"/>
  <c r="M1306" i="3"/>
  <c r="N1306" i="3" s="1"/>
  <c r="M1302" i="3"/>
  <c r="N1302" i="3" s="1"/>
  <c r="L1302" i="3"/>
  <c r="M1298" i="3"/>
  <c r="N1298" i="3" s="1"/>
  <c r="L1298" i="3"/>
  <c r="M1294" i="3"/>
  <c r="N1294" i="3" s="1"/>
  <c r="L1294" i="3"/>
  <c r="L1290" i="3"/>
  <c r="M1290" i="3"/>
  <c r="N1290" i="3" s="1"/>
  <c r="M1286" i="3"/>
  <c r="N1286" i="3" s="1"/>
  <c r="L1286" i="3"/>
  <c r="M1282" i="3"/>
  <c r="N1282" i="3" s="1"/>
  <c r="L1282" i="3"/>
  <c r="M1278" i="3"/>
  <c r="N1278" i="3" s="1"/>
  <c r="L1278" i="3"/>
  <c r="M1274" i="3"/>
  <c r="N1274" i="3" s="1"/>
  <c r="L1274" i="3"/>
  <c r="L1270" i="3"/>
  <c r="M1270" i="3"/>
  <c r="N1270" i="3" s="1"/>
  <c r="M1266" i="3"/>
  <c r="N1266" i="3" s="1"/>
  <c r="L1266" i="3"/>
  <c r="M1262" i="3"/>
  <c r="N1262" i="3" s="1"/>
  <c r="L1262" i="3"/>
  <c r="L1258" i="3"/>
  <c r="M1258" i="3"/>
  <c r="N1258" i="3" s="1"/>
  <c r="M1254" i="3"/>
  <c r="N1254" i="3" s="1"/>
  <c r="L1254" i="3"/>
  <c r="M1250" i="3"/>
  <c r="N1250" i="3" s="1"/>
  <c r="L1250" i="3"/>
  <c r="M1246" i="3"/>
  <c r="N1246" i="3" s="1"/>
  <c r="L1246" i="3"/>
  <c r="L1242" i="3"/>
  <c r="M1242" i="3"/>
  <c r="N1242" i="3" s="1"/>
  <c r="M1238" i="3"/>
  <c r="N1238" i="3" s="1"/>
  <c r="L1238" i="3"/>
  <c r="M1234" i="3"/>
  <c r="N1234" i="3" s="1"/>
  <c r="L1234" i="3"/>
  <c r="M1230" i="3"/>
  <c r="N1230" i="3" s="1"/>
  <c r="L1230" i="3"/>
  <c r="L1226" i="3"/>
  <c r="M1226" i="3"/>
  <c r="N1226" i="3" s="1"/>
  <c r="M1222" i="3"/>
  <c r="N1222" i="3" s="1"/>
  <c r="L1222" i="3"/>
  <c r="M1218" i="3"/>
  <c r="N1218" i="3" s="1"/>
  <c r="L1218" i="3"/>
  <c r="L1214" i="3"/>
  <c r="M1214" i="3"/>
  <c r="N1214" i="3" s="1"/>
  <c r="M1210" i="3"/>
  <c r="N1210" i="3" s="1"/>
  <c r="L1210" i="3"/>
  <c r="M1206" i="3"/>
  <c r="N1206" i="3" s="1"/>
  <c r="L1206" i="3"/>
  <c r="M1202" i="3"/>
  <c r="N1202" i="3" s="1"/>
  <c r="L1202" i="3"/>
  <c r="M1198" i="3"/>
  <c r="N1198" i="3" s="1"/>
  <c r="L1198" i="3"/>
  <c r="L1194" i="3"/>
  <c r="M1194" i="3"/>
  <c r="N1194" i="3" s="1"/>
  <c r="M1190" i="3"/>
  <c r="N1190" i="3" s="1"/>
  <c r="L1190" i="3"/>
  <c r="M1186" i="3"/>
  <c r="N1186" i="3" s="1"/>
  <c r="L1186" i="3"/>
  <c r="M1182" i="3"/>
  <c r="N1182" i="3" s="1"/>
  <c r="L1182" i="3"/>
  <c r="L1178" i="3"/>
  <c r="M1178" i="3"/>
  <c r="N1178" i="3" s="1"/>
  <c r="M1174" i="3"/>
  <c r="N1174" i="3" s="1"/>
  <c r="L1174" i="3"/>
  <c r="M1170" i="3"/>
  <c r="N1170" i="3" s="1"/>
  <c r="L1170" i="3"/>
  <c r="M1166" i="3"/>
  <c r="N1166" i="3" s="1"/>
  <c r="L1166" i="3"/>
  <c r="L1162" i="3"/>
  <c r="M1162" i="3"/>
  <c r="N1162" i="3" s="1"/>
  <c r="M1158" i="3"/>
  <c r="N1158" i="3" s="1"/>
  <c r="L1158" i="3"/>
  <c r="M1154" i="3"/>
  <c r="N1154" i="3" s="1"/>
  <c r="L1154" i="3"/>
  <c r="M1150" i="3"/>
  <c r="N1150" i="3" s="1"/>
  <c r="L1150" i="3"/>
  <c r="M1146" i="3"/>
  <c r="N1146" i="3" s="1"/>
  <c r="L1146" i="3"/>
  <c r="L1142" i="3"/>
  <c r="M1142" i="3"/>
  <c r="N1142" i="3" s="1"/>
  <c r="M1138" i="3"/>
  <c r="N1138" i="3" s="1"/>
  <c r="L1138" i="3"/>
  <c r="M1134" i="3"/>
  <c r="N1134" i="3" s="1"/>
  <c r="L1134" i="3"/>
  <c r="L1130" i="3"/>
  <c r="M1130" i="3"/>
  <c r="N1130" i="3" s="1"/>
  <c r="M1126" i="3"/>
  <c r="N1126" i="3" s="1"/>
  <c r="L1126" i="3"/>
  <c r="M1122" i="3"/>
  <c r="N1122" i="3" s="1"/>
  <c r="L1122" i="3"/>
  <c r="M1118" i="3"/>
  <c r="N1118" i="3" s="1"/>
  <c r="L1118" i="3"/>
  <c r="L1114" i="3"/>
  <c r="M1114" i="3"/>
  <c r="N1114" i="3" s="1"/>
  <c r="M1110" i="3"/>
  <c r="N1110" i="3" s="1"/>
  <c r="L1110" i="3"/>
  <c r="M1106" i="3"/>
  <c r="N1106" i="3" s="1"/>
  <c r="L1106" i="3"/>
  <c r="M1102" i="3"/>
  <c r="N1102" i="3" s="1"/>
  <c r="L1102" i="3"/>
  <c r="L1098" i="3"/>
  <c r="M1098" i="3"/>
  <c r="N1098" i="3" s="1"/>
  <c r="M1094" i="3"/>
  <c r="N1094" i="3" s="1"/>
  <c r="L1094" i="3"/>
  <c r="L1090" i="3"/>
  <c r="M1090" i="3" s="1"/>
  <c r="N1090" i="3" s="1"/>
  <c r="M1086" i="3"/>
  <c r="N1086" i="3" s="1"/>
  <c r="L1086" i="3"/>
  <c r="M1082" i="3"/>
  <c r="N1082" i="3" s="1"/>
  <c r="L1082" i="3"/>
  <c r="M1078" i="3"/>
  <c r="N1078" i="3" s="1"/>
  <c r="L1078" i="3"/>
  <c r="M1074" i="3"/>
  <c r="N1074" i="3" s="1"/>
  <c r="L1074" i="3"/>
  <c r="M1070" i="3"/>
  <c r="N1070" i="3" s="1"/>
  <c r="L1070" i="3"/>
  <c r="L1066" i="3"/>
  <c r="M1066" i="3"/>
  <c r="N1066" i="3" s="1"/>
  <c r="M1062" i="3"/>
  <c r="N1062" i="3" s="1"/>
  <c r="L1062" i="3"/>
  <c r="M1058" i="3"/>
  <c r="N1058" i="3" s="1"/>
  <c r="L1058" i="3"/>
  <c r="M1054" i="3"/>
  <c r="N1054" i="3" s="1"/>
  <c r="L1054" i="3"/>
  <c r="L1050" i="3"/>
  <c r="M1050" i="3"/>
  <c r="N1050" i="3" s="1"/>
  <c r="M1046" i="3"/>
  <c r="N1046" i="3" s="1"/>
  <c r="L1046" i="3"/>
  <c r="M1042" i="3"/>
  <c r="N1042" i="3" s="1"/>
  <c r="L1042" i="3"/>
  <c r="M1038" i="3"/>
  <c r="N1038" i="3" s="1"/>
  <c r="L1038" i="3"/>
  <c r="L1034" i="3"/>
  <c r="M1034" i="3"/>
  <c r="N1034" i="3" s="1"/>
  <c r="M1030" i="3"/>
  <c r="N1030" i="3" s="1"/>
  <c r="L1030" i="3"/>
  <c r="M1026" i="3"/>
  <c r="N1026" i="3" s="1"/>
  <c r="L1026" i="3"/>
  <c r="M1022" i="3"/>
  <c r="N1022" i="3" s="1"/>
  <c r="L1022" i="3"/>
  <c r="M1018" i="3"/>
  <c r="N1018" i="3" s="1"/>
  <c r="L1018" i="3"/>
  <c r="L1014" i="3"/>
  <c r="M1014" i="3"/>
  <c r="N1014" i="3" s="1"/>
  <c r="M1010" i="3"/>
  <c r="N1010" i="3" s="1"/>
  <c r="L1010" i="3"/>
  <c r="M1006" i="3"/>
  <c r="N1006" i="3" s="1"/>
  <c r="L1006" i="3"/>
  <c r="L1002" i="3"/>
  <c r="M1002" i="3"/>
  <c r="N1002" i="3" s="1"/>
  <c r="M998" i="3"/>
  <c r="N998" i="3" s="1"/>
  <c r="L998" i="3"/>
  <c r="M994" i="3"/>
  <c r="N994" i="3" s="1"/>
  <c r="L994" i="3"/>
  <c r="M990" i="3"/>
  <c r="N990" i="3" s="1"/>
  <c r="L990" i="3"/>
  <c r="L986" i="3"/>
  <c r="M986" i="3"/>
  <c r="N986" i="3" s="1"/>
  <c r="M982" i="3"/>
  <c r="N982" i="3" s="1"/>
  <c r="L982" i="3"/>
  <c r="M978" i="3"/>
  <c r="N978" i="3" s="1"/>
  <c r="L978" i="3"/>
  <c r="M974" i="3"/>
  <c r="N974" i="3" s="1"/>
  <c r="L974" i="3"/>
  <c r="L970" i="3"/>
  <c r="M970" i="3"/>
  <c r="N970" i="3" s="1"/>
  <c r="M966" i="3"/>
  <c r="N966" i="3" s="1"/>
  <c r="L966" i="3"/>
  <c r="M962" i="3"/>
  <c r="N962" i="3" s="1"/>
  <c r="L962" i="3"/>
  <c r="L958" i="3"/>
  <c r="M958" i="3"/>
  <c r="N958" i="3" s="1"/>
  <c r="M954" i="3"/>
  <c r="N954" i="3" s="1"/>
  <c r="L954" i="3"/>
  <c r="M950" i="3"/>
  <c r="N950" i="3" s="1"/>
  <c r="L950" i="3"/>
  <c r="L946" i="3"/>
  <c r="M946" i="3" s="1"/>
  <c r="N946" i="3" s="1"/>
  <c r="M942" i="3"/>
  <c r="N942" i="3" s="1"/>
  <c r="L942" i="3"/>
  <c r="L938" i="3"/>
  <c r="M938" i="3"/>
  <c r="N938" i="3" s="1"/>
  <c r="M934" i="3"/>
  <c r="N934" i="3" s="1"/>
  <c r="L934" i="3"/>
  <c r="M930" i="3"/>
  <c r="N930" i="3" s="1"/>
  <c r="L930" i="3"/>
  <c r="M926" i="3"/>
  <c r="N926" i="3" s="1"/>
  <c r="L926" i="3"/>
  <c r="L922" i="3"/>
  <c r="M922" i="3"/>
  <c r="N922" i="3" s="1"/>
  <c r="M918" i="3"/>
  <c r="N918" i="3" s="1"/>
  <c r="L918" i="3"/>
  <c r="M914" i="3"/>
  <c r="N914" i="3" s="1"/>
  <c r="L914" i="3"/>
  <c r="M910" i="3"/>
  <c r="N910" i="3" s="1"/>
  <c r="L910" i="3"/>
  <c r="L906" i="3"/>
  <c r="M906" i="3"/>
  <c r="N906" i="3" s="1"/>
  <c r="M902" i="3"/>
  <c r="N902" i="3" s="1"/>
  <c r="L902" i="3"/>
  <c r="M898" i="3"/>
  <c r="N898" i="3" s="1"/>
  <c r="L898" i="3"/>
  <c r="M894" i="3"/>
  <c r="N894" i="3" s="1"/>
  <c r="L894" i="3"/>
  <c r="M890" i="3"/>
  <c r="N890" i="3" s="1"/>
  <c r="L890" i="3"/>
  <c r="L886" i="3"/>
  <c r="M886" i="3"/>
  <c r="N886" i="3" s="1"/>
  <c r="L882" i="3"/>
  <c r="M882" i="3" s="1"/>
  <c r="N882" i="3" s="1"/>
  <c r="M878" i="3"/>
  <c r="N878" i="3" s="1"/>
  <c r="L878" i="3"/>
  <c r="L874" i="3"/>
  <c r="M874" i="3"/>
  <c r="N874" i="3" s="1"/>
  <c r="M870" i="3"/>
  <c r="N870" i="3" s="1"/>
  <c r="L870" i="3"/>
  <c r="M866" i="3"/>
  <c r="N866" i="3" s="1"/>
  <c r="L866" i="3"/>
  <c r="M862" i="3"/>
  <c r="N862" i="3" s="1"/>
  <c r="L862" i="3"/>
  <c r="L858" i="3"/>
  <c r="M858" i="3"/>
  <c r="N858" i="3" s="1"/>
  <c r="M854" i="3"/>
  <c r="N854" i="3" s="1"/>
  <c r="L854" i="3"/>
  <c r="M850" i="3"/>
  <c r="N850" i="3" s="1"/>
  <c r="L850" i="3"/>
  <c r="M846" i="3"/>
  <c r="N846" i="3" s="1"/>
  <c r="L846" i="3"/>
  <c r="L842" i="3"/>
  <c r="M842" i="3"/>
  <c r="N842" i="3" s="1"/>
  <c r="M838" i="3"/>
  <c r="N838" i="3" s="1"/>
  <c r="L838" i="3"/>
  <c r="M834" i="3"/>
  <c r="N834" i="3" s="1"/>
  <c r="L834" i="3"/>
  <c r="M830" i="3"/>
  <c r="N830" i="3" s="1"/>
  <c r="L830" i="3"/>
  <c r="M826" i="3"/>
  <c r="N826" i="3" s="1"/>
  <c r="L826" i="3"/>
  <c r="M822" i="3"/>
  <c r="N822" i="3" s="1"/>
  <c r="L822" i="3"/>
  <c r="M818" i="3"/>
  <c r="N818" i="3" s="1"/>
  <c r="L818" i="3"/>
  <c r="M814" i="3"/>
  <c r="N814" i="3" s="1"/>
  <c r="L814" i="3"/>
  <c r="L810" i="3"/>
  <c r="M810" i="3"/>
  <c r="N810" i="3" s="1"/>
  <c r="M806" i="3"/>
  <c r="N806" i="3" s="1"/>
  <c r="L806" i="3"/>
  <c r="M802" i="3"/>
  <c r="N802" i="3" s="1"/>
  <c r="L802" i="3"/>
  <c r="M798" i="3"/>
  <c r="N798" i="3" s="1"/>
  <c r="L798" i="3"/>
  <c r="L794" i="3"/>
  <c r="M794" i="3"/>
  <c r="N794" i="3" s="1"/>
  <c r="M790" i="3"/>
  <c r="N790" i="3" s="1"/>
  <c r="L790" i="3"/>
  <c r="M786" i="3"/>
  <c r="N786" i="3" s="1"/>
  <c r="L786" i="3"/>
  <c r="M782" i="3"/>
  <c r="N782" i="3" s="1"/>
  <c r="L782" i="3"/>
  <c r="L778" i="3"/>
  <c r="M778" i="3"/>
  <c r="N778" i="3" s="1"/>
  <c r="M774" i="3"/>
  <c r="N774" i="3" s="1"/>
  <c r="L774" i="3"/>
  <c r="M770" i="3"/>
  <c r="N770" i="3" s="1"/>
  <c r="L770" i="3"/>
  <c r="M766" i="3"/>
  <c r="N766" i="3" s="1"/>
  <c r="L766" i="3"/>
  <c r="M762" i="3"/>
  <c r="N762" i="3" s="1"/>
  <c r="L762" i="3"/>
  <c r="L758" i="3"/>
  <c r="M758" i="3"/>
  <c r="N758" i="3" s="1"/>
  <c r="M754" i="3"/>
  <c r="N754" i="3" s="1"/>
  <c r="L754" i="3"/>
  <c r="M750" i="3"/>
  <c r="N750" i="3" s="1"/>
  <c r="L750" i="3"/>
  <c r="L746" i="3"/>
  <c r="M746" i="3"/>
  <c r="N746" i="3" s="1"/>
  <c r="M742" i="3"/>
  <c r="N742" i="3" s="1"/>
  <c r="L742" i="3"/>
  <c r="M738" i="3"/>
  <c r="N738" i="3" s="1"/>
  <c r="L738" i="3"/>
  <c r="M734" i="3"/>
  <c r="N734" i="3" s="1"/>
  <c r="L734" i="3"/>
  <c r="L730" i="3"/>
  <c r="M730" i="3"/>
  <c r="N730" i="3" s="1"/>
  <c r="M726" i="3"/>
  <c r="N726" i="3" s="1"/>
  <c r="L726" i="3"/>
  <c r="M722" i="3"/>
  <c r="N722" i="3" s="1"/>
  <c r="L722" i="3"/>
  <c r="M718" i="3"/>
  <c r="N718" i="3" s="1"/>
  <c r="L718" i="3"/>
  <c r="L714" i="3"/>
  <c r="M714" i="3"/>
  <c r="N714" i="3" s="1"/>
  <c r="M710" i="3"/>
  <c r="N710" i="3" s="1"/>
  <c r="L710" i="3"/>
  <c r="M706" i="3"/>
  <c r="N706" i="3" s="1"/>
  <c r="L706" i="3"/>
  <c r="L702" i="3"/>
  <c r="M702" i="3"/>
  <c r="N702" i="3" s="1"/>
  <c r="M698" i="3"/>
  <c r="N698" i="3" s="1"/>
  <c r="L698" i="3"/>
  <c r="M694" i="3"/>
  <c r="N694" i="3" s="1"/>
  <c r="L694" i="3"/>
  <c r="L690" i="3"/>
  <c r="M690" i="3" s="1"/>
  <c r="N690" i="3" s="1"/>
  <c r="M686" i="3"/>
  <c r="N686" i="3" s="1"/>
  <c r="L686" i="3"/>
  <c r="L682" i="3"/>
  <c r="M682" i="3"/>
  <c r="N682" i="3" s="1"/>
  <c r="M678" i="3"/>
  <c r="N678" i="3" s="1"/>
  <c r="L678" i="3"/>
  <c r="M674" i="3"/>
  <c r="N674" i="3" s="1"/>
  <c r="L674" i="3"/>
  <c r="M670" i="3"/>
  <c r="N670" i="3" s="1"/>
  <c r="L670" i="3"/>
  <c r="L666" i="3"/>
  <c r="M666" i="3"/>
  <c r="N666" i="3" s="1"/>
  <c r="M662" i="3"/>
  <c r="N662" i="3" s="1"/>
  <c r="L662" i="3"/>
  <c r="M658" i="3"/>
  <c r="N658" i="3" s="1"/>
  <c r="L658" i="3"/>
  <c r="M654" i="3"/>
  <c r="N654" i="3" s="1"/>
  <c r="L654" i="3"/>
  <c r="L650" i="3"/>
  <c r="M650" i="3"/>
  <c r="N650" i="3" s="1"/>
  <c r="M646" i="3"/>
  <c r="N646" i="3" s="1"/>
  <c r="L646" i="3"/>
  <c r="M642" i="3"/>
  <c r="N642" i="3" s="1"/>
  <c r="L642" i="3"/>
  <c r="M638" i="3"/>
  <c r="N638" i="3" s="1"/>
  <c r="L638" i="3"/>
  <c r="M634" i="3"/>
  <c r="N634" i="3" s="1"/>
  <c r="L634" i="3"/>
  <c r="L630" i="3"/>
  <c r="M630" i="3" s="1"/>
  <c r="N630" i="3" s="1"/>
  <c r="L626" i="3"/>
  <c r="M626" i="3" s="1"/>
  <c r="N626" i="3" s="1"/>
  <c r="M622" i="3"/>
  <c r="N622" i="3" s="1"/>
  <c r="L622" i="3"/>
  <c r="L618" i="3"/>
  <c r="M618" i="3"/>
  <c r="N618" i="3" s="1"/>
  <c r="M614" i="3"/>
  <c r="N614" i="3" s="1"/>
  <c r="L614" i="3"/>
  <c r="M610" i="3"/>
  <c r="N610" i="3" s="1"/>
  <c r="L610" i="3"/>
  <c r="M606" i="3"/>
  <c r="N606" i="3" s="1"/>
  <c r="L606" i="3"/>
  <c r="L602" i="3"/>
  <c r="M602" i="3"/>
  <c r="N602" i="3" s="1"/>
  <c r="M598" i="3"/>
  <c r="N598" i="3" s="1"/>
  <c r="L598" i="3"/>
  <c r="M594" i="3"/>
  <c r="N594" i="3" s="1"/>
  <c r="L594" i="3"/>
  <c r="M590" i="3"/>
  <c r="N590" i="3" s="1"/>
  <c r="L590" i="3"/>
  <c r="L586" i="3"/>
  <c r="M586" i="3"/>
  <c r="N586" i="3" s="1"/>
  <c r="M582" i="3"/>
  <c r="N582" i="3" s="1"/>
  <c r="L582" i="3"/>
  <c r="M578" i="3"/>
  <c r="N578" i="3" s="1"/>
  <c r="L578" i="3"/>
  <c r="M574" i="3"/>
  <c r="N574" i="3" s="1"/>
  <c r="L574" i="3"/>
  <c r="M570" i="3"/>
  <c r="N570" i="3" s="1"/>
  <c r="L570" i="3"/>
  <c r="M566" i="3"/>
  <c r="N566" i="3" s="1"/>
  <c r="L566" i="3"/>
  <c r="M562" i="3"/>
  <c r="N562" i="3" s="1"/>
  <c r="L562" i="3"/>
  <c r="M558" i="3"/>
  <c r="N558" i="3" s="1"/>
  <c r="L558" i="3"/>
  <c r="L554" i="3"/>
  <c r="M554" i="3"/>
  <c r="N554" i="3" s="1"/>
  <c r="M550" i="3"/>
  <c r="N550" i="3" s="1"/>
  <c r="L550" i="3"/>
  <c r="L546" i="3"/>
  <c r="M546" i="3" s="1"/>
  <c r="N546" i="3" s="1"/>
  <c r="M542" i="3"/>
  <c r="N542" i="3" s="1"/>
  <c r="L542" i="3"/>
  <c r="L538" i="3"/>
  <c r="M538" i="3"/>
  <c r="N538" i="3" s="1"/>
  <c r="M534" i="3"/>
  <c r="N534" i="3" s="1"/>
  <c r="L534" i="3"/>
  <c r="M530" i="3"/>
  <c r="N530" i="3" s="1"/>
  <c r="L530" i="3"/>
  <c r="M526" i="3"/>
  <c r="N526" i="3" s="1"/>
  <c r="L526" i="3"/>
  <c r="L522" i="3"/>
  <c r="M522" i="3"/>
  <c r="N522" i="3" s="1"/>
  <c r="M518" i="3"/>
  <c r="N518" i="3" s="1"/>
  <c r="L518" i="3"/>
  <c r="M514" i="3"/>
  <c r="N514" i="3" s="1"/>
  <c r="L514" i="3"/>
  <c r="M510" i="3"/>
  <c r="N510" i="3" s="1"/>
  <c r="L510" i="3"/>
  <c r="M506" i="3"/>
  <c r="N506" i="3" s="1"/>
  <c r="L506" i="3"/>
  <c r="L502" i="3"/>
  <c r="M502" i="3"/>
  <c r="N502" i="3" s="1"/>
  <c r="M498" i="3"/>
  <c r="N498" i="3" s="1"/>
  <c r="L498" i="3"/>
  <c r="M494" i="3"/>
  <c r="N494" i="3" s="1"/>
  <c r="L494" i="3"/>
  <c r="L490" i="3"/>
  <c r="M490" i="3"/>
  <c r="N490" i="3" s="1"/>
  <c r="M486" i="3"/>
  <c r="N486" i="3" s="1"/>
  <c r="L486" i="3"/>
  <c r="M482" i="3"/>
  <c r="N482" i="3" s="1"/>
  <c r="L482" i="3"/>
  <c r="M478" i="3"/>
  <c r="N478" i="3" s="1"/>
  <c r="L478" i="3"/>
  <c r="L474" i="3"/>
  <c r="M474" i="3"/>
  <c r="N474" i="3" s="1"/>
  <c r="M470" i="3"/>
  <c r="N470" i="3" s="1"/>
  <c r="L470" i="3"/>
  <c r="M466" i="3"/>
  <c r="N466" i="3" s="1"/>
  <c r="L466" i="3"/>
  <c r="M462" i="3"/>
  <c r="N462" i="3" s="1"/>
  <c r="L462" i="3"/>
  <c r="M458" i="3"/>
  <c r="N458" i="3" s="1"/>
  <c r="L458" i="3"/>
  <c r="M454" i="3"/>
  <c r="N454" i="3" s="1"/>
  <c r="L454" i="3"/>
  <c r="M450" i="3"/>
  <c r="N450" i="3" s="1"/>
  <c r="L450" i="3"/>
  <c r="M463" i="3"/>
  <c r="N463" i="3" s="1"/>
  <c r="L463" i="3"/>
  <c r="M459" i="3"/>
  <c r="N459" i="3" s="1"/>
  <c r="L459" i="3"/>
  <c r="M455" i="3"/>
  <c r="N455" i="3" s="1"/>
  <c r="L455" i="3"/>
  <c r="M451" i="3"/>
  <c r="N451" i="3" s="1"/>
  <c r="L451" i="3"/>
  <c r="M447" i="3"/>
  <c r="N447" i="3" s="1"/>
  <c r="L447" i="3"/>
  <c r="L443" i="3"/>
  <c r="M443" i="3" s="1"/>
  <c r="N443" i="3" s="1"/>
  <c r="M439" i="3"/>
  <c r="N439" i="3" s="1"/>
  <c r="L439" i="3"/>
  <c r="M435" i="3"/>
  <c r="N435" i="3" s="1"/>
  <c r="L435" i="3"/>
  <c r="M431" i="3"/>
  <c r="N431" i="3" s="1"/>
  <c r="L431" i="3"/>
  <c r="M427" i="3"/>
  <c r="N427" i="3" s="1"/>
  <c r="L427" i="3"/>
  <c r="M423" i="3"/>
  <c r="N423" i="3" s="1"/>
  <c r="L423" i="3"/>
  <c r="M419" i="3"/>
  <c r="N419" i="3" s="1"/>
  <c r="L419" i="3"/>
  <c r="M415" i="3"/>
  <c r="N415" i="3" s="1"/>
  <c r="L415" i="3"/>
  <c r="M411" i="3"/>
  <c r="N411" i="3" s="1"/>
  <c r="L411" i="3"/>
  <c r="M407" i="3"/>
  <c r="N407" i="3" s="1"/>
  <c r="L407" i="3"/>
  <c r="M403" i="3"/>
  <c r="N403" i="3" s="1"/>
  <c r="L403" i="3"/>
  <c r="M399" i="3"/>
  <c r="N399" i="3" s="1"/>
  <c r="L399" i="3"/>
  <c r="M395" i="3"/>
  <c r="N395" i="3" s="1"/>
  <c r="L395" i="3"/>
  <c r="M391" i="3"/>
  <c r="N391" i="3" s="1"/>
  <c r="L391" i="3"/>
  <c r="M387" i="3"/>
  <c r="N387" i="3" s="1"/>
  <c r="L387" i="3"/>
  <c r="M383" i="3"/>
  <c r="N383" i="3" s="1"/>
  <c r="L383" i="3"/>
  <c r="L379" i="3"/>
  <c r="M379" i="3" s="1"/>
  <c r="N379" i="3" s="1"/>
  <c r="M375" i="3"/>
  <c r="N375" i="3" s="1"/>
  <c r="L375" i="3"/>
  <c r="M371" i="3"/>
  <c r="N371" i="3" s="1"/>
  <c r="L371" i="3"/>
  <c r="M367" i="3"/>
  <c r="N367" i="3" s="1"/>
  <c r="L367" i="3"/>
  <c r="M363" i="3"/>
  <c r="N363" i="3" s="1"/>
  <c r="L363" i="3"/>
  <c r="M359" i="3"/>
  <c r="N359" i="3" s="1"/>
  <c r="L359" i="3"/>
  <c r="M355" i="3"/>
  <c r="N355" i="3" s="1"/>
  <c r="L355" i="3"/>
  <c r="M351" i="3"/>
  <c r="N351" i="3" s="1"/>
  <c r="L351" i="3"/>
  <c r="M347" i="3"/>
  <c r="N347" i="3" s="1"/>
  <c r="L347" i="3"/>
  <c r="M343" i="3"/>
  <c r="N343" i="3" s="1"/>
  <c r="L343" i="3"/>
  <c r="M339" i="3"/>
  <c r="N339" i="3" s="1"/>
  <c r="L339" i="3"/>
  <c r="M335" i="3"/>
  <c r="N335" i="3" s="1"/>
  <c r="L335" i="3"/>
  <c r="M331" i="3"/>
  <c r="N331" i="3" s="1"/>
  <c r="L331" i="3"/>
  <c r="M446" i="3"/>
  <c r="N446" i="3" s="1"/>
  <c r="L446" i="3"/>
  <c r="L442" i="3"/>
  <c r="M442" i="3"/>
  <c r="N442" i="3" s="1"/>
  <c r="M438" i="3"/>
  <c r="N438" i="3" s="1"/>
  <c r="L438" i="3"/>
  <c r="M434" i="3"/>
  <c r="N434" i="3" s="1"/>
  <c r="L434" i="3"/>
  <c r="M430" i="3"/>
  <c r="N430" i="3" s="1"/>
  <c r="L430" i="3"/>
  <c r="M426" i="3"/>
  <c r="N426" i="3" s="1"/>
  <c r="L426" i="3"/>
  <c r="M422" i="3"/>
  <c r="N422" i="3" s="1"/>
  <c r="L422" i="3"/>
  <c r="M418" i="3"/>
  <c r="N418" i="3" s="1"/>
  <c r="L418" i="3"/>
  <c r="M414" i="3"/>
  <c r="N414" i="3" s="1"/>
  <c r="L414" i="3"/>
  <c r="M410" i="3"/>
  <c r="N410" i="3" s="1"/>
  <c r="L410" i="3"/>
  <c r="M406" i="3"/>
  <c r="N406" i="3" s="1"/>
  <c r="L406" i="3"/>
  <c r="M402" i="3"/>
  <c r="N402" i="3" s="1"/>
  <c r="L402" i="3"/>
  <c r="M398" i="3"/>
  <c r="N398" i="3" s="1"/>
  <c r="L398" i="3"/>
  <c r="L394" i="3"/>
  <c r="M394" i="3"/>
  <c r="N394" i="3" s="1"/>
  <c r="M390" i="3"/>
  <c r="N390" i="3" s="1"/>
  <c r="L390" i="3"/>
  <c r="M386" i="3"/>
  <c r="N386" i="3" s="1"/>
  <c r="L386" i="3"/>
  <c r="M382" i="3"/>
  <c r="N382" i="3" s="1"/>
  <c r="L382" i="3"/>
  <c r="L378" i="3"/>
  <c r="M378" i="3"/>
  <c r="N378" i="3" s="1"/>
  <c r="M374" i="3"/>
  <c r="N374" i="3" s="1"/>
  <c r="L374" i="3"/>
  <c r="M370" i="3"/>
  <c r="N370" i="3" s="1"/>
  <c r="L370" i="3"/>
  <c r="M366" i="3"/>
  <c r="N366" i="3" s="1"/>
  <c r="L366" i="3"/>
  <c r="M362" i="3"/>
  <c r="N362" i="3" s="1"/>
  <c r="L362" i="3"/>
  <c r="L358" i="3"/>
  <c r="M358" i="3"/>
  <c r="N358" i="3" s="1"/>
  <c r="M354" i="3"/>
  <c r="N354" i="3" s="1"/>
  <c r="L354" i="3"/>
  <c r="M350" i="3"/>
  <c r="N350" i="3" s="1"/>
  <c r="L350" i="3"/>
  <c r="L346" i="3"/>
  <c r="M346" i="3"/>
  <c r="N346" i="3" s="1"/>
  <c r="M342" i="3"/>
  <c r="N342" i="3" s="1"/>
  <c r="L342" i="3"/>
  <c r="M338" i="3"/>
  <c r="N338" i="3" s="1"/>
  <c r="L338" i="3"/>
  <c r="L334" i="3"/>
  <c r="M334" i="3" s="1"/>
  <c r="N334" i="3" s="1"/>
  <c r="L330" i="3"/>
  <c r="M330" i="3"/>
  <c r="N330" i="3" s="1"/>
  <c r="L489" i="3"/>
  <c r="M501" i="3"/>
  <c r="N501" i="3" s="1"/>
  <c r="L501" i="3"/>
  <c r="M497" i="3"/>
  <c r="N497" i="3" s="1"/>
  <c r="L497" i="3"/>
  <c r="M493" i="3"/>
  <c r="N493" i="3" s="1"/>
  <c r="L493" i="3"/>
  <c r="N489" i="3"/>
  <c r="M485" i="3"/>
  <c r="N485" i="3" s="1"/>
  <c r="L485" i="3"/>
  <c r="M481" i="3"/>
  <c r="N481" i="3" s="1"/>
  <c r="L481" i="3"/>
  <c r="M477" i="3"/>
  <c r="N477" i="3" s="1"/>
  <c r="L477" i="3"/>
  <c r="L473" i="3"/>
  <c r="M473" i="3"/>
  <c r="N473" i="3" s="1"/>
  <c r="M469" i="3"/>
  <c r="N469" i="3" s="1"/>
  <c r="L469" i="3"/>
  <c r="L465" i="3"/>
  <c r="M465" i="3"/>
  <c r="N465" i="3" s="1"/>
  <c r="N461" i="3"/>
  <c r="L457" i="3"/>
  <c r="M457" i="3"/>
  <c r="N457" i="3" s="1"/>
  <c r="L453" i="3"/>
  <c r="M453" i="3"/>
  <c r="N453" i="3" s="1"/>
  <c r="M449" i="3"/>
  <c r="N449" i="3" s="1"/>
  <c r="L449" i="3"/>
  <c r="M445" i="3"/>
  <c r="N445" i="3" s="1"/>
  <c r="L445" i="3"/>
  <c r="M441" i="3"/>
  <c r="N441" i="3" s="1"/>
  <c r="L441" i="3"/>
  <c r="L437" i="3"/>
  <c r="M437" i="3"/>
  <c r="N437" i="3" s="1"/>
  <c r="N433" i="3"/>
  <c r="M429" i="3"/>
  <c r="N429" i="3" s="1"/>
  <c r="L429" i="3"/>
  <c r="M425" i="3"/>
  <c r="N425" i="3" s="1"/>
  <c r="L425" i="3"/>
  <c r="M421" i="3"/>
  <c r="N421" i="3" s="1"/>
  <c r="L421" i="3"/>
  <c r="L417" i="3"/>
  <c r="M417" i="3"/>
  <c r="N417" i="3" s="1"/>
  <c r="M413" i="3"/>
  <c r="N413" i="3" s="1"/>
  <c r="L413" i="3"/>
  <c r="M409" i="3"/>
  <c r="N409" i="3" s="1"/>
  <c r="L409" i="3"/>
  <c r="M405" i="3"/>
  <c r="N405" i="3" s="1"/>
  <c r="L405" i="3"/>
  <c r="M401" i="3"/>
  <c r="N401" i="3" s="1"/>
  <c r="L401" i="3"/>
  <c r="M397" i="3"/>
  <c r="N397" i="3" s="1"/>
  <c r="L397" i="3"/>
  <c r="M393" i="3"/>
  <c r="N393" i="3" s="1"/>
  <c r="L393" i="3"/>
  <c r="L389" i="3"/>
  <c r="M389" i="3"/>
  <c r="N389" i="3" s="1"/>
  <c r="M385" i="3"/>
  <c r="N385" i="3" s="1"/>
  <c r="L385" i="3"/>
  <c r="M381" i="3"/>
  <c r="N381" i="3" s="1"/>
  <c r="L381" i="3"/>
  <c r="M377" i="3"/>
  <c r="N377" i="3" s="1"/>
  <c r="L377" i="3"/>
  <c r="M373" i="3"/>
  <c r="N373" i="3" s="1"/>
  <c r="L373" i="3"/>
  <c r="M369" i="3"/>
  <c r="N369" i="3" s="1"/>
  <c r="L369" i="3"/>
  <c r="M365" i="3"/>
  <c r="N365" i="3" s="1"/>
  <c r="L365" i="3"/>
  <c r="N361" i="3"/>
  <c r="L461" i="3"/>
  <c r="L361" i="3"/>
  <c r="M360" i="3"/>
  <c r="N360" i="3" s="1"/>
  <c r="L360" i="3"/>
  <c r="N356" i="3"/>
  <c r="N332" i="3"/>
  <c r="N340" i="3"/>
  <c r="L357" i="3"/>
  <c r="M357" i="3"/>
  <c r="N357" i="3" s="1"/>
  <c r="N353" i="3"/>
  <c r="N349" i="3"/>
  <c r="N345" i="3"/>
  <c r="M341" i="3"/>
  <c r="N341" i="3" s="1"/>
  <c r="L341" i="3"/>
  <c r="M337" i="3"/>
  <c r="N337" i="3" s="1"/>
  <c r="M333" i="3"/>
  <c r="N333" i="3" s="1"/>
  <c r="L329" i="3"/>
  <c r="M329" i="3"/>
  <c r="N329" i="3" s="1"/>
  <c r="L353" i="3"/>
  <c r="L345" i="3"/>
  <c r="M352" i="3"/>
  <c r="N352" i="3" s="1"/>
  <c r="N348" i="3"/>
  <c r="N344" i="3"/>
  <c r="M336" i="3"/>
  <c r="N336" i="3" s="1"/>
  <c r="L336" i="3"/>
  <c r="M328" i="3"/>
  <c r="N328" i="3" s="1"/>
  <c r="L328" i="3"/>
  <c r="L344" i="3"/>
  <c r="L337" i="3"/>
  <c r="L8" i="3"/>
  <c r="M8" i="3"/>
  <c r="N29" i="3" l="1"/>
  <c r="N250" i="3"/>
  <c r="N42" i="3"/>
  <c r="N62" i="3"/>
  <c r="N66" i="3"/>
  <c r="N86" i="3"/>
  <c r="N58" i="3"/>
  <c r="N122" i="3"/>
  <c r="N22" i="3"/>
  <c r="N30" i="3"/>
  <c r="N34" i="3"/>
  <c r="N106" i="3"/>
  <c r="N245" i="3"/>
  <c r="N14" i="3"/>
  <c r="N38" i="3"/>
  <c r="N130" i="3"/>
  <c r="N142" i="3"/>
  <c r="N146" i="3"/>
  <c r="N150" i="3"/>
  <c r="N166" i="3"/>
  <c r="N170" i="3"/>
  <c r="N186" i="3"/>
  <c r="N190" i="3"/>
  <c r="N78" i="3"/>
  <c r="N82" i="3"/>
  <c r="N102" i="3"/>
  <c r="N189" i="3"/>
  <c r="N54" i="3"/>
  <c r="N74" i="3"/>
  <c r="N94" i="3"/>
  <c r="N98" i="3"/>
  <c r="N118" i="3"/>
  <c r="L14" i="3"/>
  <c r="N121" i="3"/>
  <c r="N10" i="3"/>
  <c r="N8" i="3"/>
  <c r="DQ2" i="2" l="1"/>
  <c r="DO2" i="2"/>
  <c r="DM2" i="2"/>
  <c r="DK2" i="2"/>
  <c r="DI2" i="2"/>
  <c r="DG2" i="2"/>
  <c r="DE2" i="2"/>
  <c r="DC2" i="2"/>
  <c r="DA2" i="2"/>
  <c r="CY2" i="2"/>
  <c r="CW2" i="2"/>
  <c r="CU2" i="2"/>
  <c r="CS2" i="2"/>
  <c r="CQ2" i="2"/>
  <c r="CO2" i="2"/>
  <c r="CM2" i="2"/>
  <c r="CK2" i="2"/>
  <c r="CI2" i="2"/>
  <c r="CG2" i="2"/>
  <c r="CE2" i="2"/>
  <c r="CC2" i="2"/>
  <c r="CA2" i="2"/>
  <c r="BY2" i="2"/>
  <c r="BW2" i="2"/>
  <c r="BU2" i="2"/>
  <c r="BS2" i="2"/>
  <c r="BQ2" i="2"/>
  <c r="BO2" i="2"/>
  <c r="BM2" i="2"/>
  <c r="BK2" i="2"/>
  <c r="BI2" i="2"/>
  <c r="BG2" i="2"/>
  <c r="BE2" i="2"/>
  <c r="BC2" i="2"/>
  <c r="BA2" i="2"/>
  <c r="AY2" i="2"/>
  <c r="AW2" i="2"/>
  <c r="AU2" i="2"/>
  <c r="AS2" i="2"/>
  <c r="AQ2" i="2"/>
  <c r="AO2" i="2"/>
  <c r="AM2" i="2"/>
  <c r="AK2" i="2"/>
  <c r="AI2" i="2"/>
  <c r="AG2" i="2"/>
  <c r="AE2" i="2"/>
  <c r="AC2" i="2"/>
  <c r="AA2" i="2"/>
  <c r="Y2" i="2"/>
  <c r="W2" i="2"/>
  <c r="U2" i="2"/>
  <c r="S2" i="2"/>
  <c r="Q2" i="2"/>
  <c r="O2" i="2"/>
  <c r="M2" i="2"/>
  <c r="K2" i="2"/>
  <c r="I2" i="2"/>
  <c r="G2" i="2"/>
  <c r="E2" i="2"/>
  <c r="C2" i="2"/>
  <c r="A2" i="2"/>
</calcChain>
</file>

<file path=xl/sharedStrings.xml><?xml version="1.0" encoding="utf-8"?>
<sst xmlns="http://schemas.openxmlformats.org/spreadsheetml/2006/main" count="154" uniqueCount="90">
  <si>
    <t>SBH05 Comdty</t>
  </si>
  <si>
    <t>SBK05 Comdty</t>
  </si>
  <si>
    <t>SBN05 Comdty</t>
  </si>
  <si>
    <t>SBV05 Comdty</t>
  </si>
  <si>
    <t>SBH06 Comdty</t>
  </si>
  <si>
    <t>SBK06 Comdty</t>
  </si>
  <si>
    <t>SBN06 Comdty</t>
  </si>
  <si>
    <t>SBV06 Comdty</t>
  </si>
  <si>
    <t>SBH07 Comdty</t>
  </si>
  <si>
    <t>SBK07 Comdty</t>
  </si>
  <si>
    <t>SBN07 Comdty</t>
  </si>
  <si>
    <t>SBV07 Comdty</t>
  </si>
  <si>
    <t>SBH08 Comdty</t>
  </si>
  <si>
    <t>SBK08 Comdty</t>
  </si>
  <si>
    <t>SBN08 Comdty</t>
  </si>
  <si>
    <t>SBV08 Comdty</t>
  </si>
  <si>
    <t>SBH09 Comdty</t>
  </si>
  <si>
    <t>SBK09 Comdty</t>
  </si>
  <si>
    <t>SBN09 Comdty</t>
  </si>
  <si>
    <t>SBV09 Comdty</t>
  </si>
  <si>
    <t>SBF10 Comdty</t>
  </si>
  <si>
    <t>SBH10 Comdty</t>
  </si>
  <si>
    <t>SBK10 Comdty</t>
  </si>
  <si>
    <t>SBN10 Comdty</t>
  </si>
  <si>
    <t>SBV10 Comdty</t>
  </si>
  <si>
    <t>SBF11 Comdty</t>
  </si>
  <si>
    <t>SBH11 Comdty</t>
  </si>
  <si>
    <t>SBK11 Comdty</t>
  </si>
  <si>
    <t>SBN11 Comdty</t>
  </si>
  <si>
    <t>SBV11 Comdty</t>
  </si>
  <si>
    <t>SBH12 Comdty</t>
  </si>
  <si>
    <t>SBK12 Comdty</t>
  </si>
  <si>
    <t>SBN12 Comdty</t>
  </si>
  <si>
    <t>SBV12 Comdty</t>
  </si>
  <si>
    <t>SBH13 Comdty</t>
  </si>
  <si>
    <t>SBK13 Comdty</t>
  </si>
  <si>
    <t>SBN13 Comdty</t>
  </si>
  <si>
    <t>SBV13 Comdty</t>
  </si>
  <si>
    <t>SBH14 Comdty</t>
  </si>
  <si>
    <t>SBK14 Comdty</t>
  </si>
  <si>
    <t>SBN14 Comdty</t>
  </si>
  <si>
    <t>SBV14 Comdty</t>
  </si>
  <si>
    <t>SBH15 Comdty</t>
  </si>
  <si>
    <t>SBK15 Comdty</t>
  </si>
  <si>
    <t>SBN15 Comdty</t>
  </si>
  <si>
    <t>SBV15 Comdty</t>
  </si>
  <si>
    <t>SBH16 Comdty</t>
  </si>
  <si>
    <t>SBK16 Comdty</t>
  </si>
  <si>
    <t>SBN16 Comdty</t>
  </si>
  <si>
    <t>SBV16 Comdty</t>
  </si>
  <si>
    <t>SBH17 Comdty</t>
  </si>
  <si>
    <t>SBK17 Comdty</t>
  </si>
  <si>
    <t>SBN17 Comdty</t>
  </si>
  <si>
    <t>SBV17 Comdty</t>
  </si>
  <si>
    <t>SBH18 Comdty</t>
  </si>
  <si>
    <t>SBK18 Comdty</t>
  </si>
  <si>
    <t>SBN18 Comdty</t>
  </si>
  <si>
    <t>SBV18 Comdty</t>
  </si>
  <si>
    <t>SBH19 Comdty</t>
  </si>
  <si>
    <t>SBK19 Comdty</t>
  </si>
  <si>
    <t>SBN19 Comdty</t>
  </si>
  <si>
    <t>SBV9 Comdty</t>
  </si>
  <si>
    <t>SBH0 Comdty</t>
  </si>
  <si>
    <t>SBK0 Comdty</t>
  </si>
  <si>
    <t>SBN0 Comdty</t>
  </si>
  <si>
    <t>SBV0 Comdty</t>
  </si>
  <si>
    <t>SBH1 Comdty</t>
  </si>
  <si>
    <t>SBK1 Comdty</t>
  </si>
  <si>
    <t>SBN1 Comdty</t>
  </si>
  <si>
    <t>SBV1 Comdty</t>
  </si>
  <si>
    <t>SBH2 Comdty</t>
  </si>
  <si>
    <t>SBK2 Comdty</t>
  </si>
  <si>
    <t>SBN2 Comdty</t>
  </si>
  <si>
    <t>SBV2 Comdty</t>
  </si>
  <si>
    <t>SBH3 Comdty</t>
  </si>
  <si>
    <t>SBK3 Comdty</t>
  </si>
  <si>
    <t>Date</t>
  </si>
  <si>
    <t>sb_spgsci_not_adj</t>
  </si>
  <si>
    <t>2nd_designed_contract</t>
  </si>
  <si>
    <t>day_of_the_week</t>
  </si>
  <si>
    <t>date_one_week_earlier</t>
  </si>
  <si>
    <t>date_8-day_earlier</t>
  </si>
  <si>
    <t>day_9-day_earlier</t>
  </si>
  <si>
    <t>day_10-day_earlier</t>
  </si>
  <si>
    <t>price_1-week_earlier</t>
  </si>
  <si>
    <t>C_shifted</t>
  </si>
  <si>
    <t>SB2_at_time_r-1</t>
  </si>
  <si>
    <t>SB1_at_time_r-1</t>
  </si>
  <si>
    <t>SB1/SB2_r-1</t>
  </si>
  <si>
    <t>sb_weekly_return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</si>
</sst>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6"/>
  <sheetViews>
    <sheetView workbookViewId="0"/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W173"/>
  <sheetViews>
    <sheetView topLeftCell="DG1" workbookViewId="0">
      <pane ySplit="1" topLeftCell="A125" activePane="bottomLeft" state="frozen"/>
      <selection pane="bottomLeft" activeCell="DQ38" sqref="DQ38:DR142"/>
    </sheetView>
  </sheetViews>
  <sheetFormatPr baseColWidth="10" defaultRowHeight="14.4" x14ac:dyDescent="0.3"/>
  <sheetData>
    <row r="1" spans="1:127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21</v>
      </c>
      <c r="AQ1" t="s">
        <v>22</v>
      </c>
      <c r="AS1" t="s">
        <v>23</v>
      </c>
      <c r="AU1" t="s">
        <v>24</v>
      </c>
      <c r="AW1" t="s">
        <v>26</v>
      </c>
      <c r="AY1" t="s">
        <v>27</v>
      </c>
      <c r="BA1" t="s">
        <v>28</v>
      </c>
      <c r="BC1" t="s">
        <v>29</v>
      </c>
      <c r="BE1" t="s">
        <v>30</v>
      </c>
      <c r="BG1" t="s">
        <v>31</v>
      </c>
      <c r="BI1" t="s">
        <v>32</v>
      </c>
      <c r="BK1" t="s">
        <v>33</v>
      </c>
      <c r="BM1" t="s">
        <v>34</v>
      </c>
      <c r="BO1" t="s">
        <v>35</v>
      </c>
      <c r="BQ1" t="s">
        <v>36</v>
      </c>
      <c r="BS1" t="s">
        <v>37</v>
      </c>
      <c r="BU1" t="s">
        <v>38</v>
      </c>
      <c r="BW1" t="s">
        <v>39</v>
      </c>
      <c r="BY1" t="s">
        <v>40</v>
      </c>
      <c r="CA1" t="s">
        <v>41</v>
      </c>
      <c r="CC1" t="s">
        <v>42</v>
      </c>
      <c r="CE1" t="s">
        <v>43</v>
      </c>
      <c r="CG1" t="s">
        <v>44</v>
      </c>
      <c r="CI1" t="s">
        <v>45</v>
      </c>
      <c r="CK1" t="s">
        <v>46</v>
      </c>
      <c r="CM1" t="s">
        <v>47</v>
      </c>
      <c r="CO1" t="s">
        <v>48</v>
      </c>
      <c r="CQ1" t="s">
        <v>49</v>
      </c>
      <c r="CS1" t="s">
        <v>50</v>
      </c>
      <c r="CU1" t="s">
        <v>51</v>
      </c>
      <c r="CW1" t="s">
        <v>52</v>
      </c>
      <c r="CY1" t="s">
        <v>53</v>
      </c>
      <c r="DA1" t="s">
        <v>54</v>
      </c>
      <c r="DC1" t="s">
        <v>55</v>
      </c>
      <c r="DE1" t="s">
        <v>56</v>
      </c>
      <c r="DG1" t="s">
        <v>57</v>
      </c>
      <c r="DI1" t="s">
        <v>58</v>
      </c>
      <c r="DK1" t="s">
        <v>59</v>
      </c>
      <c r="DM1" t="s">
        <v>60</v>
      </c>
      <c r="DO1" t="s">
        <v>61</v>
      </c>
      <c r="DQ1" t="s">
        <v>62</v>
      </c>
    </row>
    <row r="2" spans="1:127" x14ac:dyDescent="0.3">
      <c r="A2" s="1" t="e">
        <f ca="1">_xll.BDH(A1, "PX_LAST", "ED-250CD", "28/03/2005","cols=2;rows=153")</f>
        <v>#NAME?</v>
      </c>
      <c r="B2">
        <v>8.66</v>
      </c>
      <c r="C2" s="1" t="e">
        <f ca="1">_xll.BDH(C1, "PX_LAST", "ED-200CD", "28/05/2005","cols=2;rows=118")</f>
        <v>#NAME?</v>
      </c>
      <c r="D2">
        <v>8.6999999999999993</v>
      </c>
      <c r="E2" s="1" t="e">
        <f ca="1">_xll.BDH(E1, "PX_LAST", "ED-200CD", "28/07/2005","cols=2;rows=121")</f>
        <v>#NAME?</v>
      </c>
      <c r="F2">
        <v>8.99</v>
      </c>
      <c r="G2" s="1" t="e">
        <f ca="1">_xll.BDH(G1, "PX_LAST", "ED-200CD", "28/10/2005","cols=2;rows=123")</f>
        <v>#NAME?</v>
      </c>
      <c r="H2">
        <v>8.8000000000000007</v>
      </c>
      <c r="I2" s="1" t="e">
        <f ca="1">_xll.BDH(I1, "PX_LAST", "ED-250CD", "28/03/2006","cols=2;rows=153")</f>
        <v>#NAME?</v>
      </c>
      <c r="J2">
        <v>9.5299999999999994</v>
      </c>
      <c r="K2" s="1" t="e">
        <f ca="1">_xll.BDH(K1, "PX_LAST", "ED-200CD", "28/05/2006","cols=2;rows=117")</f>
        <v>#NAME?</v>
      </c>
      <c r="L2">
        <v>11.28</v>
      </c>
      <c r="M2" s="1" t="e">
        <f ca="1">_xll.BDH(M1, "PX_LAST", "ED-200CD", "28/07/2006","cols=2;rows=122")</f>
        <v>#NAME?</v>
      </c>
      <c r="N2">
        <v>14.51</v>
      </c>
      <c r="O2" s="1" t="e">
        <f ca="1">_xll.BDH(O1, "PX_LAST", "ED-200CD", "28/10/2006","cols=2;rows=121")</f>
        <v>#NAME?</v>
      </c>
      <c r="P2">
        <v>17.28</v>
      </c>
      <c r="Q2" s="1" t="e">
        <f ca="1">_xll.BDH(Q1, "PX_LAST", "ED-250CD", "28/03/2007","cols=2;rows=152")</f>
        <v>#NAME?</v>
      </c>
      <c r="R2">
        <v>15.69</v>
      </c>
      <c r="S2" s="1" t="e">
        <f ca="1">_xll.BDH(S1, "PX_LAST", "ED-200CD", "28/05/2007","cols=2;rows=116")</f>
        <v>#NAME?</v>
      </c>
      <c r="T2">
        <v>12.07</v>
      </c>
      <c r="U2" s="1" t="e">
        <f ca="1">_xll.BDH(U1, "PX_LAST", "ED-200CD", "28/07/2007","cols=2;rows=121")</f>
        <v>#NAME?</v>
      </c>
      <c r="V2">
        <v>11.05</v>
      </c>
      <c r="W2" s="1" t="e">
        <f ca="1">_xll.BDH(W1, "PX_LAST", "ED-200CD", "28/10/2007","cols=2;rows=121")</f>
        <v>#NAME?</v>
      </c>
      <c r="X2">
        <v>10.15</v>
      </c>
      <c r="Y2" s="1" t="e">
        <f ca="1">_xll.BDH(Y1, "PX_LAST", "ED-250CD", "28/03/2008","cols=2;rows=153")</f>
        <v>#NAME?</v>
      </c>
      <c r="Z2">
        <v>10.75</v>
      </c>
      <c r="AA2" s="1" t="e">
        <f ca="1">_xll.BDH(AA1, "PX_LAST", "ED-200CD", "28/05/2008","cols=2;rows=116")</f>
        <v>#NAME?</v>
      </c>
      <c r="AB2">
        <v>10.23</v>
      </c>
      <c r="AC2" s="1" t="e">
        <f ca="1">_xll.BDH(AC1, "PX_LAST", "ED-200CD", "28/07/2008","cols=2;rows=120")</f>
        <v>#NAME?</v>
      </c>
      <c r="AD2">
        <v>12.01</v>
      </c>
      <c r="AE2" s="1" t="e">
        <f ca="1">_xll.BDH(AE1, "PX_LAST", "ED-200CD", "28/10/2008","cols=2;rows=121")</f>
        <v>#NAME?</v>
      </c>
      <c r="AF2">
        <v>13.61</v>
      </c>
      <c r="AG2" s="1" t="e">
        <f ca="1">_xll.BDH(AG1, "PX_LAST", "ED-250CD", "28/03/2009","cols=2;rows=155")</f>
        <v>#NAME?</v>
      </c>
      <c r="AH2">
        <v>14.04</v>
      </c>
      <c r="AI2" s="1" t="e">
        <f ca="1">_xll.BDH(AI1, "PX_LAST", "ED-200CD", "28/05/2009","cols=2;rows=119")</f>
        <v>#NAME?</v>
      </c>
      <c r="AJ2">
        <v>12.34</v>
      </c>
      <c r="AK2" s="1" t="e">
        <f ca="1">_xll.BDH(AK1, "PX_LAST", "ED-200CD", "28/07/2009","cols=2;rows=120")</f>
        <v>#NAME?</v>
      </c>
      <c r="AL2">
        <v>12.87</v>
      </c>
      <c r="AM2" s="1" t="e">
        <f ca="1">_xll.BDH(AM1, "PX_LAST", "ED-200CD", "28/10/2009","cols=2;rows=120")</f>
        <v>#NAME?</v>
      </c>
      <c r="AN2">
        <v>14.46</v>
      </c>
      <c r="AO2" s="1" t="e">
        <f ca="1">_xll.BDH(AO1, "PX_LAST", "ED-250CD", "28/03/2010","cols=2;rows=154")</f>
        <v>#NAME?</v>
      </c>
      <c r="AP2">
        <v>19.04</v>
      </c>
      <c r="AQ2" s="1" t="e">
        <f ca="1">_xll.BDH(AQ1, "PX_LAST", "ED-200CD", "28/05/2010","cols=2;rows=120")</f>
        <v>#NAME?</v>
      </c>
      <c r="AR2">
        <v>21.45</v>
      </c>
      <c r="AS2" s="1" t="e">
        <f ca="1">_xll.BDH(AS1, "PX_LAST", "ED-200CD", "28/07/2010","cols=2;rows=120")</f>
        <v>#NAME?</v>
      </c>
      <c r="AT2">
        <v>23.36</v>
      </c>
      <c r="AU2" s="1" t="e">
        <f ca="1">_xll.BDH(AU1, "PX_LAST", "ED-200CD", "28/10/2010","cols=2;rows=122")</f>
        <v>#NAME?</v>
      </c>
      <c r="AV2">
        <v>17.260000000000002</v>
      </c>
      <c r="AW2" s="1" t="e">
        <f ca="1">_xll.BDH(AW1, "PX_LAST", "ED-250CD", "28/03/2011","cols=2;rows=154")</f>
        <v>#NAME?</v>
      </c>
      <c r="AX2">
        <v>17.48</v>
      </c>
      <c r="AY2" s="1" t="e">
        <f ca="1">_xll.BDH(AY1, "PX_LAST", "ED-200CD", "28/05/2011","cols=2;rows=119")</f>
        <v>#NAME?</v>
      </c>
      <c r="AZ2">
        <v>29.24</v>
      </c>
      <c r="BA2" s="1" t="e">
        <f ca="1">_xll.BDH(BA1, "PX_LAST", "ED-200CD", "28/07/2011","cols=2;rows=121")</f>
        <v>#NAME?</v>
      </c>
      <c r="BB2">
        <v>26.5</v>
      </c>
      <c r="BC2" s="1" t="e">
        <f ca="1">_xll.BDH(BC1, "PX_LAST", "ED-200CD", "28/10/2011","cols=2;rows=122")</f>
        <v>#NAME?</v>
      </c>
      <c r="BD2">
        <v>24.67</v>
      </c>
      <c r="BE2" s="1" t="e">
        <f ca="1">_xll.BDH(BE1, "PX_LAST", "ED-250CD", "28/03/2012","cols=2;rows=154")</f>
        <v>#NAME?</v>
      </c>
      <c r="BF2">
        <v>28.72</v>
      </c>
      <c r="BG2" s="1" t="e">
        <f ca="1">_xll.BDH(BG1, "PX_LAST", "ED-200CD", "28/05/2012","cols=2;rows=118")</f>
        <v>#NAME?</v>
      </c>
      <c r="BH2">
        <v>24.76</v>
      </c>
      <c r="BI2" s="1" t="e">
        <f ca="1">_xll.BDH(BI1, "PX_LAST", "ED-200CD", "28/07/2012","cols=2;rows=121")</f>
        <v>#NAME?</v>
      </c>
      <c r="BJ2">
        <v>22.66</v>
      </c>
      <c r="BK2" s="1" t="e">
        <f ca="1">_xll.BDH(BK1, "PX_LAST", "ED-200CD", "28/10/2012","cols=2;rows=121")</f>
        <v>#NAME?</v>
      </c>
      <c r="BL2">
        <v>23.49</v>
      </c>
      <c r="BM2" s="1" t="e">
        <f ca="1">_xll.BDH(BM1, "PX_LAST", "ED-250CD", "28/03/2013","cols=2;rows=154")</f>
        <v>#NAME?</v>
      </c>
      <c r="BN2">
        <v>23.98</v>
      </c>
      <c r="BO2" s="1" t="e">
        <f ca="1">_xll.BDH(BO1, "PX_LAST", "ED-200CD", "28/05/2013","cols=2;rows=118")</f>
        <v>#NAME?</v>
      </c>
      <c r="BP2">
        <v>18.96</v>
      </c>
      <c r="BQ2" s="1" t="e">
        <f ca="1">_xll.BDH(BQ1, "PX_LAST", "ED-200CD", "28/07/2013","cols=2;rows=120")</f>
        <v>#NAME?</v>
      </c>
      <c r="BR2">
        <v>19.22</v>
      </c>
      <c r="BS2" s="1" t="e">
        <f ca="1">_xll.BDH(BS1, "PX_LAST", "ED-200CD", "28/10/2013","cols=2;rows=121")</f>
        <v>#NAME?</v>
      </c>
      <c r="BT2">
        <v>18.239999999999998</v>
      </c>
      <c r="BU2" s="1" t="e">
        <f ca="1">_xll.BDH(BU1, "PX_LAST", "ED-250CD", "28/03/2014","cols=2;rows=155")</f>
        <v>#NAME?</v>
      </c>
      <c r="BV2">
        <v>16.98</v>
      </c>
      <c r="BW2" s="1" t="e">
        <f ca="1">_xll.BDH(BW1, "PX_LAST", "ED-200CD", "28/05/2014","cols=2;rows=118")</f>
        <v>#NAME?</v>
      </c>
      <c r="BX2">
        <v>17.95</v>
      </c>
      <c r="BY2" s="1" t="e">
        <f ca="1">_xll.BDH(BY1, "PX_LAST", "ED-200CD", "28/07/2014","cols=2;rows=120")</f>
        <v>#NAME?</v>
      </c>
      <c r="BZ2">
        <v>16.170000000000002</v>
      </c>
      <c r="CA2" s="1" t="e">
        <f ca="1">_xll.BDH(CA1, "PX_LAST", "ED-200CD", "28/10/2014","cols=2;rows=120")</f>
        <v>#NAME?</v>
      </c>
      <c r="CB2">
        <v>18.239999999999998</v>
      </c>
      <c r="CC2" s="1" t="e">
        <f ca="1">_xll.BDH(CC1, "PX_LAST", "ED-250CD", "28/03/2015","cols=2;rows=155")</f>
        <v>#NAME?</v>
      </c>
      <c r="CD2">
        <v>18.34</v>
      </c>
      <c r="CE2" s="1" t="e">
        <f ca="1">_xll.BDH(CE1, "PX_LAST", "ED-200CD", "28/05/2015","cols=2;rows=119")</f>
        <v>#NAME?</v>
      </c>
      <c r="CF2">
        <v>16.07</v>
      </c>
      <c r="CG2" s="1" t="e">
        <f ca="1">_xll.BDH(CG1, "PX_LAST", "ED-200CD", "28/07/2015","cols=2;rows=120")</f>
        <v>#NAME?</v>
      </c>
      <c r="CH2">
        <v>15.46</v>
      </c>
      <c r="CI2" s="1" t="e">
        <f ca="1">_xll.BDH(CI1, "PX_LAST", "ED-200CD", "28/10/2015","cols=2;rows=121")</f>
        <v>#NAME?</v>
      </c>
      <c r="CJ2">
        <v>13.3</v>
      </c>
      <c r="CK2" s="1" t="e">
        <f ca="1">_xll.BDH(CK1, "PX_LAST", "ED-250CD", "28/03/2016","cols=2;rows=154")</f>
        <v>#NAME?</v>
      </c>
      <c r="CL2">
        <v>12.9</v>
      </c>
      <c r="CM2" s="1" t="e">
        <f ca="1">_xll.BDH(CM1, "PX_LAST", "ED-200CD", "28/05/2016","cols=2;rows=119")</f>
        <v>#NAME?</v>
      </c>
      <c r="CN2">
        <v>13.69</v>
      </c>
      <c r="CO2" s="1" t="e">
        <f ca="1">_xll.BDH(CO1, "PX_LAST", "ED-200CD", "28/07/2016","cols=2;rows=121")</f>
        <v>#NAME?</v>
      </c>
      <c r="CP2">
        <v>13.94</v>
      </c>
      <c r="CQ2" s="1" t="e">
        <f ca="1">_xll.BDH(CQ1, "PX_LAST", "ED-200CD", "28/10/2016","cols=2;rows=123")</f>
        <v>#NAME?</v>
      </c>
      <c r="CR2">
        <v>15.1</v>
      </c>
      <c r="CS2" s="1" t="e">
        <f ca="1">_xll.BDH(CS1, "PX_LAST", "ED-250CD", "28/03/2017","cols=2;rows=154")</f>
        <v>#NAME?</v>
      </c>
      <c r="CT2">
        <v>19.559999999999999</v>
      </c>
      <c r="CU2" s="1" t="e">
        <f ca="1">_xll.BDH(CU1, "PX_LAST", "ED-200CD", "28/05/2017","cols=2;rows=118")</f>
        <v>#NAME?</v>
      </c>
      <c r="CV2">
        <v>21.34</v>
      </c>
      <c r="CW2" s="1" t="e">
        <f ca="1">_xll.BDH(CW1, "PX_LAST", "ED-200CD", "28/07/2017","cols=2;rows=122")</f>
        <v>#NAME?</v>
      </c>
      <c r="CX2">
        <v>19.920000000000002</v>
      </c>
      <c r="CY2" s="1" t="e">
        <f ca="1">_xll.BDH(CY1, "PX_LAST", "ED-200CD", "28/10/2017","cols=2;rows=121")</f>
        <v>#NAME?</v>
      </c>
      <c r="CZ2">
        <v>16.8</v>
      </c>
      <c r="DA2" s="1" t="e">
        <f ca="1">_xll.BDH(DA1, "PX_LAST", "ED-250CD", "28/03/2018","cols=2;rows=154")</f>
        <v>#NAME?</v>
      </c>
      <c r="DB2">
        <v>15.15</v>
      </c>
      <c r="DC2" s="1" t="e">
        <f ca="1">_xll.BDH(DC1, "PX_LAST", "ED-200CD", "28/05/2018","cols=2;rows=118")</f>
        <v>#NAME?</v>
      </c>
      <c r="DD2">
        <v>14.91</v>
      </c>
      <c r="DE2" s="1" t="e">
        <f ca="1">_xll.BDH(DE1, "PX_LAST", "ED-200CD", "28/07/2018","cols=2;rows=121")</f>
        <v>#NAME?</v>
      </c>
      <c r="DF2">
        <v>14.86</v>
      </c>
      <c r="DG2" s="1" t="e">
        <f ca="1">_xll.BDH(DG1, "PX_LAST", "ED-200CD", "28/10/2018","cols=2;rows=121")</f>
        <v>#NAME?</v>
      </c>
      <c r="DH2">
        <v>12.48</v>
      </c>
      <c r="DI2" s="1" t="e">
        <f ca="1">_xll.BDH(DI1, "PX_LAST", "ED-250CD", "28/03/2019","cols=2;rows=154")</f>
        <v>#NAME?</v>
      </c>
      <c r="DJ2">
        <v>11.84</v>
      </c>
      <c r="DK2" s="1" t="e">
        <f ca="1">_xll.BDH(DK1, "PX_LAST", "ED-200CD", "28/05/2019","cols=2;rows=118")</f>
        <v>#NAME?</v>
      </c>
      <c r="DL2">
        <v>12.98</v>
      </c>
      <c r="DM2" s="1" t="e">
        <f ca="1">_xll.BDH(DM1, "PX_LAST", "ED-200CD", "28/07/2019","cols=2;rows=120")</f>
        <v>#NAME?</v>
      </c>
      <c r="DN2">
        <v>13.04</v>
      </c>
      <c r="DO2" s="1" t="e">
        <f ca="1">_xll.BDH(DO1, "PX_LAST", "ED-200CD", "28/10/2019","cols=2;rows=120")</f>
        <v>#NAME?</v>
      </c>
      <c r="DP2">
        <v>13.27</v>
      </c>
      <c r="DQ2" s="1" t="e">
        <f ca="1">_xll.BDH(DQ1, "PX_LAST", "ED-250CD", "28/03/2020","cols=2;rows=155")</f>
        <v>#NAME?</v>
      </c>
      <c r="DR2">
        <v>12.62</v>
      </c>
      <c r="DS2" s="1"/>
      <c r="DU2" s="1"/>
      <c r="DW2" s="1"/>
    </row>
    <row r="3" spans="1:127" x14ac:dyDescent="0.3">
      <c r="A3" s="1">
        <v>38189</v>
      </c>
      <c r="B3">
        <v>8.5500000000000007</v>
      </c>
      <c r="C3" s="1">
        <v>38300</v>
      </c>
      <c r="D3">
        <v>8.64</v>
      </c>
      <c r="E3" s="1">
        <v>38362</v>
      </c>
      <c r="F3">
        <v>8.85</v>
      </c>
      <c r="G3" s="1">
        <v>38453</v>
      </c>
      <c r="H3">
        <v>8.67</v>
      </c>
      <c r="I3" s="1">
        <v>38554</v>
      </c>
      <c r="J3">
        <v>9.73</v>
      </c>
      <c r="K3" s="1">
        <v>38665</v>
      </c>
      <c r="L3">
        <v>11.18</v>
      </c>
      <c r="M3" s="1">
        <v>38726</v>
      </c>
      <c r="N3">
        <v>14.19</v>
      </c>
      <c r="O3" s="1">
        <v>38818</v>
      </c>
      <c r="P3">
        <v>17.32</v>
      </c>
      <c r="Q3" s="1">
        <v>38919</v>
      </c>
      <c r="R3">
        <v>15.71</v>
      </c>
      <c r="S3" s="1">
        <v>39030</v>
      </c>
      <c r="T3">
        <v>12.26</v>
      </c>
      <c r="U3" s="1">
        <v>39091</v>
      </c>
      <c r="V3">
        <v>11.08</v>
      </c>
      <c r="W3" s="1">
        <v>39183</v>
      </c>
      <c r="X3">
        <v>10.25</v>
      </c>
      <c r="Y3" s="1">
        <v>39286</v>
      </c>
      <c r="Z3">
        <v>10.49</v>
      </c>
      <c r="AA3" s="1">
        <v>39398</v>
      </c>
      <c r="AB3">
        <v>10.18</v>
      </c>
      <c r="AC3" s="1">
        <v>39457</v>
      </c>
      <c r="AD3">
        <v>12.03</v>
      </c>
      <c r="AE3" s="1">
        <v>39549</v>
      </c>
      <c r="AF3">
        <v>13.51</v>
      </c>
      <c r="AG3" s="1">
        <v>39650</v>
      </c>
      <c r="AH3">
        <v>14.03</v>
      </c>
      <c r="AI3" s="1">
        <v>39762</v>
      </c>
      <c r="AJ3">
        <v>12.3</v>
      </c>
      <c r="AK3" s="1">
        <v>39822</v>
      </c>
      <c r="AL3">
        <v>12.84</v>
      </c>
      <c r="AM3" s="1">
        <v>39917</v>
      </c>
      <c r="AN3">
        <v>14.35</v>
      </c>
      <c r="AO3" s="1">
        <v>40015</v>
      </c>
      <c r="AP3">
        <v>19.079999999999998</v>
      </c>
      <c r="AQ3" s="1">
        <v>40126</v>
      </c>
      <c r="AR3">
        <v>21.33</v>
      </c>
      <c r="AS3" s="1">
        <v>40189</v>
      </c>
      <c r="AT3">
        <v>22.96</v>
      </c>
      <c r="AU3" s="1">
        <v>40280</v>
      </c>
      <c r="AV3">
        <v>17.36</v>
      </c>
      <c r="AW3" s="1">
        <v>40380</v>
      </c>
      <c r="AX3">
        <v>17.68</v>
      </c>
      <c r="AY3" s="1">
        <v>40491</v>
      </c>
      <c r="AZ3">
        <v>30.3</v>
      </c>
      <c r="BA3" s="1">
        <v>40553</v>
      </c>
      <c r="BB3">
        <v>26.92</v>
      </c>
      <c r="BC3" s="1">
        <v>40644</v>
      </c>
      <c r="BD3">
        <v>24.66</v>
      </c>
      <c r="BE3" s="1">
        <v>40746</v>
      </c>
      <c r="BF3">
        <v>29.9</v>
      </c>
      <c r="BG3" s="1">
        <v>40857</v>
      </c>
      <c r="BH3">
        <v>24.77</v>
      </c>
      <c r="BI3" s="1">
        <v>40918</v>
      </c>
      <c r="BJ3">
        <v>22.66</v>
      </c>
      <c r="BK3" s="1">
        <v>41010</v>
      </c>
      <c r="BL3">
        <v>23.54</v>
      </c>
      <c r="BM3" s="1">
        <v>41113</v>
      </c>
      <c r="BN3">
        <v>23.96</v>
      </c>
      <c r="BO3" s="1">
        <v>41222</v>
      </c>
      <c r="BP3">
        <v>19.13</v>
      </c>
      <c r="BQ3" s="1">
        <v>41283</v>
      </c>
      <c r="BR3">
        <v>19.260000000000002</v>
      </c>
      <c r="BS3" s="1">
        <v>41375</v>
      </c>
      <c r="BT3">
        <v>18.170000000000002</v>
      </c>
      <c r="BU3" s="1">
        <v>41477</v>
      </c>
      <c r="BV3">
        <v>17.09</v>
      </c>
      <c r="BW3" s="1">
        <v>41589</v>
      </c>
      <c r="BX3">
        <v>17.84</v>
      </c>
      <c r="BY3" s="1">
        <v>41648</v>
      </c>
      <c r="BZ3">
        <v>15.88</v>
      </c>
      <c r="CA3" s="1">
        <v>41740</v>
      </c>
      <c r="CB3">
        <v>18.07</v>
      </c>
      <c r="CC3" s="1">
        <v>41841</v>
      </c>
      <c r="CD3">
        <v>18.68</v>
      </c>
      <c r="CE3" s="1">
        <v>41953</v>
      </c>
      <c r="CF3">
        <v>16.03</v>
      </c>
      <c r="CG3" s="1">
        <v>42013</v>
      </c>
      <c r="CH3">
        <v>15.47</v>
      </c>
      <c r="CI3" s="1">
        <v>42107</v>
      </c>
      <c r="CJ3">
        <v>13.33</v>
      </c>
      <c r="CK3" s="1">
        <v>42207</v>
      </c>
      <c r="CL3">
        <v>12.8</v>
      </c>
      <c r="CM3" s="1">
        <v>42318</v>
      </c>
      <c r="CN3">
        <v>14.36</v>
      </c>
      <c r="CO3" s="1">
        <v>42380</v>
      </c>
      <c r="CP3">
        <v>13.7</v>
      </c>
      <c r="CQ3" s="1">
        <v>42471</v>
      </c>
      <c r="CR3">
        <v>14.65</v>
      </c>
      <c r="CS3" s="1">
        <v>42572</v>
      </c>
      <c r="CT3">
        <v>19.809999999999999</v>
      </c>
      <c r="CU3" s="1">
        <v>42683</v>
      </c>
      <c r="CV3">
        <v>21.55</v>
      </c>
      <c r="CW3" s="1">
        <v>42744</v>
      </c>
      <c r="CX3">
        <v>19.86</v>
      </c>
      <c r="CY3" s="1">
        <v>42836</v>
      </c>
      <c r="CZ3">
        <v>16.93</v>
      </c>
      <c r="DA3" s="1">
        <v>42937</v>
      </c>
      <c r="DB3">
        <v>15.15</v>
      </c>
      <c r="DC3" s="1">
        <v>43048</v>
      </c>
      <c r="DD3">
        <v>14.9</v>
      </c>
      <c r="DE3" s="1">
        <v>43109</v>
      </c>
      <c r="DF3">
        <v>14.86</v>
      </c>
      <c r="DG3" s="1">
        <v>43201</v>
      </c>
      <c r="DH3">
        <v>12.4</v>
      </c>
      <c r="DI3" s="1">
        <v>43304</v>
      </c>
      <c r="DJ3">
        <v>11.84</v>
      </c>
      <c r="DK3" s="1">
        <v>43413</v>
      </c>
      <c r="DL3">
        <v>12.87</v>
      </c>
      <c r="DM3" s="1">
        <v>43474</v>
      </c>
      <c r="DN3">
        <v>13.15</v>
      </c>
      <c r="DO3" s="1">
        <v>43566</v>
      </c>
      <c r="DP3">
        <v>13.13</v>
      </c>
      <c r="DQ3" s="1">
        <v>43668</v>
      </c>
      <c r="DR3">
        <v>12.58</v>
      </c>
    </row>
    <row r="4" spans="1:127" x14ac:dyDescent="0.3">
      <c r="A4" s="1">
        <v>38190</v>
      </c>
      <c r="B4">
        <v>8.4499999999999993</v>
      </c>
      <c r="C4" s="1">
        <v>38301</v>
      </c>
      <c r="D4">
        <v>8.7200000000000006</v>
      </c>
      <c r="E4" s="1">
        <v>38363</v>
      </c>
      <c r="F4">
        <v>8.86</v>
      </c>
      <c r="G4" s="1">
        <v>38454</v>
      </c>
      <c r="H4">
        <v>8.7200000000000006</v>
      </c>
      <c r="I4" s="1">
        <v>38555</v>
      </c>
      <c r="J4">
        <v>9.73</v>
      </c>
      <c r="K4" s="1">
        <v>38666</v>
      </c>
      <c r="L4">
        <v>11.44</v>
      </c>
      <c r="M4" s="1">
        <v>38727</v>
      </c>
      <c r="N4">
        <v>14.26</v>
      </c>
      <c r="O4" s="1">
        <v>38819</v>
      </c>
      <c r="P4">
        <v>17.21</v>
      </c>
      <c r="Q4" s="1">
        <v>38922</v>
      </c>
      <c r="R4">
        <v>15.95</v>
      </c>
      <c r="S4" s="1">
        <v>39031</v>
      </c>
      <c r="T4">
        <v>11.94</v>
      </c>
      <c r="U4" s="1">
        <v>39092</v>
      </c>
      <c r="V4">
        <v>11.12</v>
      </c>
      <c r="W4" s="1">
        <v>39184</v>
      </c>
      <c r="X4">
        <v>10.27</v>
      </c>
      <c r="Y4" s="1">
        <v>39287</v>
      </c>
      <c r="Z4">
        <v>10.53</v>
      </c>
      <c r="AA4" s="1">
        <v>39399</v>
      </c>
      <c r="AB4">
        <v>10.15</v>
      </c>
      <c r="AC4" s="1">
        <v>39458</v>
      </c>
      <c r="AD4">
        <v>12</v>
      </c>
      <c r="AE4" s="1">
        <v>39552</v>
      </c>
      <c r="AF4">
        <v>13.59</v>
      </c>
      <c r="AG4" s="1">
        <v>39651</v>
      </c>
      <c r="AH4">
        <v>13.55</v>
      </c>
      <c r="AI4" s="1">
        <v>39763</v>
      </c>
      <c r="AJ4">
        <v>12.12</v>
      </c>
      <c r="AK4" s="1">
        <v>39825</v>
      </c>
      <c r="AL4">
        <v>12.39</v>
      </c>
      <c r="AM4" s="1">
        <v>39918</v>
      </c>
      <c r="AN4">
        <v>14.31</v>
      </c>
      <c r="AO4" s="1">
        <v>40016</v>
      </c>
      <c r="AP4">
        <v>19.25</v>
      </c>
      <c r="AQ4" s="1">
        <v>40127</v>
      </c>
      <c r="AR4">
        <v>20.87</v>
      </c>
      <c r="AS4" s="1">
        <v>40190</v>
      </c>
      <c r="AT4">
        <v>23.28</v>
      </c>
      <c r="AU4" s="1">
        <v>40281</v>
      </c>
      <c r="AV4">
        <v>17.71</v>
      </c>
      <c r="AW4" s="1">
        <v>40381</v>
      </c>
      <c r="AX4">
        <v>18.02</v>
      </c>
      <c r="AY4" s="1">
        <v>40492</v>
      </c>
      <c r="AZ4">
        <v>30.16</v>
      </c>
      <c r="BA4" s="1">
        <v>40554</v>
      </c>
      <c r="BB4">
        <v>27.52</v>
      </c>
      <c r="BC4" s="1">
        <v>40645</v>
      </c>
      <c r="BD4">
        <v>24.33</v>
      </c>
      <c r="BE4" s="1">
        <v>40749</v>
      </c>
      <c r="BF4">
        <v>29.49</v>
      </c>
      <c r="BG4" s="1">
        <v>40858</v>
      </c>
      <c r="BH4">
        <v>24.39</v>
      </c>
      <c r="BI4" s="1">
        <v>40919</v>
      </c>
      <c r="BJ4">
        <v>23</v>
      </c>
      <c r="BK4" s="1">
        <v>41011</v>
      </c>
      <c r="BL4">
        <v>23.81</v>
      </c>
      <c r="BM4" s="1">
        <v>41114</v>
      </c>
      <c r="BN4">
        <v>23.73</v>
      </c>
      <c r="BO4" s="1">
        <v>41225</v>
      </c>
      <c r="BP4">
        <v>19.38</v>
      </c>
      <c r="BQ4" s="1">
        <v>41284</v>
      </c>
      <c r="BR4">
        <v>19.5</v>
      </c>
      <c r="BS4" s="1">
        <v>41376</v>
      </c>
      <c r="BT4">
        <v>18.21</v>
      </c>
      <c r="BU4" s="1">
        <v>41478</v>
      </c>
      <c r="BV4">
        <v>17.02</v>
      </c>
      <c r="BW4" s="1">
        <v>41590</v>
      </c>
      <c r="BX4">
        <v>17.75</v>
      </c>
      <c r="BY4" s="1">
        <v>41649</v>
      </c>
      <c r="BZ4">
        <v>15.94</v>
      </c>
      <c r="CA4" s="1">
        <v>41743</v>
      </c>
      <c r="CB4">
        <v>17.96</v>
      </c>
      <c r="CC4" s="1">
        <v>41842</v>
      </c>
      <c r="CD4">
        <v>18.670000000000002</v>
      </c>
      <c r="CE4" s="1">
        <v>41954</v>
      </c>
      <c r="CF4">
        <v>16.5</v>
      </c>
      <c r="CG4" s="1">
        <v>42016</v>
      </c>
      <c r="CH4">
        <v>15.32</v>
      </c>
      <c r="CI4" s="1">
        <v>42108</v>
      </c>
      <c r="CJ4">
        <v>13.53</v>
      </c>
      <c r="CK4" s="1">
        <v>42208</v>
      </c>
      <c r="CL4">
        <v>12.83</v>
      </c>
      <c r="CM4" s="1">
        <v>42319</v>
      </c>
      <c r="CN4">
        <v>14.34</v>
      </c>
      <c r="CO4" s="1">
        <v>42381</v>
      </c>
      <c r="CP4">
        <v>13.56</v>
      </c>
      <c r="CQ4" s="1">
        <v>42472</v>
      </c>
      <c r="CR4">
        <v>14.6</v>
      </c>
      <c r="CS4" s="1">
        <v>42573</v>
      </c>
      <c r="CT4">
        <v>19.829999999999998</v>
      </c>
      <c r="CU4" s="1">
        <v>42684</v>
      </c>
      <c r="CV4">
        <v>21.07</v>
      </c>
      <c r="CW4" s="1">
        <v>42745</v>
      </c>
      <c r="CX4">
        <v>19.940000000000001</v>
      </c>
      <c r="CY4" s="1">
        <v>42837</v>
      </c>
      <c r="CZ4">
        <v>16.87</v>
      </c>
      <c r="DA4" s="1">
        <v>42940</v>
      </c>
      <c r="DB4">
        <v>15.16</v>
      </c>
      <c r="DC4" s="1">
        <v>43049</v>
      </c>
      <c r="DD4">
        <v>14.96</v>
      </c>
      <c r="DE4" s="1">
        <v>43110</v>
      </c>
      <c r="DF4">
        <v>14.83</v>
      </c>
      <c r="DG4" s="1">
        <v>43202</v>
      </c>
      <c r="DH4">
        <v>12.39</v>
      </c>
      <c r="DI4" s="1">
        <v>43305</v>
      </c>
      <c r="DJ4">
        <v>11.96</v>
      </c>
      <c r="DK4" s="1">
        <v>43416</v>
      </c>
      <c r="DL4">
        <v>13.08</v>
      </c>
      <c r="DM4" s="1">
        <v>43475</v>
      </c>
      <c r="DN4">
        <v>12.92</v>
      </c>
      <c r="DO4" s="1">
        <v>43567</v>
      </c>
      <c r="DP4">
        <v>13.23</v>
      </c>
      <c r="DQ4" s="1">
        <v>43669</v>
      </c>
      <c r="DR4">
        <v>12.96</v>
      </c>
    </row>
    <row r="5" spans="1:127" x14ac:dyDescent="0.3">
      <c r="A5" s="1">
        <v>38191</v>
      </c>
      <c r="B5">
        <v>8.48</v>
      </c>
      <c r="C5" s="1">
        <v>38302</v>
      </c>
      <c r="D5">
        <v>8.77</v>
      </c>
      <c r="E5" s="1">
        <v>38364</v>
      </c>
      <c r="F5">
        <v>8.9</v>
      </c>
      <c r="G5" s="1">
        <v>38455</v>
      </c>
      <c r="H5">
        <v>8.6300000000000008</v>
      </c>
      <c r="I5" s="1">
        <v>38558</v>
      </c>
      <c r="J5">
        <v>9.85</v>
      </c>
      <c r="K5" s="1">
        <v>38667</v>
      </c>
      <c r="L5">
        <v>11.43</v>
      </c>
      <c r="M5" s="1">
        <v>38728</v>
      </c>
      <c r="N5">
        <v>14.31</v>
      </c>
      <c r="O5" s="1">
        <v>38820</v>
      </c>
      <c r="P5">
        <v>17.04</v>
      </c>
      <c r="Q5" s="1">
        <v>38923</v>
      </c>
      <c r="R5">
        <v>15.7</v>
      </c>
      <c r="S5" s="1">
        <v>39034</v>
      </c>
      <c r="T5">
        <v>11.81</v>
      </c>
      <c r="U5" s="1">
        <v>39093</v>
      </c>
      <c r="V5">
        <v>11.04</v>
      </c>
      <c r="W5" s="1">
        <v>39185</v>
      </c>
      <c r="X5">
        <v>10.23</v>
      </c>
      <c r="Y5" s="1">
        <v>39288</v>
      </c>
      <c r="Z5">
        <v>10.47</v>
      </c>
      <c r="AA5" s="1">
        <v>39400</v>
      </c>
      <c r="AB5">
        <v>10.17</v>
      </c>
      <c r="AC5" s="1">
        <v>39461</v>
      </c>
      <c r="AD5">
        <v>12.19</v>
      </c>
      <c r="AE5" s="1">
        <v>39553</v>
      </c>
      <c r="AF5">
        <v>13.93</v>
      </c>
      <c r="AG5" s="1">
        <v>39652</v>
      </c>
      <c r="AH5">
        <v>13.52</v>
      </c>
      <c r="AI5" s="1">
        <v>39764</v>
      </c>
      <c r="AJ5">
        <v>11.96</v>
      </c>
      <c r="AK5" s="1">
        <v>39826</v>
      </c>
      <c r="AL5">
        <v>12.43</v>
      </c>
      <c r="AM5" s="1">
        <v>39919</v>
      </c>
      <c r="AN5">
        <v>14.1</v>
      </c>
      <c r="AO5" s="1">
        <v>40017</v>
      </c>
      <c r="AP5">
        <v>19.34</v>
      </c>
      <c r="AQ5" s="1">
        <v>40128</v>
      </c>
      <c r="AR5">
        <v>21.57</v>
      </c>
      <c r="AS5" s="1">
        <v>40191</v>
      </c>
      <c r="AT5">
        <v>23.91</v>
      </c>
      <c r="AU5" s="1">
        <v>40282</v>
      </c>
      <c r="AV5">
        <v>18.02</v>
      </c>
      <c r="AW5" s="1">
        <v>40382</v>
      </c>
      <c r="AX5">
        <v>18.05</v>
      </c>
      <c r="AY5" s="1">
        <v>40493</v>
      </c>
      <c r="AZ5">
        <v>27.26</v>
      </c>
      <c r="BA5" s="1">
        <v>40555</v>
      </c>
      <c r="BB5">
        <v>27.31</v>
      </c>
      <c r="BC5" s="1">
        <v>40646</v>
      </c>
      <c r="BD5">
        <v>23.9</v>
      </c>
      <c r="BE5" s="1">
        <v>40750</v>
      </c>
      <c r="BF5">
        <v>29.65</v>
      </c>
      <c r="BG5" s="1">
        <v>40861</v>
      </c>
      <c r="BH5">
        <v>24.13</v>
      </c>
      <c r="BI5" s="1">
        <v>40920</v>
      </c>
      <c r="BJ5">
        <v>22.61</v>
      </c>
      <c r="BK5" s="1">
        <v>41012</v>
      </c>
      <c r="BL5">
        <v>23.19</v>
      </c>
      <c r="BM5" s="1">
        <v>41115</v>
      </c>
      <c r="BN5">
        <v>23.84</v>
      </c>
      <c r="BO5" s="1">
        <v>41226</v>
      </c>
      <c r="BP5">
        <v>19.420000000000002</v>
      </c>
      <c r="BQ5" s="1">
        <v>41285</v>
      </c>
      <c r="BR5">
        <v>19.63</v>
      </c>
      <c r="BS5" s="1">
        <v>41379</v>
      </c>
      <c r="BT5">
        <v>17.93</v>
      </c>
      <c r="BU5" s="1">
        <v>41479</v>
      </c>
      <c r="BV5">
        <v>16.84</v>
      </c>
      <c r="BW5" s="1">
        <v>41591</v>
      </c>
      <c r="BX5">
        <v>17.690000000000001</v>
      </c>
      <c r="BY5" s="1">
        <v>41652</v>
      </c>
      <c r="BZ5">
        <v>15.96</v>
      </c>
      <c r="CA5" s="1">
        <v>41744</v>
      </c>
      <c r="CB5">
        <v>18.100000000000001</v>
      </c>
      <c r="CC5" s="1">
        <v>41843</v>
      </c>
      <c r="CD5">
        <v>18.54</v>
      </c>
      <c r="CE5" s="1">
        <v>41955</v>
      </c>
      <c r="CF5">
        <v>16.62</v>
      </c>
      <c r="CG5" s="1">
        <v>42017</v>
      </c>
      <c r="CH5">
        <v>15.4</v>
      </c>
      <c r="CI5" s="1">
        <v>42109</v>
      </c>
      <c r="CJ5">
        <v>13.38</v>
      </c>
      <c r="CK5" s="1">
        <v>42209</v>
      </c>
      <c r="CL5">
        <v>12.57</v>
      </c>
      <c r="CM5" s="1">
        <v>42320</v>
      </c>
      <c r="CN5">
        <v>14.6</v>
      </c>
      <c r="CO5" s="1">
        <v>42382</v>
      </c>
      <c r="CP5">
        <v>13.87</v>
      </c>
      <c r="CQ5" s="1">
        <v>42473</v>
      </c>
      <c r="CR5">
        <v>14.56</v>
      </c>
      <c r="CS5" s="1">
        <v>42576</v>
      </c>
      <c r="CT5">
        <v>20.09</v>
      </c>
      <c r="CU5" s="1">
        <v>42685</v>
      </c>
      <c r="CV5">
        <v>21.07</v>
      </c>
      <c r="CW5" s="1">
        <v>42746</v>
      </c>
      <c r="CX5">
        <v>19.98</v>
      </c>
      <c r="CY5" s="1">
        <v>42838</v>
      </c>
      <c r="CZ5">
        <v>16.649999999999999</v>
      </c>
      <c r="DA5" s="1">
        <v>42941</v>
      </c>
      <c r="DB5">
        <v>14.7</v>
      </c>
      <c r="DC5" s="1">
        <v>43052</v>
      </c>
      <c r="DD5">
        <v>15.04</v>
      </c>
      <c r="DE5" s="1">
        <v>43111</v>
      </c>
      <c r="DF5">
        <v>14.46</v>
      </c>
      <c r="DG5" s="1">
        <v>43203</v>
      </c>
      <c r="DH5">
        <v>12.44</v>
      </c>
      <c r="DI5" s="1">
        <v>43306</v>
      </c>
      <c r="DJ5">
        <v>11.99</v>
      </c>
      <c r="DK5" s="1">
        <v>43417</v>
      </c>
      <c r="DL5">
        <v>12.75</v>
      </c>
      <c r="DM5" s="1">
        <v>43476</v>
      </c>
      <c r="DN5">
        <v>13.01</v>
      </c>
      <c r="DO5" s="1">
        <v>43570</v>
      </c>
      <c r="DP5">
        <v>13.11</v>
      </c>
      <c r="DQ5" s="1">
        <v>43670</v>
      </c>
      <c r="DR5">
        <v>13.03</v>
      </c>
    </row>
    <row r="6" spans="1:127" x14ac:dyDescent="0.3">
      <c r="A6" s="1">
        <v>38194</v>
      </c>
      <c r="B6">
        <v>8.69</v>
      </c>
      <c r="C6" s="1">
        <v>38303</v>
      </c>
      <c r="D6">
        <v>8.66</v>
      </c>
      <c r="E6" s="1">
        <v>38365</v>
      </c>
      <c r="F6">
        <v>8.98</v>
      </c>
      <c r="G6" s="1">
        <v>38456</v>
      </c>
      <c r="H6">
        <v>8.43</v>
      </c>
      <c r="I6" s="1">
        <v>38559</v>
      </c>
      <c r="J6">
        <v>9.8800000000000008</v>
      </c>
      <c r="K6" s="1">
        <v>38670</v>
      </c>
      <c r="L6">
        <v>11.65</v>
      </c>
      <c r="M6" s="1">
        <v>38729</v>
      </c>
      <c r="N6">
        <v>14.33</v>
      </c>
      <c r="O6" s="1">
        <v>38824</v>
      </c>
      <c r="P6">
        <v>17.48</v>
      </c>
      <c r="Q6" s="1">
        <v>38924</v>
      </c>
      <c r="R6">
        <v>15.43</v>
      </c>
      <c r="S6" s="1">
        <v>39035</v>
      </c>
      <c r="T6">
        <v>11.78</v>
      </c>
      <c r="U6" s="1">
        <v>39094</v>
      </c>
      <c r="V6">
        <v>11</v>
      </c>
      <c r="W6" s="1">
        <v>39188</v>
      </c>
      <c r="X6">
        <v>10</v>
      </c>
      <c r="Y6" s="1">
        <v>39289</v>
      </c>
      <c r="Z6">
        <v>10.51</v>
      </c>
      <c r="AA6" s="1">
        <v>39401</v>
      </c>
      <c r="AB6">
        <v>10.14</v>
      </c>
      <c r="AC6" s="1">
        <v>39462</v>
      </c>
      <c r="AD6">
        <v>12.17</v>
      </c>
      <c r="AE6" s="1">
        <v>39554</v>
      </c>
      <c r="AF6">
        <v>13.95</v>
      </c>
      <c r="AG6" s="1">
        <v>39653</v>
      </c>
      <c r="AH6">
        <v>13.67</v>
      </c>
      <c r="AI6" s="1">
        <v>39765</v>
      </c>
      <c r="AJ6">
        <v>11.77</v>
      </c>
      <c r="AK6" s="1">
        <v>39827</v>
      </c>
      <c r="AL6">
        <v>12.24</v>
      </c>
      <c r="AM6" s="1">
        <v>39920</v>
      </c>
      <c r="AN6">
        <v>14.36</v>
      </c>
      <c r="AO6" s="1">
        <v>40018</v>
      </c>
      <c r="AP6">
        <v>19.48</v>
      </c>
      <c r="AQ6" s="1">
        <v>40129</v>
      </c>
      <c r="AR6">
        <v>21.58</v>
      </c>
      <c r="AS6" s="1">
        <v>40192</v>
      </c>
      <c r="AT6">
        <v>23.7</v>
      </c>
      <c r="AU6" s="1">
        <v>40283</v>
      </c>
      <c r="AV6">
        <v>17.600000000000001</v>
      </c>
      <c r="AW6" s="1">
        <v>40385</v>
      </c>
      <c r="AX6">
        <v>18.260000000000002</v>
      </c>
      <c r="AY6" s="1">
        <v>40494</v>
      </c>
      <c r="AZ6">
        <v>23.89</v>
      </c>
      <c r="BA6" s="1">
        <v>40556</v>
      </c>
      <c r="BB6">
        <v>27.5</v>
      </c>
      <c r="BC6" s="1">
        <v>40647</v>
      </c>
      <c r="BD6">
        <v>23.23</v>
      </c>
      <c r="BE6" s="1">
        <v>40751</v>
      </c>
      <c r="BF6">
        <v>29.8</v>
      </c>
      <c r="BG6" s="1">
        <v>40862</v>
      </c>
      <c r="BH6">
        <v>24.16</v>
      </c>
      <c r="BI6" s="1">
        <v>40921</v>
      </c>
      <c r="BJ6">
        <v>23.03</v>
      </c>
      <c r="BK6" s="1">
        <v>41015</v>
      </c>
      <c r="BL6">
        <v>22.65</v>
      </c>
      <c r="BM6" s="1">
        <v>41116</v>
      </c>
      <c r="BN6">
        <v>22.92</v>
      </c>
      <c r="BO6" s="1">
        <v>41227</v>
      </c>
      <c r="BP6">
        <v>19.29</v>
      </c>
      <c r="BQ6" s="1">
        <v>41288</v>
      </c>
      <c r="BR6">
        <v>19.46</v>
      </c>
      <c r="BS6" s="1">
        <v>41380</v>
      </c>
      <c r="BT6">
        <v>18.2</v>
      </c>
      <c r="BU6" s="1">
        <v>41480</v>
      </c>
      <c r="BV6">
        <v>17.03</v>
      </c>
      <c r="BW6" s="1">
        <v>41592</v>
      </c>
      <c r="BX6">
        <v>17.55</v>
      </c>
      <c r="BY6" s="1">
        <v>41653</v>
      </c>
      <c r="BZ6">
        <v>15.88</v>
      </c>
      <c r="CA6" s="1">
        <v>41745</v>
      </c>
      <c r="CB6">
        <v>18.329999999999998</v>
      </c>
      <c r="CC6" s="1">
        <v>41844</v>
      </c>
      <c r="CD6">
        <v>18.670000000000002</v>
      </c>
      <c r="CE6" s="1">
        <v>41956</v>
      </c>
      <c r="CF6">
        <v>16.3</v>
      </c>
      <c r="CG6" s="1">
        <v>42018</v>
      </c>
      <c r="CH6">
        <v>15.45</v>
      </c>
      <c r="CI6" s="1">
        <v>42110</v>
      </c>
      <c r="CJ6">
        <v>13.72</v>
      </c>
      <c r="CK6" s="1">
        <v>42212</v>
      </c>
      <c r="CL6">
        <v>12.51</v>
      </c>
      <c r="CM6" s="1">
        <v>42321</v>
      </c>
      <c r="CN6">
        <v>14.67</v>
      </c>
      <c r="CO6" s="1">
        <v>42383</v>
      </c>
      <c r="CP6">
        <v>14.17</v>
      </c>
      <c r="CQ6" s="1">
        <v>42474</v>
      </c>
      <c r="CR6">
        <v>14.64</v>
      </c>
      <c r="CS6" s="1">
        <v>42577</v>
      </c>
      <c r="CT6">
        <v>19.760000000000002</v>
      </c>
      <c r="CU6" s="1">
        <v>42688</v>
      </c>
      <c r="CV6">
        <v>20.96</v>
      </c>
      <c r="CW6" s="1">
        <v>42747</v>
      </c>
      <c r="CX6">
        <v>20.12</v>
      </c>
      <c r="CY6" s="1">
        <v>42842</v>
      </c>
      <c r="CZ6">
        <v>16.63</v>
      </c>
      <c r="DA6" s="1">
        <v>42942</v>
      </c>
      <c r="DB6">
        <v>15</v>
      </c>
      <c r="DC6" s="1">
        <v>43053</v>
      </c>
      <c r="DD6">
        <v>15.1</v>
      </c>
      <c r="DE6" s="1">
        <v>43112</v>
      </c>
      <c r="DF6">
        <v>14.45</v>
      </c>
      <c r="DG6" s="1">
        <v>43206</v>
      </c>
      <c r="DH6">
        <v>12.42</v>
      </c>
      <c r="DI6" s="1">
        <v>43307</v>
      </c>
      <c r="DJ6">
        <v>11.9</v>
      </c>
      <c r="DK6" s="1">
        <v>43418</v>
      </c>
      <c r="DL6">
        <v>12.8</v>
      </c>
      <c r="DM6" s="1">
        <v>43479</v>
      </c>
      <c r="DN6">
        <v>13</v>
      </c>
      <c r="DO6" s="1">
        <v>43571</v>
      </c>
      <c r="DP6">
        <v>13</v>
      </c>
      <c r="DQ6" s="1">
        <v>43671</v>
      </c>
      <c r="DR6">
        <v>12.98</v>
      </c>
    </row>
    <row r="7" spans="1:127" x14ac:dyDescent="0.3">
      <c r="A7" s="1">
        <v>38195</v>
      </c>
      <c r="B7">
        <v>8.6999999999999993</v>
      </c>
      <c r="C7" s="1">
        <v>38306</v>
      </c>
      <c r="D7">
        <v>8.7899999999999991</v>
      </c>
      <c r="E7" s="1">
        <v>38366</v>
      </c>
      <c r="F7">
        <v>9.06</v>
      </c>
      <c r="G7" s="1">
        <v>38457</v>
      </c>
      <c r="H7">
        <v>8.35</v>
      </c>
      <c r="I7" s="1">
        <v>38560</v>
      </c>
      <c r="J7">
        <v>9.92</v>
      </c>
      <c r="K7" s="1">
        <v>38671</v>
      </c>
      <c r="L7">
        <v>11.94</v>
      </c>
      <c r="M7" s="1">
        <v>38730</v>
      </c>
      <c r="N7">
        <v>14.8</v>
      </c>
      <c r="O7" s="1">
        <v>38825</v>
      </c>
      <c r="P7">
        <v>18.149999999999999</v>
      </c>
      <c r="Q7" s="1">
        <v>38925</v>
      </c>
      <c r="R7">
        <v>15.21</v>
      </c>
      <c r="S7" s="1">
        <v>39036</v>
      </c>
      <c r="T7">
        <v>11.9</v>
      </c>
      <c r="U7" s="1">
        <v>39098</v>
      </c>
      <c r="V7">
        <v>10.95</v>
      </c>
      <c r="W7" s="1">
        <v>39189</v>
      </c>
      <c r="X7">
        <v>10.01</v>
      </c>
      <c r="Y7" s="1">
        <v>39290</v>
      </c>
      <c r="Z7">
        <v>10.29</v>
      </c>
      <c r="AA7" s="1">
        <v>39402</v>
      </c>
      <c r="AB7">
        <v>10.14</v>
      </c>
      <c r="AC7" s="1">
        <v>39463</v>
      </c>
      <c r="AD7">
        <v>12.38</v>
      </c>
      <c r="AE7" s="1">
        <v>39555</v>
      </c>
      <c r="AF7">
        <v>13.91</v>
      </c>
      <c r="AG7" s="1">
        <v>39654</v>
      </c>
      <c r="AH7">
        <v>13.86</v>
      </c>
      <c r="AI7" s="1">
        <v>39766</v>
      </c>
      <c r="AJ7">
        <v>11.98</v>
      </c>
      <c r="AK7" s="1">
        <v>39828</v>
      </c>
      <c r="AL7">
        <v>12.57</v>
      </c>
      <c r="AM7" s="1">
        <v>39923</v>
      </c>
      <c r="AN7">
        <v>14.03</v>
      </c>
      <c r="AO7" s="1">
        <v>40021</v>
      </c>
      <c r="AP7">
        <v>19.600000000000001</v>
      </c>
      <c r="AQ7" s="1">
        <v>40130</v>
      </c>
      <c r="AR7">
        <v>21.73</v>
      </c>
      <c r="AS7" s="1">
        <v>40193</v>
      </c>
      <c r="AT7">
        <v>23.6</v>
      </c>
      <c r="AU7" s="1">
        <v>40284</v>
      </c>
      <c r="AV7">
        <v>16.97</v>
      </c>
      <c r="AW7" s="1">
        <v>40386</v>
      </c>
      <c r="AX7">
        <v>18.09</v>
      </c>
      <c r="AY7" s="1">
        <v>40497</v>
      </c>
      <c r="AZ7">
        <v>24.5</v>
      </c>
      <c r="BA7" s="1">
        <v>40557</v>
      </c>
      <c r="BB7">
        <v>26.85</v>
      </c>
      <c r="BC7" s="1">
        <v>40648</v>
      </c>
      <c r="BD7">
        <v>23.11</v>
      </c>
      <c r="BE7" s="1">
        <v>40752</v>
      </c>
      <c r="BF7">
        <v>28.66</v>
      </c>
      <c r="BG7" s="1">
        <v>40863</v>
      </c>
      <c r="BH7">
        <v>23.98</v>
      </c>
      <c r="BI7" s="1">
        <v>40925</v>
      </c>
      <c r="BJ7">
        <v>22.97</v>
      </c>
      <c r="BK7" s="1">
        <v>41016</v>
      </c>
      <c r="BL7">
        <v>22.87</v>
      </c>
      <c r="BM7" s="1">
        <v>41117</v>
      </c>
      <c r="BN7">
        <v>22.9</v>
      </c>
      <c r="BO7" s="1">
        <v>41228</v>
      </c>
      <c r="BP7">
        <v>19.09</v>
      </c>
      <c r="BQ7" s="1">
        <v>41289</v>
      </c>
      <c r="BR7">
        <v>19.23</v>
      </c>
      <c r="BS7" s="1">
        <v>41381</v>
      </c>
      <c r="BT7">
        <v>18.13</v>
      </c>
      <c r="BU7" s="1">
        <v>41481</v>
      </c>
      <c r="BV7">
        <v>17.059999999999999</v>
      </c>
      <c r="BW7" s="1">
        <v>41593</v>
      </c>
      <c r="BX7">
        <v>17.5</v>
      </c>
      <c r="BY7" s="1">
        <v>41654</v>
      </c>
      <c r="BZ7">
        <v>15.68</v>
      </c>
      <c r="CA7" s="1">
        <v>41746</v>
      </c>
      <c r="CB7">
        <v>18.02</v>
      </c>
      <c r="CC7" s="1">
        <v>41845</v>
      </c>
      <c r="CD7">
        <v>18.77</v>
      </c>
      <c r="CE7" s="1">
        <v>41957</v>
      </c>
      <c r="CF7">
        <v>16.22</v>
      </c>
      <c r="CG7" s="1">
        <v>42019</v>
      </c>
      <c r="CH7">
        <v>15.79</v>
      </c>
      <c r="CI7" s="1">
        <v>42111</v>
      </c>
      <c r="CJ7">
        <v>13.61</v>
      </c>
      <c r="CK7" s="1">
        <v>42213</v>
      </c>
      <c r="CL7">
        <v>12.42</v>
      </c>
      <c r="CM7" s="1">
        <v>42324</v>
      </c>
      <c r="CN7">
        <v>14.79</v>
      </c>
      <c r="CO7" s="1">
        <v>42384</v>
      </c>
      <c r="CP7">
        <v>14.17</v>
      </c>
      <c r="CQ7" s="1">
        <v>42475</v>
      </c>
      <c r="CR7">
        <v>15.41</v>
      </c>
      <c r="CS7" s="1">
        <v>42578</v>
      </c>
      <c r="CT7">
        <v>19.39</v>
      </c>
      <c r="CU7" s="1">
        <v>42689</v>
      </c>
      <c r="CV7">
        <v>20.59</v>
      </c>
      <c r="CW7" s="1">
        <v>42748</v>
      </c>
      <c r="CX7">
        <v>20.05</v>
      </c>
      <c r="CY7" s="1">
        <v>42843</v>
      </c>
      <c r="CZ7">
        <v>16.95</v>
      </c>
      <c r="DA7" s="1">
        <v>42943</v>
      </c>
      <c r="DB7">
        <v>15.13</v>
      </c>
      <c r="DC7" s="1">
        <v>43054</v>
      </c>
      <c r="DD7">
        <v>15.09</v>
      </c>
      <c r="DE7" s="1">
        <v>43116</v>
      </c>
      <c r="DF7">
        <v>14</v>
      </c>
      <c r="DG7" s="1">
        <v>43207</v>
      </c>
      <c r="DH7">
        <v>12.08</v>
      </c>
      <c r="DI7" s="1">
        <v>43308</v>
      </c>
      <c r="DJ7">
        <v>11.78</v>
      </c>
      <c r="DK7" s="1">
        <v>43419</v>
      </c>
      <c r="DL7">
        <v>12.8</v>
      </c>
      <c r="DM7" s="1">
        <v>43480</v>
      </c>
      <c r="DN7">
        <v>13.33</v>
      </c>
      <c r="DO7" s="1">
        <v>43572</v>
      </c>
      <c r="DP7">
        <v>12.84</v>
      </c>
      <c r="DQ7" s="1">
        <v>43672</v>
      </c>
      <c r="DR7">
        <v>13.02</v>
      </c>
    </row>
    <row r="8" spans="1:127" x14ac:dyDescent="0.3">
      <c r="A8" s="1">
        <v>38196</v>
      </c>
      <c r="B8">
        <v>8.6999999999999993</v>
      </c>
      <c r="C8" s="1">
        <v>38307</v>
      </c>
      <c r="D8">
        <v>8.9700000000000006</v>
      </c>
      <c r="E8" s="1">
        <v>38370</v>
      </c>
      <c r="F8">
        <v>9.08</v>
      </c>
      <c r="G8" s="1">
        <v>38460</v>
      </c>
      <c r="H8">
        <v>8.42</v>
      </c>
      <c r="I8" s="1">
        <v>38561</v>
      </c>
      <c r="J8">
        <v>9.8800000000000008</v>
      </c>
      <c r="K8" s="1">
        <v>38672</v>
      </c>
      <c r="L8">
        <v>11.97</v>
      </c>
      <c r="M8" s="1">
        <v>38734</v>
      </c>
      <c r="N8">
        <v>15.09</v>
      </c>
      <c r="O8" s="1">
        <v>38826</v>
      </c>
      <c r="P8">
        <v>18.100000000000001</v>
      </c>
      <c r="Q8" s="1">
        <v>38926</v>
      </c>
      <c r="R8">
        <v>15.22</v>
      </c>
      <c r="S8" s="1">
        <v>39037</v>
      </c>
      <c r="T8">
        <v>11.69</v>
      </c>
      <c r="U8" s="1">
        <v>39099</v>
      </c>
      <c r="V8">
        <v>10.76</v>
      </c>
      <c r="W8" s="1">
        <v>39190</v>
      </c>
      <c r="X8">
        <v>9.8000000000000007</v>
      </c>
      <c r="Y8" s="1">
        <v>39293</v>
      </c>
      <c r="Z8">
        <v>10.28</v>
      </c>
      <c r="AA8" s="1">
        <v>39405</v>
      </c>
      <c r="AB8">
        <v>10.11</v>
      </c>
      <c r="AC8" s="1">
        <v>39464</v>
      </c>
      <c r="AD8">
        <v>12.99</v>
      </c>
      <c r="AE8" s="1">
        <v>39556</v>
      </c>
      <c r="AF8">
        <v>13.93</v>
      </c>
      <c r="AG8" s="1">
        <v>39657</v>
      </c>
      <c r="AH8">
        <v>13.72</v>
      </c>
      <c r="AI8" s="1">
        <v>39769</v>
      </c>
      <c r="AJ8">
        <v>12.06</v>
      </c>
      <c r="AK8" s="1">
        <v>39829</v>
      </c>
      <c r="AL8">
        <v>12.82</v>
      </c>
      <c r="AM8" s="1">
        <v>39924</v>
      </c>
      <c r="AN8">
        <v>14.14</v>
      </c>
      <c r="AO8" s="1">
        <v>40022</v>
      </c>
      <c r="AP8">
        <v>19.600000000000001</v>
      </c>
      <c r="AQ8" s="1">
        <v>40133</v>
      </c>
      <c r="AR8">
        <v>22.14</v>
      </c>
      <c r="AS8" s="1">
        <v>40197</v>
      </c>
      <c r="AT8">
        <v>24.31</v>
      </c>
      <c r="AU8" s="1">
        <v>40287</v>
      </c>
      <c r="AV8">
        <v>17.809999999999999</v>
      </c>
      <c r="AW8" s="1">
        <v>40387</v>
      </c>
      <c r="AX8">
        <v>18.309999999999999</v>
      </c>
      <c r="AY8" s="1">
        <v>40498</v>
      </c>
      <c r="AZ8">
        <v>23.68</v>
      </c>
      <c r="BA8" s="1">
        <v>40561</v>
      </c>
      <c r="BB8">
        <v>27.34</v>
      </c>
      <c r="BC8" s="1">
        <v>40651</v>
      </c>
      <c r="BD8">
        <v>22.97</v>
      </c>
      <c r="BE8" s="1">
        <v>40753</v>
      </c>
      <c r="BF8">
        <v>28.51</v>
      </c>
      <c r="BG8" s="1">
        <v>40864</v>
      </c>
      <c r="BH8">
        <v>23.58</v>
      </c>
      <c r="BI8" s="1">
        <v>40926</v>
      </c>
      <c r="BJ8">
        <v>23.03</v>
      </c>
      <c r="BK8" s="1">
        <v>41017</v>
      </c>
      <c r="BL8">
        <v>22.33</v>
      </c>
      <c r="BM8" s="1">
        <v>41120</v>
      </c>
      <c r="BN8">
        <v>23.06</v>
      </c>
      <c r="BO8" s="1">
        <v>41229</v>
      </c>
      <c r="BP8">
        <v>19.18</v>
      </c>
      <c r="BQ8" s="1">
        <v>41290</v>
      </c>
      <c r="BR8">
        <v>19.059999999999999</v>
      </c>
      <c r="BS8" s="1">
        <v>41382</v>
      </c>
      <c r="BT8">
        <v>17.98</v>
      </c>
      <c r="BU8" s="1">
        <v>41484</v>
      </c>
      <c r="BV8">
        <v>17.43</v>
      </c>
      <c r="BW8" s="1">
        <v>41596</v>
      </c>
      <c r="BX8">
        <v>17.670000000000002</v>
      </c>
      <c r="BY8" s="1">
        <v>41655</v>
      </c>
      <c r="BZ8">
        <v>15.86</v>
      </c>
      <c r="CA8" s="1">
        <v>41750</v>
      </c>
      <c r="CB8">
        <v>18.190000000000001</v>
      </c>
      <c r="CC8" s="1">
        <v>41848</v>
      </c>
      <c r="CD8">
        <v>18.61</v>
      </c>
      <c r="CE8" s="1">
        <v>41960</v>
      </c>
      <c r="CF8">
        <v>16.14</v>
      </c>
      <c r="CG8" s="1">
        <v>42020</v>
      </c>
      <c r="CH8">
        <v>15.81</v>
      </c>
      <c r="CI8" s="1">
        <v>42114</v>
      </c>
      <c r="CJ8">
        <v>13.15</v>
      </c>
      <c r="CK8" s="1">
        <v>42214</v>
      </c>
      <c r="CL8">
        <v>12.64</v>
      </c>
      <c r="CM8" s="1">
        <v>42325</v>
      </c>
      <c r="CN8">
        <v>14.4</v>
      </c>
      <c r="CO8" s="1">
        <v>42388</v>
      </c>
      <c r="CP8">
        <v>14.14</v>
      </c>
      <c r="CQ8" s="1">
        <v>42478</v>
      </c>
      <c r="CR8">
        <v>15.74</v>
      </c>
      <c r="CS8" s="1">
        <v>42579</v>
      </c>
      <c r="CT8">
        <v>19.18</v>
      </c>
      <c r="CU8" s="1">
        <v>42690</v>
      </c>
      <c r="CV8">
        <v>19.87</v>
      </c>
      <c r="CW8" s="1">
        <v>42752</v>
      </c>
      <c r="CX8">
        <v>20.2</v>
      </c>
      <c r="CY8" s="1">
        <v>42844</v>
      </c>
      <c r="CZ8">
        <v>16.71</v>
      </c>
      <c r="DA8" s="1">
        <v>42944</v>
      </c>
      <c r="DB8">
        <v>15.09</v>
      </c>
      <c r="DC8" s="1">
        <v>43055</v>
      </c>
      <c r="DD8">
        <v>15.22</v>
      </c>
      <c r="DE8" s="1">
        <v>43117</v>
      </c>
      <c r="DF8">
        <v>13.78</v>
      </c>
      <c r="DG8" s="1">
        <v>43208</v>
      </c>
      <c r="DH8">
        <v>12.14</v>
      </c>
      <c r="DI8" s="1">
        <v>43311</v>
      </c>
      <c r="DJ8">
        <v>11.74</v>
      </c>
      <c r="DK8" s="1">
        <v>43420</v>
      </c>
      <c r="DL8">
        <v>12.84</v>
      </c>
      <c r="DM8" s="1">
        <v>43481</v>
      </c>
      <c r="DN8">
        <v>13.43</v>
      </c>
      <c r="DO8" s="1">
        <v>43573</v>
      </c>
      <c r="DP8">
        <v>13.25</v>
      </c>
      <c r="DQ8" s="1">
        <v>43675</v>
      </c>
      <c r="DR8">
        <v>13.05</v>
      </c>
    </row>
    <row r="9" spans="1:127" x14ac:dyDescent="0.3">
      <c r="A9" s="1">
        <v>38197</v>
      </c>
      <c r="B9">
        <v>8.73</v>
      </c>
      <c r="C9" s="1">
        <v>38308</v>
      </c>
      <c r="D9">
        <v>8.83</v>
      </c>
      <c r="E9" s="1">
        <v>38371</v>
      </c>
      <c r="F9">
        <v>9.08</v>
      </c>
      <c r="G9" s="1">
        <v>38461</v>
      </c>
      <c r="H9">
        <v>8.51</v>
      </c>
      <c r="I9" s="1">
        <v>38562</v>
      </c>
      <c r="J9">
        <v>9.81</v>
      </c>
      <c r="K9" s="1">
        <v>38673</v>
      </c>
      <c r="L9">
        <v>11.92</v>
      </c>
      <c r="M9" s="1">
        <v>38735</v>
      </c>
      <c r="N9">
        <v>15.13</v>
      </c>
      <c r="O9" s="1">
        <v>38827</v>
      </c>
      <c r="P9">
        <v>17.809999999999999</v>
      </c>
      <c r="Q9" s="1">
        <v>38929</v>
      </c>
      <c r="R9">
        <v>15.36</v>
      </c>
      <c r="S9" s="1">
        <v>39038</v>
      </c>
      <c r="T9">
        <v>11.5</v>
      </c>
      <c r="U9" s="1">
        <v>39100</v>
      </c>
      <c r="V9">
        <v>10.77</v>
      </c>
      <c r="W9" s="1">
        <v>39191</v>
      </c>
      <c r="X9">
        <v>9.9</v>
      </c>
      <c r="Y9" s="1">
        <v>39294</v>
      </c>
      <c r="Z9">
        <v>10.42</v>
      </c>
      <c r="AA9" s="1">
        <v>39406</v>
      </c>
      <c r="AB9">
        <v>10.06</v>
      </c>
      <c r="AC9" s="1">
        <v>39465</v>
      </c>
      <c r="AD9">
        <v>12.52</v>
      </c>
      <c r="AE9" s="1">
        <v>39559</v>
      </c>
      <c r="AF9">
        <v>13.27</v>
      </c>
      <c r="AG9" s="1">
        <v>39658</v>
      </c>
      <c r="AH9">
        <v>14.16</v>
      </c>
      <c r="AI9" s="1">
        <v>39770</v>
      </c>
      <c r="AJ9">
        <v>11.94</v>
      </c>
      <c r="AK9" s="1">
        <v>39833</v>
      </c>
      <c r="AL9">
        <v>13.04</v>
      </c>
      <c r="AM9" s="1">
        <v>39925</v>
      </c>
      <c r="AN9">
        <v>14.21</v>
      </c>
      <c r="AO9" s="1">
        <v>40023</v>
      </c>
      <c r="AP9">
        <v>19.61</v>
      </c>
      <c r="AQ9" s="1">
        <v>40134</v>
      </c>
      <c r="AR9">
        <v>22.09</v>
      </c>
      <c r="AS9" s="1">
        <v>40198</v>
      </c>
      <c r="AT9">
        <v>24.28</v>
      </c>
      <c r="AU9" s="1">
        <v>40288</v>
      </c>
      <c r="AV9">
        <v>17.2</v>
      </c>
      <c r="AW9" s="1">
        <v>40388</v>
      </c>
      <c r="AX9">
        <v>18.510000000000002</v>
      </c>
      <c r="AY9" s="1">
        <v>40499</v>
      </c>
      <c r="AZ9">
        <v>23.91</v>
      </c>
      <c r="BA9" s="1">
        <v>40562</v>
      </c>
      <c r="BB9">
        <v>27.06</v>
      </c>
      <c r="BC9" s="1">
        <v>40652</v>
      </c>
      <c r="BD9">
        <v>22.72</v>
      </c>
      <c r="BE9" s="1">
        <v>40756</v>
      </c>
      <c r="BF9">
        <v>27.91</v>
      </c>
      <c r="BG9" s="1">
        <v>40865</v>
      </c>
      <c r="BH9">
        <v>23.49</v>
      </c>
      <c r="BI9" s="1">
        <v>40927</v>
      </c>
      <c r="BJ9">
        <v>23.31</v>
      </c>
      <c r="BK9" s="1">
        <v>41018</v>
      </c>
      <c r="BL9">
        <v>22.19</v>
      </c>
      <c r="BM9" s="1">
        <v>41121</v>
      </c>
      <c r="BN9">
        <v>22.9</v>
      </c>
      <c r="BO9" s="1">
        <v>41232</v>
      </c>
      <c r="BP9">
        <v>19.87</v>
      </c>
      <c r="BQ9" s="1">
        <v>41291</v>
      </c>
      <c r="BR9">
        <v>18.920000000000002</v>
      </c>
      <c r="BS9" s="1">
        <v>41383</v>
      </c>
      <c r="BT9">
        <v>18.23</v>
      </c>
      <c r="BU9" s="1">
        <v>41485</v>
      </c>
      <c r="BV9">
        <v>17.45</v>
      </c>
      <c r="BW9" s="1">
        <v>41597</v>
      </c>
      <c r="BX9">
        <v>17.59</v>
      </c>
      <c r="BY9" s="1">
        <v>41656</v>
      </c>
      <c r="BZ9">
        <v>15.67</v>
      </c>
      <c r="CA9" s="1">
        <v>41751</v>
      </c>
      <c r="CB9">
        <v>18.3</v>
      </c>
      <c r="CC9" s="1">
        <v>41849</v>
      </c>
      <c r="CD9">
        <v>18.34</v>
      </c>
      <c r="CE9" s="1">
        <v>41961</v>
      </c>
      <c r="CF9">
        <v>16.079999999999998</v>
      </c>
      <c r="CG9" s="1">
        <v>42024</v>
      </c>
      <c r="CH9">
        <v>16.16</v>
      </c>
      <c r="CI9" s="1">
        <v>42115</v>
      </c>
      <c r="CJ9">
        <v>12.9</v>
      </c>
      <c r="CK9" s="1">
        <v>42215</v>
      </c>
      <c r="CL9">
        <v>12.52</v>
      </c>
      <c r="CM9" s="1">
        <v>42326</v>
      </c>
      <c r="CN9">
        <v>14.14</v>
      </c>
      <c r="CO9" s="1">
        <v>42389</v>
      </c>
      <c r="CP9">
        <v>13.69</v>
      </c>
      <c r="CQ9" s="1">
        <v>42479</v>
      </c>
      <c r="CR9">
        <v>15.66</v>
      </c>
      <c r="CS9" s="1">
        <v>42580</v>
      </c>
      <c r="CT9">
        <v>19.440000000000001</v>
      </c>
      <c r="CU9" s="1">
        <v>42691</v>
      </c>
      <c r="CV9">
        <v>19.71</v>
      </c>
      <c r="CW9" s="1">
        <v>42753</v>
      </c>
      <c r="CX9">
        <v>20.36</v>
      </c>
      <c r="CY9" s="1">
        <v>42845</v>
      </c>
      <c r="CZ9">
        <v>16.579999999999998</v>
      </c>
      <c r="DA9" s="1">
        <v>42947</v>
      </c>
      <c r="DB9">
        <v>15.6</v>
      </c>
      <c r="DC9" s="1">
        <v>43056</v>
      </c>
      <c r="DD9">
        <v>15.33</v>
      </c>
      <c r="DE9" s="1">
        <v>43118</v>
      </c>
      <c r="DF9">
        <v>13.48</v>
      </c>
      <c r="DG9" s="1">
        <v>43209</v>
      </c>
      <c r="DH9">
        <v>12.19</v>
      </c>
      <c r="DI9" s="1">
        <v>43312</v>
      </c>
      <c r="DJ9">
        <v>11.48</v>
      </c>
      <c r="DK9" s="1">
        <v>43423</v>
      </c>
      <c r="DL9">
        <v>12.93</v>
      </c>
      <c r="DM9" s="1">
        <v>43482</v>
      </c>
      <c r="DN9">
        <v>13.15</v>
      </c>
      <c r="DO9" s="1">
        <v>43577</v>
      </c>
      <c r="DP9">
        <v>13.09</v>
      </c>
      <c r="DQ9" s="1">
        <v>43676</v>
      </c>
      <c r="DR9">
        <v>13.12</v>
      </c>
    </row>
    <row r="10" spans="1:127" x14ac:dyDescent="0.3">
      <c r="A10" s="1">
        <v>38198</v>
      </c>
      <c r="B10">
        <v>8.7200000000000006</v>
      </c>
      <c r="C10" s="1">
        <v>38309</v>
      </c>
      <c r="D10">
        <v>8.9</v>
      </c>
      <c r="E10" s="1">
        <v>38372</v>
      </c>
      <c r="F10">
        <v>9.14</v>
      </c>
      <c r="G10" s="1">
        <v>38462</v>
      </c>
      <c r="H10">
        <v>8.52</v>
      </c>
      <c r="I10" s="1">
        <v>38565</v>
      </c>
      <c r="J10">
        <v>9.92</v>
      </c>
      <c r="K10" s="1">
        <v>38674</v>
      </c>
      <c r="L10">
        <v>11.88</v>
      </c>
      <c r="M10" s="1">
        <v>38736</v>
      </c>
      <c r="N10">
        <v>15.28</v>
      </c>
      <c r="O10" s="1">
        <v>38828</v>
      </c>
      <c r="P10">
        <v>17.86</v>
      </c>
      <c r="Q10" s="1">
        <v>38930</v>
      </c>
      <c r="R10">
        <v>15.36</v>
      </c>
      <c r="S10" s="1">
        <v>39041</v>
      </c>
      <c r="T10">
        <v>11.62</v>
      </c>
      <c r="U10" s="1">
        <v>39101</v>
      </c>
      <c r="V10">
        <v>10.86</v>
      </c>
      <c r="W10" s="1">
        <v>39192</v>
      </c>
      <c r="X10">
        <v>9.83</v>
      </c>
      <c r="Y10" s="1">
        <v>39295</v>
      </c>
      <c r="Z10">
        <v>10.33</v>
      </c>
      <c r="AA10" s="1">
        <v>39407</v>
      </c>
      <c r="AB10">
        <v>10.09</v>
      </c>
      <c r="AC10" s="1">
        <v>39469</v>
      </c>
      <c r="AD10">
        <v>12.1</v>
      </c>
      <c r="AE10" s="1">
        <v>39560</v>
      </c>
      <c r="AF10">
        <v>13.64</v>
      </c>
      <c r="AG10" s="1">
        <v>39659</v>
      </c>
      <c r="AH10">
        <v>14.64</v>
      </c>
      <c r="AI10" s="1">
        <v>39771</v>
      </c>
      <c r="AJ10">
        <v>11.99</v>
      </c>
      <c r="AK10" s="1">
        <v>39834</v>
      </c>
      <c r="AL10">
        <v>12.96</v>
      </c>
      <c r="AM10" s="1">
        <v>39926</v>
      </c>
      <c r="AN10">
        <v>14.29</v>
      </c>
      <c r="AO10" s="1">
        <v>40024</v>
      </c>
      <c r="AP10">
        <v>19.88</v>
      </c>
      <c r="AQ10" s="1">
        <v>40135</v>
      </c>
      <c r="AR10">
        <v>22.33</v>
      </c>
      <c r="AS10" s="1">
        <v>40199</v>
      </c>
      <c r="AT10">
        <v>24.52</v>
      </c>
      <c r="AU10" s="1">
        <v>40289</v>
      </c>
      <c r="AV10">
        <v>17.25</v>
      </c>
      <c r="AW10" s="1">
        <v>40389</v>
      </c>
      <c r="AX10">
        <v>18.600000000000001</v>
      </c>
      <c r="AY10" s="1">
        <v>40500</v>
      </c>
      <c r="AZ10">
        <v>25.62</v>
      </c>
      <c r="BA10" s="1">
        <v>40563</v>
      </c>
      <c r="BB10">
        <v>27.02</v>
      </c>
      <c r="BC10" s="1">
        <v>40653</v>
      </c>
      <c r="BD10">
        <v>23.47</v>
      </c>
      <c r="BE10" s="1">
        <v>40757</v>
      </c>
      <c r="BF10">
        <v>27.25</v>
      </c>
      <c r="BG10" s="1">
        <v>40868</v>
      </c>
      <c r="BH10">
        <v>23.58</v>
      </c>
      <c r="BI10" s="1">
        <v>40928</v>
      </c>
      <c r="BJ10">
        <v>23.57</v>
      </c>
      <c r="BK10" s="1">
        <v>41019</v>
      </c>
      <c r="BL10">
        <v>21.97</v>
      </c>
      <c r="BM10" s="1">
        <v>41122</v>
      </c>
      <c r="BN10">
        <v>22.93</v>
      </c>
      <c r="BO10" s="1">
        <v>41233</v>
      </c>
      <c r="BP10">
        <v>19.850000000000001</v>
      </c>
      <c r="BQ10" s="1">
        <v>41292</v>
      </c>
      <c r="BR10">
        <v>18.84</v>
      </c>
      <c r="BS10" s="1">
        <v>41386</v>
      </c>
      <c r="BT10">
        <v>18.079999999999998</v>
      </c>
      <c r="BU10" s="1">
        <v>41486</v>
      </c>
      <c r="BV10">
        <v>17.47</v>
      </c>
      <c r="BW10" s="1">
        <v>41598</v>
      </c>
      <c r="BX10">
        <v>17.600000000000001</v>
      </c>
      <c r="BY10" s="1">
        <v>41660</v>
      </c>
      <c r="BZ10">
        <v>15.69</v>
      </c>
      <c r="CA10" s="1">
        <v>41752</v>
      </c>
      <c r="CB10">
        <v>18.600000000000001</v>
      </c>
      <c r="CC10" s="1">
        <v>41850</v>
      </c>
      <c r="CD10">
        <v>18.37</v>
      </c>
      <c r="CE10" s="1">
        <v>41962</v>
      </c>
      <c r="CF10">
        <v>16.23</v>
      </c>
      <c r="CG10" s="1">
        <v>42025</v>
      </c>
      <c r="CH10">
        <v>16.29</v>
      </c>
      <c r="CI10" s="1">
        <v>42116</v>
      </c>
      <c r="CJ10">
        <v>13.08</v>
      </c>
      <c r="CK10" s="1">
        <v>42216</v>
      </c>
      <c r="CL10">
        <v>12.4</v>
      </c>
      <c r="CM10" s="1">
        <v>42327</v>
      </c>
      <c r="CN10">
        <v>14.57</v>
      </c>
      <c r="CO10" s="1">
        <v>42390</v>
      </c>
      <c r="CP10">
        <v>13.93</v>
      </c>
      <c r="CQ10" s="1">
        <v>42480</v>
      </c>
      <c r="CR10">
        <v>16.059999999999999</v>
      </c>
      <c r="CS10" s="1">
        <v>42583</v>
      </c>
      <c r="CT10">
        <v>19.239999999999998</v>
      </c>
      <c r="CU10" s="1">
        <v>42692</v>
      </c>
      <c r="CV10">
        <v>19.62</v>
      </c>
      <c r="CW10" s="1">
        <v>42754</v>
      </c>
      <c r="CX10">
        <v>19.88</v>
      </c>
      <c r="CY10" s="1">
        <v>42846</v>
      </c>
      <c r="CZ10">
        <v>16.64</v>
      </c>
      <c r="DA10" s="1">
        <v>42948</v>
      </c>
      <c r="DB10">
        <v>15.56</v>
      </c>
      <c r="DC10" s="1">
        <v>43059</v>
      </c>
      <c r="DD10">
        <v>14.99</v>
      </c>
      <c r="DE10" s="1">
        <v>43119</v>
      </c>
      <c r="DF10">
        <v>13.64</v>
      </c>
      <c r="DG10" s="1">
        <v>43210</v>
      </c>
      <c r="DH10">
        <v>12.13</v>
      </c>
      <c r="DI10" s="1">
        <v>43313</v>
      </c>
      <c r="DJ10">
        <v>11.29</v>
      </c>
      <c r="DK10" s="1">
        <v>43424</v>
      </c>
      <c r="DL10">
        <v>12.59</v>
      </c>
      <c r="DM10" s="1">
        <v>43483</v>
      </c>
      <c r="DN10">
        <v>13.3</v>
      </c>
      <c r="DO10" s="1">
        <v>43578</v>
      </c>
      <c r="DP10">
        <v>13.19</v>
      </c>
      <c r="DQ10" s="1">
        <v>43677</v>
      </c>
      <c r="DR10">
        <v>13.2</v>
      </c>
    </row>
    <row r="11" spans="1:127" x14ac:dyDescent="0.3">
      <c r="A11" s="1">
        <v>38201</v>
      </c>
      <c r="B11">
        <v>8.82</v>
      </c>
      <c r="C11" s="1">
        <v>38310</v>
      </c>
      <c r="D11">
        <v>8.91</v>
      </c>
      <c r="E11" s="1">
        <v>38373</v>
      </c>
      <c r="F11">
        <v>9.07</v>
      </c>
      <c r="G11" s="1">
        <v>38463</v>
      </c>
      <c r="H11">
        <v>8.49</v>
      </c>
      <c r="I11" s="1">
        <v>38566</v>
      </c>
      <c r="J11">
        <v>10.039999999999999</v>
      </c>
      <c r="K11" s="1">
        <v>38677</v>
      </c>
      <c r="L11">
        <v>11.97</v>
      </c>
      <c r="M11" s="1">
        <v>38737</v>
      </c>
      <c r="N11">
        <v>15.96</v>
      </c>
      <c r="O11" s="1">
        <v>38831</v>
      </c>
      <c r="P11">
        <v>17.71</v>
      </c>
      <c r="Q11" s="1">
        <v>38931</v>
      </c>
      <c r="R11">
        <v>15.03</v>
      </c>
      <c r="S11" s="1">
        <v>39042</v>
      </c>
      <c r="T11">
        <v>11.6</v>
      </c>
      <c r="U11" s="1">
        <v>39104</v>
      </c>
      <c r="V11">
        <v>10.94</v>
      </c>
      <c r="W11" s="1">
        <v>39195</v>
      </c>
      <c r="X11">
        <v>9.58</v>
      </c>
      <c r="Y11" s="1">
        <v>39296</v>
      </c>
      <c r="Z11">
        <v>10.34</v>
      </c>
      <c r="AA11" s="1">
        <v>39412</v>
      </c>
      <c r="AB11">
        <v>10.06</v>
      </c>
      <c r="AC11" s="1">
        <v>39470</v>
      </c>
      <c r="AD11">
        <v>11.97</v>
      </c>
      <c r="AE11" s="1">
        <v>39561</v>
      </c>
      <c r="AF11">
        <v>13.44</v>
      </c>
      <c r="AG11" s="1">
        <v>39660</v>
      </c>
      <c r="AH11">
        <v>15.11</v>
      </c>
      <c r="AI11" s="1">
        <v>39772</v>
      </c>
      <c r="AJ11">
        <v>11.85</v>
      </c>
      <c r="AK11" s="1">
        <v>39835</v>
      </c>
      <c r="AL11">
        <v>12.77</v>
      </c>
      <c r="AM11" s="1">
        <v>39927</v>
      </c>
      <c r="AN11">
        <v>14.73</v>
      </c>
      <c r="AO11" s="1">
        <v>40025</v>
      </c>
      <c r="AP11">
        <v>19.78</v>
      </c>
      <c r="AQ11" s="1">
        <v>40136</v>
      </c>
      <c r="AR11">
        <v>21.86</v>
      </c>
      <c r="AS11" s="1">
        <v>40200</v>
      </c>
      <c r="AT11">
        <v>24.02</v>
      </c>
      <c r="AU11" s="1">
        <v>40290</v>
      </c>
      <c r="AV11">
        <v>16.850000000000001</v>
      </c>
      <c r="AW11" s="1">
        <v>40392</v>
      </c>
      <c r="AX11">
        <v>18.62</v>
      </c>
      <c r="AY11" s="1">
        <v>40501</v>
      </c>
      <c r="AZ11">
        <v>23.71</v>
      </c>
      <c r="BA11" s="1">
        <v>40564</v>
      </c>
      <c r="BB11">
        <v>27.39</v>
      </c>
      <c r="BC11" s="1">
        <v>40654</v>
      </c>
      <c r="BD11">
        <v>23.56</v>
      </c>
      <c r="BE11" s="1">
        <v>40758</v>
      </c>
      <c r="BF11">
        <v>26.74</v>
      </c>
      <c r="BG11" s="1">
        <v>40869</v>
      </c>
      <c r="BH11">
        <v>23.02</v>
      </c>
      <c r="BI11" s="1">
        <v>40931</v>
      </c>
      <c r="BJ11">
        <v>23.69</v>
      </c>
      <c r="BK11" s="1">
        <v>41022</v>
      </c>
      <c r="BL11">
        <v>21.96</v>
      </c>
      <c r="BM11" s="1">
        <v>41123</v>
      </c>
      <c r="BN11">
        <v>22.48</v>
      </c>
      <c r="BO11" s="1">
        <v>41234</v>
      </c>
      <c r="BP11">
        <v>19.600000000000001</v>
      </c>
      <c r="BQ11" s="1">
        <v>41296</v>
      </c>
      <c r="BR11">
        <v>18.55</v>
      </c>
      <c r="BS11" s="1">
        <v>41387</v>
      </c>
      <c r="BT11">
        <v>18.05</v>
      </c>
      <c r="BU11" s="1">
        <v>41487</v>
      </c>
      <c r="BV11">
        <v>17.36</v>
      </c>
      <c r="BW11" s="1">
        <v>41599</v>
      </c>
      <c r="BX11">
        <v>17.579999999999998</v>
      </c>
      <c r="BY11" s="1">
        <v>41661</v>
      </c>
      <c r="BZ11">
        <v>15.58</v>
      </c>
      <c r="CA11" s="1">
        <v>41753</v>
      </c>
      <c r="CB11">
        <v>18.399999999999999</v>
      </c>
      <c r="CC11" s="1">
        <v>41851</v>
      </c>
      <c r="CD11">
        <v>18.25</v>
      </c>
      <c r="CE11" s="1">
        <v>41963</v>
      </c>
      <c r="CF11">
        <v>16.45</v>
      </c>
      <c r="CG11" s="1">
        <v>42026</v>
      </c>
      <c r="CH11">
        <v>16.37</v>
      </c>
      <c r="CI11" s="1">
        <v>42117</v>
      </c>
      <c r="CJ11">
        <v>13.47</v>
      </c>
      <c r="CK11" s="1">
        <v>42219</v>
      </c>
      <c r="CL11">
        <v>12.18</v>
      </c>
      <c r="CM11" s="1">
        <v>42328</v>
      </c>
      <c r="CN11">
        <v>14.93</v>
      </c>
      <c r="CO11" s="1">
        <v>42391</v>
      </c>
      <c r="CP11">
        <v>13.94</v>
      </c>
      <c r="CQ11" s="1">
        <v>42481</v>
      </c>
      <c r="CR11">
        <v>16.05</v>
      </c>
      <c r="CS11" s="1">
        <v>42584</v>
      </c>
      <c r="CT11">
        <v>19.48</v>
      </c>
      <c r="CU11" s="1">
        <v>42695</v>
      </c>
      <c r="CV11">
        <v>19.79</v>
      </c>
      <c r="CW11" s="1">
        <v>42755</v>
      </c>
      <c r="CX11">
        <v>19.93</v>
      </c>
      <c r="CY11" s="1">
        <v>42849</v>
      </c>
      <c r="CZ11">
        <v>16.52</v>
      </c>
      <c r="DA11" s="1">
        <v>42949</v>
      </c>
      <c r="DB11">
        <v>15.5</v>
      </c>
      <c r="DC11" s="1">
        <v>43060</v>
      </c>
      <c r="DD11">
        <v>14.9</v>
      </c>
      <c r="DE11" s="1">
        <v>43122</v>
      </c>
      <c r="DF11">
        <v>13.56</v>
      </c>
      <c r="DG11" s="1">
        <v>43213</v>
      </c>
      <c r="DH11">
        <v>11.72</v>
      </c>
      <c r="DI11" s="1">
        <v>43314</v>
      </c>
      <c r="DJ11">
        <v>11.39</v>
      </c>
      <c r="DK11" s="1">
        <v>43425</v>
      </c>
      <c r="DL11">
        <v>12.78</v>
      </c>
      <c r="DM11" s="1">
        <v>43487</v>
      </c>
      <c r="DN11">
        <v>13.2</v>
      </c>
      <c r="DO11" s="1">
        <v>43579</v>
      </c>
      <c r="DP11">
        <v>13.22</v>
      </c>
      <c r="DQ11" s="1">
        <v>43678</v>
      </c>
      <c r="DR11">
        <v>13.14</v>
      </c>
    </row>
    <row r="12" spans="1:127" x14ac:dyDescent="0.3">
      <c r="A12" s="1">
        <v>38202</v>
      </c>
      <c r="B12">
        <v>8.81</v>
      </c>
      <c r="C12" s="1">
        <v>38313</v>
      </c>
      <c r="D12">
        <v>9.01</v>
      </c>
      <c r="E12" s="1">
        <v>38376</v>
      </c>
      <c r="F12">
        <v>9.09</v>
      </c>
      <c r="G12" s="1">
        <v>38464</v>
      </c>
      <c r="H12">
        <v>8.43</v>
      </c>
      <c r="I12" s="1">
        <v>38567</v>
      </c>
      <c r="J12">
        <v>10.199999999999999</v>
      </c>
      <c r="K12" s="1">
        <v>38678</v>
      </c>
      <c r="L12">
        <v>11.95</v>
      </c>
      <c r="M12" s="1">
        <v>38740</v>
      </c>
      <c r="N12">
        <v>16.420000000000002</v>
      </c>
      <c r="O12" s="1">
        <v>38832</v>
      </c>
      <c r="P12">
        <v>17.45</v>
      </c>
      <c r="Q12" s="1">
        <v>38932</v>
      </c>
      <c r="R12">
        <v>14.79</v>
      </c>
      <c r="S12" s="1">
        <v>39043</v>
      </c>
      <c r="T12">
        <v>11.59</v>
      </c>
      <c r="U12" s="1">
        <v>39105</v>
      </c>
      <c r="V12">
        <v>10.84</v>
      </c>
      <c r="W12" s="1">
        <v>39196</v>
      </c>
      <c r="X12">
        <v>9.5</v>
      </c>
      <c r="Y12" s="1">
        <v>39297</v>
      </c>
      <c r="Z12">
        <v>10.37</v>
      </c>
      <c r="AA12" s="1">
        <v>39413</v>
      </c>
      <c r="AB12">
        <v>9.99</v>
      </c>
      <c r="AC12" s="1">
        <v>39471</v>
      </c>
      <c r="AD12">
        <v>11.95</v>
      </c>
      <c r="AE12" s="1">
        <v>39562</v>
      </c>
      <c r="AF12">
        <v>13.02</v>
      </c>
      <c r="AG12" s="1">
        <v>39661</v>
      </c>
      <c r="AH12">
        <v>15.26</v>
      </c>
      <c r="AI12" s="1">
        <v>39773</v>
      </c>
      <c r="AJ12">
        <v>11.61</v>
      </c>
      <c r="AK12" s="1">
        <v>39836</v>
      </c>
      <c r="AL12">
        <v>13.01</v>
      </c>
      <c r="AM12" s="1">
        <v>39930</v>
      </c>
      <c r="AN12">
        <v>14.49</v>
      </c>
      <c r="AO12" s="1">
        <v>40028</v>
      </c>
      <c r="AP12">
        <v>20.29</v>
      </c>
      <c r="AQ12" s="1">
        <v>40137</v>
      </c>
      <c r="AR12">
        <v>21.67</v>
      </c>
      <c r="AS12" s="1">
        <v>40203</v>
      </c>
      <c r="AT12">
        <v>24.5</v>
      </c>
      <c r="AU12" s="1">
        <v>40291</v>
      </c>
      <c r="AV12">
        <v>16.440000000000001</v>
      </c>
      <c r="AW12" s="1">
        <v>40393</v>
      </c>
      <c r="AX12">
        <v>18.03</v>
      </c>
      <c r="AY12" s="1">
        <v>40504</v>
      </c>
      <c r="AZ12">
        <v>24.15</v>
      </c>
      <c r="BA12" s="1">
        <v>40567</v>
      </c>
      <c r="BB12">
        <v>27.44</v>
      </c>
      <c r="BC12" s="1">
        <v>40658</v>
      </c>
      <c r="BD12">
        <v>23.19</v>
      </c>
      <c r="BE12" s="1">
        <v>40759</v>
      </c>
      <c r="BF12">
        <v>26.81</v>
      </c>
      <c r="BG12" s="1">
        <v>40870</v>
      </c>
      <c r="BH12">
        <v>22.7</v>
      </c>
      <c r="BI12" s="1">
        <v>40932</v>
      </c>
      <c r="BJ12">
        <v>23.67</v>
      </c>
      <c r="BK12" s="1">
        <v>41023</v>
      </c>
      <c r="BL12">
        <v>21.97</v>
      </c>
      <c r="BM12" s="1">
        <v>41124</v>
      </c>
      <c r="BN12">
        <v>22.44</v>
      </c>
      <c r="BO12" s="1">
        <v>41236</v>
      </c>
      <c r="BP12">
        <v>19.170000000000002</v>
      </c>
      <c r="BQ12" s="1">
        <v>41297</v>
      </c>
      <c r="BR12">
        <v>18.79</v>
      </c>
      <c r="BS12" s="1">
        <v>41388</v>
      </c>
      <c r="BT12">
        <v>17.75</v>
      </c>
      <c r="BU12" s="1">
        <v>41488</v>
      </c>
      <c r="BV12">
        <v>17.38</v>
      </c>
      <c r="BW12" s="1">
        <v>41600</v>
      </c>
      <c r="BX12">
        <v>17.47</v>
      </c>
      <c r="BY12" s="1">
        <v>41662</v>
      </c>
      <c r="BZ12">
        <v>15.58</v>
      </c>
      <c r="CA12" s="1">
        <v>41754</v>
      </c>
      <c r="CB12">
        <v>18.53</v>
      </c>
      <c r="CC12" s="1">
        <v>41852</v>
      </c>
      <c r="CD12">
        <v>18.2</v>
      </c>
      <c r="CE12" s="1">
        <v>41964</v>
      </c>
      <c r="CF12">
        <v>16.46</v>
      </c>
      <c r="CG12" s="1">
        <v>42027</v>
      </c>
      <c r="CH12">
        <v>15.78</v>
      </c>
      <c r="CI12" s="1">
        <v>42118</v>
      </c>
      <c r="CJ12">
        <v>13.62</v>
      </c>
      <c r="CK12" s="1">
        <v>42220</v>
      </c>
      <c r="CL12">
        <v>12.25</v>
      </c>
      <c r="CM12" s="1">
        <v>42331</v>
      </c>
      <c r="CN12">
        <v>15.02</v>
      </c>
      <c r="CO12" s="1">
        <v>42394</v>
      </c>
      <c r="CP12">
        <v>13.76</v>
      </c>
      <c r="CQ12" s="1">
        <v>42482</v>
      </c>
      <c r="CR12">
        <v>15.75</v>
      </c>
      <c r="CS12" s="1">
        <v>42585</v>
      </c>
      <c r="CT12">
        <v>19.45</v>
      </c>
      <c r="CU12" s="1">
        <v>42696</v>
      </c>
      <c r="CV12">
        <v>19.28</v>
      </c>
      <c r="CW12" s="1">
        <v>42758</v>
      </c>
      <c r="CX12">
        <v>20.29</v>
      </c>
      <c r="CY12" s="1">
        <v>42850</v>
      </c>
      <c r="CZ12">
        <v>16.48</v>
      </c>
      <c r="DA12" s="1">
        <v>42950</v>
      </c>
      <c r="DB12">
        <v>15.05</v>
      </c>
      <c r="DC12" s="1">
        <v>43061</v>
      </c>
      <c r="DD12">
        <v>15.21</v>
      </c>
      <c r="DE12" s="1">
        <v>43123</v>
      </c>
      <c r="DF12">
        <v>13.62</v>
      </c>
      <c r="DG12" s="1">
        <v>43214</v>
      </c>
      <c r="DH12">
        <v>11.69</v>
      </c>
      <c r="DI12" s="1">
        <v>43315</v>
      </c>
      <c r="DJ12">
        <v>11.66</v>
      </c>
      <c r="DK12" s="1">
        <v>43427</v>
      </c>
      <c r="DL12">
        <v>12.58</v>
      </c>
      <c r="DM12" s="1">
        <v>43488</v>
      </c>
      <c r="DN12">
        <v>13.21</v>
      </c>
      <c r="DO12" s="1">
        <v>43580</v>
      </c>
      <c r="DP12">
        <v>13.02</v>
      </c>
      <c r="DQ12" s="1">
        <v>43679</v>
      </c>
      <c r="DR12">
        <v>13.03</v>
      </c>
    </row>
    <row r="13" spans="1:127" x14ac:dyDescent="0.3">
      <c r="A13" s="1">
        <v>38203</v>
      </c>
      <c r="B13">
        <v>8.64</v>
      </c>
      <c r="C13" s="1">
        <v>38314</v>
      </c>
      <c r="D13">
        <v>9</v>
      </c>
      <c r="E13" s="1">
        <v>38377</v>
      </c>
      <c r="F13">
        <v>9.15</v>
      </c>
      <c r="G13" s="1">
        <v>38467</v>
      </c>
      <c r="H13">
        <v>8.42</v>
      </c>
      <c r="I13" s="1">
        <v>38568</v>
      </c>
      <c r="J13">
        <v>10.27</v>
      </c>
      <c r="K13" s="1">
        <v>38679</v>
      </c>
      <c r="L13">
        <v>12.02</v>
      </c>
      <c r="M13" s="1">
        <v>38741</v>
      </c>
      <c r="N13">
        <v>16.850000000000001</v>
      </c>
      <c r="O13" s="1">
        <v>38833</v>
      </c>
      <c r="P13">
        <v>17.46</v>
      </c>
      <c r="Q13" s="1">
        <v>38933</v>
      </c>
      <c r="R13">
        <v>14.93</v>
      </c>
      <c r="S13" s="1">
        <v>39048</v>
      </c>
      <c r="T13">
        <v>11.87</v>
      </c>
      <c r="U13" s="1">
        <v>39106</v>
      </c>
      <c r="V13">
        <v>10.82</v>
      </c>
      <c r="W13" s="1">
        <v>39197</v>
      </c>
      <c r="X13">
        <v>9.56</v>
      </c>
      <c r="Y13" s="1">
        <v>39300</v>
      </c>
      <c r="Z13">
        <v>10.119999999999999</v>
      </c>
      <c r="AA13" s="1">
        <v>39414</v>
      </c>
      <c r="AB13">
        <v>10.23</v>
      </c>
      <c r="AC13" s="1">
        <v>39472</v>
      </c>
      <c r="AD13">
        <v>12.41</v>
      </c>
      <c r="AE13" s="1">
        <v>39563</v>
      </c>
      <c r="AF13">
        <v>13.01</v>
      </c>
      <c r="AG13" s="1">
        <v>39664</v>
      </c>
      <c r="AH13">
        <v>14.62</v>
      </c>
      <c r="AI13" s="1">
        <v>39776</v>
      </c>
      <c r="AJ13">
        <v>12.04</v>
      </c>
      <c r="AK13" s="1">
        <v>39839</v>
      </c>
      <c r="AL13">
        <v>13.2</v>
      </c>
      <c r="AM13" s="1">
        <v>39931</v>
      </c>
      <c r="AN13">
        <v>14.68</v>
      </c>
      <c r="AO13" s="1">
        <v>40029</v>
      </c>
      <c r="AP13">
        <v>20.6</v>
      </c>
      <c r="AQ13" s="1">
        <v>40140</v>
      </c>
      <c r="AR13">
        <v>21.4</v>
      </c>
      <c r="AS13" s="1">
        <v>40204</v>
      </c>
      <c r="AT13">
        <v>24.09</v>
      </c>
      <c r="AU13" s="1">
        <v>40294</v>
      </c>
      <c r="AV13">
        <v>16.53</v>
      </c>
      <c r="AW13" s="1">
        <v>40394</v>
      </c>
      <c r="AX13">
        <v>18.260000000000002</v>
      </c>
      <c r="AY13" s="1">
        <v>40505</v>
      </c>
      <c r="AZ13">
        <v>24.93</v>
      </c>
      <c r="BA13" s="1">
        <v>40568</v>
      </c>
      <c r="BB13">
        <v>27.03</v>
      </c>
      <c r="BC13" s="1">
        <v>40659</v>
      </c>
      <c r="BD13">
        <v>23.11</v>
      </c>
      <c r="BE13" s="1">
        <v>40760</v>
      </c>
      <c r="BF13">
        <v>26.54</v>
      </c>
      <c r="BG13" s="1">
        <v>40872</v>
      </c>
      <c r="BH13">
        <v>22.53</v>
      </c>
      <c r="BI13" s="1">
        <v>40933</v>
      </c>
      <c r="BJ13">
        <v>23.53</v>
      </c>
      <c r="BK13" s="1">
        <v>41024</v>
      </c>
      <c r="BL13">
        <v>22.12</v>
      </c>
      <c r="BM13" s="1">
        <v>41127</v>
      </c>
      <c r="BN13">
        <v>22.29</v>
      </c>
      <c r="BO13" s="1">
        <v>41239</v>
      </c>
      <c r="BP13">
        <v>19.190000000000001</v>
      </c>
      <c r="BQ13" s="1">
        <v>41298</v>
      </c>
      <c r="BR13">
        <v>18.73</v>
      </c>
      <c r="BS13" s="1">
        <v>41389</v>
      </c>
      <c r="BT13">
        <v>17.75</v>
      </c>
      <c r="BU13" s="1">
        <v>41491</v>
      </c>
      <c r="BV13">
        <v>17.18</v>
      </c>
      <c r="BW13" s="1">
        <v>41603</v>
      </c>
      <c r="BX13">
        <v>17.399999999999999</v>
      </c>
      <c r="BY13" s="1">
        <v>41663</v>
      </c>
      <c r="BZ13">
        <v>15.58</v>
      </c>
      <c r="CA13" s="1">
        <v>41757</v>
      </c>
      <c r="CB13">
        <v>18.239999999999998</v>
      </c>
      <c r="CC13" s="1">
        <v>41855</v>
      </c>
      <c r="CD13">
        <v>18.13</v>
      </c>
      <c r="CE13" s="1">
        <v>41967</v>
      </c>
      <c r="CF13">
        <v>16.38</v>
      </c>
      <c r="CG13" s="1">
        <v>42030</v>
      </c>
      <c r="CH13">
        <v>15.99</v>
      </c>
      <c r="CI13" s="1">
        <v>42121</v>
      </c>
      <c r="CJ13">
        <v>13.83</v>
      </c>
      <c r="CK13" s="1">
        <v>42221</v>
      </c>
      <c r="CL13">
        <v>12.01</v>
      </c>
      <c r="CM13" s="1">
        <v>42332</v>
      </c>
      <c r="CN13">
        <v>14.64</v>
      </c>
      <c r="CO13" s="1">
        <v>42395</v>
      </c>
      <c r="CP13">
        <v>13.72</v>
      </c>
      <c r="CQ13" s="1">
        <v>42485</v>
      </c>
      <c r="CR13">
        <v>16.18</v>
      </c>
      <c r="CS13" s="1">
        <v>42586</v>
      </c>
      <c r="CT13">
        <v>20.07</v>
      </c>
      <c r="CU13" s="1">
        <v>42697</v>
      </c>
      <c r="CV13">
        <v>19.079999999999998</v>
      </c>
      <c r="CW13" s="1">
        <v>42759</v>
      </c>
      <c r="CX13">
        <v>20.34</v>
      </c>
      <c r="CY13" s="1">
        <v>42851</v>
      </c>
      <c r="CZ13">
        <v>15.85</v>
      </c>
      <c r="DA13" s="1">
        <v>42951</v>
      </c>
      <c r="DB13">
        <v>14.88</v>
      </c>
      <c r="DC13" s="1">
        <v>43063</v>
      </c>
      <c r="DD13">
        <v>15.36</v>
      </c>
      <c r="DE13" s="1">
        <v>43124</v>
      </c>
      <c r="DF13">
        <v>13.56</v>
      </c>
      <c r="DG13" s="1">
        <v>43215</v>
      </c>
      <c r="DH13">
        <v>11.43</v>
      </c>
      <c r="DI13" s="1">
        <v>43318</v>
      </c>
      <c r="DJ13">
        <v>11.77</v>
      </c>
      <c r="DK13" s="1">
        <v>43430</v>
      </c>
      <c r="DL13">
        <v>12.61</v>
      </c>
      <c r="DM13" s="1">
        <v>43489</v>
      </c>
      <c r="DN13">
        <v>13.26</v>
      </c>
      <c r="DO13" s="1">
        <v>43581</v>
      </c>
      <c r="DP13">
        <v>12.99</v>
      </c>
      <c r="DQ13" s="1">
        <v>43682</v>
      </c>
      <c r="DR13">
        <v>12.86</v>
      </c>
    </row>
    <row r="14" spans="1:127" x14ac:dyDescent="0.3">
      <c r="A14" s="1">
        <v>38204</v>
      </c>
      <c r="B14">
        <v>8.6300000000000008</v>
      </c>
      <c r="C14" s="1">
        <v>38315</v>
      </c>
      <c r="D14">
        <v>9.1300000000000008</v>
      </c>
      <c r="E14" s="1">
        <v>38378</v>
      </c>
      <c r="F14">
        <v>9.34</v>
      </c>
      <c r="G14" s="1">
        <v>38468</v>
      </c>
      <c r="H14">
        <v>8.51</v>
      </c>
      <c r="I14" s="1">
        <v>38569</v>
      </c>
      <c r="J14">
        <v>10.17</v>
      </c>
      <c r="K14" s="1">
        <v>38684</v>
      </c>
      <c r="L14">
        <v>12.34</v>
      </c>
      <c r="M14" s="1">
        <v>38742</v>
      </c>
      <c r="N14">
        <v>16.88</v>
      </c>
      <c r="O14" s="1">
        <v>38834</v>
      </c>
      <c r="P14">
        <v>17.41</v>
      </c>
      <c r="Q14" s="1">
        <v>38936</v>
      </c>
      <c r="R14">
        <v>14.82</v>
      </c>
      <c r="S14" s="1">
        <v>39049</v>
      </c>
      <c r="T14">
        <v>12.01</v>
      </c>
      <c r="U14" s="1">
        <v>39107</v>
      </c>
      <c r="V14">
        <v>10.77</v>
      </c>
      <c r="W14" s="1">
        <v>39198</v>
      </c>
      <c r="X14">
        <v>9.6300000000000008</v>
      </c>
      <c r="Y14" s="1">
        <v>39301</v>
      </c>
      <c r="Z14">
        <v>10.119999999999999</v>
      </c>
      <c r="AA14" s="1">
        <v>39415</v>
      </c>
      <c r="AB14">
        <v>10.09</v>
      </c>
      <c r="AC14" s="1">
        <v>39475</v>
      </c>
      <c r="AD14">
        <v>12.77</v>
      </c>
      <c r="AE14" s="1">
        <v>39566</v>
      </c>
      <c r="AF14">
        <v>12.92</v>
      </c>
      <c r="AG14" s="1">
        <v>39665</v>
      </c>
      <c r="AH14">
        <v>15.15</v>
      </c>
      <c r="AI14" s="1">
        <v>39777</v>
      </c>
      <c r="AJ14">
        <v>11.97</v>
      </c>
      <c r="AK14" s="1">
        <v>39840</v>
      </c>
      <c r="AL14">
        <v>13.3</v>
      </c>
      <c r="AM14" s="1">
        <v>39932</v>
      </c>
      <c r="AN14">
        <v>14.74</v>
      </c>
      <c r="AO14" s="1">
        <v>40030</v>
      </c>
      <c r="AP14">
        <v>20.66</v>
      </c>
      <c r="AQ14" s="1">
        <v>40141</v>
      </c>
      <c r="AR14">
        <v>21.34</v>
      </c>
      <c r="AS14" s="1">
        <v>40205</v>
      </c>
      <c r="AT14">
        <v>23.71</v>
      </c>
      <c r="AU14" s="1">
        <v>40295</v>
      </c>
      <c r="AV14">
        <v>16.100000000000001</v>
      </c>
      <c r="AW14" s="1">
        <v>40395</v>
      </c>
      <c r="AX14">
        <v>17.77</v>
      </c>
      <c r="AY14" s="1">
        <v>40506</v>
      </c>
      <c r="AZ14">
        <v>25.43</v>
      </c>
      <c r="BA14" s="1">
        <v>40569</v>
      </c>
      <c r="BB14">
        <v>27.8</v>
      </c>
      <c r="BC14" s="1">
        <v>40660</v>
      </c>
      <c r="BD14">
        <v>23.16</v>
      </c>
      <c r="BE14" s="1">
        <v>40763</v>
      </c>
      <c r="BF14">
        <v>25.95</v>
      </c>
      <c r="BG14" s="1">
        <v>40875</v>
      </c>
      <c r="BH14">
        <v>22.8</v>
      </c>
      <c r="BI14" s="1">
        <v>40934</v>
      </c>
      <c r="BJ14">
        <v>23.68</v>
      </c>
      <c r="BK14" s="1">
        <v>41025</v>
      </c>
      <c r="BL14">
        <v>21.64</v>
      </c>
      <c r="BM14" s="1">
        <v>41128</v>
      </c>
      <c r="BN14">
        <v>21.91</v>
      </c>
      <c r="BO14" s="1">
        <v>41240</v>
      </c>
      <c r="BP14">
        <v>19.28</v>
      </c>
      <c r="BQ14" s="1">
        <v>41299</v>
      </c>
      <c r="BR14">
        <v>18.760000000000002</v>
      </c>
      <c r="BS14" s="1">
        <v>41390</v>
      </c>
      <c r="BT14">
        <v>17.8</v>
      </c>
      <c r="BU14" s="1">
        <v>41492</v>
      </c>
      <c r="BV14">
        <v>17.16</v>
      </c>
      <c r="BW14" s="1">
        <v>41604</v>
      </c>
      <c r="BX14">
        <v>17.38</v>
      </c>
      <c r="BY14" s="1">
        <v>41666</v>
      </c>
      <c r="BZ14">
        <v>15.37</v>
      </c>
      <c r="CA14" s="1">
        <v>41758</v>
      </c>
      <c r="CB14">
        <v>18.239999999999998</v>
      </c>
      <c r="CC14" s="1">
        <v>41856</v>
      </c>
      <c r="CD14">
        <v>17.97</v>
      </c>
      <c r="CE14" s="1">
        <v>41968</v>
      </c>
      <c r="CF14">
        <v>16.36</v>
      </c>
      <c r="CG14" s="1">
        <v>42031</v>
      </c>
      <c r="CH14">
        <v>15.83</v>
      </c>
      <c r="CI14" s="1">
        <v>42122</v>
      </c>
      <c r="CJ14">
        <v>13.67</v>
      </c>
      <c r="CK14" s="1">
        <v>42222</v>
      </c>
      <c r="CL14">
        <v>11.83</v>
      </c>
      <c r="CM14" s="1">
        <v>42333</v>
      </c>
      <c r="CN14">
        <v>14.53</v>
      </c>
      <c r="CO14" s="1">
        <v>42396</v>
      </c>
      <c r="CP14">
        <v>13.44</v>
      </c>
      <c r="CQ14" s="1">
        <v>42486</v>
      </c>
      <c r="CR14">
        <v>16.32</v>
      </c>
      <c r="CS14" s="1">
        <v>42587</v>
      </c>
      <c r="CT14">
        <v>20.71</v>
      </c>
      <c r="CU14" s="1">
        <v>42699</v>
      </c>
      <c r="CV14">
        <v>19.260000000000002</v>
      </c>
      <c r="CW14" s="1">
        <v>42760</v>
      </c>
      <c r="CX14">
        <v>20.13</v>
      </c>
      <c r="CY14" s="1">
        <v>42852</v>
      </c>
      <c r="CZ14">
        <v>15.68</v>
      </c>
      <c r="DA14" s="1">
        <v>42954</v>
      </c>
      <c r="DB14">
        <v>14.66</v>
      </c>
      <c r="DC14" s="1">
        <v>43066</v>
      </c>
      <c r="DD14">
        <v>15.33</v>
      </c>
      <c r="DE14" s="1">
        <v>43125</v>
      </c>
      <c r="DF14">
        <v>13.68</v>
      </c>
      <c r="DG14" s="1">
        <v>43216</v>
      </c>
      <c r="DH14">
        <v>11.7</v>
      </c>
      <c r="DI14" s="1">
        <v>43319</v>
      </c>
      <c r="DJ14">
        <v>11.78</v>
      </c>
      <c r="DK14" s="1">
        <v>43431</v>
      </c>
      <c r="DL14">
        <v>12.46</v>
      </c>
      <c r="DM14" s="1">
        <v>43490</v>
      </c>
      <c r="DN14">
        <v>12.75</v>
      </c>
      <c r="DO14" s="1">
        <v>43584</v>
      </c>
      <c r="DP14">
        <v>12.69</v>
      </c>
      <c r="DQ14" s="1">
        <v>43683</v>
      </c>
      <c r="DR14">
        <v>12.77</v>
      </c>
    </row>
    <row r="15" spans="1:127" x14ac:dyDescent="0.3">
      <c r="A15" s="1">
        <v>38205</v>
      </c>
      <c r="B15">
        <v>8.66</v>
      </c>
      <c r="C15" s="1">
        <v>38320</v>
      </c>
      <c r="D15">
        <v>9.07</v>
      </c>
      <c r="E15" s="1">
        <v>38379</v>
      </c>
      <c r="F15">
        <v>9.3000000000000007</v>
      </c>
      <c r="G15" s="1">
        <v>38469</v>
      </c>
      <c r="H15">
        <v>8.59</v>
      </c>
      <c r="I15" s="1">
        <v>38572</v>
      </c>
      <c r="J15">
        <v>10.210000000000001</v>
      </c>
      <c r="K15" s="1">
        <v>38685</v>
      </c>
      <c r="L15">
        <v>12.39</v>
      </c>
      <c r="M15" s="1">
        <v>38743</v>
      </c>
      <c r="N15">
        <v>17.32</v>
      </c>
      <c r="O15" s="1">
        <v>38835</v>
      </c>
      <c r="P15">
        <v>17.7</v>
      </c>
      <c r="Q15" s="1">
        <v>38937</v>
      </c>
      <c r="R15">
        <v>14.5</v>
      </c>
      <c r="S15" s="1">
        <v>39050</v>
      </c>
      <c r="T15">
        <v>12.27</v>
      </c>
      <c r="U15" s="1">
        <v>39108</v>
      </c>
      <c r="V15">
        <v>10.79</v>
      </c>
      <c r="W15" s="1">
        <v>39199</v>
      </c>
      <c r="X15">
        <v>9.52</v>
      </c>
      <c r="Y15" s="1">
        <v>39302</v>
      </c>
      <c r="Z15">
        <v>10.11</v>
      </c>
      <c r="AA15" s="1">
        <v>39416</v>
      </c>
      <c r="AB15">
        <v>10.050000000000001</v>
      </c>
      <c r="AC15" s="1">
        <v>39476</v>
      </c>
      <c r="AD15">
        <v>12.73</v>
      </c>
      <c r="AE15" s="1">
        <v>39567</v>
      </c>
      <c r="AF15">
        <v>12.77</v>
      </c>
      <c r="AG15" s="1">
        <v>39666</v>
      </c>
      <c r="AH15">
        <v>15.39</v>
      </c>
      <c r="AI15" s="1">
        <v>39778</v>
      </c>
      <c r="AJ15">
        <v>12.22</v>
      </c>
      <c r="AK15" s="1">
        <v>39841</v>
      </c>
      <c r="AL15">
        <v>13.36</v>
      </c>
      <c r="AM15" s="1">
        <v>39933</v>
      </c>
      <c r="AN15">
        <v>14.94</v>
      </c>
      <c r="AO15" s="1">
        <v>40031</v>
      </c>
      <c r="AP15">
        <v>21.07</v>
      </c>
      <c r="AQ15" s="1">
        <v>40142</v>
      </c>
      <c r="AR15">
        <v>21.56</v>
      </c>
      <c r="AS15" s="1">
        <v>40206</v>
      </c>
      <c r="AT15">
        <v>24.2</v>
      </c>
      <c r="AU15" s="1">
        <v>40296</v>
      </c>
      <c r="AV15">
        <v>15.53</v>
      </c>
      <c r="AW15" s="1">
        <v>40396</v>
      </c>
      <c r="AX15">
        <v>17.95</v>
      </c>
      <c r="AY15" s="1">
        <v>40508</v>
      </c>
      <c r="AZ15">
        <v>25.72</v>
      </c>
      <c r="BA15" s="1">
        <v>40570</v>
      </c>
      <c r="BB15">
        <v>28.2</v>
      </c>
      <c r="BC15" s="1">
        <v>40661</v>
      </c>
      <c r="BD15">
        <v>22.92</v>
      </c>
      <c r="BE15" s="1">
        <v>40764</v>
      </c>
      <c r="BF15">
        <v>26.23</v>
      </c>
      <c r="BG15" s="1">
        <v>40876</v>
      </c>
      <c r="BH15">
        <v>23.06</v>
      </c>
      <c r="BI15" s="1">
        <v>40935</v>
      </c>
      <c r="BJ15">
        <v>23.2</v>
      </c>
      <c r="BK15" s="1">
        <v>41026</v>
      </c>
      <c r="BL15">
        <v>21.63</v>
      </c>
      <c r="BM15" s="1">
        <v>41129</v>
      </c>
      <c r="BN15">
        <v>21.6</v>
      </c>
      <c r="BO15" s="1">
        <v>41241</v>
      </c>
      <c r="BP15">
        <v>19.21</v>
      </c>
      <c r="BQ15" s="1">
        <v>41302</v>
      </c>
      <c r="BR15">
        <v>19.04</v>
      </c>
      <c r="BS15" s="1">
        <v>41393</v>
      </c>
      <c r="BT15">
        <v>17.84</v>
      </c>
      <c r="BU15" s="1">
        <v>41493</v>
      </c>
      <c r="BV15">
        <v>17.39</v>
      </c>
      <c r="BW15" s="1">
        <v>41605</v>
      </c>
      <c r="BX15">
        <v>17.32</v>
      </c>
      <c r="BY15" s="1">
        <v>41667</v>
      </c>
      <c r="BZ15">
        <v>15.55</v>
      </c>
      <c r="CA15" s="1">
        <v>41759</v>
      </c>
      <c r="CB15">
        <v>18.350000000000001</v>
      </c>
      <c r="CC15" s="1">
        <v>41857</v>
      </c>
      <c r="CD15">
        <v>18.010000000000002</v>
      </c>
      <c r="CE15" s="1">
        <v>41969</v>
      </c>
      <c r="CF15">
        <v>16.47</v>
      </c>
      <c r="CG15" s="1">
        <v>42032</v>
      </c>
      <c r="CH15">
        <v>15.79</v>
      </c>
      <c r="CI15" s="1">
        <v>42123</v>
      </c>
      <c r="CJ15">
        <v>13.55</v>
      </c>
      <c r="CK15" s="1">
        <v>42223</v>
      </c>
      <c r="CL15">
        <v>11.91</v>
      </c>
      <c r="CM15" s="1">
        <v>42335</v>
      </c>
      <c r="CN15">
        <v>14.56</v>
      </c>
      <c r="CO15" s="1">
        <v>42397</v>
      </c>
      <c r="CP15">
        <v>13.23</v>
      </c>
      <c r="CQ15" s="1">
        <v>42487</v>
      </c>
      <c r="CR15">
        <v>16.170000000000002</v>
      </c>
      <c r="CS15" s="1">
        <v>42590</v>
      </c>
      <c r="CT15">
        <v>20.95</v>
      </c>
      <c r="CU15" s="1">
        <v>42702</v>
      </c>
      <c r="CV15">
        <v>19.36</v>
      </c>
      <c r="CW15" s="1">
        <v>42761</v>
      </c>
      <c r="CX15">
        <v>20.100000000000001</v>
      </c>
      <c r="CY15" s="1">
        <v>42853</v>
      </c>
      <c r="CZ15">
        <v>16.32</v>
      </c>
      <c r="DA15" s="1">
        <v>42955</v>
      </c>
      <c r="DB15">
        <v>14.61</v>
      </c>
      <c r="DC15" s="1">
        <v>43067</v>
      </c>
      <c r="DD15">
        <v>15.02</v>
      </c>
      <c r="DE15" s="1">
        <v>43126</v>
      </c>
      <c r="DF15">
        <v>13.79</v>
      </c>
      <c r="DG15" s="1">
        <v>43217</v>
      </c>
      <c r="DH15">
        <v>11.79</v>
      </c>
      <c r="DI15" s="1">
        <v>43320</v>
      </c>
      <c r="DJ15">
        <v>11.69</v>
      </c>
      <c r="DK15" s="1">
        <v>43432</v>
      </c>
      <c r="DL15">
        <v>12.93</v>
      </c>
      <c r="DM15" s="1">
        <v>43493</v>
      </c>
      <c r="DN15">
        <v>13.05</v>
      </c>
      <c r="DO15" s="1">
        <v>43585</v>
      </c>
      <c r="DP15">
        <v>12.69</v>
      </c>
      <c r="DQ15" s="1">
        <v>43684</v>
      </c>
      <c r="DR15">
        <v>12.48</v>
      </c>
    </row>
    <row r="16" spans="1:127" x14ac:dyDescent="0.3">
      <c r="A16" s="1">
        <v>38208</v>
      </c>
      <c r="B16">
        <v>8.57</v>
      </c>
      <c r="C16" s="1">
        <v>38321</v>
      </c>
      <c r="D16">
        <v>9.01</v>
      </c>
      <c r="E16" s="1">
        <v>38380</v>
      </c>
      <c r="F16">
        <v>9.2899999999999991</v>
      </c>
      <c r="G16" s="1">
        <v>38470</v>
      </c>
      <c r="H16">
        <v>8.56</v>
      </c>
      <c r="I16" s="1">
        <v>38573</v>
      </c>
      <c r="J16">
        <v>10.08</v>
      </c>
      <c r="K16" s="1">
        <v>38686</v>
      </c>
      <c r="L16">
        <v>12.34</v>
      </c>
      <c r="M16" s="1">
        <v>38744</v>
      </c>
      <c r="N16">
        <v>17.48</v>
      </c>
      <c r="O16" s="1">
        <v>38838</v>
      </c>
      <c r="P16">
        <v>17.989999999999998</v>
      </c>
      <c r="Q16" s="1">
        <v>38938</v>
      </c>
      <c r="R16">
        <v>14.6</v>
      </c>
      <c r="S16" s="1">
        <v>39051</v>
      </c>
      <c r="T16">
        <v>12.26</v>
      </c>
      <c r="U16" s="1">
        <v>39111</v>
      </c>
      <c r="V16">
        <v>10.74</v>
      </c>
      <c r="W16" s="1">
        <v>39202</v>
      </c>
      <c r="X16">
        <v>9.4499999999999993</v>
      </c>
      <c r="Y16" s="1">
        <v>39303</v>
      </c>
      <c r="Z16">
        <v>10.09</v>
      </c>
      <c r="AA16" s="1">
        <v>39419</v>
      </c>
      <c r="AB16">
        <v>10.02</v>
      </c>
      <c r="AC16" s="1">
        <v>39477</v>
      </c>
      <c r="AD16">
        <v>13</v>
      </c>
      <c r="AE16" s="1">
        <v>39568</v>
      </c>
      <c r="AF16">
        <v>12.7</v>
      </c>
      <c r="AG16" s="1">
        <v>39667</v>
      </c>
      <c r="AH16">
        <v>14.92</v>
      </c>
      <c r="AI16" s="1">
        <v>39780</v>
      </c>
      <c r="AJ16">
        <v>12.32</v>
      </c>
      <c r="AK16" s="1">
        <v>39842</v>
      </c>
      <c r="AL16">
        <v>13.12</v>
      </c>
      <c r="AM16" s="1">
        <v>39934</v>
      </c>
      <c r="AN16">
        <v>15.56</v>
      </c>
      <c r="AO16" s="1">
        <v>40032</v>
      </c>
      <c r="AP16">
        <v>22.03</v>
      </c>
      <c r="AQ16" s="1">
        <v>40144</v>
      </c>
      <c r="AR16">
        <v>21.94</v>
      </c>
      <c r="AS16" s="1">
        <v>40207</v>
      </c>
      <c r="AT16">
        <v>24.71</v>
      </c>
      <c r="AU16" s="1">
        <v>40297</v>
      </c>
      <c r="AV16">
        <v>15.88</v>
      </c>
      <c r="AW16" s="1">
        <v>40399</v>
      </c>
      <c r="AX16">
        <v>17.62</v>
      </c>
      <c r="AY16" s="1">
        <v>40511</v>
      </c>
      <c r="AZ16">
        <v>25.78</v>
      </c>
      <c r="BA16" s="1">
        <v>40571</v>
      </c>
      <c r="BB16">
        <v>28.21</v>
      </c>
      <c r="BC16" s="1">
        <v>40662</v>
      </c>
      <c r="BD16">
        <v>22.65</v>
      </c>
      <c r="BE16" s="1">
        <v>40765</v>
      </c>
      <c r="BF16">
        <v>26.32</v>
      </c>
      <c r="BG16" s="1">
        <v>40877</v>
      </c>
      <c r="BH16">
        <v>23.33</v>
      </c>
      <c r="BI16" s="1">
        <v>40938</v>
      </c>
      <c r="BJ16">
        <v>22.84</v>
      </c>
      <c r="BK16" s="1">
        <v>41029</v>
      </c>
      <c r="BL16">
        <v>21.53</v>
      </c>
      <c r="BM16" s="1">
        <v>41130</v>
      </c>
      <c r="BN16">
        <v>21.28</v>
      </c>
      <c r="BO16" s="1">
        <v>41242</v>
      </c>
      <c r="BP16">
        <v>19.39</v>
      </c>
      <c r="BQ16" s="1">
        <v>41303</v>
      </c>
      <c r="BR16">
        <v>18.77</v>
      </c>
      <c r="BS16" s="1">
        <v>41394</v>
      </c>
      <c r="BT16">
        <v>17.97</v>
      </c>
      <c r="BU16" s="1">
        <v>41494</v>
      </c>
      <c r="BV16">
        <v>17.399999999999999</v>
      </c>
      <c r="BW16" s="1">
        <v>41607</v>
      </c>
      <c r="BX16">
        <v>17.239999999999998</v>
      </c>
      <c r="BY16" s="1">
        <v>41668</v>
      </c>
      <c r="BZ16">
        <v>15.28</v>
      </c>
      <c r="CA16" s="1">
        <v>41760</v>
      </c>
      <c r="CB16">
        <v>18.43</v>
      </c>
      <c r="CC16" s="1">
        <v>41858</v>
      </c>
      <c r="CD16">
        <v>17.7</v>
      </c>
      <c r="CE16" s="1">
        <v>41971</v>
      </c>
      <c r="CF16">
        <v>15.96</v>
      </c>
      <c r="CG16" s="1">
        <v>42033</v>
      </c>
      <c r="CH16">
        <v>15.43</v>
      </c>
      <c r="CI16" s="1">
        <v>42124</v>
      </c>
      <c r="CJ16">
        <v>13.6</v>
      </c>
      <c r="CK16" s="1">
        <v>42226</v>
      </c>
      <c r="CL16">
        <v>11.85</v>
      </c>
      <c r="CM16" s="1">
        <v>42338</v>
      </c>
      <c r="CN16">
        <v>14.46</v>
      </c>
      <c r="CO16" s="1">
        <v>42398</v>
      </c>
      <c r="CP16">
        <v>13.05</v>
      </c>
      <c r="CQ16" s="1">
        <v>42488</v>
      </c>
      <c r="CR16">
        <v>16.059999999999999</v>
      </c>
      <c r="CS16" s="1">
        <v>42591</v>
      </c>
      <c r="CT16">
        <v>20.82</v>
      </c>
      <c r="CU16" s="1">
        <v>42703</v>
      </c>
      <c r="CV16">
        <v>19.12</v>
      </c>
      <c r="CW16" s="1">
        <v>42762</v>
      </c>
      <c r="CX16">
        <v>20.100000000000001</v>
      </c>
      <c r="CY16" s="1">
        <v>42856</v>
      </c>
      <c r="CZ16">
        <v>16.399999999999999</v>
      </c>
      <c r="DA16" s="1">
        <v>42956</v>
      </c>
      <c r="DB16">
        <v>14.5</v>
      </c>
      <c r="DC16" s="1">
        <v>43068</v>
      </c>
      <c r="DD16">
        <v>15.03</v>
      </c>
      <c r="DE16" s="1">
        <v>43129</v>
      </c>
      <c r="DF16">
        <v>14.02</v>
      </c>
      <c r="DG16" s="1">
        <v>43220</v>
      </c>
      <c r="DH16">
        <v>11.99</v>
      </c>
      <c r="DI16" s="1">
        <v>43321</v>
      </c>
      <c r="DJ16">
        <v>11.79</v>
      </c>
      <c r="DK16" s="1">
        <v>43433</v>
      </c>
      <c r="DL16">
        <v>12.97</v>
      </c>
      <c r="DM16" s="1">
        <v>43494</v>
      </c>
      <c r="DN16">
        <v>12.96</v>
      </c>
      <c r="DO16" s="1">
        <v>43586</v>
      </c>
      <c r="DP16">
        <v>12.54</v>
      </c>
      <c r="DQ16" s="1">
        <v>43685</v>
      </c>
      <c r="DR16">
        <v>12.56</v>
      </c>
    </row>
    <row r="17" spans="1:122" x14ac:dyDescent="0.3">
      <c r="A17" s="1">
        <v>38209</v>
      </c>
      <c r="B17">
        <v>8.4600000000000009</v>
      </c>
      <c r="C17" s="1">
        <v>38322</v>
      </c>
      <c r="D17">
        <v>9.0500000000000007</v>
      </c>
      <c r="E17" s="1">
        <v>38383</v>
      </c>
      <c r="F17">
        <v>9.34</v>
      </c>
      <c r="G17" s="1">
        <v>38471</v>
      </c>
      <c r="H17">
        <v>8.6300000000000008</v>
      </c>
      <c r="I17" s="1">
        <v>38574</v>
      </c>
      <c r="J17">
        <v>10.02</v>
      </c>
      <c r="K17" s="1">
        <v>38687</v>
      </c>
      <c r="L17">
        <v>12.84</v>
      </c>
      <c r="M17" s="1">
        <v>38747</v>
      </c>
      <c r="N17">
        <v>17.239999999999998</v>
      </c>
      <c r="O17" s="1">
        <v>38839</v>
      </c>
      <c r="P17">
        <v>18.190000000000001</v>
      </c>
      <c r="Q17" s="1">
        <v>38939</v>
      </c>
      <c r="R17">
        <v>14.49</v>
      </c>
      <c r="S17" s="1">
        <v>39052</v>
      </c>
      <c r="T17">
        <v>12.2</v>
      </c>
      <c r="U17" s="1">
        <v>39112</v>
      </c>
      <c r="V17">
        <v>10.69</v>
      </c>
      <c r="W17" s="1">
        <v>39203</v>
      </c>
      <c r="X17">
        <v>9.44</v>
      </c>
      <c r="Y17" s="1">
        <v>39304</v>
      </c>
      <c r="Z17">
        <v>9.84</v>
      </c>
      <c r="AA17" s="1">
        <v>39420</v>
      </c>
      <c r="AB17">
        <v>10.039999999999999</v>
      </c>
      <c r="AC17" s="1">
        <v>39478</v>
      </c>
      <c r="AD17">
        <v>13.02</v>
      </c>
      <c r="AE17" s="1">
        <v>39569</v>
      </c>
      <c r="AF17">
        <v>12.22</v>
      </c>
      <c r="AG17" s="1">
        <v>39668</v>
      </c>
      <c r="AH17">
        <v>14.75</v>
      </c>
      <c r="AI17" s="1">
        <v>39783</v>
      </c>
      <c r="AJ17">
        <v>12.09</v>
      </c>
      <c r="AK17" s="1">
        <v>39843</v>
      </c>
      <c r="AL17">
        <v>13.14</v>
      </c>
      <c r="AM17" s="1">
        <v>39937</v>
      </c>
      <c r="AN17">
        <v>15.54</v>
      </c>
      <c r="AO17" s="1">
        <v>40035</v>
      </c>
      <c r="AP17">
        <v>23.31</v>
      </c>
      <c r="AQ17" s="1">
        <v>40147</v>
      </c>
      <c r="AR17">
        <v>21.84</v>
      </c>
      <c r="AS17" s="1">
        <v>40210</v>
      </c>
      <c r="AT17">
        <v>24.6</v>
      </c>
      <c r="AU17" s="1">
        <v>40298</v>
      </c>
      <c r="AV17">
        <v>15.81</v>
      </c>
      <c r="AW17" s="1">
        <v>40400</v>
      </c>
      <c r="AX17">
        <v>18.18</v>
      </c>
      <c r="AY17" s="1">
        <v>40512</v>
      </c>
      <c r="AZ17">
        <v>24.99</v>
      </c>
      <c r="BA17" s="1">
        <v>40574</v>
      </c>
      <c r="BB17">
        <v>28.31</v>
      </c>
      <c r="BC17" s="1">
        <v>40665</v>
      </c>
      <c r="BD17">
        <v>22.32</v>
      </c>
      <c r="BE17" s="1">
        <v>40766</v>
      </c>
      <c r="BF17">
        <v>26.89</v>
      </c>
      <c r="BG17" s="1">
        <v>40878</v>
      </c>
      <c r="BH17">
        <v>23.28</v>
      </c>
      <c r="BI17" s="1">
        <v>40939</v>
      </c>
      <c r="BJ17">
        <v>22.64</v>
      </c>
      <c r="BK17" s="1">
        <v>41030</v>
      </c>
      <c r="BL17">
        <v>21.39</v>
      </c>
      <c r="BM17" s="1">
        <v>41131</v>
      </c>
      <c r="BN17">
        <v>21.23</v>
      </c>
      <c r="BO17" s="1">
        <v>41243</v>
      </c>
      <c r="BP17">
        <v>19.38</v>
      </c>
      <c r="BQ17" s="1">
        <v>41304</v>
      </c>
      <c r="BR17">
        <v>19.04</v>
      </c>
      <c r="BS17" s="1">
        <v>41395</v>
      </c>
      <c r="BT17">
        <v>17.72</v>
      </c>
      <c r="BU17" s="1">
        <v>41495</v>
      </c>
      <c r="BV17">
        <v>17.54</v>
      </c>
      <c r="BW17" s="1">
        <v>41610</v>
      </c>
      <c r="BX17">
        <v>17.09</v>
      </c>
      <c r="BY17" s="1">
        <v>41669</v>
      </c>
      <c r="BZ17">
        <v>15.53</v>
      </c>
      <c r="CA17" s="1">
        <v>41761</v>
      </c>
      <c r="CB17">
        <v>18.11</v>
      </c>
      <c r="CC17" s="1">
        <v>41859</v>
      </c>
      <c r="CD17">
        <v>17.78</v>
      </c>
      <c r="CE17" s="1">
        <v>41974</v>
      </c>
      <c r="CF17">
        <v>15.95</v>
      </c>
      <c r="CG17" s="1">
        <v>42034</v>
      </c>
      <c r="CH17">
        <v>15.33</v>
      </c>
      <c r="CI17" s="1">
        <v>42125</v>
      </c>
      <c r="CJ17">
        <v>13.33</v>
      </c>
      <c r="CK17" s="1">
        <v>42227</v>
      </c>
      <c r="CL17">
        <v>11.85</v>
      </c>
      <c r="CM17" s="1">
        <v>42339</v>
      </c>
      <c r="CN17">
        <v>14.96</v>
      </c>
      <c r="CO17" s="1">
        <v>42401</v>
      </c>
      <c r="CP17">
        <v>12.9</v>
      </c>
      <c r="CQ17" s="1">
        <v>42489</v>
      </c>
      <c r="CR17">
        <v>16.59</v>
      </c>
      <c r="CS17" s="1">
        <v>42592</v>
      </c>
      <c r="CT17">
        <v>20.11</v>
      </c>
      <c r="CU17" s="1">
        <v>42704</v>
      </c>
      <c r="CV17">
        <v>19.27</v>
      </c>
      <c r="CW17" s="1">
        <v>42765</v>
      </c>
      <c r="CX17">
        <v>20.12</v>
      </c>
      <c r="CY17" s="1">
        <v>42857</v>
      </c>
      <c r="CZ17">
        <v>16.149999999999999</v>
      </c>
      <c r="DA17" s="1">
        <v>42957</v>
      </c>
      <c r="DB17">
        <v>14.14</v>
      </c>
      <c r="DC17" s="1">
        <v>43069</v>
      </c>
      <c r="DD17">
        <v>15.03</v>
      </c>
      <c r="DE17" s="1">
        <v>43130</v>
      </c>
      <c r="DF17">
        <v>14.05</v>
      </c>
      <c r="DG17" s="1">
        <v>43221</v>
      </c>
      <c r="DH17">
        <v>11.96</v>
      </c>
      <c r="DI17" s="1">
        <v>43322</v>
      </c>
      <c r="DJ17">
        <v>11.5</v>
      </c>
      <c r="DK17" s="1">
        <v>43434</v>
      </c>
      <c r="DL17">
        <v>12.95</v>
      </c>
      <c r="DM17" s="1">
        <v>43495</v>
      </c>
      <c r="DN17">
        <v>12.86</v>
      </c>
      <c r="DO17" s="1">
        <v>43587</v>
      </c>
      <c r="DP17">
        <v>12.55</v>
      </c>
      <c r="DQ17" s="1">
        <v>43686</v>
      </c>
      <c r="DR17">
        <v>12.95</v>
      </c>
    </row>
    <row r="18" spans="1:122" x14ac:dyDescent="0.3">
      <c r="A18" s="1">
        <v>38210</v>
      </c>
      <c r="B18">
        <v>8.4600000000000009</v>
      </c>
      <c r="C18" s="1">
        <v>38323</v>
      </c>
      <c r="D18">
        <v>8.99</v>
      </c>
      <c r="E18" s="1">
        <v>38384</v>
      </c>
      <c r="F18">
        <v>9.14</v>
      </c>
      <c r="G18" s="1">
        <v>38474</v>
      </c>
      <c r="H18">
        <v>8.6300000000000008</v>
      </c>
      <c r="I18" s="1">
        <v>38575</v>
      </c>
      <c r="J18">
        <v>10.07</v>
      </c>
      <c r="K18" s="1">
        <v>38688</v>
      </c>
      <c r="L18">
        <v>12.79</v>
      </c>
      <c r="M18" s="1">
        <v>38748</v>
      </c>
      <c r="N18">
        <v>17.05</v>
      </c>
      <c r="O18" s="1">
        <v>38840</v>
      </c>
      <c r="P18">
        <v>18.010000000000002</v>
      </c>
      <c r="Q18" s="1">
        <v>38940</v>
      </c>
      <c r="R18">
        <v>14</v>
      </c>
      <c r="S18" s="1">
        <v>39055</v>
      </c>
      <c r="T18">
        <v>11.76</v>
      </c>
      <c r="U18" s="1">
        <v>39113</v>
      </c>
      <c r="V18">
        <v>10.72</v>
      </c>
      <c r="W18" s="1">
        <v>39204</v>
      </c>
      <c r="X18">
        <v>9.43</v>
      </c>
      <c r="Y18" s="1">
        <v>39307</v>
      </c>
      <c r="Z18">
        <v>9.74</v>
      </c>
      <c r="AA18" s="1">
        <v>39421</v>
      </c>
      <c r="AB18">
        <v>10.14</v>
      </c>
      <c r="AC18" s="1">
        <v>39479</v>
      </c>
      <c r="AD18">
        <v>13.01</v>
      </c>
      <c r="AE18" s="1">
        <v>39570</v>
      </c>
      <c r="AF18">
        <v>12.31</v>
      </c>
      <c r="AG18" s="1">
        <v>39671</v>
      </c>
      <c r="AH18">
        <v>14.59</v>
      </c>
      <c r="AI18" s="1">
        <v>39784</v>
      </c>
      <c r="AJ18">
        <v>12.08</v>
      </c>
      <c r="AK18" s="1">
        <v>39846</v>
      </c>
      <c r="AL18">
        <v>13.16</v>
      </c>
      <c r="AM18" s="1">
        <v>39938</v>
      </c>
      <c r="AN18">
        <v>15.72</v>
      </c>
      <c r="AO18" s="1">
        <v>40036</v>
      </c>
      <c r="AP18">
        <v>23.36</v>
      </c>
      <c r="AQ18" s="1">
        <v>40148</v>
      </c>
      <c r="AR18">
        <v>21.99</v>
      </c>
      <c r="AS18" s="1">
        <v>40211</v>
      </c>
      <c r="AT18">
        <v>24.96</v>
      </c>
      <c r="AU18" s="1">
        <v>40301</v>
      </c>
      <c r="AV18">
        <v>15.67</v>
      </c>
      <c r="AW18" s="1">
        <v>40401</v>
      </c>
      <c r="AX18">
        <v>17.920000000000002</v>
      </c>
      <c r="AY18" s="1">
        <v>40513</v>
      </c>
      <c r="AZ18">
        <v>25.71</v>
      </c>
      <c r="BA18" s="1">
        <v>40575</v>
      </c>
      <c r="BB18">
        <v>28.48</v>
      </c>
      <c r="BC18" s="1">
        <v>40666</v>
      </c>
      <c r="BD18">
        <v>22.39</v>
      </c>
      <c r="BE18" s="1">
        <v>40767</v>
      </c>
      <c r="BF18">
        <v>26.99</v>
      </c>
      <c r="BG18" s="1">
        <v>40879</v>
      </c>
      <c r="BH18">
        <v>23.09</v>
      </c>
      <c r="BI18" s="1">
        <v>40940</v>
      </c>
      <c r="BJ18">
        <v>22.65</v>
      </c>
      <c r="BK18" s="1">
        <v>41031</v>
      </c>
      <c r="BL18">
        <v>20.99</v>
      </c>
      <c r="BM18" s="1">
        <v>41134</v>
      </c>
      <c r="BN18">
        <v>20.9</v>
      </c>
      <c r="BO18" s="1">
        <v>41246</v>
      </c>
      <c r="BP18">
        <v>19.739999999999998</v>
      </c>
      <c r="BQ18" s="1">
        <v>41305</v>
      </c>
      <c r="BR18">
        <v>19.14</v>
      </c>
      <c r="BS18" s="1">
        <v>41396</v>
      </c>
      <c r="BT18">
        <v>17.97</v>
      </c>
      <c r="BU18" s="1">
        <v>41498</v>
      </c>
      <c r="BV18">
        <v>17.68</v>
      </c>
      <c r="BW18" s="1">
        <v>41611</v>
      </c>
      <c r="BX18">
        <v>16.940000000000001</v>
      </c>
      <c r="BY18" s="1">
        <v>41670</v>
      </c>
      <c r="BZ18">
        <v>16.03</v>
      </c>
      <c r="CA18" s="1">
        <v>41764</v>
      </c>
      <c r="CB18">
        <v>18.14</v>
      </c>
      <c r="CC18" s="1">
        <v>41862</v>
      </c>
      <c r="CD18">
        <v>17.829999999999998</v>
      </c>
      <c r="CE18" s="1">
        <v>41975</v>
      </c>
      <c r="CF18">
        <v>15.64</v>
      </c>
      <c r="CG18" s="1">
        <v>42037</v>
      </c>
      <c r="CH18">
        <v>14.8</v>
      </c>
      <c r="CI18" s="1">
        <v>42128</v>
      </c>
      <c r="CJ18">
        <v>12.94</v>
      </c>
      <c r="CK18" s="1">
        <v>42228</v>
      </c>
      <c r="CL18">
        <v>11.74</v>
      </c>
      <c r="CM18" s="1">
        <v>42340</v>
      </c>
      <c r="CN18">
        <v>14.88</v>
      </c>
      <c r="CO18" s="1">
        <v>42402</v>
      </c>
      <c r="CP18">
        <v>12.97</v>
      </c>
      <c r="CQ18" s="1">
        <v>42492</v>
      </c>
      <c r="CR18">
        <v>16.53</v>
      </c>
      <c r="CS18" s="1">
        <v>42593</v>
      </c>
      <c r="CT18">
        <v>20.09</v>
      </c>
      <c r="CU18" s="1">
        <v>42705</v>
      </c>
      <c r="CV18">
        <v>18.89</v>
      </c>
      <c r="CW18" s="1">
        <v>42766</v>
      </c>
      <c r="CX18">
        <v>20.2</v>
      </c>
      <c r="CY18" s="1">
        <v>42858</v>
      </c>
      <c r="CZ18">
        <v>16.02</v>
      </c>
      <c r="DA18" s="1">
        <v>42958</v>
      </c>
      <c r="DB18">
        <v>14.05</v>
      </c>
      <c r="DC18" s="1">
        <v>43070</v>
      </c>
      <c r="DD18">
        <v>14.94</v>
      </c>
      <c r="DE18" s="1">
        <v>43131</v>
      </c>
      <c r="DF18">
        <v>13.67</v>
      </c>
      <c r="DG18" s="1">
        <v>43222</v>
      </c>
      <c r="DH18">
        <v>12.01</v>
      </c>
      <c r="DI18" s="1">
        <v>43325</v>
      </c>
      <c r="DJ18">
        <v>11.34</v>
      </c>
      <c r="DK18" s="1">
        <v>43437</v>
      </c>
      <c r="DL18">
        <v>13.02</v>
      </c>
      <c r="DM18" s="1">
        <v>43496</v>
      </c>
      <c r="DN18">
        <v>13.01</v>
      </c>
      <c r="DO18" s="1">
        <v>43588</v>
      </c>
      <c r="DP18">
        <v>12.35</v>
      </c>
      <c r="DQ18" s="1">
        <v>43689</v>
      </c>
      <c r="DR18">
        <v>12.67</v>
      </c>
    </row>
    <row r="19" spans="1:122" x14ac:dyDescent="0.3">
      <c r="A19" s="1">
        <v>38211</v>
      </c>
      <c r="B19">
        <v>8.5299999999999994</v>
      </c>
      <c r="C19" s="1">
        <v>38324</v>
      </c>
      <c r="D19">
        <v>8.9700000000000006</v>
      </c>
      <c r="E19" s="1">
        <v>38385</v>
      </c>
      <c r="F19">
        <v>9.0500000000000007</v>
      </c>
      <c r="G19" s="1">
        <v>38475</v>
      </c>
      <c r="H19">
        <v>8.56</v>
      </c>
      <c r="I19" s="1">
        <v>38576</v>
      </c>
      <c r="J19">
        <v>10.15</v>
      </c>
      <c r="K19" s="1">
        <v>38691</v>
      </c>
      <c r="L19">
        <v>13.22</v>
      </c>
      <c r="M19" s="1">
        <v>38749</v>
      </c>
      <c r="N19">
        <v>17.37</v>
      </c>
      <c r="O19" s="1">
        <v>38841</v>
      </c>
      <c r="P19">
        <v>17.41</v>
      </c>
      <c r="Q19" s="1">
        <v>38943</v>
      </c>
      <c r="R19">
        <v>13.16</v>
      </c>
      <c r="S19" s="1">
        <v>39056</v>
      </c>
      <c r="T19">
        <v>11.8</v>
      </c>
      <c r="U19" s="1">
        <v>39114</v>
      </c>
      <c r="V19">
        <v>10.72</v>
      </c>
      <c r="W19" s="1">
        <v>39205</v>
      </c>
      <c r="X19">
        <v>9.5399999999999991</v>
      </c>
      <c r="Y19" s="1">
        <v>39308</v>
      </c>
      <c r="Z19">
        <v>9.75</v>
      </c>
      <c r="AA19" s="1">
        <v>39422</v>
      </c>
      <c r="AB19">
        <v>10.14</v>
      </c>
      <c r="AC19" s="1">
        <v>39482</v>
      </c>
      <c r="AD19">
        <v>12.89</v>
      </c>
      <c r="AE19" s="1">
        <v>39573</v>
      </c>
      <c r="AF19">
        <v>12.3</v>
      </c>
      <c r="AG19" s="1">
        <v>39672</v>
      </c>
      <c r="AH19">
        <v>14.83</v>
      </c>
      <c r="AI19" s="1">
        <v>39785</v>
      </c>
      <c r="AJ19">
        <v>11.62</v>
      </c>
      <c r="AK19" s="1">
        <v>39847</v>
      </c>
      <c r="AL19">
        <v>13.07</v>
      </c>
      <c r="AM19" s="1">
        <v>39939</v>
      </c>
      <c r="AN19">
        <v>15.89</v>
      </c>
      <c r="AO19" s="1">
        <v>40037</v>
      </c>
      <c r="AP19">
        <v>24.32</v>
      </c>
      <c r="AQ19" s="1">
        <v>40149</v>
      </c>
      <c r="AR19">
        <v>22.36</v>
      </c>
      <c r="AS19" s="1">
        <v>40212</v>
      </c>
      <c r="AT19">
        <v>24.88</v>
      </c>
      <c r="AU19" s="1">
        <v>40302</v>
      </c>
      <c r="AV19">
        <v>15.14</v>
      </c>
      <c r="AW19" s="1">
        <v>40402</v>
      </c>
      <c r="AX19">
        <v>18.34</v>
      </c>
      <c r="AY19" s="1">
        <v>40514</v>
      </c>
      <c r="AZ19">
        <v>25.85</v>
      </c>
      <c r="BA19" s="1">
        <v>40576</v>
      </c>
      <c r="BB19">
        <v>29.64</v>
      </c>
      <c r="BC19" s="1">
        <v>40667</v>
      </c>
      <c r="BD19">
        <v>21.75</v>
      </c>
      <c r="BE19" s="1">
        <v>40770</v>
      </c>
      <c r="BF19">
        <v>26.64</v>
      </c>
      <c r="BG19" s="1">
        <v>40882</v>
      </c>
      <c r="BH19">
        <v>23.7</v>
      </c>
      <c r="BI19" s="1">
        <v>40941</v>
      </c>
      <c r="BJ19">
        <v>22.46</v>
      </c>
      <c r="BK19" s="1">
        <v>41032</v>
      </c>
      <c r="BL19">
        <v>21.07</v>
      </c>
      <c r="BM19" s="1">
        <v>41135</v>
      </c>
      <c r="BN19">
        <v>20.9</v>
      </c>
      <c r="BO19" s="1">
        <v>41247</v>
      </c>
      <c r="BP19">
        <v>19.420000000000002</v>
      </c>
      <c r="BQ19" s="1">
        <v>41306</v>
      </c>
      <c r="BR19">
        <v>19.21</v>
      </c>
      <c r="BS19" s="1">
        <v>41397</v>
      </c>
      <c r="BT19">
        <v>17.89</v>
      </c>
      <c r="BU19" s="1">
        <v>41499</v>
      </c>
      <c r="BV19">
        <v>17.73</v>
      </c>
      <c r="BW19" s="1">
        <v>41612</v>
      </c>
      <c r="BX19">
        <v>16.8</v>
      </c>
      <c r="BY19" s="1">
        <v>41673</v>
      </c>
      <c r="BZ19">
        <v>16.21</v>
      </c>
      <c r="CA19" s="1">
        <v>41765</v>
      </c>
      <c r="CB19">
        <v>17.88</v>
      </c>
      <c r="CC19" s="1">
        <v>41863</v>
      </c>
      <c r="CD19">
        <v>17.739999999999998</v>
      </c>
      <c r="CE19" s="1">
        <v>41976</v>
      </c>
      <c r="CF19">
        <v>15.49</v>
      </c>
      <c r="CG19" s="1">
        <v>42038</v>
      </c>
      <c r="CH19">
        <v>15.02</v>
      </c>
      <c r="CI19" s="1">
        <v>42129</v>
      </c>
      <c r="CJ19">
        <v>13.13</v>
      </c>
      <c r="CK19" s="1">
        <v>42229</v>
      </c>
      <c r="CL19">
        <v>11.73</v>
      </c>
      <c r="CM19" s="1">
        <v>42341</v>
      </c>
      <c r="CN19">
        <v>15.12</v>
      </c>
      <c r="CO19" s="1">
        <v>42403</v>
      </c>
      <c r="CP19">
        <v>12.81</v>
      </c>
      <c r="CQ19" s="1">
        <v>42493</v>
      </c>
      <c r="CR19">
        <v>16.53</v>
      </c>
      <c r="CS19" s="1">
        <v>42594</v>
      </c>
      <c r="CT19">
        <v>20.2</v>
      </c>
      <c r="CU19" s="1">
        <v>42706</v>
      </c>
      <c r="CV19">
        <v>18.66</v>
      </c>
      <c r="CW19" s="1">
        <v>42767</v>
      </c>
      <c r="CX19">
        <v>20.399999999999999</v>
      </c>
      <c r="CY19" s="1">
        <v>42859</v>
      </c>
      <c r="CZ19">
        <v>15.63</v>
      </c>
      <c r="DA19" s="1">
        <v>42961</v>
      </c>
      <c r="DB19">
        <v>14.3</v>
      </c>
      <c r="DC19" s="1">
        <v>43073</v>
      </c>
      <c r="DD19">
        <v>15</v>
      </c>
      <c r="DE19" s="1">
        <v>43132</v>
      </c>
      <c r="DF19">
        <v>13.78</v>
      </c>
      <c r="DG19" s="1">
        <v>43223</v>
      </c>
      <c r="DH19">
        <v>11.95</v>
      </c>
      <c r="DI19" s="1">
        <v>43326</v>
      </c>
      <c r="DJ19">
        <v>11.28</v>
      </c>
      <c r="DK19" s="1">
        <v>43438</v>
      </c>
      <c r="DL19">
        <v>12.86</v>
      </c>
      <c r="DM19" s="1">
        <v>43497</v>
      </c>
      <c r="DN19">
        <v>12.83</v>
      </c>
      <c r="DO19" s="1">
        <v>43591</v>
      </c>
      <c r="DP19">
        <v>12.22</v>
      </c>
      <c r="DQ19" s="1">
        <v>43690</v>
      </c>
      <c r="DR19">
        <v>12.77</v>
      </c>
    </row>
    <row r="20" spans="1:122" x14ac:dyDescent="0.3">
      <c r="A20" s="1">
        <v>38212</v>
      </c>
      <c r="B20">
        <v>8.4499999999999993</v>
      </c>
      <c r="C20" s="1">
        <v>38327</v>
      </c>
      <c r="D20">
        <v>9.0299999999999994</v>
      </c>
      <c r="E20" s="1">
        <v>38386</v>
      </c>
      <c r="F20">
        <v>9.18</v>
      </c>
      <c r="G20" s="1">
        <v>38476</v>
      </c>
      <c r="H20">
        <v>8.5</v>
      </c>
      <c r="I20" s="1">
        <v>38579</v>
      </c>
      <c r="J20">
        <v>10.050000000000001</v>
      </c>
      <c r="K20" s="1">
        <v>38692</v>
      </c>
      <c r="L20">
        <v>13.08</v>
      </c>
      <c r="M20" s="1">
        <v>38750</v>
      </c>
      <c r="N20">
        <v>18.02</v>
      </c>
      <c r="O20" s="1">
        <v>38842</v>
      </c>
      <c r="P20">
        <v>17.8</v>
      </c>
      <c r="Q20" s="1">
        <v>38944</v>
      </c>
      <c r="R20">
        <v>13.44</v>
      </c>
      <c r="S20" s="1">
        <v>39057</v>
      </c>
      <c r="T20">
        <v>11.58</v>
      </c>
      <c r="U20" s="1">
        <v>39115</v>
      </c>
      <c r="V20">
        <v>10.6</v>
      </c>
      <c r="W20" s="1">
        <v>39206</v>
      </c>
      <c r="X20">
        <v>9.6300000000000008</v>
      </c>
      <c r="Y20" s="1">
        <v>39309</v>
      </c>
      <c r="Z20">
        <v>9.6999999999999993</v>
      </c>
      <c r="AA20" s="1">
        <v>39423</v>
      </c>
      <c r="AB20">
        <v>10.19</v>
      </c>
      <c r="AC20" s="1">
        <v>39483</v>
      </c>
      <c r="AD20">
        <v>12.49</v>
      </c>
      <c r="AE20" s="1">
        <v>39574</v>
      </c>
      <c r="AF20">
        <v>12.73</v>
      </c>
      <c r="AG20" s="1">
        <v>39673</v>
      </c>
      <c r="AH20">
        <v>15.2</v>
      </c>
      <c r="AI20" s="1">
        <v>39786</v>
      </c>
      <c r="AJ20">
        <v>11.33</v>
      </c>
      <c r="AK20" s="1">
        <v>39848</v>
      </c>
      <c r="AL20">
        <v>13</v>
      </c>
      <c r="AM20" s="1">
        <v>39940</v>
      </c>
      <c r="AN20">
        <v>16.02</v>
      </c>
      <c r="AO20" s="1">
        <v>40038</v>
      </c>
      <c r="AP20">
        <v>23.71</v>
      </c>
      <c r="AQ20" s="1">
        <v>40150</v>
      </c>
      <c r="AR20">
        <v>22.44</v>
      </c>
      <c r="AS20" s="1">
        <v>40213</v>
      </c>
      <c r="AT20">
        <v>24.41</v>
      </c>
      <c r="AU20" s="1">
        <v>40303</v>
      </c>
      <c r="AV20">
        <v>15.01</v>
      </c>
      <c r="AW20" s="1">
        <v>40403</v>
      </c>
      <c r="AX20">
        <v>18.71</v>
      </c>
      <c r="AY20" s="1">
        <v>40515</v>
      </c>
      <c r="AZ20">
        <v>26.71</v>
      </c>
      <c r="BA20" s="1">
        <v>40577</v>
      </c>
      <c r="BB20">
        <v>27.02</v>
      </c>
      <c r="BC20" s="1">
        <v>40668</v>
      </c>
      <c r="BD20">
        <v>21.1</v>
      </c>
      <c r="BE20" s="1">
        <v>40771</v>
      </c>
      <c r="BF20">
        <v>27.2</v>
      </c>
      <c r="BG20" s="1">
        <v>40883</v>
      </c>
      <c r="BH20">
        <v>23.75</v>
      </c>
      <c r="BI20" s="1">
        <v>40942</v>
      </c>
      <c r="BJ20">
        <v>22.77</v>
      </c>
      <c r="BK20" s="1">
        <v>41033</v>
      </c>
      <c r="BL20">
        <v>21.18</v>
      </c>
      <c r="BM20" s="1">
        <v>41136</v>
      </c>
      <c r="BN20">
        <v>20.98</v>
      </c>
      <c r="BO20" s="1">
        <v>41248</v>
      </c>
      <c r="BP20">
        <v>19.59</v>
      </c>
      <c r="BQ20" s="1">
        <v>41309</v>
      </c>
      <c r="BR20">
        <v>19</v>
      </c>
      <c r="BS20" s="1">
        <v>41400</v>
      </c>
      <c r="BT20">
        <v>18.14</v>
      </c>
      <c r="BU20" s="1">
        <v>41500</v>
      </c>
      <c r="BV20">
        <v>17.739999999999998</v>
      </c>
      <c r="BW20" s="1">
        <v>41613</v>
      </c>
      <c r="BX20">
        <v>16.8</v>
      </c>
      <c r="BY20" s="1">
        <v>41674</v>
      </c>
      <c r="BZ20">
        <v>16.62</v>
      </c>
      <c r="CA20" s="1">
        <v>41766</v>
      </c>
      <c r="CB20">
        <v>17.96</v>
      </c>
      <c r="CC20" s="1">
        <v>41864</v>
      </c>
      <c r="CD20">
        <v>17.8</v>
      </c>
      <c r="CE20" s="1">
        <v>41977</v>
      </c>
      <c r="CF20">
        <v>15.59</v>
      </c>
      <c r="CG20" s="1">
        <v>42039</v>
      </c>
      <c r="CH20">
        <v>14.97</v>
      </c>
      <c r="CI20" s="1">
        <v>42130</v>
      </c>
      <c r="CJ20">
        <v>13.25</v>
      </c>
      <c r="CK20" s="1">
        <v>42230</v>
      </c>
      <c r="CL20">
        <v>11.86</v>
      </c>
      <c r="CM20" s="1">
        <v>42342</v>
      </c>
      <c r="CN20">
        <v>15.02</v>
      </c>
      <c r="CO20" s="1">
        <v>42404</v>
      </c>
      <c r="CP20">
        <v>12.76</v>
      </c>
      <c r="CQ20" s="1">
        <v>42494</v>
      </c>
      <c r="CR20">
        <v>16.899999999999999</v>
      </c>
      <c r="CS20" s="1">
        <v>42597</v>
      </c>
      <c r="CT20">
        <v>20.45</v>
      </c>
      <c r="CU20" s="1">
        <v>42709</v>
      </c>
      <c r="CV20">
        <v>18.48</v>
      </c>
      <c r="CW20" s="1">
        <v>42768</v>
      </c>
      <c r="CX20">
        <v>20.260000000000002</v>
      </c>
      <c r="CY20" s="1">
        <v>42860</v>
      </c>
      <c r="CZ20">
        <v>15.59</v>
      </c>
      <c r="DA20" s="1">
        <v>42962</v>
      </c>
      <c r="DB20">
        <v>13.95</v>
      </c>
      <c r="DC20" s="1">
        <v>43074</v>
      </c>
      <c r="DD20">
        <v>14.87</v>
      </c>
      <c r="DE20" s="1">
        <v>43133</v>
      </c>
      <c r="DF20">
        <v>13.9</v>
      </c>
      <c r="DG20" s="1">
        <v>43224</v>
      </c>
      <c r="DH20">
        <v>11.79</v>
      </c>
      <c r="DI20" s="1">
        <v>43327</v>
      </c>
      <c r="DJ20">
        <v>11.13</v>
      </c>
      <c r="DK20" s="1">
        <v>43439</v>
      </c>
      <c r="DL20">
        <v>12.83</v>
      </c>
      <c r="DM20" s="1">
        <v>43500</v>
      </c>
      <c r="DN20">
        <v>13.01</v>
      </c>
      <c r="DO20" s="1">
        <v>43592</v>
      </c>
      <c r="DP20">
        <v>12.28</v>
      </c>
      <c r="DQ20" s="1">
        <v>43691</v>
      </c>
      <c r="DR20">
        <v>12.64</v>
      </c>
    </row>
    <row r="21" spans="1:122" x14ac:dyDescent="0.3">
      <c r="A21" s="1">
        <v>38215</v>
      </c>
      <c r="B21">
        <v>8.23</v>
      </c>
      <c r="C21" s="1">
        <v>38328</v>
      </c>
      <c r="D21">
        <v>8.9</v>
      </c>
      <c r="E21" s="1">
        <v>38387</v>
      </c>
      <c r="F21">
        <v>9.2799999999999994</v>
      </c>
      <c r="G21" s="1">
        <v>38477</v>
      </c>
      <c r="H21">
        <v>8.25</v>
      </c>
      <c r="I21" s="1">
        <v>38580</v>
      </c>
      <c r="J21">
        <v>9.9</v>
      </c>
      <c r="K21" s="1">
        <v>38693</v>
      </c>
      <c r="L21">
        <v>13.38</v>
      </c>
      <c r="M21" s="1">
        <v>38751</v>
      </c>
      <c r="N21">
        <v>18.38</v>
      </c>
      <c r="O21" s="1">
        <v>38845</v>
      </c>
      <c r="P21">
        <v>17.64</v>
      </c>
      <c r="Q21" s="1">
        <v>38945</v>
      </c>
      <c r="R21">
        <v>13.32</v>
      </c>
      <c r="S21" s="1">
        <v>39058</v>
      </c>
      <c r="T21">
        <v>11.32</v>
      </c>
      <c r="U21" s="1">
        <v>39118</v>
      </c>
      <c r="V21">
        <v>10.64</v>
      </c>
      <c r="W21" s="1">
        <v>39209</v>
      </c>
      <c r="X21">
        <v>9.61</v>
      </c>
      <c r="Y21" s="1">
        <v>39310</v>
      </c>
      <c r="Z21">
        <v>9.3699999999999992</v>
      </c>
      <c r="AA21" s="1">
        <v>39426</v>
      </c>
      <c r="AB21">
        <v>10.36</v>
      </c>
      <c r="AC21" s="1">
        <v>39484</v>
      </c>
      <c r="AD21">
        <v>12.75</v>
      </c>
      <c r="AE21" s="1">
        <v>39575</v>
      </c>
      <c r="AF21">
        <v>12.71</v>
      </c>
      <c r="AG21" s="1">
        <v>39674</v>
      </c>
      <c r="AH21">
        <v>14.75</v>
      </c>
      <c r="AI21" s="1">
        <v>39787</v>
      </c>
      <c r="AJ21">
        <v>11.11</v>
      </c>
      <c r="AK21" s="1">
        <v>39849</v>
      </c>
      <c r="AL21">
        <v>13.37</v>
      </c>
      <c r="AM21" s="1">
        <v>39941</v>
      </c>
      <c r="AN21">
        <v>15.82</v>
      </c>
      <c r="AO21" s="1">
        <v>40039</v>
      </c>
      <c r="AP21">
        <v>23.5</v>
      </c>
      <c r="AQ21" s="1">
        <v>40151</v>
      </c>
      <c r="AR21">
        <v>21.93</v>
      </c>
      <c r="AS21" s="1">
        <v>40214</v>
      </c>
      <c r="AT21">
        <v>23.39</v>
      </c>
      <c r="AU21" s="1">
        <v>40304</v>
      </c>
      <c r="AV21">
        <v>14.33</v>
      </c>
      <c r="AW21" s="1">
        <v>40406</v>
      </c>
      <c r="AX21">
        <v>18.47</v>
      </c>
      <c r="AY21" s="1">
        <v>40518</v>
      </c>
      <c r="AZ21">
        <v>26.23</v>
      </c>
      <c r="BA21" s="1">
        <v>40578</v>
      </c>
      <c r="BB21">
        <v>27.69</v>
      </c>
      <c r="BC21" s="1">
        <v>40669</v>
      </c>
      <c r="BD21">
        <v>20.81</v>
      </c>
      <c r="BE21" s="1">
        <v>40772</v>
      </c>
      <c r="BF21">
        <v>28.69</v>
      </c>
      <c r="BG21" s="1">
        <v>40884</v>
      </c>
      <c r="BH21">
        <v>22.76</v>
      </c>
      <c r="BI21" s="1">
        <v>40945</v>
      </c>
      <c r="BJ21">
        <v>23.12</v>
      </c>
      <c r="BK21" s="1">
        <v>41036</v>
      </c>
      <c r="BL21">
        <v>21.38</v>
      </c>
      <c r="BM21" s="1">
        <v>41137</v>
      </c>
      <c r="BN21">
        <v>20.93</v>
      </c>
      <c r="BO21" s="1">
        <v>41249</v>
      </c>
      <c r="BP21">
        <v>19.440000000000001</v>
      </c>
      <c r="BQ21" s="1">
        <v>41310</v>
      </c>
      <c r="BR21">
        <v>18.93</v>
      </c>
      <c r="BS21" s="1">
        <v>41401</v>
      </c>
      <c r="BT21">
        <v>18</v>
      </c>
      <c r="BU21" s="1">
        <v>41501</v>
      </c>
      <c r="BV21">
        <v>17.68</v>
      </c>
      <c r="BW21" s="1">
        <v>41614</v>
      </c>
      <c r="BX21">
        <v>16.72</v>
      </c>
      <c r="BY21" s="1">
        <v>41675</v>
      </c>
      <c r="BZ21">
        <v>16.649999999999999</v>
      </c>
      <c r="CA21" s="1">
        <v>41767</v>
      </c>
      <c r="CB21">
        <v>17.940000000000001</v>
      </c>
      <c r="CC21" s="1">
        <v>41865</v>
      </c>
      <c r="CD21">
        <v>17.75</v>
      </c>
      <c r="CE21" s="1">
        <v>41978</v>
      </c>
      <c r="CF21">
        <v>15.49</v>
      </c>
      <c r="CG21" s="1">
        <v>42040</v>
      </c>
      <c r="CH21">
        <v>14.79</v>
      </c>
      <c r="CI21" s="1">
        <v>42131</v>
      </c>
      <c r="CJ21">
        <v>13.36</v>
      </c>
      <c r="CK21" s="1">
        <v>42233</v>
      </c>
      <c r="CL21">
        <v>11.79</v>
      </c>
      <c r="CM21" s="1">
        <v>42345</v>
      </c>
      <c r="CN21">
        <v>14.89</v>
      </c>
      <c r="CO21" s="1">
        <v>42405</v>
      </c>
      <c r="CP21">
        <v>13.02</v>
      </c>
      <c r="CQ21" s="1">
        <v>42495</v>
      </c>
      <c r="CR21">
        <v>16.16</v>
      </c>
      <c r="CS21" s="1">
        <v>42598</v>
      </c>
      <c r="CT21">
        <v>20.74</v>
      </c>
      <c r="CU21" s="1">
        <v>42710</v>
      </c>
      <c r="CV21">
        <v>18.98</v>
      </c>
      <c r="CW21" s="1">
        <v>42769</v>
      </c>
      <c r="CX21">
        <v>20.58</v>
      </c>
      <c r="CY21" s="1">
        <v>42863</v>
      </c>
      <c r="CZ21">
        <v>15.68</v>
      </c>
      <c r="DA21" s="1">
        <v>42963</v>
      </c>
      <c r="DB21">
        <v>13.79</v>
      </c>
      <c r="DC21" s="1">
        <v>43075</v>
      </c>
      <c r="DD21">
        <v>14.46</v>
      </c>
      <c r="DE21" s="1">
        <v>43136</v>
      </c>
      <c r="DF21">
        <v>14.03</v>
      </c>
      <c r="DG21" s="1">
        <v>43227</v>
      </c>
      <c r="DH21">
        <v>11.68</v>
      </c>
      <c r="DI21" s="1">
        <v>43328</v>
      </c>
      <c r="DJ21">
        <v>11.14</v>
      </c>
      <c r="DK21" s="1">
        <v>43440</v>
      </c>
      <c r="DL21">
        <v>12.74</v>
      </c>
      <c r="DM21" s="1">
        <v>43501</v>
      </c>
      <c r="DN21">
        <v>13.01</v>
      </c>
      <c r="DO21" s="1">
        <v>43593</v>
      </c>
      <c r="DP21">
        <v>12.02</v>
      </c>
      <c r="DQ21" s="1">
        <v>43692</v>
      </c>
      <c r="DR21">
        <v>12.68</v>
      </c>
    </row>
    <row r="22" spans="1:122" x14ac:dyDescent="0.3">
      <c r="A22" s="1">
        <v>38216</v>
      </c>
      <c r="B22">
        <v>8.14</v>
      </c>
      <c r="C22" s="1">
        <v>38329</v>
      </c>
      <c r="D22">
        <v>8.94</v>
      </c>
      <c r="E22" s="1">
        <v>38390</v>
      </c>
      <c r="F22">
        <v>9.1999999999999993</v>
      </c>
      <c r="G22" s="1">
        <v>38478</v>
      </c>
      <c r="H22">
        <v>8.44</v>
      </c>
      <c r="I22" s="1">
        <v>38581</v>
      </c>
      <c r="J22">
        <v>10.02</v>
      </c>
      <c r="K22" s="1">
        <v>38694</v>
      </c>
      <c r="L22">
        <v>13.63</v>
      </c>
      <c r="M22" s="1">
        <v>38754</v>
      </c>
      <c r="N22">
        <v>18.12</v>
      </c>
      <c r="O22" s="1">
        <v>38846</v>
      </c>
      <c r="P22">
        <v>17.809999999999999</v>
      </c>
      <c r="Q22" s="1">
        <v>38946</v>
      </c>
      <c r="R22">
        <v>12.86</v>
      </c>
      <c r="S22" s="1">
        <v>39059</v>
      </c>
      <c r="T22">
        <v>11.42</v>
      </c>
      <c r="U22" s="1">
        <v>39119</v>
      </c>
      <c r="V22">
        <v>10.37</v>
      </c>
      <c r="W22" s="1">
        <v>39210</v>
      </c>
      <c r="X22">
        <v>9.52</v>
      </c>
      <c r="Y22" s="1">
        <v>39311</v>
      </c>
      <c r="Z22">
        <v>9.64</v>
      </c>
      <c r="AA22" s="1">
        <v>39427</v>
      </c>
      <c r="AB22">
        <v>10.51</v>
      </c>
      <c r="AC22" s="1">
        <v>39485</v>
      </c>
      <c r="AD22">
        <v>12.64</v>
      </c>
      <c r="AE22" s="1">
        <v>39576</v>
      </c>
      <c r="AF22">
        <v>12.51</v>
      </c>
      <c r="AG22" s="1">
        <v>39675</v>
      </c>
      <c r="AH22">
        <v>14.51</v>
      </c>
      <c r="AI22" s="1">
        <v>39790</v>
      </c>
      <c r="AJ22">
        <v>11.75</v>
      </c>
      <c r="AK22" s="1">
        <v>39850</v>
      </c>
      <c r="AL22">
        <v>13.5</v>
      </c>
      <c r="AM22" s="1">
        <v>39944</v>
      </c>
      <c r="AN22">
        <v>16.13</v>
      </c>
      <c r="AO22" s="1">
        <v>40042</v>
      </c>
      <c r="AP22">
        <v>23.36</v>
      </c>
      <c r="AQ22" s="1">
        <v>40154</v>
      </c>
      <c r="AR22">
        <v>21.92</v>
      </c>
      <c r="AS22" s="1">
        <v>40217</v>
      </c>
      <c r="AT22">
        <v>23.77</v>
      </c>
      <c r="AU22" s="1">
        <v>40305</v>
      </c>
      <c r="AV22">
        <v>14.4</v>
      </c>
      <c r="AW22" s="1">
        <v>40407</v>
      </c>
      <c r="AX22">
        <v>18.78</v>
      </c>
      <c r="AY22" s="1">
        <v>40519</v>
      </c>
      <c r="AZ22">
        <v>25.67</v>
      </c>
      <c r="BA22" s="1">
        <v>40581</v>
      </c>
      <c r="BB22">
        <v>28.34</v>
      </c>
      <c r="BC22" s="1">
        <v>40672</v>
      </c>
      <c r="BD22">
        <v>21.12</v>
      </c>
      <c r="BE22" s="1">
        <v>40773</v>
      </c>
      <c r="BF22">
        <v>28.3</v>
      </c>
      <c r="BG22" s="1">
        <v>40885</v>
      </c>
      <c r="BH22">
        <v>23.69</v>
      </c>
      <c r="BI22" s="1">
        <v>40946</v>
      </c>
      <c r="BJ22">
        <v>23.03</v>
      </c>
      <c r="BK22" s="1">
        <v>41037</v>
      </c>
      <c r="BL22">
        <v>20.81</v>
      </c>
      <c r="BM22" s="1">
        <v>41138</v>
      </c>
      <c r="BN22">
        <v>20.9</v>
      </c>
      <c r="BO22" s="1">
        <v>41250</v>
      </c>
      <c r="BP22">
        <v>19.350000000000001</v>
      </c>
      <c r="BQ22" s="1">
        <v>41311</v>
      </c>
      <c r="BR22">
        <v>18.489999999999998</v>
      </c>
      <c r="BS22" s="1">
        <v>41402</v>
      </c>
      <c r="BT22">
        <v>17.829999999999998</v>
      </c>
      <c r="BU22" s="1">
        <v>41502</v>
      </c>
      <c r="BV22">
        <v>17.48</v>
      </c>
      <c r="BW22" s="1">
        <v>41617</v>
      </c>
      <c r="BX22">
        <v>16.68</v>
      </c>
      <c r="BY22" s="1">
        <v>41676</v>
      </c>
      <c r="BZ22">
        <v>16.41</v>
      </c>
      <c r="CA22" s="1">
        <v>41768</v>
      </c>
      <c r="CB22">
        <v>17.899999999999999</v>
      </c>
      <c r="CC22" s="1">
        <v>41866</v>
      </c>
      <c r="CD22">
        <v>17.77</v>
      </c>
      <c r="CE22" s="1">
        <v>41981</v>
      </c>
      <c r="CF22">
        <v>15.61</v>
      </c>
      <c r="CG22" s="1">
        <v>42041</v>
      </c>
      <c r="CH22">
        <v>14.79</v>
      </c>
      <c r="CI22" s="1">
        <v>42132</v>
      </c>
      <c r="CJ22">
        <v>13.78</v>
      </c>
      <c r="CK22" s="1">
        <v>42234</v>
      </c>
      <c r="CL22">
        <v>11.94</v>
      </c>
      <c r="CM22" s="1">
        <v>42346</v>
      </c>
      <c r="CN22">
        <v>14.59</v>
      </c>
      <c r="CO22" s="1">
        <v>42408</v>
      </c>
      <c r="CP22">
        <v>13.26</v>
      </c>
      <c r="CQ22" s="1">
        <v>42496</v>
      </c>
      <c r="CR22">
        <v>16.09</v>
      </c>
      <c r="CS22" s="1">
        <v>42599</v>
      </c>
      <c r="CT22">
        <v>20.21</v>
      </c>
      <c r="CU22" s="1">
        <v>42711</v>
      </c>
      <c r="CV22">
        <v>19.12</v>
      </c>
      <c r="CW22" s="1">
        <v>42772</v>
      </c>
      <c r="CX22">
        <v>20.62</v>
      </c>
      <c r="CY22" s="1">
        <v>42864</v>
      </c>
      <c r="CZ22">
        <v>15.76</v>
      </c>
      <c r="DA22" s="1">
        <v>42964</v>
      </c>
      <c r="DB22">
        <v>14.1</v>
      </c>
      <c r="DC22" s="1">
        <v>43076</v>
      </c>
      <c r="DD22">
        <v>14.24</v>
      </c>
      <c r="DE22" s="1">
        <v>43137</v>
      </c>
      <c r="DF22">
        <v>14.05</v>
      </c>
      <c r="DG22" s="1">
        <v>43228</v>
      </c>
      <c r="DH22">
        <v>11.92</v>
      </c>
      <c r="DI22" s="1">
        <v>43329</v>
      </c>
      <c r="DJ22">
        <v>11.05</v>
      </c>
      <c r="DK22" s="1">
        <v>43441</v>
      </c>
      <c r="DL22">
        <v>12.97</v>
      </c>
      <c r="DM22" s="1">
        <v>43502</v>
      </c>
      <c r="DN22">
        <v>13.09</v>
      </c>
      <c r="DO22" s="1">
        <v>43594</v>
      </c>
      <c r="DP22">
        <v>12.12</v>
      </c>
      <c r="DQ22" s="1">
        <v>43693</v>
      </c>
      <c r="DR22">
        <v>12.69</v>
      </c>
    </row>
    <row r="23" spans="1:122" x14ac:dyDescent="0.3">
      <c r="A23" s="1">
        <v>38217</v>
      </c>
      <c r="B23">
        <v>8.2899999999999991</v>
      </c>
      <c r="C23" s="1">
        <v>38330</v>
      </c>
      <c r="D23">
        <v>8.8800000000000008</v>
      </c>
      <c r="E23" s="1">
        <v>38391</v>
      </c>
      <c r="F23">
        <v>9.3000000000000007</v>
      </c>
      <c r="G23" s="1">
        <v>38481</v>
      </c>
      <c r="H23">
        <v>8.3699999999999992</v>
      </c>
      <c r="I23" s="1">
        <v>38582</v>
      </c>
      <c r="J23">
        <v>9.9600000000000009</v>
      </c>
      <c r="K23" s="1">
        <v>38695</v>
      </c>
      <c r="L23">
        <v>13.53</v>
      </c>
      <c r="M23" s="1">
        <v>38755</v>
      </c>
      <c r="N23">
        <v>17.53</v>
      </c>
      <c r="O23" s="1">
        <v>38847</v>
      </c>
      <c r="P23">
        <v>17.71</v>
      </c>
      <c r="Q23" s="1">
        <v>38947</v>
      </c>
      <c r="R23">
        <v>12.84</v>
      </c>
      <c r="S23" s="1">
        <v>39062</v>
      </c>
      <c r="T23">
        <v>11.44</v>
      </c>
      <c r="U23" s="1">
        <v>39120</v>
      </c>
      <c r="V23">
        <v>10.28</v>
      </c>
      <c r="W23" s="1">
        <v>39211</v>
      </c>
      <c r="X23">
        <v>9.5500000000000007</v>
      </c>
      <c r="Y23" s="1">
        <v>39314</v>
      </c>
      <c r="Z23">
        <v>9.68</v>
      </c>
      <c r="AA23" s="1">
        <v>39428</v>
      </c>
      <c r="AB23">
        <v>10.54</v>
      </c>
      <c r="AC23" s="1">
        <v>39486</v>
      </c>
      <c r="AD23">
        <v>13.28</v>
      </c>
      <c r="AE23" s="1">
        <v>39577</v>
      </c>
      <c r="AF23">
        <v>12.68</v>
      </c>
      <c r="AG23" s="1">
        <v>39678</v>
      </c>
      <c r="AH23">
        <v>14.96</v>
      </c>
      <c r="AI23" s="1">
        <v>39791</v>
      </c>
      <c r="AJ23">
        <v>11.64</v>
      </c>
      <c r="AK23" s="1">
        <v>39853</v>
      </c>
      <c r="AL23">
        <v>13.62</v>
      </c>
      <c r="AM23" s="1">
        <v>39945</v>
      </c>
      <c r="AN23">
        <v>16.37</v>
      </c>
      <c r="AO23" s="1">
        <v>40043</v>
      </c>
      <c r="AP23">
        <v>23.21</v>
      </c>
      <c r="AQ23" s="1">
        <v>40155</v>
      </c>
      <c r="AR23">
        <v>21.67</v>
      </c>
      <c r="AS23" s="1">
        <v>40218</v>
      </c>
      <c r="AT23">
        <v>24.17</v>
      </c>
      <c r="AU23" s="1">
        <v>40308</v>
      </c>
      <c r="AV23">
        <v>14.82</v>
      </c>
      <c r="AW23" s="1">
        <v>40408</v>
      </c>
      <c r="AX23">
        <v>18.72</v>
      </c>
      <c r="AY23" s="1">
        <v>40520</v>
      </c>
      <c r="AZ23">
        <v>26.26</v>
      </c>
      <c r="BA23" s="1">
        <v>40582</v>
      </c>
      <c r="BB23">
        <v>27.36</v>
      </c>
      <c r="BC23" s="1">
        <v>40673</v>
      </c>
      <c r="BD23">
        <v>21.99</v>
      </c>
      <c r="BE23" s="1">
        <v>40774</v>
      </c>
      <c r="BF23">
        <v>29.68</v>
      </c>
      <c r="BG23" s="1">
        <v>40886</v>
      </c>
      <c r="BH23">
        <v>22.96</v>
      </c>
      <c r="BI23" s="1">
        <v>40947</v>
      </c>
      <c r="BJ23">
        <v>23.14</v>
      </c>
      <c r="BK23" s="1">
        <v>41038</v>
      </c>
      <c r="BL23">
        <v>20.79</v>
      </c>
      <c r="BM23" s="1">
        <v>41141</v>
      </c>
      <c r="BN23">
        <v>21.17</v>
      </c>
      <c r="BO23" s="1">
        <v>41253</v>
      </c>
      <c r="BP23">
        <v>18.91</v>
      </c>
      <c r="BQ23" s="1">
        <v>41312</v>
      </c>
      <c r="BR23">
        <v>18.46</v>
      </c>
      <c r="BS23" s="1">
        <v>41403</v>
      </c>
      <c r="BT23">
        <v>17.84</v>
      </c>
      <c r="BU23" s="1">
        <v>41505</v>
      </c>
      <c r="BV23">
        <v>17.100000000000001</v>
      </c>
      <c r="BW23" s="1">
        <v>41618</v>
      </c>
      <c r="BX23">
        <v>16.77</v>
      </c>
      <c r="BY23" s="1">
        <v>41677</v>
      </c>
      <c r="BZ23">
        <v>16.32</v>
      </c>
      <c r="CA23" s="1">
        <v>41771</v>
      </c>
      <c r="CB23">
        <v>17.98</v>
      </c>
      <c r="CC23" s="1">
        <v>41869</v>
      </c>
      <c r="CD23">
        <v>17.64</v>
      </c>
      <c r="CE23" s="1">
        <v>41982</v>
      </c>
      <c r="CF23">
        <v>15.74</v>
      </c>
      <c r="CG23" s="1">
        <v>42044</v>
      </c>
      <c r="CH23">
        <v>14.94</v>
      </c>
      <c r="CI23" s="1">
        <v>42135</v>
      </c>
      <c r="CJ23">
        <v>13.81</v>
      </c>
      <c r="CK23" s="1">
        <v>42235</v>
      </c>
      <c r="CL23">
        <v>11.79</v>
      </c>
      <c r="CM23" s="1">
        <v>42347</v>
      </c>
      <c r="CN23">
        <v>14.68</v>
      </c>
      <c r="CO23" s="1">
        <v>42409</v>
      </c>
      <c r="CP23">
        <v>13.3</v>
      </c>
      <c r="CQ23" s="1">
        <v>42499</v>
      </c>
      <c r="CR23">
        <v>16.260000000000002</v>
      </c>
      <c r="CS23" s="1">
        <v>42600</v>
      </c>
      <c r="CT23">
        <v>20.46</v>
      </c>
      <c r="CU23" s="1">
        <v>42712</v>
      </c>
      <c r="CV23">
        <v>18.96</v>
      </c>
      <c r="CW23" s="1">
        <v>42773</v>
      </c>
      <c r="CX23">
        <v>20.329999999999998</v>
      </c>
      <c r="CY23" s="1">
        <v>42865</v>
      </c>
      <c r="CZ23">
        <v>16.14</v>
      </c>
      <c r="DA23" s="1">
        <v>42965</v>
      </c>
      <c r="DB23">
        <v>14.17</v>
      </c>
      <c r="DC23" s="1">
        <v>43077</v>
      </c>
      <c r="DD23">
        <v>13.97</v>
      </c>
      <c r="DE23" s="1">
        <v>43138</v>
      </c>
      <c r="DF23">
        <v>14.16</v>
      </c>
      <c r="DG23" s="1">
        <v>43229</v>
      </c>
      <c r="DH23">
        <v>11.69</v>
      </c>
      <c r="DI23" s="1">
        <v>43332</v>
      </c>
      <c r="DJ23">
        <v>10.96</v>
      </c>
      <c r="DK23" s="1">
        <v>43444</v>
      </c>
      <c r="DL23">
        <v>12.82</v>
      </c>
      <c r="DM23" s="1">
        <v>43503</v>
      </c>
      <c r="DN23">
        <v>12.93</v>
      </c>
      <c r="DO23" s="1">
        <v>43595</v>
      </c>
      <c r="DP23">
        <v>12.07</v>
      </c>
      <c r="DQ23" s="1">
        <v>43696</v>
      </c>
      <c r="DR23">
        <v>12.54</v>
      </c>
    </row>
    <row r="24" spans="1:122" x14ac:dyDescent="0.3">
      <c r="A24" s="1">
        <v>38218</v>
      </c>
      <c r="B24">
        <v>8.26</v>
      </c>
      <c r="C24" s="1">
        <v>38331</v>
      </c>
      <c r="D24">
        <v>8.9</v>
      </c>
      <c r="E24" s="1">
        <v>38392</v>
      </c>
      <c r="F24">
        <v>9.3000000000000007</v>
      </c>
      <c r="G24" s="1">
        <v>38482</v>
      </c>
      <c r="H24">
        <v>8.41</v>
      </c>
      <c r="I24" s="1">
        <v>38583</v>
      </c>
      <c r="J24">
        <v>9.99</v>
      </c>
      <c r="K24" s="1">
        <v>38698</v>
      </c>
      <c r="L24">
        <v>13.95</v>
      </c>
      <c r="M24" s="1">
        <v>38756</v>
      </c>
      <c r="N24">
        <v>18.18</v>
      </c>
      <c r="O24" s="1">
        <v>38848</v>
      </c>
      <c r="P24">
        <v>17.98</v>
      </c>
      <c r="Q24" s="1">
        <v>38950</v>
      </c>
      <c r="R24">
        <v>12.82</v>
      </c>
      <c r="S24" s="1">
        <v>39063</v>
      </c>
      <c r="T24">
        <v>11.3</v>
      </c>
      <c r="U24" s="1">
        <v>39121</v>
      </c>
      <c r="V24">
        <v>10.4</v>
      </c>
      <c r="W24" s="1">
        <v>39212</v>
      </c>
      <c r="X24">
        <v>9.51</v>
      </c>
      <c r="Y24" s="1">
        <v>39315</v>
      </c>
      <c r="Z24">
        <v>9.59</v>
      </c>
      <c r="AA24" s="1">
        <v>39429</v>
      </c>
      <c r="AB24">
        <v>10.56</v>
      </c>
      <c r="AC24" s="1">
        <v>39489</v>
      </c>
      <c r="AD24">
        <v>13.26</v>
      </c>
      <c r="AE24" s="1">
        <v>39580</v>
      </c>
      <c r="AF24">
        <v>12.79</v>
      </c>
      <c r="AG24" s="1">
        <v>39679</v>
      </c>
      <c r="AH24">
        <v>14.99</v>
      </c>
      <c r="AI24" s="1">
        <v>39792</v>
      </c>
      <c r="AJ24">
        <v>12.12</v>
      </c>
      <c r="AK24" s="1">
        <v>39854</v>
      </c>
      <c r="AL24">
        <v>13.59</v>
      </c>
      <c r="AM24" s="1">
        <v>39946</v>
      </c>
      <c r="AN24">
        <v>16.149999999999999</v>
      </c>
      <c r="AO24" s="1">
        <v>40044</v>
      </c>
      <c r="AP24">
        <v>24.08</v>
      </c>
      <c r="AQ24" s="1">
        <v>40156</v>
      </c>
      <c r="AR24">
        <v>21.57</v>
      </c>
      <c r="AS24" s="1">
        <v>40219</v>
      </c>
      <c r="AT24">
        <v>23.96</v>
      </c>
      <c r="AU24" s="1">
        <v>40309</v>
      </c>
      <c r="AV24">
        <v>14.58</v>
      </c>
      <c r="AW24" s="1">
        <v>40409</v>
      </c>
      <c r="AX24">
        <v>18.62</v>
      </c>
      <c r="AY24" s="1">
        <v>40521</v>
      </c>
      <c r="AZ24">
        <v>26.01</v>
      </c>
      <c r="BA24" s="1">
        <v>40583</v>
      </c>
      <c r="BB24">
        <v>27.46</v>
      </c>
      <c r="BC24" s="1">
        <v>40674</v>
      </c>
      <c r="BD24">
        <v>21.19</v>
      </c>
      <c r="BE24" s="1">
        <v>40777</v>
      </c>
      <c r="BF24">
        <v>29.61</v>
      </c>
      <c r="BG24" s="1">
        <v>40889</v>
      </c>
      <c r="BH24">
        <v>22.88</v>
      </c>
      <c r="BI24" s="1">
        <v>40948</v>
      </c>
      <c r="BJ24">
        <v>23.23</v>
      </c>
      <c r="BK24" s="1">
        <v>41039</v>
      </c>
      <c r="BL24">
        <v>20.83</v>
      </c>
      <c r="BM24" s="1">
        <v>41142</v>
      </c>
      <c r="BN24">
        <v>20.53</v>
      </c>
      <c r="BO24" s="1">
        <v>41254</v>
      </c>
      <c r="BP24">
        <v>19.02</v>
      </c>
      <c r="BQ24" s="1">
        <v>41313</v>
      </c>
      <c r="BR24">
        <v>18.440000000000001</v>
      </c>
      <c r="BS24" s="1">
        <v>41404</v>
      </c>
      <c r="BT24">
        <v>17.79</v>
      </c>
      <c r="BU24" s="1">
        <v>41506</v>
      </c>
      <c r="BV24">
        <v>17.07</v>
      </c>
      <c r="BW24" s="1">
        <v>41619</v>
      </c>
      <c r="BX24">
        <v>16.649999999999999</v>
      </c>
      <c r="BY24" s="1">
        <v>41680</v>
      </c>
      <c r="BZ24">
        <v>16.260000000000002</v>
      </c>
      <c r="CA24" s="1">
        <v>41772</v>
      </c>
      <c r="CB24">
        <v>18.46</v>
      </c>
      <c r="CC24" s="1">
        <v>41870</v>
      </c>
      <c r="CD24">
        <v>17.37</v>
      </c>
      <c r="CE24" s="1">
        <v>41983</v>
      </c>
      <c r="CF24">
        <v>15.78</v>
      </c>
      <c r="CG24" s="1">
        <v>42045</v>
      </c>
      <c r="CH24">
        <v>14.84</v>
      </c>
      <c r="CI24" s="1">
        <v>42136</v>
      </c>
      <c r="CJ24">
        <v>13.89</v>
      </c>
      <c r="CK24" s="1">
        <v>42236</v>
      </c>
      <c r="CL24">
        <v>11.82</v>
      </c>
      <c r="CM24" s="1">
        <v>42348</v>
      </c>
      <c r="CN24">
        <v>14.18</v>
      </c>
      <c r="CO24" s="1">
        <v>42410</v>
      </c>
      <c r="CP24">
        <v>13.31</v>
      </c>
      <c r="CQ24" s="1">
        <v>42500</v>
      </c>
      <c r="CR24">
        <v>16.39</v>
      </c>
      <c r="CS24" s="1">
        <v>42601</v>
      </c>
      <c r="CT24">
        <v>20.28</v>
      </c>
      <c r="CU24" s="1">
        <v>42713</v>
      </c>
      <c r="CV24">
        <v>18.78</v>
      </c>
      <c r="CW24" s="1">
        <v>42774</v>
      </c>
      <c r="CX24">
        <v>20.43</v>
      </c>
      <c r="CY24" s="1">
        <v>42866</v>
      </c>
      <c r="CZ24">
        <v>15.96</v>
      </c>
      <c r="DA24" s="1">
        <v>42968</v>
      </c>
      <c r="DB24">
        <v>14.26</v>
      </c>
      <c r="DC24" s="1">
        <v>43080</v>
      </c>
      <c r="DD24">
        <v>13.87</v>
      </c>
      <c r="DE24" s="1">
        <v>43139</v>
      </c>
      <c r="DF24">
        <v>13.78</v>
      </c>
      <c r="DG24" s="1">
        <v>43230</v>
      </c>
      <c r="DH24">
        <v>11.67</v>
      </c>
      <c r="DI24" s="1">
        <v>43333</v>
      </c>
      <c r="DJ24">
        <v>11.05</v>
      </c>
      <c r="DK24" s="1">
        <v>43445</v>
      </c>
      <c r="DL24">
        <v>12.91</v>
      </c>
      <c r="DM24" s="1">
        <v>43504</v>
      </c>
      <c r="DN24">
        <v>12.86</v>
      </c>
      <c r="DO24" s="1">
        <v>43598</v>
      </c>
      <c r="DP24">
        <v>12.19</v>
      </c>
      <c r="DQ24" s="1">
        <v>43697</v>
      </c>
      <c r="DR24">
        <v>12.52</v>
      </c>
    </row>
    <row r="25" spans="1:122" x14ac:dyDescent="0.3">
      <c r="A25" s="1">
        <v>38219</v>
      </c>
      <c r="B25">
        <v>8.26</v>
      </c>
      <c r="C25" s="1">
        <v>38334</v>
      </c>
      <c r="D25">
        <v>8.92</v>
      </c>
      <c r="E25" s="1">
        <v>38393</v>
      </c>
      <c r="F25">
        <v>9.35</v>
      </c>
      <c r="G25" s="1">
        <v>38483</v>
      </c>
      <c r="H25">
        <v>8.52</v>
      </c>
      <c r="I25" s="1">
        <v>38586</v>
      </c>
      <c r="J25">
        <v>9.94</v>
      </c>
      <c r="K25" s="1">
        <v>38699</v>
      </c>
      <c r="L25">
        <v>13.87</v>
      </c>
      <c r="M25" s="1">
        <v>38757</v>
      </c>
      <c r="N25">
        <v>17.670000000000002</v>
      </c>
      <c r="O25" s="1">
        <v>38849</v>
      </c>
      <c r="P25">
        <v>17.940000000000001</v>
      </c>
      <c r="Q25" s="1">
        <v>38951</v>
      </c>
      <c r="R25">
        <v>12.75</v>
      </c>
      <c r="S25" s="1">
        <v>39064</v>
      </c>
      <c r="T25">
        <v>11.22</v>
      </c>
      <c r="U25" s="1">
        <v>39122</v>
      </c>
      <c r="V25">
        <v>10.46</v>
      </c>
      <c r="W25" s="1">
        <v>39213</v>
      </c>
      <c r="X25">
        <v>9.5500000000000007</v>
      </c>
      <c r="Y25" s="1">
        <v>39316</v>
      </c>
      <c r="Z25">
        <v>9.8000000000000007</v>
      </c>
      <c r="AA25" s="1">
        <v>39430</v>
      </c>
      <c r="AB25">
        <v>10.69</v>
      </c>
      <c r="AC25" s="1">
        <v>39490</v>
      </c>
      <c r="AD25">
        <v>13</v>
      </c>
      <c r="AE25" s="1">
        <v>39581</v>
      </c>
      <c r="AF25">
        <v>12.31</v>
      </c>
      <c r="AG25" s="1">
        <v>39680</v>
      </c>
      <c r="AH25">
        <v>15.03</v>
      </c>
      <c r="AI25" s="1">
        <v>39793</v>
      </c>
      <c r="AJ25">
        <v>12.38</v>
      </c>
      <c r="AK25" s="1">
        <v>39855</v>
      </c>
      <c r="AL25">
        <v>13.62</v>
      </c>
      <c r="AM25" s="1">
        <v>39947</v>
      </c>
      <c r="AN25">
        <v>16.25</v>
      </c>
      <c r="AO25" s="1">
        <v>40045</v>
      </c>
      <c r="AP25">
        <v>23.43</v>
      </c>
      <c r="AQ25" s="1">
        <v>40157</v>
      </c>
      <c r="AR25">
        <v>22.44</v>
      </c>
      <c r="AS25" s="1">
        <v>40220</v>
      </c>
      <c r="AT25">
        <v>24.56</v>
      </c>
      <c r="AU25" s="1">
        <v>40310</v>
      </c>
      <c r="AV25">
        <v>15.23</v>
      </c>
      <c r="AW25" s="1">
        <v>40410</v>
      </c>
      <c r="AX25">
        <v>18.79</v>
      </c>
      <c r="AY25" s="1">
        <v>40522</v>
      </c>
      <c r="AZ25">
        <v>26.43</v>
      </c>
      <c r="BA25" s="1">
        <v>40584</v>
      </c>
      <c r="BB25">
        <v>27.81</v>
      </c>
      <c r="BC25" s="1">
        <v>40675</v>
      </c>
      <c r="BD25">
        <v>21.51</v>
      </c>
      <c r="BE25" s="1">
        <v>40778</v>
      </c>
      <c r="BF25">
        <v>29.72</v>
      </c>
      <c r="BG25" s="1">
        <v>40890</v>
      </c>
      <c r="BH25">
        <v>23.05</v>
      </c>
      <c r="BI25" s="1">
        <v>40949</v>
      </c>
      <c r="BJ25">
        <v>23.25</v>
      </c>
      <c r="BK25" s="1">
        <v>41040</v>
      </c>
      <c r="BL25">
        <v>20.62</v>
      </c>
      <c r="BM25" s="1">
        <v>41143</v>
      </c>
      <c r="BN25">
        <v>20.6</v>
      </c>
      <c r="BO25" s="1">
        <v>41255</v>
      </c>
      <c r="BP25">
        <v>18.71</v>
      </c>
      <c r="BQ25" s="1">
        <v>41316</v>
      </c>
      <c r="BR25">
        <v>18.66</v>
      </c>
      <c r="BS25" s="1">
        <v>41407</v>
      </c>
      <c r="BT25">
        <v>17.63</v>
      </c>
      <c r="BU25" s="1">
        <v>41507</v>
      </c>
      <c r="BV25">
        <v>16.899999999999999</v>
      </c>
      <c r="BW25" s="1">
        <v>41620</v>
      </c>
      <c r="BX25">
        <v>16.440000000000001</v>
      </c>
      <c r="BY25" s="1">
        <v>41681</v>
      </c>
      <c r="BZ25">
        <v>16.07</v>
      </c>
      <c r="CA25" s="1">
        <v>41773</v>
      </c>
      <c r="CB25">
        <v>18.88</v>
      </c>
      <c r="CC25" s="1">
        <v>41871</v>
      </c>
      <c r="CD25">
        <v>17.600000000000001</v>
      </c>
      <c r="CE25" s="1">
        <v>41984</v>
      </c>
      <c r="CF25">
        <v>15.49</v>
      </c>
      <c r="CG25" s="1">
        <v>42046</v>
      </c>
      <c r="CH25">
        <v>14.79</v>
      </c>
      <c r="CI25" s="1">
        <v>42137</v>
      </c>
      <c r="CJ25">
        <v>13.32</v>
      </c>
      <c r="CK25" s="1">
        <v>42237</v>
      </c>
      <c r="CL25">
        <v>11.6</v>
      </c>
      <c r="CM25" s="1">
        <v>42349</v>
      </c>
      <c r="CN25">
        <v>14.22</v>
      </c>
      <c r="CO25" s="1">
        <v>42411</v>
      </c>
      <c r="CP25">
        <v>13</v>
      </c>
      <c r="CQ25" s="1">
        <v>42501</v>
      </c>
      <c r="CR25">
        <v>17.079999999999998</v>
      </c>
      <c r="CS25" s="1">
        <v>42604</v>
      </c>
      <c r="CT25">
        <v>20.88</v>
      </c>
      <c r="CU25" s="1">
        <v>42716</v>
      </c>
      <c r="CV25">
        <v>18.809999999999999</v>
      </c>
      <c r="CW25" s="1">
        <v>42775</v>
      </c>
      <c r="CX25">
        <v>20.34</v>
      </c>
      <c r="CY25" s="1">
        <v>42867</v>
      </c>
      <c r="CZ25">
        <v>15.82</v>
      </c>
      <c r="DA25" s="1">
        <v>42969</v>
      </c>
      <c r="DB25">
        <v>14.26</v>
      </c>
      <c r="DC25" s="1">
        <v>43081</v>
      </c>
      <c r="DD25">
        <v>13.69</v>
      </c>
      <c r="DE25" s="1">
        <v>43140</v>
      </c>
      <c r="DF25">
        <v>13.7</v>
      </c>
      <c r="DG25" s="1">
        <v>43231</v>
      </c>
      <c r="DH25">
        <v>11.6</v>
      </c>
      <c r="DI25" s="1">
        <v>43334</v>
      </c>
      <c r="DJ25">
        <v>11.07</v>
      </c>
      <c r="DK25" s="1">
        <v>43446</v>
      </c>
      <c r="DL25">
        <v>12.82</v>
      </c>
      <c r="DM25" s="1">
        <v>43507</v>
      </c>
      <c r="DN25">
        <v>12.69</v>
      </c>
      <c r="DO25" s="1">
        <v>43599</v>
      </c>
      <c r="DP25">
        <v>12.26</v>
      </c>
      <c r="DQ25" s="1">
        <v>43698</v>
      </c>
      <c r="DR25">
        <v>12.48</v>
      </c>
    </row>
    <row r="26" spans="1:122" x14ac:dyDescent="0.3">
      <c r="A26" s="1">
        <v>38222</v>
      </c>
      <c r="B26">
        <v>8.2899999999999991</v>
      </c>
      <c r="C26" s="1">
        <v>38335</v>
      </c>
      <c r="D26">
        <v>8.83</v>
      </c>
      <c r="E26" s="1">
        <v>38394</v>
      </c>
      <c r="F26">
        <v>9.31</v>
      </c>
      <c r="G26" s="1">
        <v>38484</v>
      </c>
      <c r="H26">
        <v>8.36</v>
      </c>
      <c r="I26" s="1">
        <v>38587</v>
      </c>
      <c r="J26">
        <v>9.91</v>
      </c>
      <c r="K26" s="1">
        <v>38700</v>
      </c>
      <c r="L26">
        <v>13.67</v>
      </c>
      <c r="M26" s="1">
        <v>38758</v>
      </c>
      <c r="N26">
        <v>17.28</v>
      </c>
      <c r="O26" s="1">
        <v>38852</v>
      </c>
      <c r="P26">
        <v>17.48</v>
      </c>
      <c r="Q26" s="1">
        <v>38952</v>
      </c>
      <c r="R26">
        <v>13.11</v>
      </c>
      <c r="S26" s="1">
        <v>39065</v>
      </c>
      <c r="T26">
        <v>11.16</v>
      </c>
      <c r="U26" s="1">
        <v>39125</v>
      </c>
      <c r="V26">
        <v>10.39</v>
      </c>
      <c r="W26" s="1">
        <v>39216</v>
      </c>
      <c r="X26">
        <v>9.41</v>
      </c>
      <c r="Y26" s="1">
        <v>39317</v>
      </c>
      <c r="Z26">
        <v>9.82</v>
      </c>
      <c r="AA26" s="1">
        <v>39433</v>
      </c>
      <c r="AB26">
        <v>10.96</v>
      </c>
      <c r="AC26" s="1">
        <v>39491</v>
      </c>
      <c r="AD26">
        <v>13.41</v>
      </c>
      <c r="AE26" s="1">
        <v>39582</v>
      </c>
      <c r="AF26">
        <v>12.09</v>
      </c>
      <c r="AG26" s="1">
        <v>39681</v>
      </c>
      <c r="AH26">
        <v>15.53</v>
      </c>
      <c r="AI26" s="1">
        <v>39794</v>
      </c>
      <c r="AJ26">
        <v>12.16</v>
      </c>
      <c r="AK26" s="1">
        <v>39856</v>
      </c>
      <c r="AL26">
        <v>13.61</v>
      </c>
      <c r="AM26" s="1">
        <v>39948</v>
      </c>
      <c r="AN26">
        <v>15.78</v>
      </c>
      <c r="AO26" s="1">
        <v>40046</v>
      </c>
      <c r="AP26">
        <v>23.29</v>
      </c>
      <c r="AQ26" s="1">
        <v>40158</v>
      </c>
      <c r="AR26">
        <v>23.07</v>
      </c>
      <c r="AS26" s="1">
        <v>40221</v>
      </c>
      <c r="AT26">
        <v>24.19</v>
      </c>
      <c r="AU26" s="1">
        <v>40311</v>
      </c>
      <c r="AV26">
        <v>15.22</v>
      </c>
      <c r="AW26" s="1">
        <v>40413</v>
      </c>
      <c r="AX26">
        <v>19.079999999999998</v>
      </c>
      <c r="AY26" s="1">
        <v>40525</v>
      </c>
      <c r="AZ26">
        <v>27.56</v>
      </c>
      <c r="BA26" s="1">
        <v>40585</v>
      </c>
      <c r="BB26">
        <v>27.13</v>
      </c>
      <c r="BC26" s="1">
        <v>40676</v>
      </c>
      <c r="BD26">
        <v>21.44</v>
      </c>
      <c r="BE26" s="1">
        <v>40779</v>
      </c>
      <c r="BF26">
        <v>29.17</v>
      </c>
      <c r="BG26" s="1">
        <v>40891</v>
      </c>
      <c r="BH26">
        <v>22.36</v>
      </c>
      <c r="BI26" s="1">
        <v>40952</v>
      </c>
      <c r="BJ26">
        <v>23.27</v>
      </c>
      <c r="BK26" s="1">
        <v>41043</v>
      </c>
      <c r="BL26">
        <v>20.65</v>
      </c>
      <c r="BM26" s="1">
        <v>41144</v>
      </c>
      <c r="BN26">
        <v>20.329999999999998</v>
      </c>
      <c r="BO26" s="1">
        <v>41256</v>
      </c>
      <c r="BP26">
        <v>18.7</v>
      </c>
      <c r="BQ26" s="1">
        <v>41317</v>
      </c>
      <c r="BR26">
        <v>18.28</v>
      </c>
      <c r="BS26" s="1">
        <v>41408</v>
      </c>
      <c r="BT26">
        <v>17.399999999999999</v>
      </c>
      <c r="BU26" s="1">
        <v>41508</v>
      </c>
      <c r="BV26">
        <v>16.829999999999998</v>
      </c>
      <c r="BW26" s="1">
        <v>41621</v>
      </c>
      <c r="BX26">
        <v>16.399999999999999</v>
      </c>
      <c r="BY26" s="1">
        <v>41682</v>
      </c>
      <c r="BZ26">
        <v>16.420000000000002</v>
      </c>
      <c r="CA26" s="1">
        <v>41774</v>
      </c>
      <c r="CB26">
        <v>18.86</v>
      </c>
      <c r="CC26" s="1">
        <v>41872</v>
      </c>
      <c r="CD26">
        <v>17.829999999999998</v>
      </c>
      <c r="CE26" s="1">
        <v>41985</v>
      </c>
      <c r="CF26">
        <v>15.37</v>
      </c>
      <c r="CG26" s="1">
        <v>42047</v>
      </c>
      <c r="CH26">
        <v>15.07</v>
      </c>
      <c r="CI26" s="1">
        <v>42138</v>
      </c>
      <c r="CJ26">
        <v>13.2</v>
      </c>
      <c r="CK26" s="1">
        <v>42240</v>
      </c>
      <c r="CL26">
        <v>11.51</v>
      </c>
      <c r="CM26" s="1">
        <v>42352</v>
      </c>
      <c r="CN26">
        <v>14.14</v>
      </c>
      <c r="CO26" s="1">
        <v>42412</v>
      </c>
      <c r="CP26">
        <v>13.07</v>
      </c>
      <c r="CQ26" s="1">
        <v>42502</v>
      </c>
      <c r="CR26">
        <v>17.21</v>
      </c>
      <c r="CS26" s="1">
        <v>42605</v>
      </c>
      <c r="CT26">
        <v>21.16</v>
      </c>
      <c r="CU26" s="1">
        <v>42717</v>
      </c>
      <c r="CV26">
        <v>18.329999999999998</v>
      </c>
      <c r="CW26" s="1">
        <v>42776</v>
      </c>
      <c r="CX26">
        <v>20.149999999999999</v>
      </c>
      <c r="CY26" s="1">
        <v>42870</v>
      </c>
      <c r="CZ26">
        <v>15.89</v>
      </c>
      <c r="DA26" s="1">
        <v>42970</v>
      </c>
      <c r="DB26">
        <v>14.39</v>
      </c>
      <c r="DC26" s="1">
        <v>43082</v>
      </c>
      <c r="DD26">
        <v>13.7</v>
      </c>
      <c r="DE26" s="1">
        <v>43143</v>
      </c>
      <c r="DF26">
        <v>13.74</v>
      </c>
      <c r="DG26" s="1">
        <v>43234</v>
      </c>
      <c r="DH26">
        <v>11.64</v>
      </c>
      <c r="DI26" s="1">
        <v>43335</v>
      </c>
      <c r="DJ26">
        <v>11</v>
      </c>
      <c r="DK26" s="1">
        <v>43447</v>
      </c>
      <c r="DL26">
        <v>12.81</v>
      </c>
      <c r="DM26" s="1">
        <v>43508</v>
      </c>
      <c r="DN26">
        <v>12.8</v>
      </c>
      <c r="DO26" s="1">
        <v>43600</v>
      </c>
      <c r="DP26">
        <v>12.19</v>
      </c>
      <c r="DQ26" s="1">
        <v>43699</v>
      </c>
      <c r="DR26">
        <v>12.65</v>
      </c>
    </row>
    <row r="27" spans="1:122" x14ac:dyDescent="0.3">
      <c r="A27" s="1">
        <v>38223</v>
      </c>
      <c r="B27">
        <v>8.18</v>
      </c>
      <c r="C27" s="1">
        <v>38336</v>
      </c>
      <c r="D27">
        <v>8.77</v>
      </c>
      <c r="E27" s="1">
        <v>38397</v>
      </c>
      <c r="F27">
        <v>9.2899999999999991</v>
      </c>
      <c r="G27" s="1">
        <v>38485</v>
      </c>
      <c r="H27">
        <v>8.43</v>
      </c>
      <c r="I27" s="1">
        <v>38588</v>
      </c>
      <c r="J27">
        <v>10.18</v>
      </c>
      <c r="K27" s="1">
        <v>38701</v>
      </c>
      <c r="L27">
        <v>13.93</v>
      </c>
      <c r="M27" s="1">
        <v>38761</v>
      </c>
      <c r="N27">
        <v>17.309999999999999</v>
      </c>
      <c r="O27" s="1">
        <v>38853</v>
      </c>
      <c r="P27">
        <v>17.32</v>
      </c>
      <c r="Q27" s="1">
        <v>38953</v>
      </c>
      <c r="R27">
        <v>13.08</v>
      </c>
      <c r="S27" s="1">
        <v>39066</v>
      </c>
      <c r="T27">
        <v>11.27</v>
      </c>
      <c r="U27" s="1">
        <v>39126</v>
      </c>
      <c r="V27">
        <v>10.3</v>
      </c>
      <c r="W27" s="1">
        <v>39217</v>
      </c>
      <c r="X27">
        <v>9</v>
      </c>
      <c r="Y27" s="1">
        <v>39318</v>
      </c>
      <c r="Z27">
        <v>9.69</v>
      </c>
      <c r="AA27" s="1">
        <v>39434</v>
      </c>
      <c r="AB27">
        <v>10.89</v>
      </c>
      <c r="AC27" s="1">
        <v>39492</v>
      </c>
      <c r="AD27">
        <v>13.79</v>
      </c>
      <c r="AE27" s="1">
        <v>39583</v>
      </c>
      <c r="AF27">
        <v>12.03</v>
      </c>
      <c r="AG27" s="1">
        <v>39682</v>
      </c>
      <c r="AH27">
        <v>15.61</v>
      </c>
      <c r="AI27" s="1">
        <v>39797</v>
      </c>
      <c r="AJ27">
        <v>12.05</v>
      </c>
      <c r="AK27" s="1">
        <v>39857</v>
      </c>
      <c r="AL27">
        <v>13.67</v>
      </c>
      <c r="AM27" s="1">
        <v>39951</v>
      </c>
      <c r="AN27">
        <v>16.440000000000001</v>
      </c>
      <c r="AO27" s="1">
        <v>40049</v>
      </c>
      <c r="AP27">
        <v>23.25</v>
      </c>
      <c r="AQ27" s="1">
        <v>40161</v>
      </c>
      <c r="AR27">
        <v>24.12</v>
      </c>
      <c r="AS27" s="1">
        <v>40225</v>
      </c>
      <c r="AT27">
        <v>24.7</v>
      </c>
      <c r="AU27" s="1">
        <v>40312</v>
      </c>
      <c r="AV27">
        <v>14.73</v>
      </c>
      <c r="AW27" s="1">
        <v>40414</v>
      </c>
      <c r="AX27">
        <v>19.25</v>
      </c>
      <c r="AY27" s="1">
        <v>40526</v>
      </c>
      <c r="AZ27">
        <v>27.71</v>
      </c>
      <c r="BA27" s="1">
        <v>40588</v>
      </c>
      <c r="BB27">
        <v>26.71</v>
      </c>
      <c r="BC27" s="1">
        <v>40679</v>
      </c>
      <c r="BD27">
        <v>21.42</v>
      </c>
      <c r="BE27" s="1">
        <v>40780</v>
      </c>
      <c r="BF27">
        <v>28.82</v>
      </c>
      <c r="BG27" s="1">
        <v>40892</v>
      </c>
      <c r="BH27">
        <v>22.4</v>
      </c>
      <c r="BI27" s="1">
        <v>40953</v>
      </c>
      <c r="BJ27">
        <v>22.83</v>
      </c>
      <c r="BK27" s="1">
        <v>41044</v>
      </c>
      <c r="BL27">
        <v>20.79</v>
      </c>
      <c r="BM27" s="1">
        <v>41145</v>
      </c>
      <c r="BN27">
        <v>20.29</v>
      </c>
      <c r="BO27" s="1">
        <v>41257</v>
      </c>
      <c r="BP27">
        <v>19.13</v>
      </c>
      <c r="BQ27" s="1">
        <v>41318</v>
      </c>
      <c r="BR27">
        <v>18.41</v>
      </c>
      <c r="BS27" s="1">
        <v>41409</v>
      </c>
      <c r="BT27">
        <v>17.3</v>
      </c>
      <c r="BU27" s="1">
        <v>41509</v>
      </c>
      <c r="BV27">
        <v>16.989999999999998</v>
      </c>
      <c r="BW27" s="1">
        <v>41624</v>
      </c>
      <c r="BX27">
        <v>16.39</v>
      </c>
      <c r="BY27" s="1">
        <v>41683</v>
      </c>
      <c r="BZ27">
        <v>16.36</v>
      </c>
      <c r="CA27" s="1">
        <v>41775</v>
      </c>
      <c r="CB27">
        <v>18.59</v>
      </c>
      <c r="CC27" s="1">
        <v>41873</v>
      </c>
      <c r="CD27">
        <v>17.510000000000002</v>
      </c>
      <c r="CE27" s="1">
        <v>41988</v>
      </c>
      <c r="CF27">
        <v>15.35</v>
      </c>
      <c r="CG27" s="1">
        <v>42048</v>
      </c>
      <c r="CH27">
        <v>15.03</v>
      </c>
      <c r="CI27" s="1">
        <v>42139</v>
      </c>
      <c r="CJ27">
        <v>13.2</v>
      </c>
      <c r="CK27" s="1">
        <v>42241</v>
      </c>
      <c r="CL27">
        <v>11.71</v>
      </c>
      <c r="CM27" s="1">
        <v>42353</v>
      </c>
      <c r="CN27">
        <v>14.24</v>
      </c>
      <c r="CO27" s="1">
        <v>42416</v>
      </c>
      <c r="CP27">
        <v>13.17</v>
      </c>
      <c r="CQ27" s="1">
        <v>42503</v>
      </c>
      <c r="CR27">
        <v>16.989999999999998</v>
      </c>
      <c r="CS27" s="1">
        <v>42606</v>
      </c>
      <c r="CT27">
        <v>20.73</v>
      </c>
      <c r="CU27" s="1">
        <v>42718</v>
      </c>
      <c r="CV27">
        <v>17.82</v>
      </c>
      <c r="CW27" s="1">
        <v>42779</v>
      </c>
      <c r="CX27">
        <v>19.77</v>
      </c>
      <c r="CY27" s="1">
        <v>42871</v>
      </c>
      <c r="CZ27">
        <v>16.149999999999999</v>
      </c>
      <c r="DA27" s="1">
        <v>42971</v>
      </c>
      <c r="DB27">
        <v>14.68</v>
      </c>
      <c r="DC27" s="1">
        <v>43083</v>
      </c>
      <c r="DD27">
        <v>13.62</v>
      </c>
      <c r="DE27" s="1">
        <v>43144</v>
      </c>
      <c r="DF27">
        <v>13.57</v>
      </c>
      <c r="DG27" s="1">
        <v>43235</v>
      </c>
      <c r="DH27">
        <v>11.85</v>
      </c>
      <c r="DI27" s="1">
        <v>43336</v>
      </c>
      <c r="DJ27">
        <v>11.05</v>
      </c>
      <c r="DK27" s="1">
        <v>43448</v>
      </c>
      <c r="DL27">
        <v>12.75</v>
      </c>
      <c r="DM27" s="1">
        <v>43509</v>
      </c>
      <c r="DN27">
        <v>12.74</v>
      </c>
      <c r="DO27" s="1">
        <v>43601</v>
      </c>
      <c r="DP27">
        <v>12.14</v>
      </c>
      <c r="DQ27" s="1">
        <v>43700</v>
      </c>
      <c r="DR27">
        <v>12.52</v>
      </c>
    </row>
    <row r="28" spans="1:122" x14ac:dyDescent="0.3">
      <c r="A28" s="1">
        <v>38224</v>
      </c>
      <c r="B28">
        <v>8.1999999999999993</v>
      </c>
      <c r="C28" s="1">
        <v>38337</v>
      </c>
      <c r="D28">
        <v>8.73</v>
      </c>
      <c r="E28" s="1">
        <v>38398</v>
      </c>
      <c r="F28">
        <v>9.34</v>
      </c>
      <c r="G28" s="1">
        <v>38488</v>
      </c>
      <c r="H28">
        <v>8.43</v>
      </c>
      <c r="I28" s="1">
        <v>38589</v>
      </c>
      <c r="J28">
        <v>10.14</v>
      </c>
      <c r="K28" s="1">
        <v>38702</v>
      </c>
      <c r="L28">
        <v>14.27</v>
      </c>
      <c r="M28" s="1">
        <v>38762</v>
      </c>
      <c r="N28">
        <v>17.29</v>
      </c>
      <c r="O28" s="1">
        <v>38854</v>
      </c>
      <c r="P28">
        <v>17.23</v>
      </c>
      <c r="Q28" s="1">
        <v>38954</v>
      </c>
      <c r="R28">
        <v>13.08</v>
      </c>
      <c r="S28" s="1">
        <v>39069</v>
      </c>
      <c r="T28">
        <v>11.8</v>
      </c>
      <c r="U28" s="1">
        <v>39127</v>
      </c>
      <c r="V28">
        <v>10.35</v>
      </c>
      <c r="W28" s="1">
        <v>39218</v>
      </c>
      <c r="X28">
        <v>9.0299999999999994</v>
      </c>
      <c r="Y28" s="1">
        <v>39321</v>
      </c>
      <c r="Z28">
        <v>9.75</v>
      </c>
      <c r="AA28" s="1">
        <v>39435</v>
      </c>
      <c r="AB28">
        <v>10.99</v>
      </c>
      <c r="AC28" s="1">
        <v>39493</v>
      </c>
      <c r="AD28">
        <v>13.92</v>
      </c>
      <c r="AE28" s="1">
        <v>39584</v>
      </c>
      <c r="AF28">
        <v>12.15</v>
      </c>
      <c r="AG28" s="1">
        <v>39685</v>
      </c>
      <c r="AH28">
        <v>15.49</v>
      </c>
      <c r="AI28" s="1">
        <v>39798</v>
      </c>
      <c r="AJ28">
        <v>12.21</v>
      </c>
      <c r="AK28" s="1">
        <v>39861</v>
      </c>
      <c r="AL28">
        <v>13.43</v>
      </c>
      <c r="AM28" s="1">
        <v>39952</v>
      </c>
      <c r="AN28">
        <v>16.53</v>
      </c>
      <c r="AO28" s="1">
        <v>40050</v>
      </c>
      <c r="AP28">
        <v>23.29</v>
      </c>
      <c r="AQ28" s="1">
        <v>40162</v>
      </c>
      <c r="AR28">
        <v>23.43</v>
      </c>
      <c r="AS28" s="1">
        <v>40226</v>
      </c>
      <c r="AT28">
        <v>23.75</v>
      </c>
      <c r="AU28" s="1">
        <v>40315</v>
      </c>
      <c r="AV28">
        <v>14.44</v>
      </c>
      <c r="AW28" s="1">
        <v>40415</v>
      </c>
      <c r="AX28">
        <v>19.3</v>
      </c>
      <c r="AY28" s="1">
        <v>40527</v>
      </c>
      <c r="AZ28">
        <v>28.07</v>
      </c>
      <c r="BA28" s="1">
        <v>40589</v>
      </c>
      <c r="BB28">
        <v>26.13</v>
      </c>
      <c r="BC28" s="1">
        <v>40680</v>
      </c>
      <c r="BD28">
        <v>21.62</v>
      </c>
      <c r="BE28" s="1">
        <v>40781</v>
      </c>
      <c r="BF28">
        <v>29.33</v>
      </c>
      <c r="BG28" s="1">
        <v>40893</v>
      </c>
      <c r="BH28">
        <v>22.69</v>
      </c>
      <c r="BI28" s="1">
        <v>40954</v>
      </c>
      <c r="BJ28">
        <v>22.97</v>
      </c>
      <c r="BK28" s="1">
        <v>41045</v>
      </c>
      <c r="BL28">
        <v>21.06</v>
      </c>
      <c r="BM28" s="1">
        <v>41148</v>
      </c>
      <c r="BN28">
        <v>20.25</v>
      </c>
      <c r="BO28" s="1">
        <v>41260</v>
      </c>
      <c r="BP28">
        <v>19.5</v>
      </c>
      <c r="BQ28" s="1">
        <v>41319</v>
      </c>
      <c r="BR28">
        <v>17.97</v>
      </c>
      <c r="BS28" s="1">
        <v>41410</v>
      </c>
      <c r="BT28">
        <v>17.170000000000002</v>
      </c>
      <c r="BU28" s="1">
        <v>41512</v>
      </c>
      <c r="BV28">
        <v>17.11</v>
      </c>
      <c r="BW28" s="1">
        <v>41625</v>
      </c>
      <c r="BX28">
        <v>16.100000000000001</v>
      </c>
      <c r="BY28" s="1">
        <v>41684</v>
      </c>
      <c r="BZ28">
        <v>16.309999999999999</v>
      </c>
      <c r="CA28" s="1">
        <v>41778</v>
      </c>
      <c r="CB28">
        <v>18.5</v>
      </c>
      <c r="CC28" s="1">
        <v>41876</v>
      </c>
      <c r="CD28">
        <v>17.329999999999998</v>
      </c>
      <c r="CE28" s="1">
        <v>41989</v>
      </c>
      <c r="CF28">
        <v>15.08</v>
      </c>
      <c r="CG28" s="1">
        <v>42052</v>
      </c>
      <c r="CH28">
        <v>15.27</v>
      </c>
      <c r="CI28" s="1">
        <v>42142</v>
      </c>
      <c r="CJ28">
        <v>13.13</v>
      </c>
      <c r="CK28" s="1">
        <v>42242</v>
      </c>
      <c r="CL28">
        <v>11.58</v>
      </c>
      <c r="CM28" s="1">
        <v>42354</v>
      </c>
      <c r="CN28">
        <v>14.28</v>
      </c>
      <c r="CO28" s="1">
        <v>42417</v>
      </c>
      <c r="CP28">
        <v>13.12</v>
      </c>
      <c r="CQ28" s="1">
        <v>42506</v>
      </c>
      <c r="CR28">
        <v>17.12</v>
      </c>
      <c r="CS28" s="1">
        <v>42607</v>
      </c>
      <c r="CT28">
        <v>21.02</v>
      </c>
      <c r="CU28" s="1">
        <v>42719</v>
      </c>
      <c r="CV28">
        <v>18.32</v>
      </c>
      <c r="CW28" s="1">
        <v>42780</v>
      </c>
      <c r="CX28">
        <v>20.11</v>
      </c>
      <c r="CY28" s="1">
        <v>42872</v>
      </c>
      <c r="CZ28">
        <v>16.54</v>
      </c>
      <c r="DA28" s="1">
        <v>42972</v>
      </c>
      <c r="DB28">
        <v>14.69</v>
      </c>
      <c r="DC28" s="1">
        <v>43084</v>
      </c>
      <c r="DD28">
        <v>13.52</v>
      </c>
      <c r="DE28" s="1">
        <v>43145</v>
      </c>
      <c r="DF28">
        <v>13.42</v>
      </c>
      <c r="DG28" s="1">
        <v>43236</v>
      </c>
      <c r="DH28">
        <v>11.89</v>
      </c>
      <c r="DI28" s="1">
        <v>43339</v>
      </c>
      <c r="DJ28">
        <v>11.22</v>
      </c>
      <c r="DK28" s="1">
        <v>43451</v>
      </c>
      <c r="DL28">
        <v>12.6</v>
      </c>
      <c r="DM28" s="1">
        <v>43510</v>
      </c>
      <c r="DN28">
        <v>12.6</v>
      </c>
      <c r="DO28" s="1">
        <v>43602</v>
      </c>
      <c r="DP28">
        <v>11.93</v>
      </c>
      <c r="DQ28" s="1">
        <v>43703</v>
      </c>
      <c r="DR28">
        <v>12.48</v>
      </c>
    </row>
    <row r="29" spans="1:122" x14ac:dyDescent="0.3">
      <c r="A29" s="1">
        <v>38225</v>
      </c>
      <c r="B29">
        <v>8.17</v>
      </c>
      <c r="C29" s="1">
        <v>38338</v>
      </c>
      <c r="D29">
        <v>8.86</v>
      </c>
      <c r="E29" s="1">
        <v>38399</v>
      </c>
      <c r="F29">
        <v>9.15</v>
      </c>
      <c r="G29" s="1">
        <v>38489</v>
      </c>
      <c r="H29">
        <v>8.4</v>
      </c>
      <c r="I29" s="1">
        <v>38590</v>
      </c>
      <c r="J29">
        <v>10.19</v>
      </c>
      <c r="K29" s="1">
        <v>38705</v>
      </c>
      <c r="L29">
        <v>14.43</v>
      </c>
      <c r="M29" s="1">
        <v>38763</v>
      </c>
      <c r="N29">
        <v>17.47</v>
      </c>
      <c r="O29" s="1">
        <v>38855</v>
      </c>
      <c r="P29">
        <v>16.66</v>
      </c>
      <c r="Q29" s="1">
        <v>38957</v>
      </c>
      <c r="R29">
        <v>12.92</v>
      </c>
      <c r="S29" s="1">
        <v>39070</v>
      </c>
      <c r="T29">
        <v>11.85</v>
      </c>
      <c r="U29" s="1">
        <v>39128</v>
      </c>
      <c r="V29">
        <v>10.68</v>
      </c>
      <c r="W29" s="1">
        <v>39219</v>
      </c>
      <c r="X29">
        <v>9.01</v>
      </c>
      <c r="Y29" s="1">
        <v>39322</v>
      </c>
      <c r="Z29">
        <v>9.73</v>
      </c>
      <c r="AA29" s="1">
        <v>39436</v>
      </c>
      <c r="AB29">
        <v>11.35</v>
      </c>
      <c r="AC29" s="1">
        <v>39497</v>
      </c>
      <c r="AD29">
        <v>14.27</v>
      </c>
      <c r="AE29" s="1">
        <v>39587</v>
      </c>
      <c r="AF29">
        <v>11.99</v>
      </c>
      <c r="AG29" s="1">
        <v>39686</v>
      </c>
      <c r="AH29">
        <v>15.57</v>
      </c>
      <c r="AI29" s="1">
        <v>39799</v>
      </c>
      <c r="AJ29">
        <v>12.28</v>
      </c>
      <c r="AK29" s="1">
        <v>39862</v>
      </c>
      <c r="AL29">
        <v>13.14</v>
      </c>
      <c r="AM29" s="1">
        <v>39953</v>
      </c>
      <c r="AN29">
        <v>16.32</v>
      </c>
      <c r="AO29" s="1">
        <v>40051</v>
      </c>
      <c r="AP29">
        <v>23.7</v>
      </c>
      <c r="AQ29" s="1">
        <v>40163</v>
      </c>
      <c r="AR29">
        <v>24.33</v>
      </c>
      <c r="AS29" s="1">
        <v>40227</v>
      </c>
      <c r="AT29">
        <v>23.92</v>
      </c>
      <c r="AU29" s="1">
        <v>40316</v>
      </c>
      <c r="AV29">
        <v>15.27</v>
      </c>
      <c r="AW29" s="1">
        <v>40416</v>
      </c>
      <c r="AX29">
        <v>18.809999999999999</v>
      </c>
      <c r="AY29" s="1">
        <v>40528</v>
      </c>
      <c r="AZ29">
        <v>27.94</v>
      </c>
      <c r="BA29" s="1">
        <v>40590</v>
      </c>
      <c r="BB29">
        <v>27.03</v>
      </c>
      <c r="BC29" s="1">
        <v>40681</v>
      </c>
      <c r="BD29">
        <v>22.27</v>
      </c>
      <c r="BE29" s="1">
        <v>40784</v>
      </c>
      <c r="BF29">
        <v>28.98</v>
      </c>
      <c r="BG29" s="1">
        <v>40896</v>
      </c>
      <c r="BH29">
        <v>22.74</v>
      </c>
      <c r="BI29" s="1">
        <v>40955</v>
      </c>
      <c r="BJ29">
        <v>23.14</v>
      </c>
      <c r="BK29" s="1">
        <v>41046</v>
      </c>
      <c r="BL29">
        <v>21.18</v>
      </c>
      <c r="BM29" s="1">
        <v>41149</v>
      </c>
      <c r="BN29">
        <v>20.74</v>
      </c>
      <c r="BO29" s="1">
        <v>41261</v>
      </c>
      <c r="BP29">
        <v>19.52</v>
      </c>
      <c r="BQ29" s="1">
        <v>41320</v>
      </c>
      <c r="BR29">
        <v>17.89</v>
      </c>
      <c r="BS29" s="1">
        <v>41411</v>
      </c>
      <c r="BT29">
        <v>17.21</v>
      </c>
      <c r="BU29" s="1">
        <v>41513</v>
      </c>
      <c r="BV29">
        <v>16.95</v>
      </c>
      <c r="BW29" s="1">
        <v>41626</v>
      </c>
      <c r="BX29">
        <v>16.03</v>
      </c>
      <c r="BY29" s="1">
        <v>41688</v>
      </c>
      <c r="BZ29">
        <v>16.73</v>
      </c>
      <c r="CA29" s="1">
        <v>41779</v>
      </c>
      <c r="CB29">
        <v>18.38</v>
      </c>
      <c r="CC29" s="1">
        <v>41877</v>
      </c>
      <c r="CD29">
        <v>17.63</v>
      </c>
      <c r="CE29" s="1">
        <v>41990</v>
      </c>
      <c r="CF29">
        <v>15.1</v>
      </c>
      <c r="CG29" s="1">
        <v>42053</v>
      </c>
      <c r="CH29">
        <v>15.2</v>
      </c>
      <c r="CI29" s="1">
        <v>42143</v>
      </c>
      <c r="CJ29">
        <v>13.21</v>
      </c>
      <c r="CK29" s="1">
        <v>42243</v>
      </c>
      <c r="CL29">
        <v>11.91</v>
      </c>
      <c r="CM29" s="1">
        <v>42355</v>
      </c>
      <c r="CN29">
        <v>14.39</v>
      </c>
      <c r="CO29" s="1">
        <v>42418</v>
      </c>
      <c r="CP29">
        <v>12.85</v>
      </c>
      <c r="CQ29" s="1">
        <v>42507</v>
      </c>
      <c r="CR29">
        <v>17.100000000000001</v>
      </c>
      <c r="CS29" s="1">
        <v>42608</v>
      </c>
      <c r="CT29">
        <v>21.09</v>
      </c>
      <c r="CU29" s="1">
        <v>42720</v>
      </c>
      <c r="CV29">
        <v>18.04</v>
      </c>
      <c r="CW29" s="1">
        <v>42781</v>
      </c>
      <c r="CX29">
        <v>20.16</v>
      </c>
      <c r="CY29" s="1">
        <v>42873</v>
      </c>
      <c r="CZ29">
        <v>16.239999999999998</v>
      </c>
      <c r="DA29" s="1">
        <v>42975</v>
      </c>
      <c r="DB29">
        <v>14.84</v>
      </c>
      <c r="DC29" s="1">
        <v>43087</v>
      </c>
      <c r="DD29">
        <v>13.64</v>
      </c>
      <c r="DE29" s="1">
        <v>43146</v>
      </c>
      <c r="DF29">
        <v>13.6</v>
      </c>
      <c r="DG29" s="1">
        <v>43237</v>
      </c>
      <c r="DH29">
        <v>11.87</v>
      </c>
      <c r="DI29" s="1">
        <v>43340</v>
      </c>
      <c r="DJ29">
        <v>11.11</v>
      </c>
      <c r="DK29" s="1">
        <v>43452</v>
      </c>
      <c r="DL29">
        <v>12.38</v>
      </c>
      <c r="DM29" s="1">
        <v>43511</v>
      </c>
      <c r="DN29">
        <v>13.14</v>
      </c>
      <c r="DO29" s="1">
        <v>43605</v>
      </c>
      <c r="DP29">
        <v>12.02</v>
      </c>
      <c r="DQ29" s="1">
        <v>43704</v>
      </c>
      <c r="DR29">
        <v>12.35</v>
      </c>
    </row>
    <row r="30" spans="1:122" x14ac:dyDescent="0.3">
      <c r="A30" s="1">
        <v>38226</v>
      </c>
      <c r="B30">
        <v>8.24</v>
      </c>
      <c r="C30" s="1">
        <v>38341</v>
      </c>
      <c r="D30">
        <v>9.08</v>
      </c>
      <c r="E30" s="1">
        <v>38400</v>
      </c>
      <c r="F30">
        <v>9.25</v>
      </c>
      <c r="G30" s="1">
        <v>38490</v>
      </c>
      <c r="H30">
        <v>8.51</v>
      </c>
      <c r="I30" s="1">
        <v>38593</v>
      </c>
      <c r="J30">
        <v>10.25</v>
      </c>
      <c r="K30" s="1">
        <v>38706</v>
      </c>
      <c r="L30">
        <v>14.3</v>
      </c>
      <c r="M30" s="1">
        <v>38764</v>
      </c>
      <c r="N30">
        <v>17.04</v>
      </c>
      <c r="O30" s="1">
        <v>38856</v>
      </c>
      <c r="P30">
        <v>16.68</v>
      </c>
      <c r="Q30" s="1">
        <v>38958</v>
      </c>
      <c r="R30">
        <v>12.68</v>
      </c>
      <c r="S30" s="1">
        <v>39071</v>
      </c>
      <c r="T30">
        <v>11.84</v>
      </c>
      <c r="U30" s="1">
        <v>39129</v>
      </c>
      <c r="V30">
        <v>10.69</v>
      </c>
      <c r="W30" s="1">
        <v>39220</v>
      </c>
      <c r="X30">
        <v>8.92</v>
      </c>
      <c r="Y30" s="1">
        <v>39323</v>
      </c>
      <c r="Z30">
        <v>9.68</v>
      </c>
      <c r="AA30" s="1">
        <v>39437</v>
      </c>
      <c r="AB30">
        <v>11.31</v>
      </c>
      <c r="AC30" s="1">
        <v>39498</v>
      </c>
      <c r="AD30">
        <v>14.25</v>
      </c>
      <c r="AE30" s="1">
        <v>39588</v>
      </c>
      <c r="AF30">
        <v>11.83</v>
      </c>
      <c r="AG30" s="1">
        <v>39687</v>
      </c>
      <c r="AH30">
        <v>15.11</v>
      </c>
      <c r="AI30" s="1">
        <v>39800</v>
      </c>
      <c r="AJ30">
        <v>12.37</v>
      </c>
      <c r="AK30" s="1">
        <v>39863</v>
      </c>
      <c r="AL30">
        <v>13.32</v>
      </c>
      <c r="AM30" s="1">
        <v>39954</v>
      </c>
      <c r="AN30">
        <v>16.559999999999999</v>
      </c>
      <c r="AO30" s="1">
        <v>40052</v>
      </c>
      <c r="AP30">
        <v>23.91</v>
      </c>
      <c r="AQ30" s="1">
        <v>40164</v>
      </c>
      <c r="AR30">
        <v>24.67</v>
      </c>
      <c r="AS30" s="1">
        <v>40228</v>
      </c>
      <c r="AT30">
        <v>23.92</v>
      </c>
      <c r="AU30" s="1">
        <v>40317</v>
      </c>
      <c r="AV30">
        <v>15.34</v>
      </c>
      <c r="AW30" s="1">
        <v>40417</v>
      </c>
      <c r="AX30">
        <v>19.37</v>
      </c>
      <c r="AY30" s="1">
        <v>40529</v>
      </c>
      <c r="AZ30">
        <v>29.19</v>
      </c>
      <c r="BA30" s="1">
        <v>40591</v>
      </c>
      <c r="BB30">
        <v>26.74</v>
      </c>
      <c r="BC30" s="1">
        <v>40682</v>
      </c>
      <c r="BD30">
        <v>21.61</v>
      </c>
      <c r="BE30" s="1">
        <v>40785</v>
      </c>
      <c r="BF30">
        <v>28.74</v>
      </c>
      <c r="BG30" s="1">
        <v>40897</v>
      </c>
      <c r="BH30">
        <v>23.04</v>
      </c>
      <c r="BI30" s="1">
        <v>40956</v>
      </c>
      <c r="BJ30">
        <v>23.16</v>
      </c>
      <c r="BK30" s="1">
        <v>41047</v>
      </c>
      <c r="BL30">
        <v>20.8</v>
      </c>
      <c r="BM30" s="1">
        <v>41150</v>
      </c>
      <c r="BN30">
        <v>20.37</v>
      </c>
      <c r="BO30" s="1">
        <v>41262</v>
      </c>
      <c r="BP30">
        <v>19.34</v>
      </c>
      <c r="BQ30" s="1">
        <v>41324</v>
      </c>
      <c r="BR30">
        <v>18.07</v>
      </c>
      <c r="BS30" s="1">
        <v>41414</v>
      </c>
      <c r="BT30">
        <v>17.13</v>
      </c>
      <c r="BU30" s="1">
        <v>41514</v>
      </c>
      <c r="BV30">
        <v>16.93</v>
      </c>
      <c r="BW30" s="1">
        <v>41627</v>
      </c>
      <c r="BX30">
        <v>16.29</v>
      </c>
      <c r="BY30" s="1">
        <v>41689</v>
      </c>
      <c r="BZ30">
        <v>17.059999999999999</v>
      </c>
      <c r="CA30" s="1">
        <v>41780</v>
      </c>
      <c r="CB30">
        <v>18.32</v>
      </c>
      <c r="CC30" s="1">
        <v>41878</v>
      </c>
      <c r="CD30">
        <v>17.5</v>
      </c>
      <c r="CE30" s="1">
        <v>41991</v>
      </c>
      <c r="CF30">
        <v>15.35</v>
      </c>
      <c r="CG30" s="1">
        <v>42054</v>
      </c>
      <c r="CH30">
        <v>14.89</v>
      </c>
      <c r="CI30" s="1">
        <v>42144</v>
      </c>
      <c r="CJ30">
        <v>12.95</v>
      </c>
      <c r="CK30" s="1">
        <v>42244</v>
      </c>
      <c r="CL30">
        <v>11.96</v>
      </c>
      <c r="CM30" s="1">
        <v>42356</v>
      </c>
      <c r="CN30">
        <v>14.71</v>
      </c>
      <c r="CO30" s="1">
        <v>42419</v>
      </c>
      <c r="CP30">
        <v>12.75</v>
      </c>
      <c r="CQ30" s="1">
        <v>42508</v>
      </c>
      <c r="CR30">
        <v>17.079999999999998</v>
      </c>
      <c r="CS30" s="1">
        <v>42611</v>
      </c>
      <c r="CT30">
        <v>21.15</v>
      </c>
      <c r="CU30" s="1">
        <v>42723</v>
      </c>
      <c r="CV30">
        <v>18.05</v>
      </c>
      <c r="CW30" s="1">
        <v>42782</v>
      </c>
      <c r="CX30">
        <v>20.05</v>
      </c>
      <c r="CY30" s="1">
        <v>42874</v>
      </c>
      <c r="CZ30">
        <v>16.59</v>
      </c>
      <c r="DA30" s="1">
        <v>42976</v>
      </c>
      <c r="DB30">
        <v>14.48</v>
      </c>
      <c r="DC30" s="1">
        <v>43088</v>
      </c>
      <c r="DD30">
        <v>14.23</v>
      </c>
      <c r="DE30" s="1">
        <v>43147</v>
      </c>
      <c r="DF30">
        <v>13.38</v>
      </c>
      <c r="DG30" s="1">
        <v>43238</v>
      </c>
      <c r="DH30">
        <v>11.97</v>
      </c>
      <c r="DI30" s="1">
        <v>43341</v>
      </c>
      <c r="DJ30">
        <v>11.12</v>
      </c>
      <c r="DK30" s="1">
        <v>43453</v>
      </c>
      <c r="DL30">
        <v>12.54</v>
      </c>
      <c r="DM30" s="1">
        <v>43515</v>
      </c>
      <c r="DN30">
        <v>13.4</v>
      </c>
      <c r="DO30" s="1">
        <v>43606</v>
      </c>
      <c r="DP30">
        <v>12.17</v>
      </c>
      <c r="DQ30" s="1">
        <v>43705</v>
      </c>
      <c r="DR30">
        <v>12.48</v>
      </c>
    </row>
    <row r="31" spans="1:122" x14ac:dyDescent="0.3">
      <c r="A31" s="1">
        <v>38229</v>
      </c>
      <c r="B31">
        <v>8.31</v>
      </c>
      <c r="C31" s="1">
        <v>38342</v>
      </c>
      <c r="D31">
        <v>9.07</v>
      </c>
      <c r="E31" s="1">
        <v>38401</v>
      </c>
      <c r="F31">
        <v>9.17</v>
      </c>
      <c r="G31" s="1">
        <v>38491</v>
      </c>
      <c r="H31">
        <v>8.59</v>
      </c>
      <c r="I31" s="1">
        <v>38594</v>
      </c>
      <c r="J31">
        <v>10.53</v>
      </c>
      <c r="K31" s="1">
        <v>38707</v>
      </c>
      <c r="L31">
        <v>14.21</v>
      </c>
      <c r="M31" s="1">
        <v>38765</v>
      </c>
      <c r="N31">
        <v>17.02</v>
      </c>
      <c r="O31" s="1">
        <v>38859</v>
      </c>
      <c r="P31">
        <v>16.600000000000001</v>
      </c>
      <c r="Q31" s="1">
        <v>38959</v>
      </c>
      <c r="R31">
        <v>12.36</v>
      </c>
      <c r="S31" s="1">
        <v>39072</v>
      </c>
      <c r="T31">
        <v>11.79</v>
      </c>
      <c r="U31" s="1">
        <v>39133</v>
      </c>
      <c r="V31">
        <v>10.46</v>
      </c>
      <c r="W31" s="1">
        <v>39223</v>
      </c>
      <c r="X31">
        <v>9.08</v>
      </c>
      <c r="Y31" s="1">
        <v>39324</v>
      </c>
      <c r="Z31">
        <v>9.8000000000000007</v>
      </c>
      <c r="AA31" s="1">
        <v>39442</v>
      </c>
      <c r="AB31">
        <v>11.18</v>
      </c>
      <c r="AC31" s="1">
        <v>39499</v>
      </c>
      <c r="AD31">
        <v>14.53</v>
      </c>
      <c r="AE31" s="1">
        <v>39589</v>
      </c>
      <c r="AF31">
        <v>12.05</v>
      </c>
      <c r="AG31" s="1">
        <v>39688</v>
      </c>
      <c r="AH31">
        <v>14.84</v>
      </c>
      <c r="AI31" s="1">
        <v>39801</v>
      </c>
      <c r="AJ31">
        <v>11.59</v>
      </c>
      <c r="AK31" s="1">
        <v>39864</v>
      </c>
      <c r="AL31">
        <v>13.22</v>
      </c>
      <c r="AM31" s="1">
        <v>39955</v>
      </c>
      <c r="AN31">
        <v>16.63</v>
      </c>
      <c r="AO31" s="1">
        <v>40053</v>
      </c>
      <c r="AP31">
        <v>24.95</v>
      </c>
      <c r="AQ31" s="1">
        <v>40165</v>
      </c>
      <c r="AR31">
        <v>24.62</v>
      </c>
      <c r="AS31" s="1">
        <v>40231</v>
      </c>
      <c r="AT31">
        <v>22.55</v>
      </c>
      <c r="AU31" s="1">
        <v>40318</v>
      </c>
      <c r="AV31">
        <v>15.34</v>
      </c>
      <c r="AW31" s="1">
        <v>40420</v>
      </c>
      <c r="AX31">
        <v>19.37</v>
      </c>
      <c r="AY31" s="1">
        <v>40532</v>
      </c>
      <c r="AZ31">
        <v>29.57</v>
      </c>
      <c r="BA31" s="1">
        <v>40592</v>
      </c>
      <c r="BB31">
        <v>26.37</v>
      </c>
      <c r="BC31" s="1">
        <v>40683</v>
      </c>
      <c r="BD31">
        <v>22.07</v>
      </c>
      <c r="BE31" s="1">
        <v>40786</v>
      </c>
      <c r="BF31">
        <v>28.88</v>
      </c>
      <c r="BG31" s="1">
        <v>40898</v>
      </c>
      <c r="BH31">
        <v>22.92</v>
      </c>
      <c r="BI31" s="1">
        <v>40960</v>
      </c>
      <c r="BJ31">
        <v>23.71</v>
      </c>
      <c r="BK31" s="1">
        <v>41050</v>
      </c>
      <c r="BL31">
        <v>20.73</v>
      </c>
      <c r="BM31" s="1">
        <v>41151</v>
      </c>
      <c r="BN31">
        <v>20.440000000000001</v>
      </c>
      <c r="BO31" s="1">
        <v>41263</v>
      </c>
      <c r="BP31">
        <v>19.36</v>
      </c>
      <c r="BQ31" s="1">
        <v>41325</v>
      </c>
      <c r="BR31">
        <v>18.23</v>
      </c>
      <c r="BS31" s="1">
        <v>41415</v>
      </c>
      <c r="BT31">
        <v>17.22</v>
      </c>
      <c r="BU31" s="1">
        <v>41515</v>
      </c>
      <c r="BV31">
        <v>16.89</v>
      </c>
      <c r="BW31" s="1">
        <v>41628</v>
      </c>
      <c r="BX31">
        <v>16.559999999999999</v>
      </c>
      <c r="BY31" s="1">
        <v>41690</v>
      </c>
      <c r="BZ31">
        <v>16.940000000000001</v>
      </c>
      <c r="CA31" s="1">
        <v>41781</v>
      </c>
      <c r="CB31">
        <v>18.21</v>
      </c>
      <c r="CC31" s="1">
        <v>41879</v>
      </c>
      <c r="CD31">
        <v>17.54</v>
      </c>
      <c r="CE31" s="1">
        <v>41992</v>
      </c>
      <c r="CF31">
        <v>15.33</v>
      </c>
      <c r="CG31" s="1">
        <v>42055</v>
      </c>
      <c r="CH31">
        <v>14.62</v>
      </c>
      <c r="CI31" s="1">
        <v>42145</v>
      </c>
      <c r="CJ31">
        <v>12.85</v>
      </c>
      <c r="CK31" s="1">
        <v>42247</v>
      </c>
      <c r="CL31">
        <v>11.77</v>
      </c>
      <c r="CM31" s="1">
        <v>42359</v>
      </c>
      <c r="CN31">
        <v>14.59</v>
      </c>
      <c r="CO31" s="1">
        <v>42422</v>
      </c>
      <c r="CP31">
        <v>12.81</v>
      </c>
      <c r="CQ31" s="1">
        <v>42509</v>
      </c>
      <c r="CR31">
        <v>16.989999999999998</v>
      </c>
      <c r="CS31" s="1">
        <v>42612</v>
      </c>
      <c r="CT31">
        <v>21.01</v>
      </c>
      <c r="CU31" s="1">
        <v>42724</v>
      </c>
      <c r="CV31">
        <v>18.059999999999999</v>
      </c>
      <c r="CW31" s="1">
        <v>42783</v>
      </c>
      <c r="CX31">
        <v>20.03</v>
      </c>
      <c r="CY31" s="1">
        <v>42877</v>
      </c>
      <c r="CZ31">
        <v>16.72</v>
      </c>
      <c r="DA31" s="1">
        <v>42977</v>
      </c>
      <c r="DB31">
        <v>14.53</v>
      </c>
      <c r="DC31" s="1">
        <v>43089</v>
      </c>
      <c r="DD31">
        <v>14.4</v>
      </c>
      <c r="DE31" s="1">
        <v>43151</v>
      </c>
      <c r="DF31">
        <v>13.42</v>
      </c>
      <c r="DG31" s="1">
        <v>43241</v>
      </c>
      <c r="DH31">
        <v>12.39</v>
      </c>
      <c r="DI31" s="1">
        <v>43342</v>
      </c>
      <c r="DJ31">
        <v>11.34</v>
      </c>
      <c r="DK31" s="1">
        <v>43454</v>
      </c>
      <c r="DL31">
        <v>12.5</v>
      </c>
      <c r="DM31" s="1">
        <v>43516</v>
      </c>
      <c r="DN31">
        <v>13.57</v>
      </c>
      <c r="DO31" s="1">
        <v>43607</v>
      </c>
      <c r="DP31">
        <v>12.04</v>
      </c>
      <c r="DQ31" s="1">
        <v>43706</v>
      </c>
      <c r="DR31">
        <v>12.31</v>
      </c>
    </row>
    <row r="32" spans="1:122" x14ac:dyDescent="0.3">
      <c r="A32" s="1">
        <v>38230</v>
      </c>
      <c r="B32">
        <v>8.57</v>
      </c>
      <c r="C32" s="1">
        <v>38343</v>
      </c>
      <c r="D32">
        <v>9.09</v>
      </c>
      <c r="E32" s="1">
        <v>38405</v>
      </c>
      <c r="F32">
        <v>9.32</v>
      </c>
      <c r="G32" s="1">
        <v>38492</v>
      </c>
      <c r="H32">
        <v>8.69</v>
      </c>
      <c r="I32" s="1">
        <v>38595</v>
      </c>
      <c r="J32">
        <v>10.57</v>
      </c>
      <c r="K32" s="1">
        <v>38708</v>
      </c>
      <c r="L32">
        <v>14.57</v>
      </c>
      <c r="M32" s="1">
        <v>38769</v>
      </c>
      <c r="N32">
        <v>17.18</v>
      </c>
      <c r="O32" s="1">
        <v>38860</v>
      </c>
      <c r="P32">
        <v>16.88</v>
      </c>
      <c r="Q32" s="1">
        <v>38960</v>
      </c>
      <c r="R32">
        <v>12.7</v>
      </c>
      <c r="S32" s="1">
        <v>39073</v>
      </c>
      <c r="T32">
        <v>11.84</v>
      </c>
      <c r="U32" s="1">
        <v>39134</v>
      </c>
      <c r="V32">
        <v>10.32</v>
      </c>
      <c r="W32" s="1">
        <v>39224</v>
      </c>
      <c r="X32">
        <v>8.98</v>
      </c>
      <c r="Y32" s="1">
        <v>39325</v>
      </c>
      <c r="Z32">
        <v>9.7799999999999994</v>
      </c>
      <c r="AA32" s="1">
        <v>39443</v>
      </c>
      <c r="AB32">
        <v>11.25</v>
      </c>
      <c r="AC32" s="1">
        <v>39500</v>
      </c>
      <c r="AD32">
        <v>14.38</v>
      </c>
      <c r="AE32" s="1">
        <v>39590</v>
      </c>
      <c r="AF32">
        <v>11.8</v>
      </c>
      <c r="AG32" s="1">
        <v>39689</v>
      </c>
      <c r="AH32">
        <v>14.56</v>
      </c>
      <c r="AI32" s="1">
        <v>39804</v>
      </c>
      <c r="AJ32">
        <v>11.53</v>
      </c>
      <c r="AK32" s="1">
        <v>39867</v>
      </c>
      <c r="AL32">
        <v>13.17</v>
      </c>
      <c r="AM32" s="1">
        <v>39959</v>
      </c>
      <c r="AN32">
        <v>16.850000000000001</v>
      </c>
      <c r="AO32" s="1">
        <v>40056</v>
      </c>
      <c r="AP32">
        <v>25.82</v>
      </c>
      <c r="AQ32" s="1">
        <v>40168</v>
      </c>
      <c r="AR32">
        <v>24.2</v>
      </c>
      <c r="AS32" s="1">
        <v>40232</v>
      </c>
      <c r="AT32">
        <v>22.24</v>
      </c>
      <c r="AU32" s="1">
        <v>40319</v>
      </c>
      <c r="AV32">
        <v>15.88</v>
      </c>
      <c r="AW32" s="1">
        <v>40421</v>
      </c>
      <c r="AX32">
        <v>19.32</v>
      </c>
      <c r="AY32" s="1">
        <v>40533</v>
      </c>
      <c r="AZ32">
        <v>29.55</v>
      </c>
      <c r="BA32" s="1">
        <v>40596</v>
      </c>
      <c r="BB32">
        <v>26.37</v>
      </c>
      <c r="BC32" s="1">
        <v>40686</v>
      </c>
      <c r="BD32">
        <v>21.24</v>
      </c>
      <c r="BE32" s="1">
        <v>40787</v>
      </c>
      <c r="BF32">
        <v>28.73</v>
      </c>
      <c r="BG32" s="1">
        <v>40899</v>
      </c>
      <c r="BH32">
        <v>22.98</v>
      </c>
      <c r="BI32" s="1">
        <v>40961</v>
      </c>
      <c r="BJ32">
        <v>23.91</v>
      </c>
      <c r="BK32" s="1">
        <v>41051</v>
      </c>
      <c r="BL32">
        <v>20.2</v>
      </c>
      <c r="BM32" s="1">
        <v>41152</v>
      </c>
      <c r="BN32">
        <v>20.51</v>
      </c>
      <c r="BO32" s="1">
        <v>41264</v>
      </c>
      <c r="BP32">
        <v>19.399999999999999</v>
      </c>
      <c r="BQ32" s="1">
        <v>41326</v>
      </c>
      <c r="BR32">
        <v>18.07</v>
      </c>
      <c r="BS32" s="1">
        <v>41416</v>
      </c>
      <c r="BT32">
        <v>17.02</v>
      </c>
      <c r="BU32" s="1">
        <v>41516</v>
      </c>
      <c r="BV32">
        <v>16.88</v>
      </c>
      <c r="BW32" s="1">
        <v>41631</v>
      </c>
      <c r="BX32">
        <v>16.36</v>
      </c>
      <c r="BY32" s="1">
        <v>41691</v>
      </c>
      <c r="BZ32">
        <v>17.29</v>
      </c>
      <c r="CA32" s="1">
        <v>41782</v>
      </c>
      <c r="CB32">
        <v>18.190000000000001</v>
      </c>
      <c r="CC32" s="1">
        <v>41880</v>
      </c>
      <c r="CD32">
        <v>17.440000000000001</v>
      </c>
      <c r="CE32" s="1">
        <v>41995</v>
      </c>
      <c r="CF32">
        <v>15.23</v>
      </c>
      <c r="CG32" s="1">
        <v>42058</v>
      </c>
      <c r="CH32">
        <v>14.43</v>
      </c>
      <c r="CI32" s="1">
        <v>42146</v>
      </c>
      <c r="CJ32">
        <v>12.66</v>
      </c>
      <c r="CK32" s="1">
        <v>42248</v>
      </c>
      <c r="CL32">
        <v>11.78</v>
      </c>
      <c r="CM32" s="1">
        <v>42360</v>
      </c>
      <c r="CN32">
        <v>14.65</v>
      </c>
      <c r="CO32" s="1">
        <v>42423</v>
      </c>
      <c r="CP32">
        <v>13.78</v>
      </c>
      <c r="CQ32" s="1">
        <v>42510</v>
      </c>
      <c r="CR32">
        <v>17.329999999999998</v>
      </c>
      <c r="CS32" s="1">
        <v>42613</v>
      </c>
      <c r="CT32">
        <v>20.56</v>
      </c>
      <c r="CU32" s="1">
        <v>42725</v>
      </c>
      <c r="CV32">
        <v>18</v>
      </c>
      <c r="CW32" s="1">
        <v>42787</v>
      </c>
      <c r="CX32">
        <v>20.45</v>
      </c>
      <c r="CY32" s="1">
        <v>42878</v>
      </c>
      <c r="CZ32">
        <v>16.13</v>
      </c>
      <c r="DA32" s="1">
        <v>42978</v>
      </c>
      <c r="DB32">
        <v>14.98</v>
      </c>
      <c r="DC32" s="1">
        <v>43090</v>
      </c>
      <c r="DD32">
        <v>14.61</v>
      </c>
      <c r="DE32" s="1">
        <v>43152</v>
      </c>
      <c r="DF32">
        <v>13.43</v>
      </c>
      <c r="DG32" s="1">
        <v>43242</v>
      </c>
      <c r="DH32">
        <v>12.52</v>
      </c>
      <c r="DI32" s="1">
        <v>43343</v>
      </c>
      <c r="DJ32">
        <v>11.42</v>
      </c>
      <c r="DK32" s="1">
        <v>43455</v>
      </c>
      <c r="DL32">
        <v>12.4</v>
      </c>
      <c r="DM32" s="1">
        <v>43517</v>
      </c>
      <c r="DN32">
        <v>13.43</v>
      </c>
      <c r="DO32" s="1">
        <v>43608</v>
      </c>
      <c r="DP32">
        <v>11.97</v>
      </c>
      <c r="DQ32" s="1">
        <v>43707</v>
      </c>
      <c r="DR32">
        <v>12.23</v>
      </c>
    </row>
    <row r="33" spans="1:122" x14ac:dyDescent="0.3">
      <c r="A33" s="1">
        <v>38231</v>
      </c>
      <c r="B33">
        <v>8.76</v>
      </c>
      <c r="C33" s="1">
        <v>38344</v>
      </c>
      <c r="D33">
        <v>9.1</v>
      </c>
      <c r="E33" s="1">
        <v>38406</v>
      </c>
      <c r="F33">
        <v>9.2799999999999994</v>
      </c>
      <c r="G33" s="1">
        <v>38495</v>
      </c>
      <c r="H33">
        <v>8.7899999999999991</v>
      </c>
      <c r="I33" s="1">
        <v>38596</v>
      </c>
      <c r="J33">
        <v>10.64</v>
      </c>
      <c r="K33" s="1">
        <v>38709</v>
      </c>
      <c r="L33">
        <v>14.71</v>
      </c>
      <c r="M33" s="1">
        <v>38770</v>
      </c>
      <c r="N33">
        <v>17.71</v>
      </c>
      <c r="O33" s="1">
        <v>38861</v>
      </c>
      <c r="P33">
        <v>16.440000000000001</v>
      </c>
      <c r="Q33" s="1">
        <v>38961</v>
      </c>
      <c r="R33">
        <v>12.3</v>
      </c>
      <c r="S33" s="1">
        <v>39077</v>
      </c>
      <c r="T33">
        <v>11.79</v>
      </c>
      <c r="U33" s="1">
        <v>39135</v>
      </c>
      <c r="V33">
        <v>10.54</v>
      </c>
      <c r="W33" s="1">
        <v>39225</v>
      </c>
      <c r="X33">
        <v>8.94</v>
      </c>
      <c r="Y33" s="1">
        <v>39329</v>
      </c>
      <c r="Z33">
        <v>9.7799999999999994</v>
      </c>
      <c r="AA33" s="1">
        <v>39444</v>
      </c>
      <c r="AB33">
        <v>11.25</v>
      </c>
      <c r="AC33" s="1">
        <v>39503</v>
      </c>
      <c r="AD33">
        <v>14.38</v>
      </c>
      <c r="AE33" s="1">
        <v>39591</v>
      </c>
      <c r="AF33">
        <v>11.55</v>
      </c>
      <c r="AG33" s="1">
        <v>39693</v>
      </c>
      <c r="AH33">
        <v>14.55</v>
      </c>
      <c r="AI33" s="1">
        <v>39805</v>
      </c>
      <c r="AJ33">
        <v>11.51</v>
      </c>
      <c r="AK33" s="1">
        <v>39868</v>
      </c>
      <c r="AL33">
        <v>13.32</v>
      </c>
      <c r="AM33" s="1">
        <v>39960</v>
      </c>
      <c r="AN33">
        <v>16.77</v>
      </c>
      <c r="AO33" s="1">
        <v>40057</v>
      </c>
      <c r="AP33">
        <v>25.59</v>
      </c>
      <c r="AQ33" s="1">
        <v>40169</v>
      </c>
      <c r="AR33">
        <v>25.01</v>
      </c>
      <c r="AS33" s="1">
        <v>40233</v>
      </c>
      <c r="AT33">
        <v>22.71</v>
      </c>
      <c r="AU33" s="1">
        <v>40322</v>
      </c>
      <c r="AV33">
        <v>15.55</v>
      </c>
      <c r="AW33" s="1">
        <v>40422</v>
      </c>
      <c r="AX33">
        <v>19.96</v>
      </c>
      <c r="AY33" s="1">
        <v>40534</v>
      </c>
      <c r="AZ33">
        <v>29.77</v>
      </c>
      <c r="BA33" s="1">
        <v>40597</v>
      </c>
      <c r="BB33">
        <v>25.34</v>
      </c>
      <c r="BC33" s="1">
        <v>40687</v>
      </c>
      <c r="BD33">
        <v>21.68</v>
      </c>
      <c r="BE33" s="1">
        <v>40788</v>
      </c>
      <c r="BF33">
        <v>28.36</v>
      </c>
      <c r="BG33" s="1">
        <v>40900</v>
      </c>
      <c r="BH33">
        <v>23.09</v>
      </c>
      <c r="BI33" s="1">
        <v>40962</v>
      </c>
      <c r="BJ33">
        <v>23.99</v>
      </c>
      <c r="BK33" s="1">
        <v>41052</v>
      </c>
      <c r="BL33">
        <v>19.98</v>
      </c>
      <c r="BM33" s="1">
        <v>41156</v>
      </c>
      <c r="BN33">
        <v>20.11</v>
      </c>
      <c r="BO33" s="1">
        <v>41267</v>
      </c>
      <c r="BP33">
        <v>19.170000000000002</v>
      </c>
      <c r="BQ33" s="1">
        <v>41327</v>
      </c>
      <c r="BR33">
        <v>18.309999999999999</v>
      </c>
      <c r="BS33" s="1">
        <v>41417</v>
      </c>
      <c r="BT33">
        <v>17.100000000000001</v>
      </c>
      <c r="BU33" s="1">
        <v>41520</v>
      </c>
      <c r="BV33">
        <v>17.03</v>
      </c>
      <c r="BW33" s="1">
        <v>41632</v>
      </c>
      <c r="BX33">
        <v>16.350000000000001</v>
      </c>
      <c r="BY33" s="1">
        <v>41694</v>
      </c>
      <c r="BZ33">
        <v>17.78</v>
      </c>
      <c r="CA33" s="1">
        <v>41786</v>
      </c>
      <c r="CB33">
        <v>17.87</v>
      </c>
      <c r="CC33" s="1">
        <v>41884</v>
      </c>
      <c r="CD33">
        <v>17.73</v>
      </c>
      <c r="CE33" s="1">
        <v>41996</v>
      </c>
      <c r="CF33">
        <v>15.2</v>
      </c>
      <c r="CG33" s="1">
        <v>42059</v>
      </c>
      <c r="CH33">
        <v>14.43</v>
      </c>
      <c r="CI33" s="1">
        <v>42150</v>
      </c>
      <c r="CJ33">
        <v>12.42</v>
      </c>
      <c r="CK33" s="1">
        <v>42249</v>
      </c>
      <c r="CL33">
        <v>11.75</v>
      </c>
      <c r="CM33" s="1">
        <v>42361</v>
      </c>
      <c r="CN33">
        <v>14.76</v>
      </c>
      <c r="CO33" s="1">
        <v>42424</v>
      </c>
      <c r="CP33">
        <v>13.79</v>
      </c>
      <c r="CQ33" s="1">
        <v>42513</v>
      </c>
      <c r="CR33">
        <v>17.09</v>
      </c>
      <c r="CS33" s="1">
        <v>42614</v>
      </c>
      <c r="CT33">
        <v>20.18</v>
      </c>
      <c r="CU33" s="1">
        <v>42726</v>
      </c>
      <c r="CV33">
        <v>17.95</v>
      </c>
      <c r="CW33" s="1">
        <v>42788</v>
      </c>
      <c r="CX33">
        <v>20.41</v>
      </c>
      <c r="CY33" s="1">
        <v>42879</v>
      </c>
      <c r="CZ33">
        <v>15.94</v>
      </c>
      <c r="DA33" s="1">
        <v>42979</v>
      </c>
      <c r="DB33">
        <v>14.36</v>
      </c>
      <c r="DC33" s="1">
        <v>43091</v>
      </c>
      <c r="DD33">
        <v>14.54</v>
      </c>
      <c r="DE33" s="1">
        <v>43153</v>
      </c>
      <c r="DF33">
        <v>13.67</v>
      </c>
      <c r="DG33" s="1">
        <v>43243</v>
      </c>
      <c r="DH33">
        <v>12.72</v>
      </c>
      <c r="DI33" s="1">
        <v>43347</v>
      </c>
      <c r="DJ33">
        <v>11.46</v>
      </c>
      <c r="DK33" s="1">
        <v>43458</v>
      </c>
      <c r="DL33">
        <v>12.45</v>
      </c>
      <c r="DM33" s="1">
        <v>43518</v>
      </c>
      <c r="DN33">
        <v>13.51</v>
      </c>
      <c r="DO33" s="1">
        <v>43609</v>
      </c>
      <c r="DP33">
        <v>12.05</v>
      </c>
      <c r="DQ33" s="1">
        <v>43711</v>
      </c>
      <c r="DR33">
        <v>12.17</v>
      </c>
    </row>
    <row r="34" spans="1:122" x14ac:dyDescent="0.3">
      <c r="A34" s="1">
        <v>38232</v>
      </c>
      <c r="B34">
        <v>8.7899999999999991</v>
      </c>
      <c r="C34" s="1">
        <v>38348</v>
      </c>
      <c r="D34">
        <v>9.1999999999999993</v>
      </c>
      <c r="E34" s="1">
        <v>38407</v>
      </c>
      <c r="F34">
        <v>9.16</v>
      </c>
      <c r="G34" s="1">
        <v>38496</v>
      </c>
      <c r="H34">
        <v>8.73</v>
      </c>
      <c r="I34" s="1">
        <v>38597</v>
      </c>
      <c r="J34">
        <v>10.66</v>
      </c>
      <c r="K34" s="1">
        <v>38713</v>
      </c>
      <c r="L34">
        <v>14.64</v>
      </c>
      <c r="M34" s="1">
        <v>38771</v>
      </c>
      <c r="N34">
        <v>17.04</v>
      </c>
      <c r="O34" s="1">
        <v>38862</v>
      </c>
      <c r="P34">
        <v>16.45</v>
      </c>
      <c r="Q34" s="1">
        <v>38965</v>
      </c>
      <c r="R34">
        <v>12.32</v>
      </c>
      <c r="S34" s="1">
        <v>39078</v>
      </c>
      <c r="T34">
        <v>11.71</v>
      </c>
      <c r="U34" s="1">
        <v>39136</v>
      </c>
      <c r="V34">
        <v>10.51</v>
      </c>
      <c r="W34" s="1">
        <v>39226</v>
      </c>
      <c r="X34">
        <v>9.08</v>
      </c>
      <c r="Y34" s="1">
        <v>39330</v>
      </c>
      <c r="Z34">
        <v>9.73</v>
      </c>
      <c r="AA34" s="1">
        <v>39447</v>
      </c>
      <c r="AB34">
        <v>11.12</v>
      </c>
      <c r="AC34" s="1">
        <v>39504</v>
      </c>
      <c r="AD34">
        <v>14.69</v>
      </c>
      <c r="AE34" s="1">
        <v>39595</v>
      </c>
      <c r="AF34">
        <v>11.38</v>
      </c>
      <c r="AG34" s="1">
        <v>39694</v>
      </c>
      <c r="AH34">
        <v>14.35</v>
      </c>
      <c r="AI34" s="1">
        <v>39806</v>
      </c>
      <c r="AJ34">
        <v>11.65</v>
      </c>
      <c r="AK34" s="1">
        <v>39869</v>
      </c>
      <c r="AL34">
        <v>13.55</v>
      </c>
      <c r="AM34" s="1">
        <v>39961</v>
      </c>
      <c r="AN34">
        <v>16.62</v>
      </c>
      <c r="AO34" s="1">
        <v>40058</v>
      </c>
      <c r="AP34">
        <v>25.01</v>
      </c>
      <c r="AQ34" s="1">
        <v>40170</v>
      </c>
      <c r="AR34">
        <v>24.93</v>
      </c>
      <c r="AS34" s="1">
        <v>40234</v>
      </c>
      <c r="AT34">
        <v>22.11</v>
      </c>
      <c r="AU34" s="1">
        <v>40323</v>
      </c>
      <c r="AV34">
        <v>15.58</v>
      </c>
      <c r="AW34" s="1">
        <v>40423</v>
      </c>
      <c r="AX34">
        <v>20.22</v>
      </c>
      <c r="AY34" s="1">
        <v>40535</v>
      </c>
      <c r="AZ34">
        <v>30.45</v>
      </c>
      <c r="BA34" s="1">
        <v>40598</v>
      </c>
      <c r="BB34">
        <v>25.72</v>
      </c>
      <c r="BC34" s="1">
        <v>40688</v>
      </c>
      <c r="BD34">
        <v>22.3</v>
      </c>
      <c r="BE34" s="1">
        <v>40792</v>
      </c>
      <c r="BF34">
        <v>27.57</v>
      </c>
      <c r="BG34" s="1">
        <v>40904</v>
      </c>
      <c r="BH34">
        <v>23.14</v>
      </c>
      <c r="BI34" s="1">
        <v>40963</v>
      </c>
      <c r="BJ34">
        <v>24.3</v>
      </c>
      <c r="BK34" s="1">
        <v>41053</v>
      </c>
      <c r="BL34">
        <v>20.03</v>
      </c>
      <c r="BM34" s="1">
        <v>41157</v>
      </c>
      <c r="BN34">
        <v>19.73</v>
      </c>
      <c r="BO34" s="1">
        <v>41269</v>
      </c>
      <c r="BP34">
        <v>19.22</v>
      </c>
      <c r="BQ34" s="1">
        <v>41330</v>
      </c>
      <c r="BR34">
        <v>18.309999999999999</v>
      </c>
      <c r="BS34" s="1">
        <v>41418</v>
      </c>
      <c r="BT34">
        <v>17.190000000000001</v>
      </c>
      <c r="BU34" s="1">
        <v>41521</v>
      </c>
      <c r="BV34">
        <v>16.96</v>
      </c>
      <c r="BW34" s="1">
        <v>41634</v>
      </c>
      <c r="BX34">
        <v>16.43</v>
      </c>
      <c r="BY34" s="1">
        <v>41695</v>
      </c>
      <c r="BZ34">
        <v>17.79</v>
      </c>
      <c r="CA34" s="1">
        <v>41787</v>
      </c>
      <c r="CB34">
        <v>17.95</v>
      </c>
      <c r="CC34" s="1">
        <v>41885</v>
      </c>
      <c r="CD34">
        <v>17.59</v>
      </c>
      <c r="CE34" s="1">
        <v>41997</v>
      </c>
      <c r="CF34">
        <v>15.12</v>
      </c>
      <c r="CG34" s="1">
        <v>42060</v>
      </c>
      <c r="CH34">
        <v>14.08</v>
      </c>
      <c r="CI34" s="1">
        <v>42151</v>
      </c>
      <c r="CJ34">
        <v>12.18</v>
      </c>
      <c r="CK34" s="1">
        <v>42250</v>
      </c>
      <c r="CL34">
        <v>12.25</v>
      </c>
      <c r="CM34" s="1">
        <v>42362</v>
      </c>
      <c r="CN34">
        <v>14.69</v>
      </c>
      <c r="CO34" s="1">
        <v>42425</v>
      </c>
      <c r="CP34">
        <v>14.07</v>
      </c>
      <c r="CQ34" s="1">
        <v>42514</v>
      </c>
      <c r="CR34">
        <v>16.96</v>
      </c>
      <c r="CS34" s="1">
        <v>42615</v>
      </c>
      <c r="CT34">
        <v>20.77</v>
      </c>
      <c r="CU34" s="1">
        <v>42727</v>
      </c>
      <c r="CV34">
        <v>17.97</v>
      </c>
      <c r="CW34" s="1">
        <v>42789</v>
      </c>
      <c r="CX34">
        <v>19.88</v>
      </c>
      <c r="CY34" s="1">
        <v>42880</v>
      </c>
      <c r="CZ34">
        <v>15.96</v>
      </c>
      <c r="DA34" s="1">
        <v>42983</v>
      </c>
      <c r="DB34">
        <v>14.63</v>
      </c>
      <c r="DC34" s="1">
        <v>43095</v>
      </c>
      <c r="DD34">
        <v>14.64</v>
      </c>
      <c r="DE34" s="1">
        <v>43154</v>
      </c>
      <c r="DF34">
        <v>13.57</v>
      </c>
      <c r="DG34" s="1">
        <v>43244</v>
      </c>
      <c r="DH34">
        <v>12.7</v>
      </c>
      <c r="DI34" s="1">
        <v>43348</v>
      </c>
      <c r="DJ34">
        <v>11.69</v>
      </c>
      <c r="DK34" s="1">
        <v>43460</v>
      </c>
      <c r="DL34">
        <v>12.43</v>
      </c>
      <c r="DM34" s="1">
        <v>43521</v>
      </c>
      <c r="DN34">
        <v>13.25</v>
      </c>
      <c r="DO34" s="1">
        <v>43613</v>
      </c>
      <c r="DP34">
        <v>12.09</v>
      </c>
      <c r="DQ34" s="1">
        <v>43712</v>
      </c>
      <c r="DR34">
        <v>12.04</v>
      </c>
    </row>
    <row r="35" spans="1:122" x14ac:dyDescent="0.3">
      <c r="A35" s="1">
        <v>38233</v>
      </c>
      <c r="B35">
        <v>8.7200000000000006</v>
      </c>
      <c r="C35" s="1">
        <v>38349</v>
      </c>
      <c r="D35">
        <v>9.2200000000000006</v>
      </c>
      <c r="E35" s="1">
        <v>38408</v>
      </c>
      <c r="F35">
        <v>9.08</v>
      </c>
      <c r="G35" s="1">
        <v>38497</v>
      </c>
      <c r="H35">
        <v>8.82</v>
      </c>
      <c r="I35" s="1">
        <v>38601</v>
      </c>
      <c r="J35">
        <v>10.77</v>
      </c>
      <c r="K35" s="1">
        <v>38714</v>
      </c>
      <c r="L35">
        <v>14.66</v>
      </c>
      <c r="M35" s="1">
        <v>38772</v>
      </c>
      <c r="N35">
        <v>17.21</v>
      </c>
      <c r="O35" s="1">
        <v>38863</v>
      </c>
      <c r="P35">
        <v>16.14</v>
      </c>
      <c r="Q35" s="1">
        <v>38966</v>
      </c>
      <c r="R35">
        <v>12.44</v>
      </c>
      <c r="S35" s="1">
        <v>39079</v>
      </c>
      <c r="T35">
        <v>11.78</v>
      </c>
      <c r="U35" s="1">
        <v>39139</v>
      </c>
      <c r="V35">
        <v>10.57</v>
      </c>
      <c r="W35" s="1">
        <v>39227</v>
      </c>
      <c r="X35">
        <v>9.4499999999999993</v>
      </c>
      <c r="Y35" s="1">
        <v>39331</v>
      </c>
      <c r="Z35">
        <v>9.74</v>
      </c>
      <c r="AA35" s="1">
        <v>39449</v>
      </c>
      <c r="AB35">
        <v>11.03</v>
      </c>
      <c r="AC35" s="1">
        <v>39505</v>
      </c>
      <c r="AD35">
        <v>14.78</v>
      </c>
      <c r="AE35" s="1">
        <v>39596</v>
      </c>
      <c r="AF35">
        <v>11.27</v>
      </c>
      <c r="AG35" s="1">
        <v>39695</v>
      </c>
      <c r="AH35">
        <v>14.44</v>
      </c>
      <c r="AI35" s="1">
        <v>39808</v>
      </c>
      <c r="AJ35">
        <v>11.61</v>
      </c>
      <c r="AK35" s="1">
        <v>39870</v>
      </c>
      <c r="AL35">
        <v>13.99</v>
      </c>
      <c r="AM35" s="1">
        <v>39962</v>
      </c>
      <c r="AN35">
        <v>16.54</v>
      </c>
      <c r="AO35" s="1">
        <v>40059</v>
      </c>
      <c r="AP35">
        <v>24.58</v>
      </c>
      <c r="AQ35" s="1">
        <v>40171</v>
      </c>
      <c r="AR35">
        <v>25.22</v>
      </c>
      <c r="AS35" s="1">
        <v>40235</v>
      </c>
      <c r="AT35">
        <v>22.08</v>
      </c>
      <c r="AU35" s="1">
        <v>40324</v>
      </c>
      <c r="AV35">
        <v>15.65</v>
      </c>
      <c r="AW35" s="1">
        <v>40424</v>
      </c>
      <c r="AX35">
        <v>20.13</v>
      </c>
      <c r="AY35" s="1">
        <v>40539</v>
      </c>
      <c r="AZ35">
        <v>30.04</v>
      </c>
      <c r="BA35" s="1">
        <v>40599</v>
      </c>
      <c r="BB35">
        <v>26.66</v>
      </c>
      <c r="BC35" s="1">
        <v>40689</v>
      </c>
      <c r="BD35">
        <v>22.47</v>
      </c>
      <c r="BE35" s="1">
        <v>40793</v>
      </c>
      <c r="BF35">
        <v>27.78</v>
      </c>
      <c r="BG35" s="1">
        <v>40905</v>
      </c>
      <c r="BH35">
        <v>22.74</v>
      </c>
      <c r="BI35" s="1">
        <v>40966</v>
      </c>
      <c r="BJ35">
        <v>24.54</v>
      </c>
      <c r="BK35" s="1">
        <v>41054</v>
      </c>
      <c r="BL35">
        <v>20.059999999999999</v>
      </c>
      <c r="BM35" s="1">
        <v>41158</v>
      </c>
      <c r="BN35">
        <v>19.52</v>
      </c>
      <c r="BO35" s="1">
        <v>41270</v>
      </c>
      <c r="BP35">
        <v>19.579999999999998</v>
      </c>
      <c r="BQ35" s="1">
        <v>41331</v>
      </c>
      <c r="BR35">
        <v>18.260000000000002</v>
      </c>
      <c r="BS35" s="1">
        <v>41422</v>
      </c>
      <c r="BT35">
        <v>17.04</v>
      </c>
      <c r="BU35" s="1">
        <v>41522</v>
      </c>
      <c r="BV35">
        <v>17.079999999999998</v>
      </c>
      <c r="BW35" s="1">
        <v>41635</v>
      </c>
      <c r="BX35">
        <v>16.559999999999999</v>
      </c>
      <c r="BY35" s="1">
        <v>41696</v>
      </c>
      <c r="BZ35">
        <v>17.73</v>
      </c>
      <c r="CA35" s="1">
        <v>41788</v>
      </c>
      <c r="CB35">
        <v>18.309999999999999</v>
      </c>
      <c r="CC35" s="1">
        <v>41886</v>
      </c>
      <c r="CD35">
        <v>17.29</v>
      </c>
      <c r="CE35" s="1">
        <v>41999</v>
      </c>
      <c r="CF35">
        <v>15.07</v>
      </c>
      <c r="CG35" s="1">
        <v>42061</v>
      </c>
      <c r="CH35">
        <v>14.25</v>
      </c>
      <c r="CI35" s="1">
        <v>42152</v>
      </c>
      <c r="CJ35">
        <v>12.27</v>
      </c>
      <c r="CK35" s="1">
        <v>42251</v>
      </c>
      <c r="CL35">
        <v>12.21</v>
      </c>
      <c r="CM35" s="1">
        <v>42366</v>
      </c>
      <c r="CN35">
        <v>14.4</v>
      </c>
      <c r="CO35" s="1">
        <v>42426</v>
      </c>
      <c r="CP35">
        <v>13.9</v>
      </c>
      <c r="CQ35" s="1">
        <v>42515</v>
      </c>
      <c r="CR35">
        <v>17.43</v>
      </c>
      <c r="CS35" s="1">
        <v>42619</v>
      </c>
      <c r="CT35">
        <v>20.85</v>
      </c>
      <c r="CU35" s="1">
        <v>42731</v>
      </c>
      <c r="CV35">
        <v>18.3</v>
      </c>
      <c r="CW35" s="1">
        <v>42790</v>
      </c>
      <c r="CX35">
        <v>19.59</v>
      </c>
      <c r="CY35" s="1">
        <v>42881</v>
      </c>
      <c r="CZ35">
        <v>15.37</v>
      </c>
      <c r="DA35" s="1">
        <v>42984</v>
      </c>
      <c r="DB35">
        <v>14.85</v>
      </c>
      <c r="DC35" s="1">
        <v>43096</v>
      </c>
      <c r="DD35">
        <v>14.82</v>
      </c>
      <c r="DE35" s="1">
        <v>43157</v>
      </c>
      <c r="DF35">
        <v>13.53</v>
      </c>
      <c r="DG35" s="1">
        <v>43245</v>
      </c>
      <c r="DH35">
        <v>12.76</v>
      </c>
      <c r="DI35" s="1">
        <v>43349</v>
      </c>
      <c r="DJ35">
        <v>11.56</v>
      </c>
      <c r="DK35" s="1">
        <v>43461</v>
      </c>
      <c r="DL35">
        <v>12.3</v>
      </c>
      <c r="DM35" s="1">
        <v>43522</v>
      </c>
      <c r="DN35">
        <v>13.08</v>
      </c>
      <c r="DO35" s="1">
        <v>43614</v>
      </c>
      <c r="DP35">
        <v>12.24</v>
      </c>
      <c r="DQ35" s="1">
        <v>43713</v>
      </c>
      <c r="DR35">
        <v>11.97</v>
      </c>
    </row>
    <row r="36" spans="1:122" x14ac:dyDescent="0.3">
      <c r="A36" s="1">
        <v>38237</v>
      </c>
      <c r="B36">
        <v>8.5399999999999991</v>
      </c>
      <c r="C36" s="1">
        <v>38350</v>
      </c>
      <c r="D36">
        <v>9.26</v>
      </c>
      <c r="E36" s="1">
        <v>38411</v>
      </c>
      <c r="F36">
        <v>9.2200000000000006</v>
      </c>
      <c r="G36" s="1">
        <v>38498</v>
      </c>
      <c r="H36">
        <v>8.9</v>
      </c>
      <c r="I36" s="1">
        <v>38602</v>
      </c>
      <c r="J36">
        <v>10.66</v>
      </c>
      <c r="K36" s="1">
        <v>38715</v>
      </c>
      <c r="L36">
        <v>14.8</v>
      </c>
      <c r="M36" s="1">
        <v>38775</v>
      </c>
      <c r="N36">
        <v>16.29</v>
      </c>
      <c r="O36" s="1">
        <v>38867</v>
      </c>
      <c r="P36">
        <v>16.149999999999999</v>
      </c>
      <c r="Q36" s="1">
        <v>38967</v>
      </c>
      <c r="R36">
        <v>12.5</v>
      </c>
      <c r="S36" s="1">
        <v>39080</v>
      </c>
      <c r="T36">
        <v>11.71</v>
      </c>
      <c r="U36" s="1">
        <v>39140</v>
      </c>
      <c r="V36">
        <v>10.65</v>
      </c>
      <c r="W36" s="1">
        <v>39231</v>
      </c>
      <c r="X36">
        <v>9.35</v>
      </c>
      <c r="Y36" s="1">
        <v>39332</v>
      </c>
      <c r="Z36">
        <v>9.76</v>
      </c>
      <c r="AA36" s="1">
        <v>39450</v>
      </c>
      <c r="AB36">
        <v>11.4</v>
      </c>
      <c r="AC36" s="1">
        <v>39506</v>
      </c>
      <c r="AD36">
        <v>14.76</v>
      </c>
      <c r="AE36" s="1">
        <v>39597</v>
      </c>
      <c r="AF36">
        <v>11.34</v>
      </c>
      <c r="AG36" s="1">
        <v>39696</v>
      </c>
      <c r="AH36">
        <v>14.2</v>
      </c>
      <c r="AI36" s="1">
        <v>39811</v>
      </c>
      <c r="AJ36">
        <v>11.71</v>
      </c>
      <c r="AK36" s="1">
        <v>39871</v>
      </c>
      <c r="AL36">
        <v>13.87</v>
      </c>
      <c r="AM36" s="1">
        <v>39965</v>
      </c>
      <c r="AN36">
        <v>16.850000000000001</v>
      </c>
      <c r="AO36" s="1">
        <v>40060</v>
      </c>
      <c r="AP36">
        <v>23.03</v>
      </c>
      <c r="AQ36" s="1">
        <v>40175</v>
      </c>
      <c r="AR36">
        <v>25.22</v>
      </c>
      <c r="AS36" s="1">
        <v>40238</v>
      </c>
      <c r="AT36">
        <v>20.98</v>
      </c>
      <c r="AU36" s="1">
        <v>40325</v>
      </c>
      <c r="AV36">
        <v>15.34</v>
      </c>
      <c r="AW36" s="1">
        <v>40428</v>
      </c>
      <c r="AX36">
        <v>20.96</v>
      </c>
      <c r="AY36" s="1">
        <v>40540</v>
      </c>
      <c r="AZ36">
        <v>30.77</v>
      </c>
      <c r="BA36" s="1">
        <v>40602</v>
      </c>
      <c r="BB36">
        <v>27.26</v>
      </c>
      <c r="BC36" s="1">
        <v>40690</v>
      </c>
      <c r="BD36">
        <v>22.86</v>
      </c>
      <c r="BE36" s="1">
        <v>40794</v>
      </c>
      <c r="BF36">
        <v>27.79</v>
      </c>
      <c r="BG36" s="1">
        <v>40906</v>
      </c>
      <c r="BH36">
        <v>23.15</v>
      </c>
      <c r="BI36" s="1">
        <v>40967</v>
      </c>
      <c r="BJ36">
        <v>24.53</v>
      </c>
      <c r="BK36" s="1">
        <v>41058</v>
      </c>
      <c r="BL36">
        <v>19.920000000000002</v>
      </c>
      <c r="BM36" s="1">
        <v>41159</v>
      </c>
      <c r="BN36">
        <v>19.91</v>
      </c>
      <c r="BO36" s="1">
        <v>41271</v>
      </c>
      <c r="BP36">
        <v>19.53</v>
      </c>
      <c r="BQ36" s="1">
        <v>41332</v>
      </c>
      <c r="BR36">
        <v>18.25</v>
      </c>
      <c r="BS36" s="1">
        <v>41423</v>
      </c>
      <c r="BT36">
        <v>16.96</v>
      </c>
      <c r="BU36" s="1">
        <v>41523</v>
      </c>
      <c r="BV36">
        <v>17.3</v>
      </c>
      <c r="BW36" s="1">
        <v>41638</v>
      </c>
      <c r="BX36">
        <v>16.52</v>
      </c>
      <c r="BY36" s="1">
        <v>41697</v>
      </c>
      <c r="BZ36">
        <v>18.079999999999998</v>
      </c>
      <c r="CA36" s="1">
        <v>41789</v>
      </c>
      <c r="CB36">
        <v>18.190000000000001</v>
      </c>
      <c r="CC36" s="1">
        <v>41887</v>
      </c>
      <c r="CD36">
        <v>17.23</v>
      </c>
      <c r="CE36" s="1">
        <v>42002</v>
      </c>
      <c r="CF36">
        <v>14.98</v>
      </c>
      <c r="CG36" s="1">
        <v>42062</v>
      </c>
      <c r="CH36">
        <v>14.05</v>
      </c>
      <c r="CI36" s="1">
        <v>42153</v>
      </c>
      <c r="CJ36">
        <v>12.28</v>
      </c>
      <c r="CK36" s="1">
        <v>42255</v>
      </c>
      <c r="CL36">
        <v>12.06</v>
      </c>
      <c r="CM36" s="1">
        <v>42367</v>
      </c>
      <c r="CN36">
        <v>14.44</v>
      </c>
      <c r="CO36" s="1">
        <v>42429</v>
      </c>
      <c r="CP36">
        <v>14.2</v>
      </c>
      <c r="CQ36" s="1">
        <v>42516</v>
      </c>
      <c r="CR36">
        <v>17.63</v>
      </c>
      <c r="CS36" s="1">
        <v>42620</v>
      </c>
      <c r="CT36">
        <v>20.9</v>
      </c>
      <c r="CU36" s="1">
        <v>42732</v>
      </c>
      <c r="CV36">
        <v>18.739999999999998</v>
      </c>
      <c r="CW36" s="1">
        <v>42793</v>
      </c>
      <c r="CX36">
        <v>19.010000000000002</v>
      </c>
      <c r="CY36" s="1">
        <v>42885</v>
      </c>
      <c r="CZ36">
        <v>15.28</v>
      </c>
      <c r="DA36" s="1">
        <v>42985</v>
      </c>
      <c r="DB36">
        <v>14.64</v>
      </c>
      <c r="DC36" s="1">
        <v>43097</v>
      </c>
      <c r="DD36">
        <v>14.87</v>
      </c>
      <c r="DE36" s="1">
        <v>43158</v>
      </c>
      <c r="DF36">
        <v>13.03</v>
      </c>
      <c r="DG36" s="1">
        <v>43249</v>
      </c>
      <c r="DH36">
        <v>12.71</v>
      </c>
      <c r="DI36" s="1">
        <v>43350</v>
      </c>
      <c r="DJ36">
        <v>11.78</v>
      </c>
      <c r="DK36" s="1">
        <v>43462</v>
      </c>
      <c r="DL36">
        <v>12.44</v>
      </c>
      <c r="DM36" s="1">
        <v>43523</v>
      </c>
      <c r="DN36">
        <v>13.21</v>
      </c>
      <c r="DO36" s="1">
        <v>43615</v>
      </c>
      <c r="DP36">
        <v>12.18</v>
      </c>
      <c r="DQ36" s="1">
        <v>43714</v>
      </c>
      <c r="DR36">
        <v>11.97</v>
      </c>
    </row>
    <row r="37" spans="1:122" x14ac:dyDescent="0.3">
      <c r="A37" s="1">
        <v>38238</v>
      </c>
      <c r="B37">
        <v>8.66</v>
      </c>
      <c r="C37" s="1">
        <v>38351</v>
      </c>
      <c r="D37">
        <v>9.25</v>
      </c>
      <c r="E37" s="1">
        <v>38412</v>
      </c>
      <c r="F37">
        <v>9.15</v>
      </c>
      <c r="G37" s="1">
        <v>38499</v>
      </c>
      <c r="H37">
        <v>8.85</v>
      </c>
      <c r="I37" s="1">
        <v>38603</v>
      </c>
      <c r="J37">
        <v>10.68</v>
      </c>
      <c r="K37" s="1">
        <v>38716</v>
      </c>
      <c r="L37">
        <v>14.75</v>
      </c>
      <c r="M37" s="1">
        <v>38776</v>
      </c>
      <c r="N37">
        <v>16.71</v>
      </c>
      <c r="O37" s="1">
        <v>38868</v>
      </c>
      <c r="P37">
        <v>15.75</v>
      </c>
      <c r="Q37" s="1">
        <v>38968</v>
      </c>
      <c r="R37">
        <v>12.78</v>
      </c>
      <c r="S37" s="1">
        <v>39085</v>
      </c>
      <c r="T37">
        <v>11.51</v>
      </c>
      <c r="U37" s="1">
        <v>39141</v>
      </c>
      <c r="V37">
        <v>10.47</v>
      </c>
      <c r="W37" s="1">
        <v>39232</v>
      </c>
      <c r="X37">
        <v>9.33</v>
      </c>
      <c r="Y37" s="1">
        <v>39335</v>
      </c>
      <c r="Z37">
        <v>9.69</v>
      </c>
      <c r="AA37" s="1">
        <v>39451</v>
      </c>
      <c r="AB37">
        <v>11.6</v>
      </c>
      <c r="AC37" s="1">
        <v>39507</v>
      </c>
      <c r="AD37">
        <v>14.75</v>
      </c>
      <c r="AE37" s="1">
        <v>39598</v>
      </c>
      <c r="AF37">
        <v>11.43</v>
      </c>
      <c r="AG37" s="1">
        <v>39699</v>
      </c>
      <c r="AH37">
        <v>14</v>
      </c>
      <c r="AI37" s="1">
        <v>39812</v>
      </c>
      <c r="AJ37">
        <v>11.88</v>
      </c>
      <c r="AK37" s="1">
        <v>39874</v>
      </c>
      <c r="AL37">
        <v>13</v>
      </c>
      <c r="AM37" s="1">
        <v>39966</v>
      </c>
      <c r="AN37">
        <v>16.59</v>
      </c>
      <c r="AO37" s="1">
        <v>40064</v>
      </c>
      <c r="AP37">
        <v>22.4</v>
      </c>
      <c r="AQ37" s="1">
        <v>40176</v>
      </c>
      <c r="AR37">
        <v>24.98</v>
      </c>
      <c r="AS37" s="1">
        <v>40239</v>
      </c>
      <c r="AT37">
        <v>20.94</v>
      </c>
      <c r="AU37" s="1">
        <v>40326</v>
      </c>
      <c r="AV37">
        <v>14.69</v>
      </c>
      <c r="AW37" s="1">
        <v>40429</v>
      </c>
      <c r="AX37">
        <v>20.78</v>
      </c>
      <c r="AY37" s="1">
        <v>40541</v>
      </c>
      <c r="AZ37">
        <v>30.41</v>
      </c>
      <c r="BA37" s="1">
        <v>40603</v>
      </c>
      <c r="BB37">
        <v>26.93</v>
      </c>
      <c r="BC37" s="1">
        <v>40694</v>
      </c>
      <c r="BD37">
        <v>22.99</v>
      </c>
      <c r="BE37" s="1">
        <v>40795</v>
      </c>
      <c r="BF37">
        <v>27.64</v>
      </c>
      <c r="BG37" s="1">
        <v>40907</v>
      </c>
      <c r="BH37">
        <v>22.95</v>
      </c>
      <c r="BI37" s="1">
        <v>40968</v>
      </c>
      <c r="BJ37">
        <v>24.32</v>
      </c>
      <c r="BK37" s="1">
        <v>41059</v>
      </c>
      <c r="BL37">
        <v>19.829999999999998</v>
      </c>
      <c r="BM37" s="1">
        <v>41162</v>
      </c>
      <c r="BN37">
        <v>20.100000000000001</v>
      </c>
      <c r="BO37" s="1">
        <v>41274</v>
      </c>
      <c r="BP37">
        <v>19.600000000000001</v>
      </c>
      <c r="BQ37" s="1">
        <v>41333</v>
      </c>
      <c r="BR37">
        <v>18.46</v>
      </c>
      <c r="BS37" s="1">
        <v>41424</v>
      </c>
      <c r="BT37">
        <v>16.93</v>
      </c>
      <c r="BU37" s="1">
        <v>41526</v>
      </c>
      <c r="BV37">
        <v>17.489999999999998</v>
      </c>
      <c r="BW37" s="1">
        <v>41639</v>
      </c>
      <c r="BX37">
        <v>16.559999999999999</v>
      </c>
      <c r="BY37" s="1">
        <v>41698</v>
      </c>
      <c r="BZ37">
        <v>17.79</v>
      </c>
      <c r="CA37" s="1">
        <v>41792</v>
      </c>
      <c r="CB37">
        <v>18.059999999999999</v>
      </c>
      <c r="CC37" s="1">
        <v>41890</v>
      </c>
      <c r="CD37">
        <v>17.21</v>
      </c>
      <c r="CE37" s="1">
        <v>42003</v>
      </c>
      <c r="CF37">
        <v>15.01</v>
      </c>
      <c r="CG37" s="1">
        <v>42065</v>
      </c>
      <c r="CH37">
        <v>13.91</v>
      </c>
      <c r="CI37" s="1">
        <v>42156</v>
      </c>
      <c r="CJ37">
        <v>12.55</v>
      </c>
      <c r="CK37" s="1">
        <v>42256</v>
      </c>
      <c r="CL37">
        <v>12.39</v>
      </c>
      <c r="CM37" s="1">
        <v>42368</v>
      </c>
      <c r="CN37">
        <v>14.76</v>
      </c>
      <c r="CO37" s="1">
        <v>42430</v>
      </c>
      <c r="CP37">
        <v>14.25</v>
      </c>
      <c r="CQ37" s="1">
        <v>42517</v>
      </c>
      <c r="CR37">
        <v>17.68</v>
      </c>
      <c r="CS37" s="1">
        <v>42621</v>
      </c>
      <c r="CT37">
        <v>20.88</v>
      </c>
      <c r="CU37" s="1">
        <v>42733</v>
      </c>
      <c r="CV37">
        <v>19.22</v>
      </c>
      <c r="CW37" s="1">
        <v>42794</v>
      </c>
      <c r="CX37">
        <v>19.059999999999999</v>
      </c>
      <c r="CY37" s="1">
        <v>42886</v>
      </c>
      <c r="CZ37">
        <v>15.13</v>
      </c>
      <c r="DA37" s="1">
        <v>42986</v>
      </c>
      <c r="DB37">
        <v>14.64</v>
      </c>
      <c r="DC37" s="1">
        <v>43098</v>
      </c>
      <c r="DD37">
        <v>15.02</v>
      </c>
      <c r="DE37" s="1">
        <v>43159</v>
      </c>
      <c r="DF37">
        <v>13.49</v>
      </c>
      <c r="DG37" s="1">
        <v>43250</v>
      </c>
      <c r="DH37">
        <v>12.82</v>
      </c>
      <c r="DI37" s="1">
        <v>43353</v>
      </c>
      <c r="DJ37">
        <v>12.03</v>
      </c>
      <c r="DK37" s="1">
        <v>43465</v>
      </c>
      <c r="DL37">
        <v>12.1</v>
      </c>
      <c r="DM37" s="1">
        <v>43524</v>
      </c>
      <c r="DN37">
        <v>13.03</v>
      </c>
      <c r="DO37" s="1">
        <v>43616</v>
      </c>
      <c r="DP37">
        <v>12.43</v>
      </c>
      <c r="DQ37" s="1">
        <v>43717</v>
      </c>
      <c r="DR37">
        <v>11.9</v>
      </c>
    </row>
    <row r="38" spans="1:122" x14ac:dyDescent="0.3">
      <c r="A38" s="1">
        <v>38239</v>
      </c>
      <c r="B38">
        <v>8.58</v>
      </c>
      <c r="C38" s="1">
        <v>38355</v>
      </c>
      <c r="D38">
        <v>9.3699999999999992</v>
      </c>
      <c r="E38" s="1">
        <v>38413</v>
      </c>
      <c r="F38">
        <v>9.1300000000000008</v>
      </c>
      <c r="G38" s="1">
        <v>38503</v>
      </c>
      <c r="H38">
        <v>8.8699999999999992</v>
      </c>
      <c r="I38" s="1">
        <v>38604</v>
      </c>
      <c r="J38">
        <v>10.72</v>
      </c>
      <c r="K38" s="1">
        <v>38720</v>
      </c>
      <c r="L38">
        <v>14.23</v>
      </c>
      <c r="M38" s="1">
        <v>38777</v>
      </c>
      <c r="N38">
        <v>16.489999999999998</v>
      </c>
      <c r="O38" s="1">
        <v>38869</v>
      </c>
      <c r="P38">
        <v>15.47</v>
      </c>
      <c r="Q38" s="1">
        <v>38971</v>
      </c>
      <c r="R38">
        <v>12.38</v>
      </c>
      <c r="S38" s="1">
        <v>39086</v>
      </c>
      <c r="T38">
        <v>11.3</v>
      </c>
      <c r="U38" s="1">
        <v>39142</v>
      </c>
      <c r="V38">
        <v>10.81</v>
      </c>
      <c r="W38" s="1">
        <v>39233</v>
      </c>
      <c r="X38">
        <v>9.39</v>
      </c>
      <c r="Y38" s="1">
        <v>39336</v>
      </c>
      <c r="Z38">
        <v>9.66</v>
      </c>
      <c r="AA38" s="1">
        <v>39454</v>
      </c>
      <c r="AB38">
        <v>11.68</v>
      </c>
      <c r="AC38" s="1">
        <v>39510</v>
      </c>
      <c r="AD38">
        <v>15.18</v>
      </c>
      <c r="AE38" s="1">
        <v>39601</v>
      </c>
      <c r="AF38">
        <v>11.69</v>
      </c>
      <c r="AG38" s="1">
        <v>39700</v>
      </c>
      <c r="AH38">
        <v>13.85</v>
      </c>
      <c r="AI38" s="1">
        <v>39813</v>
      </c>
      <c r="AJ38">
        <v>12.3</v>
      </c>
      <c r="AK38" s="1">
        <v>39875</v>
      </c>
      <c r="AL38">
        <v>12.98</v>
      </c>
      <c r="AM38" s="1">
        <v>39967</v>
      </c>
      <c r="AN38">
        <v>16.170000000000002</v>
      </c>
      <c r="AO38" s="1">
        <v>40065</v>
      </c>
      <c r="AP38">
        <v>22.53</v>
      </c>
      <c r="AQ38" s="1">
        <v>40177</v>
      </c>
      <c r="AR38">
        <v>25.06</v>
      </c>
      <c r="AS38" s="1">
        <v>40240</v>
      </c>
      <c r="AT38">
        <v>20.45</v>
      </c>
      <c r="AU38" s="1">
        <v>40330</v>
      </c>
      <c r="AV38">
        <v>14.9</v>
      </c>
      <c r="AW38" s="1">
        <v>40430</v>
      </c>
      <c r="AX38">
        <v>21.38</v>
      </c>
      <c r="AY38" s="1">
        <v>40542</v>
      </c>
      <c r="AZ38">
        <v>27.68</v>
      </c>
      <c r="BA38" s="1">
        <v>40604</v>
      </c>
      <c r="BB38">
        <v>27.81</v>
      </c>
      <c r="BC38" s="1">
        <v>40695</v>
      </c>
      <c r="BD38">
        <v>22.36</v>
      </c>
      <c r="BE38" s="1">
        <v>40798</v>
      </c>
      <c r="BF38">
        <v>28.18</v>
      </c>
      <c r="BG38" s="1">
        <v>40911</v>
      </c>
      <c r="BH38">
        <v>23.96</v>
      </c>
      <c r="BI38" s="1">
        <v>40969</v>
      </c>
      <c r="BJ38">
        <v>24.2</v>
      </c>
      <c r="BK38" s="1">
        <v>41060</v>
      </c>
      <c r="BL38">
        <v>19.78</v>
      </c>
      <c r="BM38" s="1">
        <v>41163</v>
      </c>
      <c r="BN38">
        <v>20.16</v>
      </c>
      <c r="BO38" s="1">
        <v>41276</v>
      </c>
      <c r="BP38">
        <v>19.760000000000002</v>
      </c>
      <c r="BQ38" s="1">
        <v>41334</v>
      </c>
      <c r="BR38">
        <v>18.02</v>
      </c>
      <c r="BS38" s="1">
        <v>41425</v>
      </c>
      <c r="BT38">
        <v>16.899999999999999</v>
      </c>
      <c r="BU38" s="1">
        <v>41527</v>
      </c>
      <c r="BV38">
        <v>17.63</v>
      </c>
      <c r="BW38" s="1">
        <v>41641</v>
      </c>
      <c r="BX38">
        <v>16.440000000000001</v>
      </c>
      <c r="BY38" s="1">
        <v>41701</v>
      </c>
      <c r="BZ38">
        <v>17.98</v>
      </c>
      <c r="CA38" s="1">
        <v>41793</v>
      </c>
      <c r="CB38">
        <v>18.09</v>
      </c>
      <c r="CC38" s="1">
        <v>41891</v>
      </c>
      <c r="CD38">
        <v>17.079999999999998</v>
      </c>
      <c r="CE38" s="1">
        <v>42004</v>
      </c>
      <c r="CF38">
        <v>14.92</v>
      </c>
      <c r="CG38" s="1">
        <v>42066</v>
      </c>
      <c r="CH38">
        <v>13.69</v>
      </c>
      <c r="CI38" s="1">
        <v>42157</v>
      </c>
      <c r="CJ38">
        <v>12.65</v>
      </c>
      <c r="CK38" s="1">
        <v>42257</v>
      </c>
      <c r="CL38">
        <v>12.27</v>
      </c>
      <c r="CM38" s="1">
        <v>42369</v>
      </c>
      <c r="CN38">
        <v>14.92</v>
      </c>
      <c r="CO38" s="1">
        <v>42431</v>
      </c>
      <c r="CP38">
        <v>14.48</v>
      </c>
      <c r="CQ38" s="1">
        <v>42521</v>
      </c>
      <c r="CR38">
        <v>17.66</v>
      </c>
      <c r="CS38" s="1">
        <v>42622</v>
      </c>
      <c r="CT38">
        <v>20.69</v>
      </c>
      <c r="CU38" s="1">
        <v>42734</v>
      </c>
      <c r="CV38">
        <v>19.25</v>
      </c>
      <c r="CW38" s="1">
        <v>42795</v>
      </c>
      <c r="CX38">
        <v>19.34</v>
      </c>
      <c r="CY38" s="1">
        <v>42887</v>
      </c>
      <c r="CZ38">
        <v>14.53</v>
      </c>
      <c r="DA38" s="1">
        <v>42989</v>
      </c>
      <c r="DB38">
        <v>14.84</v>
      </c>
      <c r="DC38" s="1">
        <v>43102</v>
      </c>
      <c r="DD38">
        <v>15.19</v>
      </c>
      <c r="DE38" s="1">
        <v>43160</v>
      </c>
      <c r="DF38">
        <v>13.82</v>
      </c>
      <c r="DG38" s="1">
        <v>43251</v>
      </c>
      <c r="DH38">
        <v>13.02</v>
      </c>
      <c r="DI38" s="1">
        <v>43354</v>
      </c>
      <c r="DJ38">
        <v>12</v>
      </c>
      <c r="DK38" s="1">
        <v>43467</v>
      </c>
      <c r="DL38">
        <v>12.03</v>
      </c>
      <c r="DM38" s="1">
        <v>43525</v>
      </c>
      <c r="DN38">
        <v>12.87</v>
      </c>
      <c r="DO38" s="1">
        <v>43619</v>
      </c>
      <c r="DP38">
        <v>12.5</v>
      </c>
      <c r="DQ38" s="1">
        <v>43718</v>
      </c>
      <c r="DR38">
        <v>11.89</v>
      </c>
    </row>
    <row r="39" spans="1:122" x14ac:dyDescent="0.3">
      <c r="A39" s="1">
        <v>38240</v>
      </c>
      <c r="B39">
        <v>8.65</v>
      </c>
      <c r="C39" s="1">
        <v>38356</v>
      </c>
      <c r="D39">
        <v>9.27</v>
      </c>
      <c r="E39" s="1">
        <v>38414</v>
      </c>
      <c r="F39">
        <v>9.1</v>
      </c>
      <c r="G39" s="1">
        <v>38504</v>
      </c>
      <c r="H39">
        <v>8.8000000000000007</v>
      </c>
      <c r="I39" s="1">
        <v>38607</v>
      </c>
      <c r="J39">
        <v>10.86</v>
      </c>
      <c r="K39" s="1">
        <v>38721</v>
      </c>
      <c r="L39">
        <v>14.9</v>
      </c>
      <c r="M39" s="1">
        <v>38778</v>
      </c>
      <c r="N39">
        <v>16.600000000000001</v>
      </c>
      <c r="O39" s="1">
        <v>38870</v>
      </c>
      <c r="P39">
        <v>15.55</v>
      </c>
      <c r="Q39" s="1">
        <v>38972</v>
      </c>
      <c r="R39">
        <v>12.56</v>
      </c>
      <c r="S39" s="1">
        <v>39087</v>
      </c>
      <c r="T39">
        <v>11.11</v>
      </c>
      <c r="U39" s="1">
        <v>39143</v>
      </c>
      <c r="V39">
        <v>11.02</v>
      </c>
      <c r="W39" s="1">
        <v>39234</v>
      </c>
      <c r="X39">
        <v>9.4600000000000009</v>
      </c>
      <c r="Y39" s="1">
        <v>39337</v>
      </c>
      <c r="Z39">
        <v>9.6300000000000008</v>
      </c>
      <c r="AA39" s="1">
        <v>39455</v>
      </c>
      <c r="AB39">
        <v>11.68</v>
      </c>
      <c r="AC39" s="1">
        <v>39511</v>
      </c>
      <c r="AD39">
        <v>14.54</v>
      </c>
      <c r="AE39" s="1">
        <v>39602</v>
      </c>
      <c r="AF39">
        <v>11.19</v>
      </c>
      <c r="AG39" s="1">
        <v>39701</v>
      </c>
      <c r="AH39">
        <v>13.88</v>
      </c>
      <c r="AI39" s="1">
        <v>39815</v>
      </c>
      <c r="AJ39">
        <v>12.35</v>
      </c>
      <c r="AK39" s="1">
        <v>39876</v>
      </c>
      <c r="AL39">
        <v>13.49</v>
      </c>
      <c r="AM39" s="1">
        <v>39968</v>
      </c>
      <c r="AN39">
        <v>16.46</v>
      </c>
      <c r="AO39" s="1">
        <v>40066</v>
      </c>
      <c r="AP39">
        <v>23.42</v>
      </c>
      <c r="AQ39" s="1">
        <v>40178</v>
      </c>
      <c r="AR39">
        <v>25.23</v>
      </c>
      <c r="AS39" s="1">
        <v>40241</v>
      </c>
      <c r="AT39">
        <v>20.329999999999998</v>
      </c>
      <c r="AU39" s="1">
        <v>40331</v>
      </c>
      <c r="AV39">
        <v>14.47</v>
      </c>
      <c r="AW39" s="1">
        <v>40431</v>
      </c>
      <c r="AX39">
        <v>21.71</v>
      </c>
      <c r="AY39" s="1">
        <v>40543</v>
      </c>
      <c r="AZ39">
        <v>29.32</v>
      </c>
      <c r="BA39" s="1">
        <v>40605</v>
      </c>
      <c r="BB39">
        <v>27.94</v>
      </c>
      <c r="BC39" s="1">
        <v>40696</v>
      </c>
      <c r="BD39">
        <v>23.38</v>
      </c>
      <c r="BE39" s="1">
        <v>40799</v>
      </c>
      <c r="BF39">
        <v>27.96</v>
      </c>
      <c r="BG39" s="1">
        <v>40912</v>
      </c>
      <c r="BH39">
        <v>23.94</v>
      </c>
      <c r="BI39" s="1">
        <v>40970</v>
      </c>
      <c r="BJ39">
        <v>24.23</v>
      </c>
      <c r="BK39" s="1">
        <v>41061</v>
      </c>
      <c r="BL39">
        <v>19.46</v>
      </c>
      <c r="BM39" s="1">
        <v>41164</v>
      </c>
      <c r="BN39">
        <v>20.41</v>
      </c>
      <c r="BO39" s="1">
        <v>41277</v>
      </c>
      <c r="BP39">
        <v>19.23</v>
      </c>
      <c r="BQ39" s="1">
        <v>41337</v>
      </c>
      <c r="BR39">
        <v>18.149999999999999</v>
      </c>
      <c r="BS39" s="1">
        <v>41428</v>
      </c>
      <c r="BT39">
        <v>16.8</v>
      </c>
      <c r="BU39" s="1">
        <v>41528</v>
      </c>
      <c r="BV39">
        <v>17.64</v>
      </c>
      <c r="BW39" s="1">
        <v>41642</v>
      </c>
      <c r="BX39">
        <v>16.239999999999998</v>
      </c>
      <c r="BY39" s="1">
        <v>41702</v>
      </c>
      <c r="BZ39">
        <v>17.940000000000001</v>
      </c>
      <c r="CA39" s="1">
        <v>41794</v>
      </c>
      <c r="CB39">
        <v>17.93</v>
      </c>
      <c r="CC39" s="1">
        <v>41892</v>
      </c>
      <c r="CD39">
        <v>16.75</v>
      </c>
      <c r="CE39" s="1">
        <v>42006</v>
      </c>
      <c r="CF39">
        <v>14.57</v>
      </c>
      <c r="CG39" s="1">
        <v>42067</v>
      </c>
      <c r="CH39">
        <v>13.53</v>
      </c>
      <c r="CI39" s="1">
        <v>42158</v>
      </c>
      <c r="CJ39">
        <v>12.4</v>
      </c>
      <c r="CK39" s="1">
        <v>42258</v>
      </c>
      <c r="CL39">
        <v>12.45</v>
      </c>
      <c r="CM39" s="1">
        <v>42373</v>
      </c>
      <c r="CN39">
        <v>14.65</v>
      </c>
      <c r="CO39" s="1">
        <v>42432</v>
      </c>
      <c r="CP39">
        <v>14.67</v>
      </c>
      <c r="CQ39" s="1">
        <v>42522</v>
      </c>
      <c r="CR39">
        <v>17.600000000000001</v>
      </c>
      <c r="CS39" s="1">
        <v>42625</v>
      </c>
      <c r="CT39">
        <v>20.85</v>
      </c>
      <c r="CU39" s="1">
        <v>42738</v>
      </c>
      <c r="CV39">
        <v>20.12</v>
      </c>
      <c r="CW39" s="1">
        <v>42796</v>
      </c>
      <c r="CX39">
        <v>19.46</v>
      </c>
      <c r="CY39" s="1">
        <v>42888</v>
      </c>
      <c r="CZ39">
        <v>14.04</v>
      </c>
      <c r="DA39" s="1">
        <v>42990</v>
      </c>
      <c r="DB39">
        <v>14.54</v>
      </c>
      <c r="DC39" s="1">
        <v>43103</v>
      </c>
      <c r="DD39">
        <v>15.21</v>
      </c>
      <c r="DE39" s="1">
        <v>43161</v>
      </c>
      <c r="DF39">
        <v>13.6</v>
      </c>
      <c r="DG39" s="1">
        <v>43252</v>
      </c>
      <c r="DH39">
        <v>12.81</v>
      </c>
      <c r="DI39" s="1">
        <v>43355</v>
      </c>
      <c r="DJ39">
        <v>12.33</v>
      </c>
      <c r="DK39" s="1">
        <v>43468</v>
      </c>
      <c r="DL39">
        <v>11.82</v>
      </c>
      <c r="DM39" s="1">
        <v>43528</v>
      </c>
      <c r="DN39">
        <v>12.59</v>
      </c>
      <c r="DO39" s="1">
        <v>43620</v>
      </c>
      <c r="DP39">
        <v>12.64</v>
      </c>
      <c r="DQ39" s="1">
        <v>43719</v>
      </c>
      <c r="DR39">
        <v>11.85</v>
      </c>
    </row>
    <row r="40" spans="1:122" x14ac:dyDescent="0.3">
      <c r="A40" s="1">
        <v>38243</v>
      </c>
      <c r="B40">
        <v>8.58</v>
      </c>
      <c r="C40" s="1">
        <v>38357</v>
      </c>
      <c r="D40">
        <v>9.23</v>
      </c>
      <c r="E40" s="1">
        <v>38415</v>
      </c>
      <c r="F40">
        <v>9.02</v>
      </c>
      <c r="G40" s="1">
        <v>38505</v>
      </c>
      <c r="H40">
        <v>8.77</v>
      </c>
      <c r="I40" s="1">
        <v>38608</v>
      </c>
      <c r="J40">
        <v>10.78</v>
      </c>
      <c r="K40" s="1">
        <v>38722</v>
      </c>
      <c r="L40">
        <v>14.91</v>
      </c>
      <c r="M40" s="1">
        <v>38779</v>
      </c>
      <c r="N40">
        <v>16.899999999999999</v>
      </c>
      <c r="O40" s="1">
        <v>38873</v>
      </c>
      <c r="P40">
        <v>15.73</v>
      </c>
      <c r="Q40" s="1">
        <v>38973</v>
      </c>
      <c r="R40">
        <v>13.29</v>
      </c>
      <c r="S40" s="1">
        <v>39090</v>
      </c>
      <c r="T40">
        <v>11.21</v>
      </c>
      <c r="U40" s="1">
        <v>39146</v>
      </c>
      <c r="V40">
        <v>10.56</v>
      </c>
      <c r="W40" s="1">
        <v>39237</v>
      </c>
      <c r="X40">
        <v>9.19</v>
      </c>
      <c r="Y40" s="1">
        <v>39338</v>
      </c>
      <c r="Z40">
        <v>9.5399999999999991</v>
      </c>
      <c r="AA40" s="1">
        <v>39456</v>
      </c>
      <c r="AB40">
        <v>11.8</v>
      </c>
      <c r="AC40" s="1">
        <v>39512</v>
      </c>
      <c r="AD40">
        <v>14.77</v>
      </c>
      <c r="AE40" s="1">
        <v>39603</v>
      </c>
      <c r="AF40">
        <v>10.99</v>
      </c>
      <c r="AG40" s="1">
        <v>39702</v>
      </c>
      <c r="AH40">
        <v>13.61</v>
      </c>
      <c r="AI40" s="1">
        <v>39818</v>
      </c>
      <c r="AJ40">
        <v>12.37</v>
      </c>
      <c r="AK40" s="1">
        <v>39877</v>
      </c>
      <c r="AL40">
        <v>13.14</v>
      </c>
      <c r="AM40" s="1">
        <v>39969</v>
      </c>
      <c r="AN40">
        <v>16.68</v>
      </c>
      <c r="AO40" s="1">
        <v>40067</v>
      </c>
      <c r="AP40">
        <v>22.86</v>
      </c>
      <c r="AQ40" s="1">
        <v>40182</v>
      </c>
      <c r="AR40">
        <v>25.94</v>
      </c>
      <c r="AS40" s="1">
        <v>40242</v>
      </c>
      <c r="AT40">
        <v>20.78</v>
      </c>
      <c r="AU40" s="1">
        <v>40332</v>
      </c>
      <c r="AV40">
        <v>14.45</v>
      </c>
      <c r="AW40" s="1">
        <v>40434</v>
      </c>
      <c r="AX40">
        <v>22.55</v>
      </c>
      <c r="AY40" s="1">
        <v>40547</v>
      </c>
      <c r="AZ40">
        <v>28.3</v>
      </c>
      <c r="BA40" s="1">
        <v>40606</v>
      </c>
      <c r="BB40">
        <v>27.45</v>
      </c>
      <c r="BC40" s="1">
        <v>40697</v>
      </c>
      <c r="BD40">
        <v>23.61</v>
      </c>
      <c r="BE40" s="1">
        <v>40800</v>
      </c>
      <c r="BF40">
        <v>28.12</v>
      </c>
      <c r="BG40" s="1">
        <v>40913</v>
      </c>
      <c r="BH40">
        <v>22.72</v>
      </c>
      <c r="BI40" s="1">
        <v>40973</v>
      </c>
      <c r="BJ40">
        <v>23.93</v>
      </c>
      <c r="BK40" s="1">
        <v>41064</v>
      </c>
      <c r="BL40">
        <v>19.29</v>
      </c>
      <c r="BM40" s="1">
        <v>41165</v>
      </c>
      <c r="BN40">
        <v>20.43</v>
      </c>
      <c r="BO40" s="1">
        <v>41278</v>
      </c>
      <c r="BP40">
        <v>19</v>
      </c>
      <c r="BQ40" s="1">
        <v>41338</v>
      </c>
      <c r="BR40">
        <v>18.25</v>
      </c>
      <c r="BS40" s="1">
        <v>41429</v>
      </c>
      <c r="BT40">
        <v>16.739999999999998</v>
      </c>
      <c r="BU40" s="1">
        <v>41529</v>
      </c>
      <c r="BV40">
        <v>17.73</v>
      </c>
      <c r="BW40" s="1">
        <v>41645</v>
      </c>
      <c r="BX40">
        <v>16.25</v>
      </c>
      <c r="BY40" s="1">
        <v>41703</v>
      </c>
      <c r="BZ40">
        <v>18.36</v>
      </c>
      <c r="CA40" s="1">
        <v>41795</v>
      </c>
      <c r="CB40">
        <v>17.66</v>
      </c>
      <c r="CC40" s="1">
        <v>41893</v>
      </c>
      <c r="CD40">
        <v>16.63</v>
      </c>
      <c r="CE40" s="1">
        <v>42009</v>
      </c>
      <c r="CF40">
        <v>14.63</v>
      </c>
      <c r="CG40" s="1">
        <v>42068</v>
      </c>
      <c r="CH40">
        <v>13.55</v>
      </c>
      <c r="CI40" s="1">
        <v>42159</v>
      </c>
      <c r="CJ40">
        <v>12.46</v>
      </c>
      <c r="CK40" s="1">
        <v>42261</v>
      </c>
      <c r="CL40">
        <v>12.38</v>
      </c>
      <c r="CM40" s="1">
        <v>42374</v>
      </c>
      <c r="CN40">
        <v>14.25</v>
      </c>
      <c r="CO40" s="1">
        <v>42433</v>
      </c>
      <c r="CP40">
        <v>14.7</v>
      </c>
      <c r="CQ40" s="1">
        <v>42523</v>
      </c>
      <c r="CR40">
        <v>18.100000000000001</v>
      </c>
      <c r="CS40" s="1">
        <v>42626</v>
      </c>
      <c r="CT40">
        <v>20.96</v>
      </c>
      <c r="CU40" s="1">
        <v>42739</v>
      </c>
      <c r="CV40">
        <v>20.41</v>
      </c>
      <c r="CW40" s="1">
        <v>42797</v>
      </c>
      <c r="CX40">
        <v>19.329999999999998</v>
      </c>
      <c r="CY40" s="1">
        <v>42891</v>
      </c>
      <c r="CZ40">
        <v>14.16</v>
      </c>
      <c r="DA40" s="1">
        <v>42991</v>
      </c>
      <c r="DB40">
        <v>14.8</v>
      </c>
      <c r="DC40" s="1">
        <v>43104</v>
      </c>
      <c r="DD40">
        <v>15.16</v>
      </c>
      <c r="DE40" s="1">
        <v>43164</v>
      </c>
      <c r="DF40">
        <v>13.75</v>
      </c>
      <c r="DG40" s="1">
        <v>43255</v>
      </c>
      <c r="DH40">
        <v>12.22</v>
      </c>
      <c r="DI40" s="1">
        <v>43356</v>
      </c>
      <c r="DJ40">
        <v>12.45</v>
      </c>
      <c r="DK40" s="1">
        <v>43469</v>
      </c>
      <c r="DL40">
        <v>12.02</v>
      </c>
      <c r="DM40" s="1">
        <v>43529</v>
      </c>
      <c r="DN40">
        <v>12.64</v>
      </c>
      <c r="DO40" s="1">
        <v>43621</v>
      </c>
      <c r="DP40">
        <v>12.49</v>
      </c>
      <c r="DQ40" s="1">
        <v>43720</v>
      </c>
      <c r="DR40">
        <v>11.84</v>
      </c>
    </row>
    <row r="41" spans="1:122" x14ac:dyDescent="0.3">
      <c r="A41" s="1">
        <v>38244</v>
      </c>
      <c r="B41">
        <v>8.66</v>
      </c>
      <c r="C41" s="1">
        <v>38358</v>
      </c>
      <c r="D41">
        <v>9.26</v>
      </c>
      <c r="E41" s="1">
        <v>38418</v>
      </c>
      <c r="F41">
        <v>8.91</v>
      </c>
      <c r="G41" s="1">
        <v>38506</v>
      </c>
      <c r="H41">
        <v>8.9600000000000009</v>
      </c>
      <c r="I41" s="1">
        <v>38609</v>
      </c>
      <c r="J41">
        <v>10.79</v>
      </c>
      <c r="K41" s="1">
        <v>38723</v>
      </c>
      <c r="L41">
        <v>14.97</v>
      </c>
      <c r="M41" s="1">
        <v>38782</v>
      </c>
      <c r="N41">
        <v>17.39</v>
      </c>
      <c r="O41" s="1">
        <v>38874</v>
      </c>
      <c r="P41">
        <v>15.46</v>
      </c>
      <c r="Q41" s="1">
        <v>38974</v>
      </c>
      <c r="R41">
        <v>13.05</v>
      </c>
      <c r="S41" s="1">
        <v>39091</v>
      </c>
      <c r="T41">
        <v>11.19</v>
      </c>
      <c r="U41" s="1">
        <v>39147</v>
      </c>
      <c r="V41">
        <v>10.64</v>
      </c>
      <c r="W41" s="1">
        <v>39238</v>
      </c>
      <c r="X41">
        <v>8.8800000000000008</v>
      </c>
      <c r="Y41" s="1">
        <v>39339</v>
      </c>
      <c r="Z41">
        <v>9.69</v>
      </c>
      <c r="AA41" s="1">
        <v>39457</v>
      </c>
      <c r="AB41">
        <v>11.8</v>
      </c>
      <c r="AC41" s="1">
        <v>39513</v>
      </c>
      <c r="AD41">
        <v>13.85</v>
      </c>
      <c r="AE41" s="1">
        <v>39604</v>
      </c>
      <c r="AF41">
        <v>10.91</v>
      </c>
      <c r="AG41" s="1">
        <v>39703</v>
      </c>
      <c r="AH41">
        <v>14.06</v>
      </c>
      <c r="AI41" s="1">
        <v>39819</v>
      </c>
      <c r="AJ41">
        <v>12.8</v>
      </c>
      <c r="AK41" s="1">
        <v>39878</v>
      </c>
      <c r="AL41">
        <v>13.09</v>
      </c>
      <c r="AM41" s="1">
        <v>39972</v>
      </c>
      <c r="AN41">
        <v>16.510000000000002</v>
      </c>
      <c r="AO41" s="1">
        <v>40070</v>
      </c>
      <c r="AP41">
        <v>23.69</v>
      </c>
      <c r="AQ41" s="1">
        <v>40183</v>
      </c>
      <c r="AR41">
        <v>26.1</v>
      </c>
      <c r="AS41" s="1">
        <v>40245</v>
      </c>
      <c r="AT41">
        <v>20.420000000000002</v>
      </c>
      <c r="AU41" s="1">
        <v>40333</v>
      </c>
      <c r="AV41">
        <v>14.87</v>
      </c>
      <c r="AW41" s="1">
        <v>40435</v>
      </c>
      <c r="AX41">
        <v>23.41</v>
      </c>
      <c r="AY41" s="1">
        <v>40548</v>
      </c>
      <c r="AZ41">
        <v>29.29</v>
      </c>
      <c r="BA41" s="1">
        <v>40609</v>
      </c>
      <c r="BB41">
        <v>27.63</v>
      </c>
      <c r="BC41" s="1">
        <v>40700</v>
      </c>
      <c r="BD41">
        <v>23.25</v>
      </c>
      <c r="BE41" s="1">
        <v>40801</v>
      </c>
      <c r="BF41">
        <v>28.18</v>
      </c>
      <c r="BG41" s="1">
        <v>40914</v>
      </c>
      <c r="BH41">
        <v>22.9</v>
      </c>
      <c r="BI41" s="1">
        <v>40974</v>
      </c>
      <c r="BJ41">
        <v>23.26</v>
      </c>
      <c r="BK41" s="1">
        <v>41065</v>
      </c>
      <c r="BL41">
        <v>19.37</v>
      </c>
      <c r="BM41" s="1">
        <v>41166</v>
      </c>
      <c r="BN41">
        <v>20.77</v>
      </c>
      <c r="BO41" s="1">
        <v>41281</v>
      </c>
      <c r="BP41">
        <v>19.079999999999998</v>
      </c>
      <c r="BQ41" s="1">
        <v>41339</v>
      </c>
      <c r="BR41">
        <v>18.170000000000002</v>
      </c>
      <c r="BS41" s="1">
        <v>41430</v>
      </c>
      <c r="BT41">
        <v>16.7</v>
      </c>
      <c r="BU41" s="1">
        <v>41530</v>
      </c>
      <c r="BV41">
        <v>17.68</v>
      </c>
      <c r="BW41" s="1">
        <v>41646</v>
      </c>
      <c r="BX41">
        <v>16.22</v>
      </c>
      <c r="BY41" s="1">
        <v>41704</v>
      </c>
      <c r="BZ41">
        <v>18.5</v>
      </c>
      <c r="CA41" s="1">
        <v>41796</v>
      </c>
      <c r="CB41">
        <v>17.72</v>
      </c>
      <c r="CC41" s="1">
        <v>41894</v>
      </c>
      <c r="CD41">
        <v>16.32</v>
      </c>
      <c r="CE41" s="1">
        <v>42010</v>
      </c>
      <c r="CF41">
        <v>15.19</v>
      </c>
      <c r="CG41" s="1">
        <v>42069</v>
      </c>
      <c r="CH41">
        <v>13.63</v>
      </c>
      <c r="CI41" s="1">
        <v>42160</v>
      </c>
      <c r="CJ41">
        <v>12.42</v>
      </c>
      <c r="CK41" s="1">
        <v>42262</v>
      </c>
      <c r="CL41">
        <v>12.31</v>
      </c>
      <c r="CM41" s="1">
        <v>42375</v>
      </c>
      <c r="CN41">
        <v>14.12</v>
      </c>
      <c r="CO41" s="1">
        <v>42436</v>
      </c>
      <c r="CP41">
        <v>14.61</v>
      </c>
      <c r="CQ41" s="1">
        <v>42524</v>
      </c>
      <c r="CR41">
        <v>18.78</v>
      </c>
      <c r="CS41" s="1">
        <v>42627</v>
      </c>
      <c r="CT41">
        <v>20.73</v>
      </c>
      <c r="CU41" s="1">
        <v>42740</v>
      </c>
      <c r="CV41">
        <v>20.43</v>
      </c>
      <c r="CW41" s="1">
        <v>42800</v>
      </c>
      <c r="CX41">
        <v>19.04</v>
      </c>
      <c r="CY41" s="1">
        <v>42892</v>
      </c>
      <c r="CZ41">
        <v>14.22</v>
      </c>
      <c r="DA41" s="1">
        <v>42992</v>
      </c>
      <c r="DB41">
        <v>14.85</v>
      </c>
      <c r="DC41" s="1">
        <v>43105</v>
      </c>
      <c r="DD41">
        <v>15.02</v>
      </c>
      <c r="DE41" s="1">
        <v>43165</v>
      </c>
      <c r="DF41">
        <v>13.63</v>
      </c>
      <c r="DG41" s="1">
        <v>43256</v>
      </c>
      <c r="DH41">
        <v>12.33</v>
      </c>
      <c r="DI41" s="1">
        <v>43357</v>
      </c>
      <c r="DJ41">
        <v>12.02</v>
      </c>
      <c r="DK41" s="1">
        <v>43472</v>
      </c>
      <c r="DL41">
        <v>12.72</v>
      </c>
      <c r="DM41" s="1">
        <v>43530</v>
      </c>
      <c r="DN41">
        <v>12.38</v>
      </c>
      <c r="DO41" s="1">
        <v>43622</v>
      </c>
      <c r="DP41">
        <v>12.72</v>
      </c>
      <c r="DQ41" s="1">
        <v>43721</v>
      </c>
      <c r="DR41">
        <v>11.94</v>
      </c>
    </row>
    <row r="42" spans="1:122" x14ac:dyDescent="0.3">
      <c r="A42" s="1">
        <v>38245</v>
      </c>
      <c r="B42">
        <v>8.65</v>
      </c>
      <c r="C42" s="1">
        <v>38359</v>
      </c>
      <c r="D42">
        <v>9.01</v>
      </c>
      <c r="E42" s="1">
        <v>38419</v>
      </c>
      <c r="F42">
        <v>9.06</v>
      </c>
      <c r="G42" s="1">
        <v>38509</v>
      </c>
      <c r="H42">
        <v>8.92</v>
      </c>
      <c r="I42" s="1">
        <v>38610</v>
      </c>
      <c r="J42">
        <v>10.81</v>
      </c>
      <c r="K42" s="1">
        <v>38726</v>
      </c>
      <c r="L42">
        <v>14.66</v>
      </c>
      <c r="M42" s="1">
        <v>38783</v>
      </c>
      <c r="N42">
        <v>16.850000000000001</v>
      </c>
      <c r="O42" s="1">
        <v>38875</v>
      </c>
      <c r="P42">
        <v>15.61</v>
      </c>
      <c r="Q42" s="1">
        <v>38975</v>
      </c>
      <c r="R42">
        <v>13.28</v>
      </c>
      <c r="S42" s="1">
        <v>39092</v>
      </c>
      <c r="T42">
        <v>11.23</v>
      </c>
      <c r="U42" s="1">
        <v>39148</v>
      </c>
      <c r="V42">
        <v>10.58</v>
      </c>
      <c r="W42" s="1">
        <v>39239</v>
      </c>
      <c r="X42">
        <v>8.9700000000000006</v>
      </c>
      <c r="Y42" s="1">
        <v>39342</v>
      </c>
      <c r="Z42">
        <v>9.6199999999999992</v>
      </c>
      <c r="AA42" s="1">
        <v>39458</v>
      </c>
      <c r="AB42">
        <v>11.73</v>
      </c>
      <c r="AC42" s="1">
        <v>39514</v>
      </c>
      <c r="AD42">
        <v>13.62</v>
      </c>
      <c r="AE42" s="1">
        <v>39605</v>
      </c>
      <c r="AF42">
        <v>11.05</v>
      </c>
      <c r="AG42" s="1">
        <v>39706</v>
      </c>
      <c r="AH42">
        <v>13.88</v>
      </c>
      <c r="AI42" s="1">
        <v>39820</v>
      </c>
      <c r="AJ42">
        <v>12.52</v>
      </c>
      <c r="AK42" s="1">
        <v>39881</v>
      </c>
      <c r="AL42">
        <v>12.82</v>
      </c>
      <c r="AM42" s="1">
        <v>39973</v>
      </c>
      <c r="AN42">
        <v>16.600000000000001</v>
      </c>
      <c r="AO42" s="1">
        <v>40071</v>
      </c>
      <c r="AP42">
        <v>23.32</v>
      </c>
      <c r="AQ42" s="1">
        <v>40184</v>
      </c>
      <c r="AR42">
        <v>26.88</v>
      </c>
      <c r="AS42" s="1">
        <v>40246</v>
      </c>
      <c r="AT42">
        <v>19.34</v>
      </c>
      <c r="AU42" s="1">
        <v>40336</v>
      </c>
      <c r="AV42">
        <v>14.68</v>
      </c>
      <c r="AW42" s="1">
        <v>40436</v>
      </c>
      <c r="AX42">
        <v>22.73</v>
      </c>
      <c r="AY42" s="1">
        <v>40549</v>
      </c>
      <c r="AZ42">
        <v>27.68</v>
      </c>
      <c r="BA42" s="1">
        <v>40610</v>
      </c>
      <c r="BB42">
        <v>28.08</v>
      </c>
      <c r="BC42" s="1">
        <v>40701</v>
      </c>
      <c r="BD42">
        <v>23.5</v>
      </c>
      <c r="BE42" s="1">
        <v>40802</v>
      </c>
      <c r="BF42">
        <v>26.31</v>
      </c>
      <c r="BG42" s="1">
        <v>40917</v>
      </c>
      <c r="BH42">
        <v>22.95</v>
      </c>
      <c r="BI42" s="1">
        <v>40975</v>
      </c>
      <c r="BJ42">
        <v>23.07</v>
      </c>
      <c r="BK42" s="1">
        <v>41066</v>
      </c>
      <c r="BL42">
        <v>19.98</v>
      </c>
      <c r="BM42" s="1">
        <v>41169</v>
      </c>
      <c r="BN42">
        <v>20.78</v>
      </c>
      <c r="BO42" s="1">
        <v>41282</v>
      </c>
      <c r="BP42">
        <v>18.940000000000001</v>
      </c>
      <c r="BQ42" s="1">
        <v>41340</v>
      </c>
      <c r="BR42">
        <v>18.63</v>
      </c>
      <c r="BS42" s="1">
        <v>41431</v>
      </c>
      <c r="BT42">
        <v>16.75</v>
      </c>
      <c r="BU42" s="1">
        <v>41533</v>
      </c>
      <c r="BV42">
        <v>17.53</v>
      </c>
      <c r="BW42" s="1">
        <v>41647</v>
      </c>
      <c r="BX42">
        <v>15.93</v>
      </c>
      <c r="BY42" s="1">
        <v>41705</v>
      </c>
      <c r="BZ42">
        <v>18.21</v>
      </c>
      <c r="CA42" s="1">
        <v>41799</v>
      </c>
      <c r="CB42">
        <v>17.760000000000002</v>
      </c>
      <c r="CC42" s="1">
        <v>41897</v>
      </c>
      <c r="CD42">
        <v>16.27</v>
      </c>
      <c r="CE42" s="1">
        <v>42011</v>
      </c>
      <c r="CF42">
        <v>15.12</v>
      </c>
      <c r="CG42" s="1">
        <v>42072</v>
      </c>
      <c r="CH42">
        <v>13.47</v>
      </c>
      <c r="CI42" s="1">
        <v>42163</v>
      </c>
      <c r="CJ42">
        <v>12.55</v>
      </c>
      <c r="CK42" s="1">
        <v>42263</v>
      </c>
      <c r="CL42">
        <v>12.33</v>
      </c>
      <c r="CM42" s="1">
        <v>42376</v>
      </c>
      <c r="CN42">
        <v>14.45</v>
      </c>
      <c r="CO42" s="1">
        <v>42437</v>
      </c>
      <c r="CP42">
        <v>14.78</v>
      </c>
      <c r="CQ42" s="1">
        <v>42527</v>
      </c>
      <c r="CR42">
        <v>18.87</v>
      </c>
      <c r="CS42" s="1">
        <v>42628</v>
      </c>
      <c r="CT42">
        <v>21.16</v>
      </c>
      <c r="CU42" s="1">
        <v>42741</v>
      </c>
      <c r="CV42">
        <v>20.41</v>
      </c>
      <c r="CW42" s="1">
        <v>42801</v>
      </c>
      <c r="CX42">
        <v>18.41</v>
      </c>
      <c r="CY42" s="1">
        <v>42893</v>
      </c>
      <c r="CZ42">
        <v>14.33</v>
      </c>
      <c r="DA42" s="1">
        <v>42993</v>
      </c>
      <c r="DB42">
        <v>15.17</v>
      </c>
      <c r="DC42" s="1">
        <v>43108</v>
      </c>
      <c r="DD42">
        <v>14.78</v>
      </c>
      <c r="DE42" s="1">
        <v>43166</v>
      </c>
      <c r="DF42">
        <v>12.99</v>
      </c>
      <c r="DG42" s="1">
        <v>43257</v>
      </c>
      <c r="DH42">
        <v>12.47</v>
      </c>
      <c r="DI42" s="1">
        <v>43360</v>
      </c>
      <c r="DJ42">
        <v>11.58</v>
      </c>
      <c r="DK42" s="1">
        <v>43473</v>
      </c>
      <c r="DL42">
        <v>12.89</v>
      </c>
      <c r="DM42" s="1">
        <v>43531</v>
      </c>
      <c r="DN42">
        <v>12.36</v>
      </c>
      <c r="DO42" s="1">
        <v>43623</v>
      </c>
      <c r="DP42">
        <v>12.78</v>
      </c>
      <c r="DQ42" s="1">
        <v>43724</v>
      </c>
      <c r="DR42">
        <v>12.26</v>
      </c>
    </row>
    <row r="43" spans="1:122" x14ac:dyDescent="0.3">
      <c r="A43" s="1">
        <v>38246</v>
      </c>
      <c r="B43">
        <v>8.5299999999999994</v>
      </c>
      <c r="C43" s="1">
        <v>38362</v>
      </c>
      <c r="D43">
        <v>8.86</v>
      </c>
      <c r="E43" s="1">
        <v>38420</v>
      </c>
      <c r="F43">
        <v>9.1300000000000008</v>
      </c>
      <c r="G43" s="1">
        <v>38510</v>
      </c>
      <c r="H43">
        <v>8.91</v>
      </c>
      <c r="I43" s="1">
        <v>38611</v>
      </c>
      <c r="J43">
        <v>10.88</v>
      </c>
      <c r="K43" s="1">
        <v>38727</v>
      </c>
      <c r="L43">
        <v>14.74</v>
      </c>
      <c r="M43" s="1">
        <v>38784</v>
      </c>
      <c r="N43">
        <v>16.329999999999998</v>
      </c>
      <c r="O43" s="1">
        <v>38876</v>
      </c>
      <c r="P43">
        <v>15.44</v>
      </c>
      <c r="Q43" s="1">
        <v>38978</v>
      </c>
      <c r="R43">
        <v>13.2</v>
      </c>
      <c r="S43" s="1">
        <v>39093</v>
      </c>
      <c r="T43">
        <v>11.15</v>
      </c>
      <c r="U43" s="1">
        <v>39149</v>
      </c>
      <c r="V43">
        <v>10.51</v>
      </c>
      <c r="W43" s="1">
        <v>39240</v>
      </c>
      <c r="X43">
        <v>8.86</v>
      </c>
      <c r="Y43" s="1">
        <v>39343</v>
      </c>
      <c r="Z43">
        <v>9.61</v>
      </c>
      <c r="AA43" s="1">
        <v>39461</v>
      </c>
      <c r="AB43">
        <v>11.92</v>
      </c>
      <c r="AC43" s="1">
        <v>39517</v>
      </c>
      <c r="AD43">
        <v>13.34</v>
      </c>
      <c r="AE43" s="1">
        <v>39608</v>
      </c>
      <c r="AF43">
        <v>10.97</v>
      </c>
      <c r="AG43" s="1">
        <v>39707</v>
      </c>
      <c r="AH43">
        <v>13.7</v>
      </c>
      <c r="AI43" s="1">
        <v>39821</v>
      </c>
      <c r="AJ43">
        <v>12.51</v>
      </c>
      <c r="AK43" s="1">
        <v>39882</v>
      </c>
      <c r="AL43">
        <v>12.93</v>
      </c>
      <c r="AM43" s="1">
        <v>39974</v>
      </c>
      <c r="AN43">
        <v>16.420000000000002</v>
      </c>
      <c r="AO43" s="1">
        <v>40072</v>
      </c>
      <c r="AP43">
        <v>24</v>
      </c>
      <c r="AQ43" s="1">
        <v>40185</v>
      </c>
      <c r="AR43">
        <v>26.7</v>
      </c>
      <c r="AS43" s="1">
        <v>40247</v>
      </c>
      <c r="AT43">
        <v>18.899999999999999</v>
      </c>
      <c r="AU43" s="1">
        <v>40337</v>
      </c>
      <c r="AV43">
        <v>15.09</v>
      </c>
      <c r="AW43" s="1">
        <v>40437</v>
      </c>
      <c r="AX43">
        <v>23.24</v>
      </c>
      <c r="AY43" s="1">
        <v>40550</v>
      </c>
      <c r="AZ43">
        <v>29.15</v>
      </c>
      <c r="BA43" s="1">
        <v>40611</v>
      </c>
      <c r="BB43">
        <v>27.77</v>
      </c>
      <c r="BC43" s="1">
        <v>40702</v>
      </c>
      <c r="BD43">
        <v>23.91</v>
      </c>
      <c r="BE43" s="1">
        <v>40805</v>
      </c>
      <c r="BF43">
        <v>26.71</v>
      </c>
      <c r="BG43" s="1">
        <v>40918</v>
      </c>
      <c r="BH43">
        <v>22.91</v>
      </c>
      <c r="BI43" s="1">
        <v>40976</v>
      </c>
      <c r="BJ43">
        <v>22.98</v>
      </c>
      <c r="BK43" s="1">
        <v>41067</v>
      </c>
      <c r="BL43">
        <v>19.75</v>
      </c>
      <c r="BM43" s="1">
        <v>41170</v>
      </c>
      <c r="BN43">
        <v>20.149999999999999</v>
      </c>
      <c r="BO43" s="1">
        <v>41283</v>
      </c>
      <c r="BP43">
        <v>18.98</v>
      </c>
      <c r="BQ43" s="1">
        <v>41341</v>
      </c>
      <c r="BR43">
        <v>18.61</v>
      </c>
      <c r="BS43" s="1">
        <v>41432</v>
      </c>
      <c r="BT43">
        <v>16.77</v>
      </c>
      <c r="BU43" s="1">
        <v>41534</v>
      </c>
      <c r="BV43">
        <v>17.399999999999999</v>
      </c>
      <c r="BW43" s="1">
        <v>41648</v>
      </c>
      <c r="BX43">
        <v>15.64</v>
      </c>
      <c r="BY43" s="1">
        <v>41708</v>
      </c>
      <c r="BZ43">
        <v>18.36</v>
      </c>
      <c r="CA43" s="1">
        <v>41800</v>
      </c>
      <c r="CB43">
        <v>17.760000000000002</v>
      </c>
      <c r="CC43" s="1">
        <v>41898</v>
      </c>
      <c r="CD43">
        <v>16.170000000000002</v>
      </c>
      <c r="CE43" s="1">
        <v>42012</v>
      </c>
      <c r="CF43">
        <v>15.19</v>
      </c>
      <c r="CG43" s="1">
        <v>42073</v>
      </c>
      <c r="CH43">
        <v>13.21</v>
      </c>
      <c r="CI43" s="1">
        <v>42164</v>
      </c>
      <c r="CJ43">
        <v>12.42</v>
      </c>
      <c r="CK43" s="1">
        <v>42264</v>
      </c>
      <c r="CL43">
        <v>12.22</v>
      </c>
      <c r="CM43" s="1">
        <v>42377</v>
      </c>
      <c r="CN43">
        <v>14.18</v>
      </c>
      <c r="CO43" s="1">
        <v>42438</v>
      </c>
      <c r="CP43">
        <v>14.58</v>
      </c>
      <c r="CQ43" s="1">
        <v>42528</v>
      </c>
      <c r="CR43">
        <v>19.12</v>
      </c>
      <c r="CS43" s="1">
        <v>42629</v>
      </c>
      <c r="CT43">
        <v>22.47</v>
      </c>
      <c r="CU43" s="1">
        <v>42744</v>
      </c>
      <c r="CV43">
        <v>20.23</v>
      </c>
      <c r="CW43" s="1">
        <v>42802</v>
      </c>
      <c r="CX43">
        <v>18.38</v>
      </c>
      <c r="CY43" s="1">
        <v>42894</v>
      </c>
      <c r="CZ43">
        <v>14.53</v>
      </c>
      <c r="DA43" s="1">
        <v>42996</v>
      </c>
      <c r="DB43">
        <v>14.92</v>
      </c>
      <c r="DC43" s="1">
        <v>43109</v>
      </c>
      <c r="DD43">
        <v>14.77</v>
      </c>
      <c r="DE43" s="1">
        <v>43167</v>
      </c>
      <c r="DF43">
        <v>13.1</v>
      </c>
      <c r="DG43" s="1">
        <v>43258</v>
      </c>
      <c r="DH43">
        <v>12.02</v>
      </c>
      <c r="DI43" s="1">
        <v>43361</v>
      </c>
      <c r="DJ43">
        <v>11.5</v>
      </c>
      <c r="DK43" s="1">
        <v>43474</v>
      </c>
      <c r="DL43">
        <v>13.01</v>
      </c>
      <c r="DM43" s="1">
        <v>43532</v>
      </c>
      <c r="DN43">
        <v>12.37</v>
      </c>
      <c r="DO43" s="1">
        <v>43626</v>
      </c>
      <c r="DP43">
        <v>12.7</v>
      </c>
      <c r="DQ43" s="1">
        <v>43725</v>
      </c>
      <c r="DR43">
        <v>12.1</v>
      </c>
    </row>
    <row r="44" spans="1:122" x14ac:dyDescent="0.3">
      <c r="A44" s="1">
        <v>38247</v>
      </c>
      <c r="B44">
        <v>8.42</v>
      </c>
      <c r="C44" s="1">
        <v>38363</v>
      </c>
      <c r="D44">
        <v>8.89</v>
      </c>
      <c r="E44" s="1">
        <v>38421</v>
      </c>
      <c r="F44">
        <v>9.1300000000000008</v>
      </c>
      <c r="G44" s="1">
        <v>38511</v>
      </c>
      <c r="H44">
        <v>8.91</v>
      </c>
      <c r="I44" s="1">
        <v>38614</v>
      </c>
      <c r="J44">
        <v>10.89</v>
      </c>
      <c r="K44" s="1">
        <v>38728</v>
      </c>
      <c r="L44">
        <v>14.79</v>
      </c>
      <c r="M44" s="1">
        <v>38785</v>
      </c>
      <c r="N44">
        <v>15.98</v>
      </c>
      <c r="O44" s="1">
        <v>38877</v>
      </c>
      <c r="P44">
        <v>15.43</v>
      </c>
      <c r="Q44" s="1">
        <v>38979</v>
      </c>
      <c r="R44">
        <v>13.1</v>
      </c>
      <c r="S44" s="1">
        <v>39094</v>
      </c>
      <c r="T44">
        <v>11.07</v>
      </c>
      <c r="U44" s="1">
        <v>39150</v>
      </c>
      <c r="V44">
        <v>10.38</v>
      </c>
      <c r="W44" s="1">
        <v>39241</v>
      </c>
      <c r="X44">
        <v>8.85</v>
      </c>
      <c r="Y44" s="1">
        <v>39344</v>
      </c>
      <c r="Z44">
        <v>9.99</v>
      </c>
      <c r="AA44" s="1">
        <v>39462</v>
      </c>
      <c r="AB44">
        <v>11.92</v>
      </c>
      <c r="AC44" s="1">
        <v>39518</v>
      </c>
      <c r="AD44">
        <v>13.72</v>
      </c>
      <c r="AE44" s="1">
        <v>39609</v>
      </c>
      <c r="AF44">
        <v>11.05</v>
      </c>
      <c r="AG44" s="1">
        <v>39708</v>
      </c>
      <c r="AH44">
        <v>13.93</v>
      </c>
      <c r="AI44" s="1">
        <v>39822</v>
      </c>
      <c r="AJ44">
        <v>12.5</v>
      </c>
      <c r="AK44" s="1">
        <v>39883</v>
      </c>
      <c r="AL44">
        <v>13.16</v>
      </c>
      <c r="AM44" s="1">
        <v>39975</v>
      </c>
      <c r="AN44">
        <v>16.47</v>
      </c>
      <c r="AO44" s="1">
        <v>40073</v>
      </c>
      <c r="AP44">
        <v>23.93</v>
      </c>
      <c r="AQ44" s="1">
        <v>40186</v>
      </c>
      <c r="AR44">
        <v>26.25</v>
      </c>
      <c r="AS44" s="1">
        <v>40248</v>
      </c>
      <c r="AT44">
        <v>18.5</v>
      </c>
      <c r="AU44" s="1">
        <v>40338</v>
      </c>
      <c r="AV44">
        <v>15.38</v>
      </c>
      <c r="AW44" s="1">
        <v>40438</v>
      </c>
      <c r="AX44">
        <v>23.25</v>
      </c>
      <c r="AY44" s="1">
        <v>40553</v>
      </c>
      <c r="AZ44">
        <v>29.5</v>
      </c>
      <c r="BA44" s="1">
        <v>40612</v>
      </c>
      <c r="BB44">
        <v>26.41</v>
      </c>
      <c r="BC44" s="1">
        <v>40703</v>
      </c>
      <c r="BD44">
        <v>23.99</v>
      </c>
      <c r="BE44" s="1">
        <v>40806</v>
      </c>
      <c r="BF44">
        <v>26.79</v>
      </c>
      <c r="BG44" s="1">
        <v>40919</v>
      </c>
      <c r="BH44">
        <v>23.26</v>
      </c>
      <c r="BI44" s="1">
        <v>40977</v>
      </c>
      <c r="BJ44">
        <v>22.78</v>
      </c>
      <c r="BK44" s="1">
        <v>41068</v>
      </c>
      <c r="BL44">
        <v>19.940000000000001</v>
      </c>
      <c r="BM44" s="1">
        <v>41171</v>
      </c>
      <c r="BN44">
        <v>19.690000000000001</v>
      </c>
      <c r="BO44" s="1">
        <v>41284</v>
      </c>
      <c r="BP44">
        <v>19.21</v>
      </c>
      <c r="BQ44" s="1">
        <v>41344</v>
      </c>
      <c r="BR44">
        <v>18.79</v>
      </c>
      <c r="BS44" s="1">
        <v>41435</v>
      </c>
      <c r="BT44">
        <v>16.75</v>
      </c>
      <c r="BU44" s="1">
        <v>41535</v>
      </c>
      <c r="BV44">
        <v>17.48</v>
      </c>
      <c r="BW44" s="1">
        <v>41649</v>
      </c>
      <c r="BX44">
        <v>15.72</v>
      </c>
      <c r="BY44" s="1">
        <v>41709</v>
      </c>
      <c r="BZ44">
        <v>18.22</v>
      </c>
      <c r="CA44" s="1">
        <v>41801</v>
      </c>
      <c r="CB44">
        <v>17.62</v>
      </c>
      <c r="CC44" s="1">
        <v>41899</v>
      </c>
      <c r="CD44">
        <v>16.25</v>
      </c>
      <c r="CE44" s="1">
        <v>42013</v>
      </c>
      <c r="CF44">
        <v>15.2</v>
      </c>
      <c r="CG44" s="1">
        <v>42074</v>
      </c>
      <c r="CH44">
        <v>13.31</v>
      </c>
      <c r="CI44" s="1">
        <v>42165</v>
      </c>
      <c r="CJ44">
        <v>12.33</v>
      </c>
      <c r="CK44" s="1">
        <v>42265</v>
      </c>
      <c r="CL44">
        <v>11.7</v>
      </c>
      <c r="CM44" s="1">
        <v>42380</v>
      </c>
      <c r="CN44">
        <v>13.91</v>
      </c>
      <c r="CO44" s="1">
        <v>42439</v>
      </c>
      <c r="CP44">
        <v>14.79</v>
      </c>
      <c r="CQ44" s="1">
        <v>42529</v>
      </c>
      <c r="CR44">
        <v>19.66</v>
      </c>
      <c r="CS44" s="1">
        <v>42632</v>
      </c>
      <c r="CT44">
        <v>22.75</v>
      </c>
      <c r="CU44" s="1">
        <v>42745</v>
      </c>
      <c r="CV44">
        <v>20.309999999999999</v>
      </c>
      <c r="CW44" s="1">
        <v>42803</v>
      </c>
      <c r="CX44">
        <v>18.02</v>
      </c>
      <c r="CY44" s="1">
        <v>42895</v>
      </c>
      <c r="CZ44">
        <v>14.47</v>
      </c>
      <c r="DA44" s="1">
        <v>42997</v>
      </c>
      <c r="DB44">
        <v>14.37</v>
      </c>
      <c r="DC44" s="1">
        <v>43110</v>
      </c>
      <c r="DD44">
        <v>14.72</v>
      </c>
      <c r="DE44" s="1">
        <v>43168</v>
      </c>
      <c r="DF44">
        <v>13.06</v>
      </c>
      <c r="DG44" s="1">
        <v>43259</v>
      </c>
      <c r="DH44">
        <v>12.52</v>
      </c>
      <c r="DI44" s="1">
        <v>43362</v>
      </c>
      <c r="DJ44">
        <v>11.64</v>
      </c>
      <c r="DK44" s="1">
        <v>43475</v>
      </c>
      <c r="DL44">
        <v>12.81</v>
      </c>
      <c r="DM44" s="1">
        <v>43535</v>
      </c>
      <c r="DN44">
        <v>12.5</v>
      </c>
      <c r="DO44" s="1">
        <v>43627</v>
      </c>
      <c r="DP44">
        <v>12.83</v>
      </c>
      <c r="DQ44" s="1">
        <v>43726</v>
      </c>
      <c r="DR44">
        <v>12.07</v>
      </c>
    </row>
    <row r="45" spans="1:122" x14ac:dyDescent="0.3">
      <c r="A45" s="1">
        <v>38250</v>
      </c>
      <c r="B45">
        <v>8.26</v>
      </c>
      <c r="C45" s="1">
        <v>38364</v>
      </c>
      <c r="D45">
        <v>8.94</v>
      </c>
      <c r="E45" s="1">
        <v>38422</v>
      </c>
      <c r="F45">
        <v>9.2899999999999991</v>
      </c>
      <c r="G45" s="1">
        <v>38512</v>
      </c>
      <c r="H45">
        <v>9</v>
      </c>
      <c r="I45" s="1">
        <v>38615</v>
      </c>
      <c r="J45">
        <v>10.76</v>
      </c>
      <c r="K45" s="1">
        <v>38729</v>
      </c>
      <c r="L45">
        <v>14.81</v>
      </c>
      <c r="M45" s="1">
        <v>38786</v>
      </c>
      <c r="N45">
        <v>16.32</v>
      </c>
      <c r="O45" s="1">
        <v>38880</v>
      </c>
      <c r="P45">
        <v>15.27</v>
      </c>
      <c r="Q45" s="1">
        <v>38980</v>
      </c>
      <c r="R45">
        <v>12.89</v>
      </c>
      <c r="S45" s="1">
        <v>39098</v>
      </c>
      <c r="T45">
        <v>11.01</v>
      </c>
      <c r="U45" s="1">
        <v>39153</v>
      </c>
      <c r="V45">
        <v>10.28</v>
      </c>
      <c r="W45" s="1">
        <v>39244</v>
      </c>
      <c r="X45">
        <v>9.0500000000000007</v>
      </c>
      <c r="Y45" s="1">
        <v>39345</v>
      </c>
      <c r="Z45">
        <v>10.14</v>
      </c>
      <c r="AA45" s="1">
        <v>39463</v>
      </c>
      <c r="AB45">
        <v>12.14</v>
      </c>
      <c r="AC45" s="1">
        <v>39519</v>
      </c>
      <c r="AD45">
        <v>13.47</v>
      </c>
      <c r="AE45" s="1">
        <v>39610</v>
      </c>
      <c r="AF45">
        <v>11.64</v>
      </c>
      <c r="AG45" s="1">
        <v>39709</v>
      </c>
      <c r="AH45">
        <v>13.46</v>
      </c>
      <c r="AI45" s="1">
        <v>39825</v>
      </c>
      <c r="AJ45">
        <v>11.97</v>
      </c>
      <c r="AK45" s="1">
        <v>39884</v>
      </c>
      <c r="AL45">
        <v>13.41</v>
      </c>
      <c r="AM45" s="1">
        <v>39976</v>
      </c>
      <c r="AN45">
        <v>16.32</v>
      </c>
      <c r="AO45" s="1">
        <v>40074</v>
      </c>
      <c r="AP45">
        <v>23.24</v>
      </c>
      <c r="AQ45" s="1">
        <v>40189</v>
      </c>
      <c r="AR45">
        <v>25.65</v>
      </c>
      <c r="AS45" s="1">
        <v>40249</v>
      </c>
      <c r="AT45">
        <v>18.87</v>
      </c>
      <c r="AU45" s="1">
        <v>40339</v>
      </c>
      <c r="AV45">
        <v>15.51</v>
      </c>
      <c r="AW45" s="1">
        <v>40441</v>
      </c>
      <c r="AX45">
        <v>23.08</v>
      </c>
      <c r="AY45" s="1">
        <v>40554</v>
      </c>
      <c r="AZ45">
        <v>30.38</v>
      </c>
      <c r="BA45" s="1">
        <v>40613</v>
      </c>
      <c r="BB45">
        <v>26.44</v>
      </c>
      <c r="BC45" s="1">
        <v>40704</v>
      </c>
      <c r="BD45">
        <v>24.54</v>
      </c>
      <c r="BE45" s="1">
        <v>40807</v>
      </c>
      <c r="BF45">
        <v>25.91</v>
      </c>
      <c r="BG45" s="1">
        <v>40920</v>
      </c>
      <c r="BH45">
        <v>22.84</v>
      </c>
      <c r="BI45" s="1">
        <v>40980</v>
      </c>
      <c r="BJ45">
        <v>22.88</v>
      </c>
      <c r="BK45" s="1">
        <v>41071</v>
      </c>
      <c r="BL45">
        <v>20.149999999999999</v>
      </c>
      <c r="BM45" s="1">
        <v>41172</v>
      </c>
      <c r="BN45">
        <v>19.91</v>
      </c>
      <c r="BO45" s="1">
        <v>41285</v>
      </c>
      <c r="BP45">
        <v>19.36</v>
      </c>
      <c r="BQ45" s="1">
        <v>41345</v>
      </c>
      <c r="BR45">
        <v>18.75</v>
      </c>
      <c r="BS45" s="1">
        <v>41436</v>
      </c>
      <c r="BT45">
        <v>16.670000000000002</v>
      </c>
      <c r="BU45" s="1">
        <v>41536</v>
      </c>
      <c r="BV45">
        <v>17.739999999999998</v>
      </c>
      <c r="BW45" s="1">
        <v>41652</v>
      </c>
      <c r="BX45">
        <v>15.74</v>
      </c>
      <c r="BY45" s="1">
        <v>41710</v>
      </c>
      <c r="BZ45">
        <v>17.920000000000002</v>
      </c>
      <c r="CA45" s="1">
        <v>41802</v>
      </c>
      <c r="CB45">
        <v>17.510000000000002</v>
      </c>
      <c r="CC45" s="1">
        <v>41900</v>
      </c>
      <c r="CD45">
        <v>15.95</v>
      </c>
      <c r="CE45" s="1">
        <v>42016</v>
      </c>
      <c r="CF45">
        <v>15.04</v>
      </c>
      <c r="CG45" s="1">
        <v>42075</v>
      </c>
      <c r="CH45">
        <v>13.36</v>
      </c>
      <c r="CI45" s="1">
        <v>42166</v>
      </c>
      <c r="CJ45">
        <v>12.04</v>
      </c>
      <c r="CK45" s="1">
        <v>42268</v>
      </c>
      <c r="CL45">
        <v>11.67</v>
      </c>
      <c r="CM45" s="1">
        <v>42381</v>
      </c>
      <c r="CN45">
        <v>13.78</v>
      </c>
      <c r="CO45" s="1">
        <v>42440</v>
      </c>
      <c r="CP45">
        <v>15.06</v>
      </c>
      <c r="CQ45" s="1">
        <v>42530</v>
      </c>
      <c r="CR45">
        <v>19.8</v>
      </c>
      <c r="CS45" s="1">
        <v>42633</v>
      </c>
      <c r="CT45">
        <v>22.7</v>
      </c>
      <c r="CU45" s="1">
        <v>42746</v>
      </c>
      <c r="CV45">
        <v>20.38</v>
      </c>
      <c r="CW45" s="1">
        <v>42804</v>
      </c>
      <c r="CX45">
        <v>18.190000000000001</v>
      </c>
      <c r="CY45" s="1">
        <v>42898</v>
      </c>
      <c r="CZ45">
        <v>14.21</v>
      </c>
      <c r="DA45" s="1">
        <v>42998</v>
      </c>
      <c r="DB45">
        <v>14.7</v>
      </c>
      <c r="DC45" s="1">
        <v>43111</v>
      </c>
      <c r="DD45">
        <v>14.32</v>
      </c>
      <c r="DE45" s="1">
        <v>43171</v>
      </c>
      <c r="DF45">
        <v>13.16</v>
      </c>
      <c r="DG45" s="1">
        <v>43262</v>
      </c>
      <c r="DH45">
        <v>12.64</v>
      </c>
      <c r="DI45" s="1">
        <v>43363</v>
      </c>
      <c r="DJ45">
        <v>11.62</v>
      </c>
      <c r="DK45" s="1">
        <v>43476</v>
      </c>
      <c r="DL45">
        <v>12.92</v>
      </c>
      <c r="DM45" s="1">
        <v>43536</v>
      </c>
      <c r="DN45">
        <v>12.54</v>
      </c>
      <c r="DO45" s="1">
        <v>43628</v>
      </c>
      <c r="DP45">
        <v>12.86</v>
      </c>
      <c r="DQ45" s="1">
        <v>43727</v>
      </c>
      <c r="DR45">
        <v>12</v>
      </c>
    </row>
    <row r="46" spans="1:122" x14ac:dyDescent="0.3">
      <c r="A46" s="1">
        <v>38251</v>
      </c>
      <c r="B46">
        <v>8.42</v>
      </c>
      <c r="C46" s="1">
        <v>38365</v>
      </c>
      <c r="D46">
        <v>9.0299999999999994</v>
      </c>
      <c r="E46" s="1">
        <v>38425</v>
      </c>
      <c r="F46">
        <v>9.36</v>
      </c>
      <c r="G46" s="1">
        <v>38513</v>
      </c>
      <c r="H46">
        <v>9</v>
      </c>
      <c r="I46" s="1">
        <v>38616</v>
      </c>
      <c r="J46">
        <v>10.49</v>
      </c>
      <c r="K46" s="1">
        <v>38730</v>
      </c>
      <c r="L46">
        <v>15.31</v>
      </c>
      <c r="M46" s="1">
        <v>38789</v>
      </c>
      <c r="N46">
        <v>16.48</v>
      </c>
      <c r="O46" s="1">
        <v>38881</v>
      </c>
      <c r="P46">
        <v>15.1</v>
      </c>
      <c r="Q46" s="1">
        <v>38981</v>
      </c>
      <c r="R46">
        <v>12.35</v>
      </c>
      <c r="S46" s="1">
        <v>39099</v>
      </c>
      <c r="T46">
        <v>10.84</v>
      </c>
      <c r="U46" s="1">
        <v>39154</v>
      </c>
      <c r="V46">
        <v>10.31</v>
      </c>
      <c r="W46" s="1">
        <v>39245</v>
      </c>
      <c r="X46">
        <v>8.92</v>
      </c>
      <c r="Y46" s="1">
        <v>39346</v>
      </c>
      <c r="Z46">
        <v>10.08</v>
      </c>
      <c r="AA46" s="1">
        <v>39464</v>
      </c>
      <c r="AB46">
        <v>12.83</v>
      </c>
      <c r="AC46" s="1">
        <v>39520</v>
      </c>
      <c r="AD46">
        <v>13.87</v>
      </c>
      <c r="AE46" s="1">
        <v>39611</v>
      </c>
      <c r="AF46">
        <v>11.55</v>
      </c>
      <c r="AG46" s="1">
        <v>39710</v>
      </c>
      <c r="AH46">
        <v>13.64</v>
      </c>
      <c r="AI46" s="1">
        <v>39826</v>
      </c>
      <c r="AJ46">
        <v>12.01</v>
      </c>
      <c r="AK46" s="1">
        <v>39885</v>
      </c>
      <c r="AL46">
        <v>13.26</v>
      </c>
      <c r="AM46" s="1">
        <v>39979</v>
      </c>
      <c r="AN46">
        <v>15.9</v>
      </c>
      <c r="AO46" s="1">
        <v>40077</v>
      </c>
      <c r="AP46">
        <v>23.22</v>
      </c>
      <c r="AQ46" s="1">
        <v>40190</v>
      </c>
      <c r="AR46">
        <v>26.04</v>
      </c>
      <c r="AS46" s="1">
        <v>40252</v>
      </c>
      <c r="AT46">
        <v>18.66</v>
      </c>
      <c r="AU46" s="1">
        <v>40340</v>
      </c>
      <c r="AV46">
        <v>15.84</v>
      </c>
      <c r="AW46" s="1">
        <v>40442</v>
      </c>
      <c r="AX46">
        <v>22.77</v>
      </c>
      <c r="AY46" s="1">
        <v>40555</v>
      </c>
      <c r="AZ46">
        <v>29.89</v>
      </c>
      <c r="BA46" s="1">
        <v>40616</v>
      </c>
      <c r="BB46">
        <v>25.6</v>
      </c>
      <c r="BC46" s="1">
        <v>40707</v>
      </c>
      <c r="BD46">
        <v>24.38</v>
      </c>
      <c r="BE46" s="1">
        <v>40808</v>
      </c>
      <c r="BF46">
        <v>24.81</v>
      </c>
      <c r="BG46" s="1">
        <v>40921</v>
      </c>
      <c r="BH46">
        <v>23.33</v>
      </c>
      <c r="BI46" s="1">
        <v>40981</v>
      </c>
      <c r="BJ46">
        <v>23.21</v>
      </c>
      <c r="BK46" s="1">
        <v>41072</v>
      </c>
      <c r="BL46">
        <v>19.98</v>
      </c>
      <c r="BM46" s="1">
        <v>41173</v>
      </c>
      <c r="BN46">
        <v>20.07</v>
      </c>
      <c r="BO46" s="1">
        <v>41288</v>
      </c>
      <c r="BP46">
        <v>19.14</v>
      </c>
      <c r="BQ46" s="1">
        <v>41346</v>
      </c>
      <c r="BR46">
        <v>18.75</v>
      </c>
      <c r="BS46" s="1">
        <v>41437</v>
      </c>
      <c r="BT46">
        <v>16.57</v>
      </c>
      <c r="BU46" s="1">
        <v>41537</v>
      </c>
      <c r="BV46">
        <v>17.739999999999998</v>
      </c>
      <c r="BW46" s="1">
        <v>41653</v>
      </c>
      <c r="BX46">
        <v>15.66</v>
      </c>
      <c r="BY46" s="1">
        <v>41711</v>
      </c>
      <c r="BZ46">
        <v>18.09</v>
      </c>
      <c r="CA46" s="1">
        <v>41803</v>
      </c>
      <c r="CB46">
        <v>17.850000000000001</v>
      </c>
      <c r="CC46" s="1">
        <v>41901</v>
      </c>
      <c r="CD46">
        <v>15.8</v>
      </c>
      <c r="CE46" s="1">
        <v>42017</v>
      </c>
      <c r="CF46">
        <v>15.14</v>
      </c>
      <c r="CG46" s="1">
        <v>42076</v>
      </c>
      <c r="CH46">
        <v>12.8</v>
      </c>
      <c r="CI46" s="1">
        <v>42167</v>
      </c>
      <c r="CJ46">
        <v>12.07</v>
      </c>
      <c r="CK46" s="1">
        <v>42269</v>
      </c>
      <c r="CL46">
        <v>11.57</v>
      </c>
      <c r="CM46" s="1">
        <v>42382</v>
      </c>
      <c r="CN46">
        <v>14.11</v>
      </c>
      <c r="CO46" s="1">
        <v>42443</v>
      </c>
      <c r="CP46">
        <v>15.33</v>
      </c>
      <c r="CQ46" s="1">
        <v>42531</v>
      </c>
      <c r="CR46">
        <v>19.73</v>
      </c>
      <c r="CS46" s="1">
        <v>42634</v>
      </c>
      <c r="CT46">
        <v>22.76</v>
      </c>
      <c r="CU46" s="1">
        <v>42747</v>
      </c>
      <c r="CV46">
        <v>20.52</v>
      </c>
      <c r="CW46" s="1">
        <v>42807</v>
      </c>
      <c r="CX46">
        <v>18.149999999999999</v>
      </c>
      <c r="CY46" s="1">
        <v>42899</v>
      </c>
      <c r="CZ46">
        <v>14.02</v>
      </c>
      <c r="DA46" s="1">
        <v>42999</v>
      </c>
      <c r="DB46">
        <v>14.73</v>
      </c>
      <c r="DC46" s="1">
        <v>43112</v>
      </c>
      <c r="DD46">
        <v>14.32</v>
      </c>
      <c r="DE46" s="1">
        <v>43172</v>
      </c>
      <c r="DF46">
        <v>12.89</v>
      </c>
      <c r="DG46" s="1">
        <v>43263</v>
      </c>
      <c r="DH46">
        <v>12.67</v>
      </c>
      <c r="DI46" s="1">
        <v>43364</v>
      </c>
      <c r="DJ46">
        <v>11.68</v>
      </c>
      <c r="DK46" s="1">
        <v>43479</v>
      </c>
      <c r="DL46">
        <v>12.89</v>
      </c>
      <c r="DM46" s="1">
        <v>43537</v>
      </c>
      <c r="DN46">
        <v>12.54</v>
      </c>
      <c r="DO46" s="1">
        <v>43629</v>
      </c>
      <c r="DP46">
        <v>12.91</v>
      </c>
      <c r="DQ46" s="1">
        <v>43728</v>
      </c>
      <c r="DR46">
        <v>12.07</v>
      </c>
    </row>
    <row r="47" spans="1:122" x14ac:dyDescent="0.3">
      <c r="A47" s="1">
        <v>38252</v>
      </c>
      <c r="B47">
        <v>8.5399999999999991</v>
      </c>
      <c r="C47" s="1">
        <v>38366</v>
      </c>
      <c r="D47">
        <v>9.1300000000000008</v>
      </c>
      <c r="E47" s="1">
        <v>38426</v>
      </c>
      <c r="F47">
        <v>9.32</v>
      </c>
      <c r="G47" s="1">
        <v>38516</v>
      </c>
      <c r="H47">
        <v>8.98</v>
      </c>
      <c r="I47" s="1">
        <v>38617</v>
      </c>
      <c r="J47">
        <v>10.68</v>
      </c>
      <c r="K47" s="1">
        <v>38734</v>
      </c>
      <c r="L47">
        <v>15.63</v>
      </c>
      <c r="M47" s="1">
        <v>38790</v>
      </c>
      <c r="N47">
        <v>16.059999999999999</v>
      </c>
      <c r="O47" s="1">
        <v>38882</v>
      </c>
      <c r="P47">
        <v>15.05</v>
      </c>
      <c r="Q47" s="1">
        <v>38982</v>
      </c>
      <c r="R47">
        <v>11.38</v>
      </c>
      <c r="S47" s="1">
        <v>39100</v>
      </c>
      <c r="T47">
        <v>10.82</v>
      </c>
      <c r="U47" s="1">
        <v>39155</v>
      </c>
      <c r="V47">
        <v>10.28</v>
      </c>
      <c r="W47" s="1">
        <v>39246</v>
      </c>
      <c r="X47">
        <v>8.81</v>
      </c>
      <c r="Y47" s="1">
        <v>39349</v>
      </c>
      <c r="Z47">
        <v>10.14</v>
      </c>
      <c r="AA47" s="1">
        <v>39465</v>
      </c>
      <c r="AB47">
        <v>12.41</v>
      </c>
      <c r="AC47" s="1">
        <v>39521</v>
      </c>
      <c r="AD47">
        <v>13.86</v>
      </c>
      <c r="AE47" s="1">
        <v>39612</v>
      </c>
      <c r="AF47">
        <v>11.93</v>
      </c>
      <c r="AG47" s="1">
        <v>39713</v>
      </c>
      <c r="AH47">
        <v>14.26</v>
      </c>
      <c r="AI47" s="1">
        <v>39827</v>
      </c>
      <c r="AJ47">
        <v>11.89</v>
      </c>
      <c r="AK47" s="1">
        <v>39888</v>
      </c>
      <c r="AL47">
        <v>13.35</v>
      </c>
      <c r="AM47" s="1">
        <v>39980</v>
      </c>
      <c r="AN47">
        <v>15.78</v>
      </c>
      <c r="AO47" s="1">
        <v>40078</v>
      </c>
      <c r="AP47">
        <v>23.61</v>
      </c>
      <c r="AQ47" s="1">
        <v>40191</v>
      </c>
      <c r="AR47">
        <v>26.77</v>
      </c>
      <c r="AS47" s="1">
        <v>40253</v>
      </c>
      <c r="AT47">
        <v>17.690000000000001</v>
      </c>
      <c r="AU47" s="1">
        <v>40343</v>
      </c>
      <c r="AV47">
        <v>15.99</v>
      </c>
      <c r="AW47" s="1">
        <v>40443</v>
      </c>
      <c r="AX47">
        <v>23.19</v>
      </c>
      <c r="AY47" s="1">
        <v>40556</v>
      </c>
      <c r="AZ47">
        <v>29.85</v>
      </c>
      <c r="BA47" s="1">
        <v>40617</v>
      </c>
      <c r="BB47">
        <v>23.57</v>
      </c>
      <c r="BC47" s="1">
        <v>40708</v>
      </c>
      <c r="BD47">
        <v>24.23</v>
      </c>
      <c r="BE47" s="1">
        <v>40809</v>
      </c>
      <c r="BF47">
        <v>24.13</v>
      </c>
      <c r="BG47" s="1">
        <v>40925</v>
      </c>
      <c r="BH47">
        <v>23.33</v>
      </c>
      <c r="BI47" s="1">
        <v>40982</v>
      </c>
      <c r="BJ47">
        <v>23.48</v>
      </c>
      <c r="BK47" s="1">
        <v>41073</v>
      </c>
      <c r="BL47">
        <v>19.68</v>
      </c>
      <c r="BM47" s="1">
        <v>41176</v>
      </c>
      <c r="BN47">
        <v>20.27</v>
      </c>
      <c r="BO47" s="1">
        <v>41289</v>
      </c>
      <c r="BP47">
        <v>18.87</v>
      </c>
      <c r="BQ47" s="1">
        <v>41347</v>
      </c>
      <c r="BR47">
        <v>18.8</v>
      </c>
      <c r="BS47" s="1">
        <v>41438</v>
      </c>
      <c r="BT47">
        <v>16.53</v>
      </c>
      <c r="BU47" s="1">
        <v>41540</v>
      </c>
      <c r="BV47">
        <v>17.760000000000002</v>
      </c>
      <c r="BW47" s="1">
        <v>41654</v>
      </c>
      <c r="BX47">
        <v>15.42</v>
      </c>
      <c r="BY47" s="1">
        <v>41712</v>
      </c>
      <c r="BZ47">
        <v>17.61</v>
      </c>
      <c r="CA47" s="1">
        <v>41806</v>
      </c>
      <c r="CB47">
        <v>17.97</v>
      </c>
      <c r="CC47" s="1">
        <v>41904</v>
      </c>
      <c r="CD47">
        <v>15.64</v>
      </c>
      <c r="CE47" s="1">
        <v>42018</v>
      </c>
      <c r="CF47">
        <v>15.19</v>
      </c>
      <c r="CG47" s="1">
        <v>42079</v>
      </c>
      <c r="CH47">
        <v>12.97</v>
      </c>
      <c r="CI47" s="1">
        <v>42170</v>
      </c>
      <c r="CJ47">
        <v>11.83</v>
      </c>
      <c r="CK47" s="1">
        <v>42270</v>
      </c>
      <c r="CL47">
        <v>11.55</v>
      </c>
      <c r="CM47" s="1">
        <v>42383</v>
      </c>
      <c r="CN47">
        <v>14.44</v>
      </c>
      <c r="CO47" s="1">
        <v>42444</v>
      </c>
      <c r="CP47">
        <v>15.27</v>
      </c>
      <c r="CQ47" s="1">
        <v>42534</v>
      </c>
      <c r="CR47">
        <v>19.64</v>
      </c>
      <c r="CS47" s="1">
        <v>42635</v>
      </c>
      <c r="CT47">
        <v>22.67</v>
      </c>
      <c r="CU47" s="1">
        <v>42748</v>
      </c>
      <c r="CV47">
        <v>20.350000000000001</v>
      </c>
      <c r="CW47" s="1">
        <v>42808</v>
      </c>
      <c r="CX47">
        <v>18.09</v>
      </c>
      <c r="CY47" s="1">
        <v>42900</v>
      </c>
      <c r="CZ47">
        <v>13.85</v>
      </c>
      <c r="DA47" s="1">
        <v>43000</v>
      </c>
      <c r="DB47">
        <v>14.64</v>
      </c>
      <c r="DC47" s="1">
        <v>43116</v>
      </c>
      <c r="DD47">
        <v>13.77</v>
      </c>
      <c r="DE47" s="1">
        <v>43173</v>
      </c>
      <c r="DF47">
        <v>12.97</v>
      </c>
      <c r="DG47" s="1">
        <v>43264</v>
      </c>
      <c r="DH47">
        <v>12.76</v>
      </c>
      <c r="DI47" s="1">
        <v>43367</v>
      </c>
      <c r="DJ47">
        <v>11.23</v>
      </c>
      <c r="DK47" s="1">
        <v>43480</v>
      </c>
      <c r="DL47">
        <v>13.25</v>
      </c>
      <c r="DM47" s="1">
        <v>43538</v>
      </c>
      <c r="DN47">
        <v>12.57</v>
      </c>
      <c r="DO47" s="1">
        <v>43630</v>
      </c>
      <c r="DP47">
        <v>12.92</v>
      </c>
      <c r="DQ47" s="1">
        <v>43731</v>
      </c>
      <c r="DR47">
        <v>12.21</v>
      </c>
    </row>
    <row r="48" spans="1:122" x14ac:dyDescent="0.3">
      <c r="A48" s="1">
        <v>38253</v>
      </c>
      <c r="B48">
        <v>8.77</v>
      </c>
      <c r="C48" s="1">
        <v>38370</v>
      </c>
      <c r="D48">
        <v>9.15</v>
      </c>
      <c r="E48" s="1">
        <v>38427</v>
      </c>
      <c r="F48">
        <v>9.32</v>
      </c>
      <c r="G48" s="1">
        <v>38517</v>
      </c>
      <c r="H48">
        <v>8.9499999999999993</v>
      </c>
      <c r="I48" s="1">
        <v>38618</v>
      </c>
      <c r="J48">
        <v>10.64</v>
      </c>
      <c r="K48" s="1">
        <v>38735</v>
      </c>
      <c r="L48">
        <v>15.68</v>
      </c>
      <c r="M48" s="1">
        <v>38791</v>
      </c>
      <c r="N48">
        <v>16.36</v>
      </c>
      <c r="O48" s="1">
        <v>38883</v>
      </c>
      <c r="P48">
        <v>15.33</v>
      </c>
      <c r="Q48" s="1">
        <v>38985</v>
      </c>
      <c r="R48">
        <v>10.87</v>
      </c>
      <c r="S48" s="1">
        <v>39101</v>
      </c>
      <c r="T48">
        <v>10.96</v>
      </c>
      <c r="U48" s="1">
        <v>39156</v>
      </c>
      <c r="V48">
        <v>10.130000000000001</v>
      </c>
      <c r="W48" s="1">
        <v>39247</v>
      </c>
      <c r="X48">
        <v>8.81</v>
      </c>
      <c r="Y48" s="1">
        <v>39350</v>
      </c>
      <c r="Z48">
        <v>10.1</v>
      </c>
      <c r="AA48" s="1">
        <v>39469</v>
      </c>
      <c r="AB48">
        <v>12</v>
      </c>
      <c r="AC48" s="1">
        <v>39524</v>
      </c>
      <c r="AD48">
        <v>12.42</v>
      </c>
      <c r="AE48" s="1">
        <v>39615</v>
      </c>
      <c r="AF48">
        <v>12.27</v>
      </c>
      <c r="AG48" s="1">
        <v>39714</v>
      </c>
      <c r="AH48">
        <v>13.94</v>
      </c>
      <c r="AI48" s="1">
        <v>39828</v>
      </c>
      <c r="AJ48">
        <v>12.26</v>
      </c>
      <c r="AK48" s="1">
        <v>39889</v>
      </c>
      <c r="AL48">
        <v>13.47</v>
      </c>
      <c r="AM48" s="1">
        <v>39981</v>
      </c>
      <c r="AN48">
        <v>15.95</v>
      </c>
      <c r="AO48" s="1">
        <v>40079</v>
      </c>
      <c r="AP48">
        <v>23.08</v>
      </c>
      <c r="AQ48" s="1">
        <v>40192</v>
      </c>
      <c r="AR48">
        <v>26.52</v>
      </c>
      <c r="AS48" s="1">
        <v>40254</v>
      </c>
      <c r="AT48">
        <v>17.87</v>
      </c>
      <c r="AU48" s="1">
        <v>40344</v>
      </c>
      <c r="AV48">
        <v>15.95</v>
      </c>
      <c r="AW48" s="1">
        <v>40444</v>
      </c>
      <c r="AX48">
        <v>23.62</v>
      </c>
      <c r="AY48" s="1">
        <v>40557</v>
      </c>
      <c r="AZ48">
        <v>28.93</v>
      </c>
      <c r="BA48" s="1">
        <v>40618</v>
      </c>
      <c r="BB48">
        <v>23.66</v>
      </c>
      <c r="BC48" s="1">
        <v>40709</v>
      </c>
      <c r="BD48">
        <v>24.15</v>
      </c>
      <c r="BE48" s="1">
        <v>40812</v>
      </c>
      <c r="BF48">
        <v>24.28</v>
      </c>
      <c r="BG48" s="1">
        <v>40926</v>
      </c>
      <c r="BH48">
        <v>23.46</v>
      </c>
      <c r="BI48" s="1">
        <v>40983</v>
      </c>
      <c r="BJ48">
        <v>24.32</v>
      </c>
      <c r="BK48" s="1">
        <v>41074</v>
      </c>
      <c r="BL48">
        <v>19.510000000000002</v>
      </c>
      <c r="BM48" s="1">
        <v>41177</v>
      </c>
      <c r="BN48">
        <v>20.72</v>
      </c>
      <c r="BO48" s="1">
        <v>41290</v>
      </c>
      <c r="BP48">
        <v>18.68</v>
      </c>
      <c r="BQ48" s="1">
        <v>41348</v>
      </c>
      <c r="BR48">
        <v>18.850000000000001</v>
      </c>
      <c r="BS48" s="1">
        <v>41439</v>
      </c>
      <c r="BT48">
        <v>17.09</v>
      </c>
      <c r="BU48" s="1">
        <v>41541</v>
      </c>
      <c r="BV48">
        <v>17.93</v>
      </c>
      <c r="BW48" s="1">
        <v>41655</v>
      </c>
      <c r="BX48">
        <v>15.62</v>
      </c>
      <c r="BY48" s="1">
        <v>41715</v>
      </c>
      <c r="BZ48">
        <v>17.399999999999999</v>
      </c>
      <c r="CA48" s="1">
        <v>41807</v>
      </c>
      <c r="CB48">
        <v>17.91</v>
      </c>
      <c r="CC48" s="1">
        <v>41905</v>
      </c>
      <c r="CD48">
        <v>15.73</v>
      </c>
      <c r="CE48" s="1">
        <v>42019</v>
      </c>
      <c r="CF48">
        <v>15.56</v>
      </c>
      <c r="CG48" s="1">
        <v>42080</v>
      </c>
      <c r="CH48">
        <v>12.93</v>
      </c>
      <c r="CI48" s="1">
        <v>42171</v>
      </c>
      <c r="CJ48">
        <v>11.68</v>
      </c>
      <c r="CK48" s="1">
        <v>42271</v>
      </c>
      <c r="CL48">
        <v>11.86</v>
      </c>
      <c r="CM48" s="1">
        <v>42384</v>
      </c>
      <c r="CN48">
        <v>14.48</v>
      </c>
      <c r="CO48" s="1">
        <v>42445</v>
      </c>
      <c r="CP48">
        <v>15.41</v>
      </c>
      <c r="CQ48" s="1">
        <v>42535</v>
      </c>
      <c r="CR48">
        <v>19.420000000000002</v>
      </c>
      <c r="CS48" s="1">
        <v>42636</v>
      </c>
      <c r="CT48">
        <v>22.7</v>
      </c>
      <c r="CU48" s="1">
        <v>42752</v>
      </c>
      <c r="CV48">
        <v>20.55</v>
      </c>
      <c r="CW48" s="1">
        <v>42809</v>
      </c>
      <c r="CX48">
        <v>18.170000000000002</v>
      </c>
      <c r="CY48" s="1">
        <v>42901</v>
      </c>
      <c r="CZ48">
        <v>13.68</v>
      </c>
      <c r="DA48" s="1">
        <v>43003</v>
      </c>
      <c r="DB48">
        <v>14.35</v>
      </c>
      <c r="DC48" s="1">
        <v>43117</v>
      </c>
      <c r="DD48">
        <v>13.58</v>
      </c>
      <c r="DE48" s="1">
        <v>43174</v>
      </c>
      <c r="DF48">
        <v>12.95</v>
      </c>
      <c r="DG48" s="1">
        <v>43265</v>
      </c>
      <c r="DH48">
        <v>12.56</v>
      </c>
      <c r="DI48" s="1">
        <v>43368</v>
      </c>
      <c r="DJ48">
        <v>11.15</v>
      </c>
      <c r="DK48" s="1">
        <v>43481</v>
      </c>
      <c r="DL48">
        <v>13.3</v>
      </c>
      <c r="DM48" s="1">
        <v>43539</v>
      </c>
      <c r="DN48">
        <v>12.68</v>
      </c>
      <c r="DO48" s="1">
        <v>43633</v>
      </c>
      <c r="DP48">
        <v>12.84</v>
      </c>
      <c r="DQ48" s="1">
        <v>43732</v>
      </c>
      <c r="DR48">
        <v>12.41</v>
      </c>
    </row>
    <row r="49" spans="1:122" x14ac:dyDescent="0.3">
      <c r="A49" s="1">
        <v>38254</v>
      </c>
      <c r="B49">
        <v>8.6300000000000008</v>
      </c>
      <c r="C49" s="1">
        <v>38371</v>
      </c>
      <c r="D49">
        <v>9.16</v>
      </c>
      <c r="E49" s="1">
        <v>38428</v>
      </c>
      <c r="F49">
        <v>9.31</v>
      </c>
      <c r="G49" s="1">
        <v>38518</v>
      </c>
      <c r="H49">
        <v>8.7799999999999994</v>
      </c>
      <c r="I49" s="1">
        <v>38621</v>
      </c>
      <c r="J49">
        <v>10.62</v>
      </c>
      <c r="K49" s="1">
        <v>38736</v>
      </c>
      <c r="L49">
        <v>15.93</v>
      </c>
      <c r="M49" s="1">
        <v>38792</v>
      </c>
      <c r="N49">
        <v>16.27</v>
      </c>
      <c r="O49" s="1">
        <v>38884</v>
      </c>
      <c r="P49">
        <v>15.35</v>
      </c>
      <c r="Q49" s="1">
        <v>38986</v>
      </c>
      <c r="R49">
        <v>11.11</v>
      </c>
      <c r="S49" s="1">
        <v>39104</v>
      </c>
      <c r="T49">
        <v>11.06</v>
      </c>
      <c r="U49" s="1">
        <v>39157</v>
      </c>
      <c r="V49">
        <v>10.17</v>
      </c>
      <c r="W49" s="1">
        <v>39248</v>
      </c>
      <c r="X49">
        <v>8.98</v>
      </c>
      <c r="Y49" s="1">
        <v>39351</v>
      </c>
      <c r="Z49">
        <v>10.02</v>
      </c>
      <c r="AA49" s="1">
        <v>39470</v>
      </c>
      <c r="AB49">
        <v>11.87</v>
      </c>
      <c r="AC49" s="1">
        <v>39525</v>
      </c>
      <c r="AD49">
        <v>12.58</v>
      </c>
      <c r="AE49" s="1">
        <v>39616</v>
      </c>
      <c r="AF49">
        <v>12.43</v>
      </c>
      <c r="AG49" s="1">
        <v>39715</v>
      </c>
      <c r="AH49">
        <v>14.1</v>
      </c>
      <c r="AI49" s="1">
        <v>39829</v>
      </c>
      <c r="AJ49">
        <v>12.57</v>
      </c>
      <c r="AK49" s="1">
        <v>39890</v>
      </c>
      <c r="AL49">
        <v>13.63</v>
      </c>
      <c r="AM49" s="1">
        <v>39982</v>
      </c>
      <c r="AN49">
        <v>15.84</v>
      </c>
      <c r="AO49" s="1">
        <v>40080</v>
      </c>
      <c r="AP49">
        <v>22.92</v>
      </c>
      <c r="AQ49" s="1">
        <v>40193</v>
      </c>
      <c r="AR49">
        <v>26.38</v>
      </c>
      <c r="AS49" s="1">
        <v>40255</v>
      </c>
      <c r="AT49">
        <v>18.510000000000002</v>
      </c>
      <c r="AU49" s="1">
        <v>40345</v>
      </c>
      <c r="AV49">
        <v>16.05</v>
      </c>
      <c r="AW49" s="1">
        <v>40445</v>
      </c>
      <c r="AX49">
        <v>24.4</v>
      </c>
      <c r="AY49" s="1">
        <v>40561</v>
      </c>
      <c r="AZ49">
        <v>29.3</v>
      </c>
      <c r="BA49" s="1">
        <v>40619</v>
      </c>
      <c r="BB49">
        <v>24.6</v>
      </c>
      <c r="BC49" s="1">
        <v>40710</v>
      </c>
      <c r="BD49">
        <v>24.93</v>
      </c>
      <c r="BE49" s="1">
        <v>40813</v>
      </c>
      <c r="BF49">
        <v>24.7</v>
      </c>
      <c r="BG49" s="1">
        <v>40927</v>
      </c>
      <c r="BH49">
        <v>23.92</v>
      </c>
      <c r="BI49" s="1">
        <v>40984</v>
      </c>
      <c r="BJ49">
        <v>24.27</v>
      </c>
      <c r="BK49" s="1">
        <v>41075</v>
      </c>
      <c r="BL49">
        <v>20.010000000000002</v>
      </c>
      <c r="BM49" s="1">
        <v>41178</v>
      </c>
      <c r="BN49">
        <v>20.38</v>
      </c>
      <c r="BO49" s="1">
        <v>41291</v>
      </c>
      <c r="BP49">
        <v>18.600000000000001</v>
      </c>
      <c r="BQ49" s="1">
        <v>41351</v>
      </c>
      <c r="BR49">
        <v>18.329999999999998</v>
      </c>
      <c r="BS49" s="1">
        <v>41442</v>
      </c>
      <c r="BT49">
        <v>17.25</v>
      </c>
      <c r="BU49" s="1">
        <v>41542</v>
      </c>
      <c r="BV49">
        <v>18.190000000000001</v>
      </c>
      <c r="BW49" s="1">
        <v>41656</v>
      </c>
      <c r="BX49">
        <v>15.4</v>
      </c>
      <c r="BY49" s="1">
        <v>41716</v>
      </c>
      <c r="BZ49">
        <v>17.48</v>
      </c>
      <c r="CA49" s="1">
        <v>41808</v>
      </c>
      <c r="CB49">
        <v>18.350000000000001</v>
      </c>
      <c r="CC49" s="1">
        <v>41906</v>
      </c>
      <c r="CD49">
        <v>15.9</v>
      </c>
      <c r="CE49" s="1">
        <v>42020</v>
      </c>
      <c r="CF49">
        <v>15.57</v>
      </c>
      <c r="CG49" s="1">
        <v>42081</v>
      </c>
      <c r="CH49">
        <v>12.89</v>
      </c>
      <c r="CI49" s="1">
        <v>42172</v>
      </c>
      <c r="CJ49">
        <v>11.77</v>
      </c>
      <c r="CK49" s="1">
        <v>42272</v>
      </c>
      <c r="CL49">
        <v>12.41</v>
      </c>
      <c r="CM49" s="1">
        <v>42388</v>
      </c>
      <c r="CN49">
        <v>14.41</v>
      </c>
      <c r="CO49" s="1">
        <v>42446</v>
      </c>
      <c r="CP49">
        <v>15.91</v>
      </c>
      <c r="CQ49" s="1">
        <v>42536</v>
      </c>
      <c r="CR49">
        <v>19.850000000000001</v>
      </c>
      <c r="CS49" s="1">
        <v>42639</v>
      </c>
      <c r="CT49">
        <v>23.12</v>
      </c>
      <c r="CU49" s="1">
        <v>42753</v>
      </c>
      <c r="CV49">
        <v>20.8</v>
      </c>
      <c r="CW49" s="1">
        <v>42810</v>
      </c>
      <c r="CX49">
        <v>18.170000000000002</v>
      </c>
      <c r="CY49" s="1">
        <v>42902</v>
      </c>
      <c r="CZ49">
        <v>13.63</v>
      </c>
      <c r="DA49" s="1">
        <v>43004</v>
      </c>
      <c r="DB49">
        <v>13.91</v>
      </c>
      <c r="DC49" s="1">
        <v>43118</v>
      </c>
      <c r="DD49">
        <v>13.24</v>
      </c>
      <c r="DE49" s="1">
        <v>43175</v>
      </c>
      <c r="DF49">
        <v>12.85</v>
      </c>
      <c r="DG49" s="1">
        <v>43266</v>
      </c>
      <c r="DH49">
        <v>12.35</v>
      </c>
      <c r="DI49" s="1">
        <v>43369</v>
      </c>
      <c r="DJ49">
        <v>10.91</v>
      </c>
      <c r="DK49" s="1">
        <v>43482</v>
      </c>
      <c r="DL49">
        <v>13</v>
      </c>
      <c r="DM49" s="1">
        <v>43542</v>
      </c>
      <c r="DN49">
        <v>13.01</v>
      </c>
      <c r="DO49" s="1">
        <v>43634</v>
      </c>
      <c r="DP49">
        <v>12.83</v>
      </c>
      <c r="DQ49" s="1">
        <v>43733</v>
      </c>
      <c r="DR49">
        <v>12.66</v>
      </c>
    </row>
    <row r="50" spans="1:122" x14ac:dyDescent="0.3">
      <c r="A50" s="1">
        <v>38257</v>
      </c>
      <c r="B50">
        <v>9.0299999999999994</v>
      </c>
      <c r="C50" s="1">
        <v>38372</v>
      </c>
      <c r="D50">
        <v>9.23</v>
      </c>
      <c r="E50" s="1">
        <v>38429</v>
      </c>
      <c r="F50">
        <v>9.2200000000000006</v>
      </c>
      <c r="G50" s="1">
        <v>38519</v>
      </c>
      <c r="H50">
        <v>8.93</v>
      </c>
      <c r="I50" s="1">
        <v>38622</v>
      </c>
      <c r="J50">
        <v>11.07</v>
      </c>
      <c r="K50" s="1">
        <v>38737</v>
      </c>
      <c r="L50">
        <v>16.899999999999999</v>
      </c>
      <c r="M50" s="1">
        <v>38793</v>
      </c>
      <c r="N50">
        <v>16.13</v>
      </c>
      <c r="O50" s="1">
        <v>38887</v>
      </c>
      <c r="P50">
        <v>15.19</v>
      </c>
      <c r="Q50" s="1">
        <v>38987</v>
      </c>
      <c r="R50">
        <v>11.17</v>
      </c>
      <c r="S50" s="1">
        <v>39105</v>
      </c>
      <c r="T50">
        <v>10.94</v>
      </c>
      <c r="U50" s="1">
        <v>39160</v>
      </c>
      <c r="V50">
        <v>10.15</v>
      </c>
      <c r="W50" s="1">
        <v>39251</v>
      </c>
      <c r="X50">
        <v>9.56</v>
      </c>
      <c r="Y50" s="1">
        <v>39352</v>
      </c>
      <c r="Z50">
        <v>10.1</v>
      </c>
      <c r="AA50" s="1">
        <v>39471</v>
      </c>
      <c r="AB50">
        <v>11.88</v>
      </c>
      <c r="AC50" s="1">
        <v>39526</v>
      </c>
      <c r="AD50">
        <v>12.13</v>
      </c>
      <c r="AE50" s="1">
        <v>39617</v>
      </c>
      <c r="AF50">
        <v>12.89</v>
      </c>
      <c r="AG50" s="1">
        <v>39716</v>
      </c>
      <c r="AH50">
        <v>14.55</v>
      </c>
      <c r="AI50" s="1">
        <v>39833</v>
      </c>
      <c r="AJ50">
        <v>12.85</v>
      </c>
      <c r="AK50" s="1">
        <v>39891</v>
      </c>
      <c r="AL50">
        <v>13.99</v>
      </c>
      <c r="AM50" s="1">
        <v>39983</v>
      </c>
      <c r="AN50">
        <v>16.07</v>
      </c>
      <c r="AO50" s="1">
        <v>40081</v>
      </c>
      <c r="AP50">
        <v>23.17</v>
      </c>
      <c r="AQ50" s="1">
        <v>40197</v>
      </c>
      <c r="AR50">
        <v>27.52</v>
      </c>
      <c r="AS50" s="1">
        <v>40256</v>
      </c>
      <c r="AT50">
        <v>18.309999999999999</v>
      </c>
      <c r="AU50" s="1">
        <v>40346</v>
      </c>
      <c r="AV50">
        <v>15.6</v>
      </c>
      <c r="AW50" s="1">
        <v>40448</v>
      </c>
      <c r="AX50">
        <v>24.98</v>
      </c>
      <c r="AY50" s="1">
        <v>40562</v>
      </c>
      <c r="AZ50">
        <v>29.26</v>
      </c>
      <c r="BA50" s="1">
        <v>40620</v>
      </c>
      <c r="BB50">
        <v>25.49</v>
      </c>
      <c r="BC50" s="1">
        <v>40711</v>
      </c>
      <c r="BD50">
        <v>25.38</v>
      </c>
      <c r="BE50" s="1">
        <v>40814</v>
      </c>
      <c r="BF50">
        <v>24.3</v>
      </c>
      <c r="BG50" s="1">
        <v>40928</v>
      </c>
      <c r="BH50">
        <v>24.2</v>
      </c>
      <c r="BI50" s="1">
        <v>40987</v>
      </c>
      <c r="BJ50">
        <v>24.55</v>
      </c>
      <c r="BK50" s="1">
        <v>41078</v>
      </c>
      <c r="BL50">
        <v>19.989999999999998</v>
      </c>
      <c r="BM50" s="1">
        <v>41179</v>
      </c>
      <c r="BN50">
        <v>20.39</v>
      </c>
      <c r="BO50" s="1">
        <v>41292</v>
      </c>
      <c r="BP50">
        <v>18.52</v>
      </c>
      <c r="BQ50" s="1">
        <v>41352</v>
      </c>
      <c r="BR50">
        <v>18.39</v>
      </c>
      <c r="BS50" s="1">
        <v>41443</v>
      </c>
      <c r="BT50">
        <v>17.059999999999999</v>
      </c>
      <c r="BU50" s="1">
        <v>41543</v>
      </c>
      <c r="BV50">
        <v>18.190000000000001</v>
      </c>
      <c r="BW50" s="1">
        <v>41660</v>
      </c>
      <c r="BX50">
        <v>15.41</v>
      </c>
      <c r="BY50" s="1">
        <v>41717</v>
      </c>
      <c r="BZ50">
        <v>17.649999999999999</v>
      </c>
      <c r="CA50" s="1">
        <v>41809</v>
      </c>
      <c r="CB50">
        <v>18.690000000000001</v>
      </c>
      <c r="CC50" s="1">
        <v>41907</v>
      </c>
      <c r="CD50">
        <v>16.079999999999998</v>
      </c>
      <c r="CE50" s="1">
        <v>42024</v>
      </c>
      <c r="CF50">
        <v>15.99</v>
      </c>
      <c r="CG50" s="1">
        <v>42082</v>
      </c>
      <c r="CH50">
        <v>12.81</v>
      </c>
      <c r="CI50" s="1">
        <v>42173</v>
      </c>
      <c r="CJ50">
        <v>11.69</v>
      </c>
      <c r="CK50" s="1">
        <v>42275</v>
      </c>
      <c r="CL50">
        <v>12.38</v>
      </c>
      <c r="CM50" s="1">
        <v>42389</v>
      </c>
      <c r="CN50">
        <v>13.91</v>
      </c>
      <c r="CO50" s="1">
        <v>42447</v>
      </c>
      <c r="CP50">
        <v>15.91</v>
      </c>
      <c r="CQ50" s="1">
        <v>42537</v>
      </c>
      <c r="CR50">
        <v>19.760000000000002</v>
      </c>
      <c r="CS50" s="1">
        <v>42640</v>
      </c>
      <c r="CT50">
        <v>23.44</v>
      </c>
      <c r="CU50" s="1">
        <v>42754</v>
      </c>
      <c r="CV50">
        <v>20.22</v>
      </c>
      <c r="CW50" s="1">
        <v>42811</v>
      </c>
      <c r="CX50">
        <v>18.100000000000001</v>
      </c>
      <c r="CY50" s="1">
        <v>42905</v>
      </c>
      <c r="CZ50">
        <v>13.67</v>
      </c>
      <c r="DA50" s="1">
        <v>43005</v>
      </c>
      <c r="DB50">
        <v>13.83</v>
      </c>
      <c r="DC50" s="1">
        <v>43119</v>
      </c>
      <c r="DD50">
        <v>13.4</v>
      </c>
      <c r="DE50" s="1">
        <v>43178</v>
      </c>
      <c r="DF50">
        <v>13.05</v>
      </c>
      <c r="DG50" s="1">
        <v>43269</v>
      </c>
      <c r="DH50">
        <v>12.28</v>
      </c>
      <c r="DI50" s="1">
        <v>43370</v>
      </c>
      <c r="DJ50">
        <v>10.91</v>
      </c>
      <c r="DK50" s="1">
        <v>43483</v>
      </c>
      <c r="DL50">
        <v>13.16</v>
      </c>
      <c r="DM50" s="1">
        <v>43543</v>
      </c>
      <c r="DN50">
        <v>12.96</v>
      </c>
      <c r="DO50" s="1">
        <v>43635</v>
      </c>
      <c r="DP50">
        <v>12.74</v>
      </c>
      <c r="DQ50" s="1">
        <v>43734</v>
      </c>
      <c r="DR50">
        <v>12.62</v>
      </c>
    </row>
    <row r="51" spans="1:122" x14ac:dyDescent="0.3">
      <c r="A51" s="1">
        <v>38258</v>
      </c>
      <c r="B51">
        <v>8.93</v>
      </c>
      <c r="C51" s="1">
        <v>38373</v>
      </c>
      <c r="D51">
        <v>9.18</v>
      </c>
      <c r="E51" s="1">
        <v>38432</v>
      </c>
      <c r="F51">
        <v>8.98</v>
      </c>
      <c r="G51" s="1">
        <v>38520</v>
      </c>
      <c r="H51">
        <v>9.06</v>
      </c>
      <c r="I51" s="1">
        <v>38623</v>
      </c>
      <c r="J51">
        <v>11.25</v>
      </c>
      <c r="K51" s="1">
        <v>38740</v>
      </c>
      <c r="L51">
        <v>17.27</v>
      </c>
      <c r="M51" s="1">
        <v>38796</v>
      </c>
      <c r="N51">
        <v>16.32</v>
      </c>
      <c r="O51" s="1">
        <v>38888</v>
      </c>
      <c r="P51">
        <v>15.58</v>
      </c>
      <c r="Q51" s="1">
        <v>38988</v>
      </c>
      <c r="R51">
        <v>11.55</v>
      </c>
      <c r="S51" s="1">
        <v>39106</v>
      </c>
      <c r="T51">
        <v>10.93</v>
      </c>
      <c r="U51" s="1">
        <v>39161</v>
      </c>
      <c r="V51">
        <v>10.18</v>
      </c>
      <c r="W51" s="1">
        <v>39252</v>
      </c>
      <c r="X51">
        <v>9.44</v>
      </c>
      <c r="Y51" s="1">
        <v>39353</v>
      </c>
      <c r="Z51">
        <v>10.15</v>
      </c>
      <c r="AA51" s="1">
        <v>39472</v>
      </c>
      <c r="AB51">
        <v>12.34</v>
      </c>
      <c r="AC51" s="1">
        <v>39527</v>
      </c>
      <c r="AD51">
        <v>12.23</v>
      </c>
      <c r="AE51" s="1">
        <v>39618</v>
      </c>
      <c r="AF51">
        <v>12.71</v>
      </c>
      <c r="AG51" s="1">
        <v>39717</v>
      </c>
      <c r="AH51">
        <v>14.48</v>
      </c>
      <c r="AI51" s="1">
        <v>39834</v>
      </c>
      <c r="AJ51">
        <v>12.81</v>
      </c>
      <c r="AK51" s="1">
        <v>39892</v>
      </c>
      <c r="AL51">
        <v>13.97</v>
      </c>
      <c r="AM51" s="1">
        <v>39986</v>
      </c>
      <c r="AN51">
        <v>16.239999999999998</v>
      </c>
      <c r="AO51" s="1">
        <v>40084</v>
      </c>
      <c r="AP51">
        <v>24.1</v>
      </c>
      <c r="AQ51" s="1">
        <v>40198</v>
      </c>
      <c r="AR51">
        <v>27.79</v>
      </c>
      <c r="AS51" s="1">
        <v>40259</v>
      </c>
      <c r="AT51">
        <v>17.62</v>
      </c>
      <c r="AU51" s="1">
        <v>40347</v>
      </c>
      <c r="AV51">
        <v>15.38</v>
      </c>
      <c r="AW51" s="1">
        <v>40449</v>
      </c>
      <c r="AX51">
        <v>25.29</v>
      </c>
      <c r="AY51" s="1">
        <v>40563</v>
      </c>
      <c r="AZ51">
        <v>29.28</v>
      </c>
      <c r="BA51" s="1">
        <v>40623</v>
      </c>
      <c r="BB51">
        <v>25.33</v>
      </c>
      <c r="BC51" s="1">
        <v>40714</v>
      </c>
      <c r="BD51">
        <v>26.21</v>
      </c>
      <c r="BE51" s="1">
        <v>40815</v>
      </c>
      <c r="BF51">
        <v>25.87</v>
      </c>
      <c r="BG51" s="1">
        <v>40931</v>
      </c>
      <c r="BH51">
        <v>24.31</v>
      </c>
      <c r="BI51" s="1">
        <v>40988</v>
      </c>
      <c r="BJ51">
        <v>24.56</v>
      </c>
      <c r="BK51" s="1">
        <v>41079</v>
      </c>
      <c r="BL51">
        <v>20.79</v>
      </c>
      <c r="BM51" s="1">
        <v>41180</v>
      </c>
      <c r="BN51">
        <v>20.420000000000002</v>
      </c>
      <c r="BO51" s="1">
        <v>41296</v>
      </c>
      <c r="BP51">
        <v>18.239999999999998</v>
      </c>
      <c r="BQ51" s="1">
        <v>41353</v>
      </c>
      <c r="BR51">
        <v>18.420000000000002</v>
      </c>
      <c r="BS51" s="1">
        <v>41444</v>
      </c>
      <c r="BT51">
        <v>17.29</v>
      </c>
      <c r="BU51" s="1">
        <v>41544</v>
      </c>
      <c r="BV51">
        <v>17.739999999999998</v>
      </c>
      <c r="BW51" s="1">
        <v>41661</v>
      </c>
      <c r="BX51">
        <v>15.25</v>
      </c>
      <c r="BY51" s="1">
        <v>41718</v>
      </c>
      <c r="BZ51">
        <v>17.39</v>
      </c>
      <c r="CA51" s="1">
        <v>41810</v>
      </c>
      <c r="CB51">
        <v>18.75</v>
      </c>
      <c r="CC51" s="1">
        <v>41908</v>
      </c>
      <c r="CD51">
        <v>16.559999999999999</v>
      </c>
      <c r="CE51" s="1">
        <v>42025</v>
      </c>
      <c r="CF51">
        <v>16.11</v>
      </c>
      <c r="CG51" s="1">
        <v>42083</v>
      </c>
      <c r="CH51">
        <v>12.85</v>
      </c>
      <c r="CI51" s="1">
        <v>42174</v>
      </c>
      <c r="CJ51">
        <v>11.55</v>
      </c>
      <c r="CK51" s="1">
        <v>42276</v>
      </c>
      <c r="CL51">
        <v>12.46</v>
      </c>
      <c r="CM51" s="1">
        <v>42390</v>
      </c>
      <c r="CN51">
        <v>14.16</v>
      </c>
      <c r="CO51" s="1">
        <v>42450</v>
      </c>
      <c r="CP51">
        <v>16.190000000000001</v>
      </c>
      <c r="CQ51" s="1">
        <v>42538</v>
      </c>
      <c r="CR51">
        <v>19.899999999999999</v>
      </c>
      <c r="CS51" s="1">
        <v>42641</v>
      </c>
      <c r="CT51">
        <v>23.78</v>
      </c>
      <c r="CU51" s="1">
        <v>42755</v>
      </c>
      <c r="CV51">
        <v>20.22</v>
      </c>
      <c r="CW51" s="1">
        <v>42814</v>
      </c>
      <c r="CX51">
        <v>17.690000000000001</v>
      </c>
      <c r="CY51" s="1">
        <v>42906</v>
      </c>
      <c r="CZ51">
        <v>13.82</v>
      </c>
      <c r="DA51" s="1">
        <v>43006</v>
      </c>
      <c r="DB51">
        <v>13.95</v>
      </c>
      <c r="DC51" s="1">
        <v>43122</v>
      </c>
      <c r="DD51">
        <v>13.31</v>
      </c>
      <c r="DE51" s="1">
        <v>43179</v>
      </c>
      <c r="DF51">
        <v>12.75</v>
      </c>
      <c r="DG51" s="1">
        <v>43270</v>
      </c>
      <c r="DH51">
        <v>12.13</v>
      </c>
      <c r="DI51" s="1">
        <v>43371</v>
      </c>
      <c r="DJ51">
        <v>11.2</v>
      </c>
      <c r="DK51" s="1">
        <v>43487</v>
      </c>
      <c r="DL51">
        <v>13.06</v>
      </c>
      <c r="DM51" s="1">
        <v>43544</v>
      </c>
      <c r="DN51">
        <v>12.95</v>
      </c>
      <c r="DO51" s="1">
        <v>43636</v>
      </c>
      <c r="DP51">
        <v>12.68</v>
      </c>
      <c r="DQ51" s="1">
        <v>43735</v>
      </c>
      <c r="DR51">
        <v>12.62</v>
      </c>
    </row>
    <row r="52" spans="1:122" x14ac:dyDescent="0.3">
      <c r="A52" s="1">
        <v>38259</v>
      </c>
      <c r="B52">
        <v>8.98</v>
      </c>
      <c r="C52" s="1">
        <v>38376</v>
      </c>
      <c r="D52">
        <v>9.2200000000000006</v>
      </c>
      <c r="E52" s="1">
        <v>38433</v>
      </c>
      <c r="F52">
        <v>8.94</v>
      </c>
      <c r="G52" s="1">
        <v>38523</v>
      </c>
      <c r="H52">
        <v>9.1300000000000008</v>
      </c>
      <c r="I52" s="1">
        <v>38624</v>
      </c>
      <c r="J52">
        <v>11.14</v>
      </c>
      <c r="K52" s="1">
        <v>38741</v>
      </c>
      <c r="L52">
        <v>17.72</v>
      </c>
      <c r="M52" s="1">
        <v>38797</v>
      </c>
      <c r="N52">
        <v>16.670000000000002</v>
      </c>
      <c r="O52" s="1">
        <v>38889</v>
      </c>
      <c r="P52">
        <v>16.190000000000001</v>
      </c>
      <c r="Q52" s="1">
        <v>38989</v>
      </c>
      <c r="R52">
        <v>11.75</v>
      </c>
      <c r="S52" s="1">
        <v>39107</v>
      </c>
      <c r="T52">
        <v>10.88</v>
      </c>
      <c r="U52" s="1">
        <v>39162</v>
      </c>
      <c r="V52">
        <v>10.17</v>
      </c>
      <c r="W52" s="1">
        <v>39253</v>
      </c>
      <c r="X52">
        <v>9.4700000000000006</v>
      </c>
      <c r="Y52" s="1">
        <v>39356</v>
      </c>
      <c r="Z52">
        <v>9.93</v>
      </c>
      <c r="AA52" s="1">
        <v>39475</v>
      </c>
      <c r="AB52">
        <v>12.64</v>
      </c>
      <c r="AC52" s="1">
        <v>39531</v>
      </c>
      <c r="AD52">
        <v>12.26</v>
      </c>
      <c r="AE52" s="1">
        <v>39619</v>
      </c>
      <c r="AF52">
        <v>13.08</v>
      </c>
      <c r="AG52" s="1">
        <v>39720</v>
      </c>
      <c r="AH52">
        <v>13.89</v>
      </c>
      <c r="AI52" s="1">
        <v>39835</v>
      </c>
      <c r="AJ52">
        <v>12.64</v>
      </c>
      <c r="AK52" s="1">
        <v>39895</v>
      </c>
      <c r="AL52">
        <v>13.86</v>
      </c>
      <c r="AM52" s="1">
        <v>39987</v>
      </c>
      <c r="AN52">
        <v>16.98</v>
      </c>
      <c r="AO52" s="1">
        <v>40085</v>
      </c>
      <c r="AP52">
        <v>24.94</v>
      </c>
      <c r="AQ52" s="1">
        <v>40199</v>
      </c>
      <c r="AR52">
        <v>28.02</v>
      </c>
      <c r="AS52" s="1">
        <v>40260</v>
      </c>
      <c r="AT52">
        <v>16.45</v>
      </c>
      <c r="AU52" s="1">
        <v>40350</v>
      </c>
      <c r="AV52">
        <v>15.96</v>
      </c>
      <c r="AW52" s="1">
        <v>40450</v>
      </c>
      <c r="AX52">
        <v>24.93</v>
      </c>
      <c r="AY52" s="1">
        <v>40564</v>
      </c>
      <c r="AZ52">
        <v>29.98</v>
      </c>
      <c r="BA52" s="1">
        <v>40624</v>
      </c>
      <c r="BB52">
        <v>25.25</v>
      </c>
      <c r="BC52" s="1">
        <v>40715</v>
      </c>
      <c r="BD52">
        <v>26.26</v>
      </c>
      <c r="BE52" s="1">
        <v>40816</v>
      </c>
      <c r="BF52">
        <v>25.29</v>
      </c>
      <c r="BG52" s="1">
        <v>40932</v>
      </c>
      <c r="BH52">
        <v>24.27</v>
      </c>
      <c r="BI52" s="1">
        <v>40989</v>
      </c>
      <c r="BJ52">
        <v>24.2</v>
      </c>
      <c r="BK52" s="1">
        <v>41080</v>
      </c>
      <c r="BL52">
        <v>20.97</v>
      </c>
      <c r="BM52" s="1">
        <v>41183</v>
      </c>
      <c r="BN52">
        <v>21.13</v>
      </c>
      <c r="BO52" s="1">
        <v>41297</v>
      </c>
      <c r="BP52">
        <v>18.53</v>
      </c>
      <c r="BQ52" s="1">
        <v>41354</v>
      </c>
      <c r="BR52">
        <v>18.27</v>
      </c>
      <c r="BS52" s="1">
        <v>41445</v>
      </c>
      <c r="BT52">
        <v>16.66</v>
      </c>
      <c r="BU52" s="1">
        <v>41547</v>
      </c>
      <c r="BV52">
        <v>18.14</v>
      </c>
      <c r="BW52" s="1">
        <v>41662</v>
      </c>
      <c r="BX52">
        <v>15.26</v>
      </c>
      <c r="BY52" s="1">
        <v>41719</v>
      </c>
      <c r="BZ52">
        <v>17.2</v>
      </c>
      <c r="CA52" s="1">
        <v>41813</v>
      </c>
      <c r="CB52">
        <v>18.71</v>
      </c>
      <c r="CC52" s="1">
        <v>41911</v>
      </c>
      <c r="CD52">
        <v>16.8</v>
      </c>
      <c r="CE52" s="1">
        <v>42026</v>
      </c>
      <c r="CF52">
        <v>16.16</v>
      </c>
      <c r="CG52" s="1">
        <v>42086</v>
      </c>
      <c r="CH52">
        <v>12.92</v>
      </c>
      <c r="CI52" s="1">
        <v>42177</v>
      </c>
      <c r="CJ52">
        <v>11.94</v>
      </c>
      <c r="CK52" s="1">
        <v>42277</v>
      </c>
      <c r="CL52">
        <v>12.88</v>
      </c>
      <c r="CM52" s="1">
        <v>42391</v>
      </c>
      <c r="CN52">
        <v>14.17</v>
      </c>
      <c r="CO52" s="1">
        <v>42451</v>
      </c>
      <c r="CP52">
        <v>16.43</v>
      </c>
      <c r="CQ52" s="1">
        <v>42541</v>
      </c>
      <c r="CR52">
        <v>19.760000000000002</v>
      </c>
      <c r="CS52" s="1">
        <v>42642</v>
      </c>
      <c r="CT52">
        <v>23.35</v>
      </c>
      <c r="CU52" s="1">
        <v>42758</v>
      </c>
      <c r="CV52">
        <v>20.63</v>
      </c>
      <c r="CW52" s="1">
        <v>42815</v>
      </c>
      <c r="CX52">
        <v>17.32</v>
      </c>
      <c r="CY52" s="1">
        <v>42907</v>
      </c>
      <c r="CZ52">
        <v>13.26</v>
      </c>
      <c r="DA52" s="1">
        <v>43007</v>
      </c>
      <c r="DB52">
        <v>14.1</v>
      </c>
      <c r="DC52" s="1">
        <v>43123</v>
      </c>
      <c r="DD52">
        <v>13.36</v>
      </c>
      <c r="DE52" s="1">
        <v>43180</v>
      </c>
      <c r="DF52">
        <v>12.87</v>
      </c>
      <c r="DG52" s="1">
        <v>43271</v>
      </c>
      <c r="DH52">
        <v>12.19</v>
      </c>
      <c r="DI52" s="1">
        <v>43374</v>
      </c>
      <c r="DJ52">
        <v>11.61</v>
      </c>
      <c r="DK52" s="1">
        <v>43488</v>
      </c>
      <c r="DL52">
        <v>13.08</v>
      </c>
      <c r="DM52" s="1">
        <v>43545</v>
      </c>
      <c r="DN52">
        <v>12.73</v>
      </c>
      <c r="DO52" s="1">
        <v>43637</v>
      </c>
      <c r="DP52">
        <v>12.48</v>
      </c>
      <c r="DQ52" s="1">
        <v>43738</v>
      </c>
      <c r="DR52">
        <v>12.65</v>
      </c>
    </row>
    <row r="53" spans="1:122" x14ac:dyDescent="0.3">
      <c r="A53" s="1">
        <v>38260</v>
      </c>
      <c r="B53">
        <v>9.06</v>
      </c>
      <c r="C53" s="1">
        <v>38377</v>
      </c>
      <c r="D53">
        <v>9.2899999999999991</v>
      </c>
      <c r="E53" s="1">
        <v>38434</v>
      </c>
      <c r="F53">
        <v>8.82</v>
      </c>
      <c r="G53" s="1">
        <v>38524</v>
      </c>
      <c r="H53">
        <v>9.07</v>
      </c>
      <c r="I53" s="1">
        <v>38625</v>
      </c>
      <c r="J53">
        <v>11.23</v>
      </c>
      <c r="K53" s="1">
        <v>38742</v>
      </c>
      <c r="L53">
        <v>17.8</v>
      </c>
      <c r="M53" s="1">
        <v>38798</v>
      </c>
      <c r="N53">
        <v>16.5</v>
      </c>
      <c r="O53" s="1">
        <v>38890</v>
      </c>
      <c r="P53">
        <v>16.21</v>
      </c>
      <c r="Q53" s="1">
        <v>38992</v>
      </c>
      <c r="R53">
        <v>11.32</v>
      </c>
      <c r="S53" s="1">
        <v>39108</v>
      </c>
      <c r="T53">
        <v>10.92</v>
      </c>
      <c r="U53" s="1">
        <v>39163</v>
      </c>
      <c r="V53">
        <v>10.23</v>
      </c>
      <c r="W53" s="1">
        <v>39254</v>
      </c>
      <c r="X53">
        <v>9.6</v>
      </c>
      <c r="Y53" s="1">
        <v>39357</v>
      </c>
      <c r="Z53">
        <v>10.02</v>
      </c>
      <c r="AA53" s="1">
        <v>39476</v>
      </c>
      <c r="AB53">
        <v>12.61</v>
      </c>
      <c r="AC53" s="1">
        <v>39532</v>
      </c>
      <c r="AD53">
        <v>12.49</v>
      </c>
      <c r="AE53" s="1">
        <v>39622</v>
      </c>
      <c r="AF53">
        <v>12.87</v>
      </c>
      <c r="AG53" s="1">
        <v>39721</v>
      </c>
      <c r="AH53">
        <v>13.66</v>
      </c>
      <c r="AI53" s="1">
        <v>39836</v>
      </c>
      <c r="AJ53">
        <v>12.94</v>
      </c>
      <c r="AK53" s="1">
        <v>39896</v>
      </c>
      <c r="AL53">
        <v>13.61</v>
      </c>
      <c r="AM53" s="1">
        <v>39988</v>
      </c>
      <c r="AN53">
        <v>17.13</v>
      </c>
      <c r="AO53" s="1">
        <v>40086</v>
      </c>
      <c r="AP53">
        <v>25.39</v>
      </c>
      <c r="AQ53" s="1">
        <v>40200</v>
      </c>
      <c r="AR53">
        <v>27.6</v>
      </c>
      <c r="AS53" s="1">
        <v>40261</v>
      </c>
      <c r="AT53">
        <v>17.489999999999998</v>
      </c>
      <c r="AU53" s="1">
        <v>40351</v>
      </c>
      <c r="AV53">
        <v>15.92</v>
      </c>
      <c r="AW53" s="1">
        <v>40451</v>
      </c>
      <c r="AX53">
        <v>23.48</v>
      </c>
      <c r="AY53" s="1">
        <v>40567</v>
      </c>
      <c r="AZ53">
        <v>30</v>
      </c>
      <c r="BA53" s="1">
        <v>40625</v>
      </c>
      <c r="BB53">
        <v>24.65</v>
      </c>
      <c r="BC53" s="1">
        <v>40716</v>
      </c>
      <c r="BD53">
        <v>26</v>
      </c>
      <c r="BE53" s="1">
        <v>40819</v>
      </c>
      <c r="BF53">
        <v>24.85</v>
      </c>
      <c r="BG53" s="1">
        <v>40933</v>
      </c>
      <c r="BH53">
        <v>23.99</v>
      </c>
      <c r="BI53" s="1">
        <v>40990</v>
      </c>
      <c r="BJ53">
        <v>24.72</v>
      </c>
      <c r="BK53" s="1">
        <v>41081</v>
      </c>
      <c r="BL53">
        <v>20.79</v>
      </c>
      <c r="BM53" s="1">
        <v>41184</v>
      </c>
      <c r="BN53">
        <v>21.59</v>
      </c>
      <c r="BO53" s="1">
        <v>41298</v>
      </c>
      <c r="BP53">
        <v>18.46</v>
      </c>
      <c r="BQ53" s="1">
        <v>41355</v>
      </c>
      <c r="BR53">
        <v>18.21</v>
      </c>
      <c r="BS53" s="1">
        <v>41446</v>
      </c>
      <c r="BT53">
        <v>16.93</v>
      </c>
      <c r="BU53" s="1">
        <v>41548</v>
      </c>
      <c r="BV53">
        <v>18.32</v>
      </c>
      <c r="BW53" s="1">
        <v>41663</v>
      </c>
      <c r="BX53">
        <v>15.29</v>
      </c>
      <c r="BY53" s="1">
        <v>41722</v>
      </c>
      <c r="BZ53">
        <v>17.21</v>
      </c>
      <c r="CA53" s="1">
        <v>41814</v>
      </c>
      <c r="CB53">
        <v>18.690000000000001</v>
      </c>
      <c r="CC53" s="1">
        <v>41912</v>
      </c>
      <c r="CD53">
        <v>16.45</v>
      </c>
      <c r="CE53" s="1">
        <v>42027</v>
      </c>
      <c r="CF53">
        <v>15.49</v>
      </c>
      <c r="CG53" s="1">
        <v>42087</v>
      </c>
      <c r="CH53">
        <v>12.65</v>
      </c>
      <c r="CI53" s="1">
        <v>42178</v>
      </c>
      <c r="CJ53">
        <v>11.77</v>
      </c>
      <c r="CK53" s="1">
        <v>42278</v>
      </c>
      <c r="CL53">
        <v>13.26</v>
      </c>
      <c r="CM53" s="1">
        <v>42394</v>
      </c>
      <c r="CN53">
        <v>13.94</v>
      </c>
      <c r="CO53" s="1">
        <v>42452</v>
      </c>
      <c r="CP53">
        <v>16.59</v>
      </c>
      <c r="CQ53" s="1">
        <v>42542</v>
      </c>
      <c r="CR53">
        <v>19.34</v>
      </c>
      <c r="CS53" s="1">
        <v>42643</v>
      </c>
      <c r="CT53">
        <v>23</v>
      </c>
      <c r="CU53" s="1">
        <v>42759</v>
      </c>
      <c r="CV53">
        <v>20.64</v>
      </c>
      <c r="CW53" s="1">
        <v>42816</v>
      </c>
      <c r="CX53">
        <v>17.29</v>
      </c>
      <c r="CY53" s="1">
        <v>42908</v>
      </c>
      <c r="CZ53">
        <v>13.06</v>
      </c>
      <c r="DA53" s="1">
        <v>43010</v>
      </c>
      <c r="DB53">
        <v>14.31</v>
      </c>
      <c r="DC53" s="1">
        <v>43124</v>
      </c>
      <c r="DD53">
        <v>13.31</v>
      </c>
      <c r="DE53" s="1">
        <v>43181</v>
      </c>
      <c r="DF53">
        <v>12.95</v>
      </c>
      <c r="DG53" s="1">
        <v>43272</v>
      </c>
      <c r="DH53">
        <v>12.21</v>
      </c>
      <c r="DI53" s="1">
        <v>43375</v>
      </c>
      <c r="DJ53">
        <v>12.07</v>
      </c>
      <c r="DK53" s="1">
        <v>43489</v>
      </c>
      <c r="DL53">
        <v>13.11</v>
      </c>
      <c r="DM53" s="1">
        <v>43546</v>
      </c>
      <c r="DN53">
        <v>12.74</v>
      </c>
      <c r="DO53" s="1">
        <v>43640</v>
      </c>
      <c r="DP53">
        <v>12.47</v>
      </c>
      <c r="DQ53" s="1">
        <v>43739</v>
      </c>
      <c r="DR53">
        <v>12.88</v>
      </c>
    </row>
    <row r="54" spans="1:122" x14ac:dyDescent="0.3">
      <c r="A54" s="1">
        <v>38261</v>
      </c>
      <c r="B54">
        <v>8.9</v>
      </c>
      <c r="C54" s="1">
        <v>38378</v>
      </c>
      <c r="D54">
        <v>9.58</v>
      </c>
      <c r="E54" s="1">
        <v>38435</v>
      </c>
      <c r="F54">
        <v>8.8800000000000008</v>
      </c>
      <c r="G54" s="1">
        <v>38525</v>
      </c>
      <c r="H54">
        <v>9.11</v>
      </c>
      <c r="I54" s="1">
        <v>38628</v>
      </c>
      <c r="J54">
        <v>11.53</v>
      </c>
      <c r="K54" s="1">
        <v>38743</v>
      </c>
      <c r="L54">
        <v>18.34</v>
      </c>
      <c r="M54" s="1">
        <v>38799</v>
      </c>
      <c r="N54">
        <v>16.54</v>
      </c>
      <c r="O54" s="1">
        <v>38891</v>
      </c>
      <c r="P54">
        <v>15.93</v>
      </c>
      <c r="Q54" s="1">
        <v>38993</v>
      </c>
      <c r="R54">
        <v>10.89</v>
      </c>
      <c r="S54" s="1">
        <v>39111</v>
      </c>
      <c r="T54">
        <v>10.8</v>
      </c>
      <c r="U54" s="1">
        <v>39164</v>
      </c>
      <c r="V54">
        <v>10.220000000000001</v>
      </c>
      <c r="W54" s="1">
        <v>39255</v>
      </c>
      <c r="X54">
        <v>9.69</v>
      </c>
      <c r="Y54" s="1">
        <v>39358</v>
      </c>
      <c r="Z54">
        <v>9.84</v>
      </c>
      <c r="AA54" s="1">
        <v>39477</v>
      </c>
      <c r="AB54">
        <v>12.85</v>
      </c>
      <c r="AC54" s="1">
        <v>39533</v>
      </c>
      <c r="AD54">
        <v>12.58</v>
      </c>
      <c r="AE54" s="1">
        <v>39623</v>
      </c>
      <c r="AF54">
        <v>12.71</v>
      </c>
      <c r="AG54" s="1">
        <v>39722</v>
      </c>
      <c r="AH54">
        <v>13.93</v>
      </c>
      <c r="AI54" s="1">
        <v>39839</v>
      </c>
      <c r="AJ54">
        <v>13.13</v>
      </c>
      <c r="AK54" s="1">
        <v>39897</v>
      </c>
      <c r="AL54">
        <v>13.51</v>
      </c>
      <c r="AM54" s="1">
        <v>39989</v>
      </c>
      <c r="AN54">
        <v>17.7</v>
      </c>
      <c r="AO54" s="1">
        <v>40087</v>
      </c>
      <c r="AP54">
        <v>24.64</v>
      </c>
      <c r="AQ54" s="1">
        <v>40203</v>
      </c>
      <c r="AR54">
        <v>28.5</v>
      </c>
      <c r="AS54" s="1">
        <v>40262</v>
      </c>
      <c r="AT54">
        <v>16.97</v>
      </c>
      <c r="AU54" s="1">
        <v>40352</v>
      </c>
      <c r="AV54">
        <v>15.81</v>
      </c>
      <c r="AW54" s="1">
        <v>40452</v>
      </c>
      <c r="AX54">
        <v>23.36</v>
      </c>
      <c r="AY54" s="1">
        <v>40568</v>
      </c>
      <c r="AZ54">
        <v>29.54</v>
      </c>
      <c r="BA54" s="1">
        <v>40626</v>
      </c>
      <c r="BB54">
        <v>25.31</v>
      </c>
      <c r="BC54" s="1">
        <v>40717</v>
      </c>
      <c r="BD54">
        <v>26.08</v>
      </c>
      <c r="BE54" s="1">
        <v>40820</v>
      </c>
      <c r="BF54">
        <v>24.69</v>
      </c>
      <c r="BG54" s="1">
        <v>40934</v>
      </c>
      <c r="BH54">
        <v>24.17</v>
      </c>
      <c r="BI54" s="1">
        <v>40991</v>
      </c>
      <c r="BJ54">
        <v>24.5</v>
      </c>
      <c r="BK54" s="1">
        <v>41082</v>
      </c>
      <c r="BL54">
        <v>19.75</v>
      </c>
      <c r="BM54" s="1">
        <v>41185</v>
      </c>
      <c r="BN54">
        <v>21.58</v>
      </c>
      <c r="BO54" s="1">
        <v>41299</v>
      </c>
      <c r="BP54">
        <v>18.420000000000002</v>
      </c>
      <c r="BQ54" s="1">
        <v>41358</v>
      </c>
      <c r="BR54">
        <v>18</v>
      </c>
      <c r="BS54" s="1">
        <v>41449</v>
      </c>
      <c r="BT54">
        <v>17.14</v>
      </c>
      <c r="BU54" s="1">
        <v>41549</v>
      </c>
      <c r="BV54">
        <v>18.510000000000002</v>
      </c>
      <c r="BW54" s="1">
        <v>41666</v>
      </c>
      <c r="BX54">
        <v>15.03</v>
      </c>
      <c r="BY54" s="1">
        <v>41723</v>
      </c>
      <c r="BZ54">
        <v>17.36</v>
      </c>
      <c r="CA54" s="1">
        <v>41815</v>
      </c>
      <c r="CB54">
        <v>18.61</v>
      </c>
      <c r="CC54" s="1">
        <v>41913</v>
      </c>
      <c r="CD54">
        <v>16.04</v>
      </c>
      <c r="CE54" s="1">
        <v>42030</v>
      </c>
      <c r="CF54">
        <v>15.68</v>
      </c>
      <c r="CG54" s="1">
        <v>42088</v>
      </c>
      <c r="CH54">
        <v>12.69</v>
      </c>
      <c r="CI54" s="1">
        <v>42179</v>
      </c>
      <c r="CJ54">
        <v>12.02</v>
      </c>
      <c r="CK54" s="1">
        <v>42279</v>
      </c>
      <c r="CL54">
        <v>13.53</v>
      </c>
      <c r="CM54" s="1">
        <v>42395</v>
      </c>
      <c r="CN54">
        <v>13.87</v>
      </c>
      <c r="CO54" s="1">
        <v>42453</v>
      </c>
      <c r="CP54">
        <v>15.88</v>
      </c>
      <c r="CQ54" s="1">
        <v>42543</v>
      </c>
      <c r="CR54">
        <v>19.170000000000002</v>
      </c>
      <c r="CS54" s="1">
        <v>42646</v>
      </c>
      <c r="CT54">
        <v>22.67</v>
      </c>
      <c r="CU54" s="1">
        <v>42760</v>
      </c>
      <c r="CV54">
        <v>20.399999999999999</v>
      </c>
      <c r="CW54" s="1">
        <v>42817</v>
      </c>
      <c r="CX54">
        <v>17.59</v>
      </c>
      <c r="CY54" s="1">
        <v>42909</v>
      </c>
      <c r="CZ54">
        <v>13.17</v>
      </c>
      <c r="DA54" s="1">
        <v>43011</v>
      </c>
      <c r="DB54">
        <v>14.04</v>
      </c>
      <c r="DC54" s="1">
        <v>43125</v>
      </c>
      <c r="DD54">
        <v>13.42</v>
      </c>
      <c r="DE54" s="1">
        <v>43182</v>
      </c>
      <c r="DF54">
        <v>12.76</v>
      </c>
      <c r="DG54" s="1">
        <v>43273</v>
      </c>
      <c r="DH54">
        <v>12.41</v>
      </c>
      <c r="DI54" s="1">
        <v>43376</v>
      </c>
      <c r="DJ54">
        <v>12.23</v>
      </c>
      <c r="DK54" s="1">
        <v>43490</v>
      </c>
      <c r="DL54">
        <v>12.59</v>
      </c>
      <c r="DM54" s="1">
        <v>43549</v>
      </c>
      <c r="DN54">
        <v>12.65</v>
      </c>
      <c r="DO54" s="1">
        <v>43641</v>
      </c>
      <c r="DP54">
        <v>12.57</v>
      </c>
      <c r="DQ54" s="1">
        <v>43740</v>
      </c>
      <c r="DR54">
        <v>12.89</v>
      </c>
    </row>
    <row r="55" spans="1:122" x14ac:dyDescent="0.3">
      <c r="A55" s="1">
        <v>38264</v>
      </c>
      <c r="B55">
        <v>8.93</v>
      </c>
      <c r="C55" s="1">
        <v>38379</v>
      </c>
      <c r="D55">
        <v>9.51</v>
      </c>
      <c r="E55" s="1">
        <v>38439</v>
      </c>
      <c r="F55">
        <v>8.84</v>
      </c>
      <c r="G55" s="1">
        <v>38526</v>
      </c>
      <c r="H55">
        <v>9.18</v>
      </c>
      <c r="I55" s="1">
        <v>38629</v>
      </c>
      <c r="J55">
        <v>11.43</v>
      </c>
      <c r="K55" s="1">
        <v>38744</v>
      </c>
      <c r="L55">
        <v>18.489999999999998</v>
      </c>
      <c r="M55" s="1">
        <v>38800</v>
      </c>
      <c r="N55">
        <v>16.850000000000001</v>
      </c>
      <c r="O55" s="1">
        <v>38894</v>
      </c>
      <c r="P55">
        <v>16.309999999999999</v>
      </c>
      <c r="Q55" s="1">
        <v>38994</v>
      </c>
      <c r="R55">
        <v>11.16</v>
      </c>
      <c r="S55" s="1">
        <v>39112</v>
      </c>
      <c r="T55">
        <v>10.75</v>
      </c>
      <c r="U55" s="1">
        <v>39167</v>
      </c>
      <c r="V55">
        <v>10.050000000000001</v>
      </c>
      <c r="W55" s="1">
        <v>39258</v>
      </c>
      <c r="X55">
        <v>9.44</v>
      </c>
      <c r="Y55" s="1">
        <v>39359</v>
      </c>
      <c r="Z55">
        <v>9.7899999999999991</v>
      </c>
      <c r="AA55" s="1">
        <v>39478</v>
      </c>
      <c r="AB55">
        <v>12.86</v>
      </c>
      <c r="AC55" s="1">
        <v>39534</v>
      </c>
      <c r="AD55">
        <v>12.5</v>
      </c>
      <c r="AE55" s="1">
        <v>39624</v>
      </c>
      <c r="AF55">
        <v>12.65</v>
      </c>
      <c r="AG55" s="1">
        <v>39723</v>
      </c>
      <c r="AH55">
        <v>13.08</v>
      </c>
      <c r="AI55" s="1">
        <v>39840</v>
      </c>
      <c r="AJ55">
        <v>13.16</v>
      </c>
      <c r="AK55" s="1">
        <v>39898</v>
      </c>
      <c r="AL55">
        <v>13.42</v>
      </c>
      <c r="AM55" s="1">
        <v>39990</v>
      </c>
      <c r="AN55">
        <v>17.309999999999999</v>
      </c>
      <c r="AO55" s="1">
        <v>40088</v>
      </c>
      <c r="AP55">
        <v>23.78</v>
      </c>
      <c r="AQ55" s="1">
        <v>40204</v>
      </c>
      <c r="AR55">
        <v>28.17</v>
      </c>
      <c r="AS55" s="1">
        <v>40263</v>
      </c>
      <c r="AT55">
        <v>16.86</v>
      </c>
      <c r="AU55" s="1">
        <v>40353</v>
      </c>
      <c r="AV55">
        <v>16.190000000000001</v>
      </c>
      <c r="AW55" s="1">
        <v>40455</v>
      </c>
      <c r="AX55">
        <v>22.99</v>
      </c>
      <c r="AY55" s="1">
        <v>40569</v>
      </c>
      <c r="AZ55">
        <v>30.58</v>
      </c>
      <c r="BA55" s="1">
        <v>40627</v>
      </c>
      <c r="BB55">
        <v>25.62</v>
      </c>
      <c r="BC55" s="1">
        <v>40718</v>
      </c>
      <c r="BD55">
        <v>26</v>
      </c>
      <c r="BE55" s="1">
        <v>40821</v>
      </c>
      <c r="BF55">
        <v>24.8</v>
      </c>
      <c r="BG55" s="1">
        <v>40935</v>
      </c>
      <c r="BH55">
        <v>23.67</v>
      </c>
      <c r="BI55" s="1">
        <v>40994</v>
      </c>
      <c r="BJ55">
        <v>23.81</v>
      </c>
      <c r="BK55" s="1">
        <v>41085</v>
      </c>
      <c r="BL55">
        <v>19.93</v>
      </c>
      <c r="BM55" s="1">
        <v>41186</v>
      </c>
      <c r="BN55">
        <v>21.6</v>
      </c>
      <c r="BO55" s="1">
        <v>41302</v>
      </c>
      <c r="BP55">
        <v>18.72</v>
      </c>
      <c r="BQ55" s="1">
        <v>41359</v>
      </c>
      <c r="BR55">
        <v>17.82</v>
      </c>
      <c r="BS55" s="1">
        <v>41450</v>
      </c>
      <c r="BT55">
        <v>17.34</v>
      </c>
      <c r="BU55" s="1">
        <v>41550</v>
      </c>
      <c r="BV55">
        <v>18.52</v>
      </c>
      <c r="BW55" s="1">
        <v>41667</v>
      </c>
      <c r="BX55">
        <v>15.23</v>
      </c>
      <c r="BY55" s="1">
        <v>41724</v>
      </c>
      <c r="BZ55">
        <v>17.739999999999998</v>
      </c>
      <c r="CA55" s="1">
        <v>41816</v>
      </c>
      <c r="CB55">
        <v>18.73</v>
      </c>
      <c r="CC55" s="1">
        <v>41914</v>
      </c>
      <c r="CD55">
        <v>16.05</v>
      </c>
      <c r="CE55" s="1">
        <v>42031</v>
      </c>
      <c r="CF55">
        <v>15.49</v>
      </c>
      <c r="CG55" s="1">
        <v>42089</v>
      </c>
      <c r="CH55">
        <v>12.53</v>
      </c>
      <c r="CI55" s="1">
        <v>42180</v>
      </c>
      <c r="CJ55">
        <v>11.87</v>
      </c>
      <c r="CK55" s="1">
        <v>42282</v>
      </c>
      <c r="CL55">
        <v>13.64</v>
      </c>
      <c r="CM55" s="1">
        <v>42396</v>
      </c>
      <c r="CN55">
        <v>13.55</v>
      </c>
      <c r="CO55" s="1">
        <v>42457</v>
      </c>
      <c r="CP55">
        <v>16.03</v>
      </c>
      <c r="CQ55" s="1">
        <v>42544</v>
      </c>
      <c r="CR55">
        <v>19.190000000000001</v>
      </c>
      <c r="CS55" s="1">
        <v>42647</v>
      </c>
      <c r="CT55">
        <v>23.26</v>
      </c>
      <c r="CU55" s="1">
        <v>42761</v>
      </c>
      <c r="CV55">
        <v>20.36</v>
      </c>
      <c r="CW55" s="1">
        <v>42818</v>
      </c>
      <c r="CX55">
        <v>17.690000000000001</v>
      </c>
      <c r="CY55" s="1">
        <v>42912</v>
      </c>
      <c r="CZ55">
        <v>12.85</v>
      </c>
      <c r="DA55" s="1">
        <v>43012</v>
      </c>
      <c r="DB55">
        <v>14.25</v>
      </c>
      <c r="DC55" s="1">
        <v>43126</v>
      </c>
      <c r="DD55">
        <v>13.52</v>
      </c>
      <c r="DE55" s="1">
        <v>43185</v>
      </c>
      <c r="DF55">
        <v>12.61</v>
      </c>
      <c r="DG55" s="1">
        <v>43276</v>
      </c>
      <c r="DH55">
        <v>12.32</v>
      </c>
      <c r="DI55" s="1">
        <v>43377</v>
      </c>
      <c r="DJ55">
        <v>12.33</v>
      </c>
      <c r="DK55" s="1">
        <v>43493</v>
      </c>
      <c r="DL55">
        <v>12.89</v>
      </c>
      <c r="DM55" s="1">
        <v>43550</v>
      </c>
      <c r="DN55">
        <v>12.74</v>
      </c>
      <c r="DO55" s="1">
        <v>43642</v>
      </c>
      <c r="DP55">
        <v>12.32</v>
      </c>
      <c r="DQ55" s="1">
        <v>43741</v>
      </c>
      <c r="DR55">
        <v>12.74</v>
      </c>
    </row>
    <row r="56" spans="1:122" x14ac:dyDescent="0.3">
      <c r="A56" s="1">
        <v>38265</v>
      </c>
      <c r="B56">
        <v>9.0500000000000007</v>
      </c>
      <c r="C56" s="1">
        <v>38380</v>
      </c>
      <c r="D56">
        <v>9.4600000000000009</v>
      </c>
      <c r="E56" s="1">
        <v>38440</v>
      </c>
      <c r="F56">
        <v>8.76</v>
      </c>
      <c r="G56" s="1">
        <v>38527</v>
      </c>
      <c r="H56">
        <v>9.09</v>
      </c>
      <c r="I56" s="1">
        <v>38630</v>
      </c>
      <c r="J56">
        <v>11.44</v>
      </c>
      <c r="K56" s="1">
        <v>38747</v>
      </c>
      <c r="L56">
        <v>18.170000000000002</v>
      </c>
      <c r="M56" s="1">
        <v>38803</v>
      </c>
      <c r="N56">
        <v>17.260000000000002</v>
      </c>
      <c r="O56" s="1">
        <v>38895</v>
      </c>
      <c r="P56">
        <v>16.190000000000001</v>
      </c>
      <c r="Q56" s="1">
        <v>38995</v>
      </c>
      <c r="R56">
        <v>11.14</v>
      </c>
      <c r="S56" s="1">
        <v>39113</v>
      </c>
      <c r="T56">
        <v>10.81</v>
      </c>
      <c r="U56" s="1">
        <v>39168</v>
      </c>
      <c r="V56">
        <v>10.17</v>
      </c>
      <c r="W56" s="1">
        <v>39259</v>
      </c>
      <c r="X56">
        <v>9.7100000000000009</v>
      </c>
      <c r="Y56" s="1">
        <v>39360</v>
      </c>
      <c r="Z56">
        <v>9.7899999999999991</v>
      </c>
      <c r="AA56" s="1">
        <v>39479</v>
      </c>
      <c r="AB56">
        <v>12.86</v>
      </c>
      <c r="AC56" s="1">
        <v>39535</v>
      </c>
      <c r="AD56">
        <v>12.12</v>
      </c>
      <c r="AE56" s="1">
        <v>39625</v>
      </c>
      <c r="AF56">
        <v>12.95</v>
      </c>
      <c r="AG56" s="1">
        <v>39724</v>
      </c>
      <c r="AH56">
        <v>12.61</v>
      </c>
      <c r="AI56" s="1">
        <v>39841</v>
      </c>
      <c r="AJ56">
        <v>13.2</v>
      </c>
      <c r="AK56" s="1">
        <v>39899</v>
      </c>
      <c r="AL56">
        <v>13.32</v>
      </c>
      <c r="AM56" s="1">
        <v>39993</v>
      </c>
      <c r="AN56">
        <v>17.899999999999999</v>
      </c>
      <c r="AO56" s="1">
        <v>40091</v>
      </c>
      <c r="AP56">
        <v>24.19</v>
      </c>
      <c r="AQ56" s="1">
        <v>40205</v>
      </c>
      <c r="AR56">
        <v>27.36</v>
      </c>
      <c r="AS56" s="1">
        <v>40266</v>
      </c>
      <c r="AT56">
        <v>17.38</v>
      </c>
      <c r="AU56" s="1">
        <v>40354</v>
      </c>
      <c r="AV56">
        <v>16.39</v>
      </c>
      <c r="AW56" s="1">
        <v>40456</v>
      </c>
      <c r="AX56">
        <v>23.74</v>
      </c>
      <c r="AY56" s="1">
        <v>40570</v>
      </c>
      <c r="AZ56">
        <v>31.31</v>
      </c>
      <c r="BA56" s="1">
        <v>40630</v>
      </c>
      <c r="BB56">
        <v>24.96</v>
      </c>
      <c r="BC56" s="1">
        <v>40721</v>
      </c>
      <c r="BD56">
        <v>25.91</v>
      </c>
      <c r="BE56" s="1">
        <v>40822</v>
      </c>
      <c r="BF56">
        <v>24.64</v>
      </c>
      <c r="BG56" s="1">
        <v>40938</v>
      </c>
      <c r="BH56">
        <v>23.29</v>
      </c>
      <c r="BI56" s="1">
        <v>40995</v>
      </c>
      <c r="BJ56">
        <v>23.48</v>
      </c>
      <c r="BK56" s="1">
        <v>41086</v>
      </c>
      <c r="BL56">
        <v>20.23</v>
      </c>
      <c r="BM56" s="1">
        <v>41187</v>
      </c>
      <c r="BN56">
        <v>21.54</v>
      </c>
      <c r="BO56" s="1">
        <v>41303</v>
      </c>
      <c r="BP56">
        <v>18.440000000000001</v>
      </c>
      <c r="BQ56" s="1">
        <v>41360</v>
      </c>
      <c r="BR56">
        <v>17.82</v>
      </c>
      <c r="BS56" s="1">
        <v>41451</v>
      </c>
      <c r="BT56">
        <v>17.329999999999998</v>
      </c>
      <c r="BU56" s="1">
        <v>41551</v>
      </c>
      <c r="BV56">
        <v>18.48</v>
      </c>
      <c r="BW56" s="1">
        <v>41668</v>
      </c>
      <c r="BX56">
        <v>14.95</v>
      </c>
      <c r="BY56" s="1">
        <v>41725</v>
      </c>
      <c r="BZ56">
        <v>18.21</v>
      </c>
      <c r="CA56" s="1">
        <v>41817</v>
      </c>
      <c r="CB56">
        <v>18.32</v>
      </c>
      <c r="CC56" s="1">
        <v>41915</v>
      </c>
      <c r="CD56">
        <v>16.440000000000001</v>
      </c>
      <c r="CE56" s="1">
        <v>42032</v>
      </c>
      <c r="CF56">
        <v>15.46</v>
      </c>
      <c r="CG56" s="1">
        <v>42090</v>
      </c>
      <c r="CH56">
        <v>12.29</v>
      </c>
      <c r="CI56" s="1">
        <v>42181</v>
      </c>
      <c r="CJ56">
        <v>11.95</v>
      </c>
      <c r="CK56" s="1">
        <v>42283</v>
      </c>
      <c r="CL56">
        <v>13.63</v>
      </c>
      <c r="CM56" s="1">
        <v>42397</v>
      </c>
      <c r="CN56">
        <v>13.25</v>
      </c>
      <c r="CO56" s="1">
        <v>42458</v>
      </c>
      <c r="CP56">
        <v>15.94</v>
      </c>
      <c r="CQ56" s="1">
        <v>42545</v>
      </c>
      <c r="CR56">
        <v>19.16</v>
      </c>
      <c r="CS56" s="1">
        <v>42648</v>
      </c>
      <c r="CT56">
        <v>23.81</v>
      </c>
      <c r="CU56" s="1">
        <v>42762</v>
      </c>
      <c r="CV56">
        <v>20.36</v>
      </c>
      <c r="CW56" s="1">
        <v>42821</v>
      </c>
      <c r="CX56">
        <v>17.68</v>
      </c>
      <c r="CY56" s="1">
        <v>42913</v>
      </c>
      <c r="CZ56">
        <v>12.89</v>
      </c>
      <c r="DA56" s="1">
        <v>43013</v>
      </c>
      <c r="DB56">
        <v>14.39</v>
      </c>
      <c r="DC56" s="1">
        <v>43129</v>
      </c>
      <c r="DD56">
        <v>13.76</v>
      </c>
      <c r="DE56" s="1">
        <v>43186</v>
      </c>
      <c r="DF56">
        <v>12.66</v>
      </c>
      <c r="DG56" s="1">
        <v>43277</v>
      </c>
      <c r="DH56">
        <v>12.45</v>
      </c>
      <c r="DI56" s="1">
        <v>43378</v>
      </c>
      <c r="DJ56">
        <v>12.63</v>
      </c>
      <c r="DK56" s="1">
        <v>43494</v>
      </c>
      <c r="DL56">
        <v>12.79</v>
      </c>
      <c r="DM56" s="1">
        <v>43551</v>
      </c>
      <c r="DN56">
        <v>12.69</v>
      </c>
      <c r="DO56" s="1">
        <v>43643</v>
      </c>
      <c r="DP56">
        <v>12.78</v>
      </c>
      <c r="DQ56" s="1">
        <v>43742</v>
      </c>
      <c r="DR56">
        <v>12.76</v>
      </c>
    </row>
    <row r="57" spans="1:122" x14ac:dyDescent="0.3">
      <c r="A57" s="1">
        <v>38266</v>
      </c>
      <c r="B57">
        <v>8.9499999999999993</v>
      </c>
      <c r="C57" s="1">
        <v>38383</v>
      </c>
      <c r="D57">
        <v>9.5399999999999991</v>
      </c>
      <c r="E57" s="1">
        <v>38441</v>
      </c>
      <c r="F57">
        <v>8.75</v>
      </c>
      <c r="G57" s="1">
        <v>38530</v>
      </c>
      <c r="H57">
        <v>9.33</v>
      </c>
      <c r="I57" s="1">
        <v>38631</v>
      </c>
      <c r="J57">
        <v>11.26</v>
      </c>
      <c r="K57" s="1">
        <v>38748</v>
      </c>
      <c r="L57">
        <v>17.96</v>
      </c>
      <c r="M57" s="1">
        <v>38804</v>
      </c>
      <c r="N57">
        <v>18.04</v>
      </c>
      <c r="O57" s="1">
        <v>38896</v>
      </c>
      <c r="P57">
        <v>16.2</v>
      </c>
      <c r="Q57" s="1">
        <v>38996</v>
      </c>
      <c r="R57">
        <v>11.07</v>
      </c>
      <c r="S57" s="1">
        <v>39114</v>
      </c>
      <c r="T57">
        <v>10.82</v>
      </c>
      <c r="U57" s="1">
        <v>39169</v>
      </c>
      <c r="V57">
        <v>10.199999999999999</v>
      </c>
      <c r="W57" s="1">
        <v>39260</v>
      </c>
      <c r="X57">
        <v>9.65</v>
      </c>
      <c r="Y57" s="1">
        <v>39363</v>
      </c>
      <c r="Z57">
        <v>9.75</v>
      </c>
      <c r="AA57" s="1">
        <v>39482</v>
      </c>
      <c r="AB57">
        <v>12.7</v>
      </c>
      <c r="AC57" s="1">
        <v>39538</v>
      </c>
      <c r="AD57">
        <v>12.12</v>
      </c>
      <c r="AE57" s="1">
        <v>39626</v>
      </c>
      <c r="AF57">
        <v>12.74</v>
      </c>
      <c r="AG57" s="1">
        <v>39727</v>
      </c>
      <c r="AH57">
        <v>11.79</v>
      </c>
      <c r="AI57" s="1">
        <v>39842</v>
      </c>
      <c r="AJ57">
        <v>12.97</v>
      </c>
      <c r="AK57" s="1">
        <v>39902</v>
      </c>
      <c r="AL57">
        <v>13.16</v>
      </c>
      <c r="AM57" s="1">
        <v>39994</v>
      </c>
      <c r="AN57">
        <v>17.850000000000001</v>
      </c>
      <c r="AO57" s="1">
        <v>40092</v>
      </c>
      <c r="AP57">
        <v>24</v>
      </c>
      <c r="AQ57" s="1">
        <v>40206</v>
      </c>
      <c r="AR57">
        <v>27.96</v>
      </c>
      <c r="AS57" s="1">
        <v>40267</v>
      </c>
      <c r="AT57">
        <v>17.77</v>
      </c>
      <c r="AU57" s="1">
        <v>40357</v>
      </c>
      <c r="AV57">
        <v>15.82</v>
      </c>
      <c r="AW57" s="1">
        <v>40457</v>
      </c>
      <c r="AX57">
        <v>23.54</v>
      </c>
      <c r="AY57" s="1">
        <v>40571</v>
      </c>
      <c r="AZ57">
        <v>31.29</v>
      </c>
      <c r="BA57" s="1">
        <v>40631</v>
      </c>
      <c r="BB57">
        <v>24.93</v>
      </c>
      <c r="BC57" s="1">
        <v>40722</v>
      </c>
      <c r="BD57">
        <v>27.01</v>
      </c>
      <c r="BE57" s="1">
        <v>40823</v>
      </c>
      <c r="BF57">
        <v>25.16</v>
      </c>
      <c r="BG57" s="1">
        <v>40939</v>
      </c>
      <c r="BH57">
        <v>23.09</v>
      </c>
      <c r="BI57" s="1">
        <v>40996</v>
      </c>
      <c r="BJ57">
        <v>23.41</v>
      </c>
      <c r="BK57" s="1">
        <v>41087</v>
      </c>
      <c r="BL57">
        <v>20.95</v>
      </c>
      <c r="BM57" s="1">
        <v>41190</v>
      </c>
      <c r="BN57">
        <v>21.42</v>
      </c>
      <c r="BO57" s="1">
        <v>41304</v>
      </c>
      <c r="BP57">
        <v>18.739999999999998</v>
      </c>
      <c r="BQ57" s="1">
        <v>41361</v>
      </c>
      <c r="BR57">
        <v>17.7</v>
      </c>
      <c r="BS57" s="1">
        <v>41452</v>
      </c>
      <c r="BT57">
        <v>17.010000000000002</v>
      </c>
      <c r="BU57" s="1">
        <v>41554</v>
      </c>
      <c r="BV57">
        <v>18.59</v>
      </c>
      <c r="BW57" s="1">
        <v>41669</v>
      </c>
      <c r="BX57">
        <v>15.2</v>
      </c>
      <c r="BY57" s="1">
        <v>41726</v>
      </c>
      <c r="BZ57">
        <v>18.27</v>
      </c>
      <c r="CA57" s="1">
        <v>41820</v>
      </c>
      <c r="CB57">
        <v>18.010000000000002</v>
      </c>
      <c r="CC57" s="1">
        <v>41918</v>
      </c>
      <c r="CD57">
        <v>16.98</v>
      </c>
      <c r="CE57" s="1">
        <v>42033</v>
      </c>
      <c r="CF57">
        <v>15.13</v>
      </c>
      <c r="CG57" s="1">
        <v>42093</v>
      </c>
      <c r="CH57">
        <v>12.16</v>
      </c>
      <c r="CI57" s="1">
        <v>42184</v>
      </c>
      <c r="CJ57">
        <v>12.07</v>
      </c>
      <c r="CK57" s="1">
        <v>42284</v>
      </c>
      <c r="CL57">
        <v>13.98</v>
      </c>
      <c r="CM57" s="1">
        <v>42398</v>
      </c>
      <c r="CN57">
        <v>13.08</v>
      </c>
      <c r="CO57" s="1">
        <v>42459</v>
      </c>
      <c r="CP57">
        <v>15.96</v>
      </c>
      <c r="CQ57" s="1">
        <v>42548</v>
      </c>
      <c r="CR57">
        <v>19.64</v>
      </c>
      <c r="CS57" s="1">
        <v>42649</v>
      </c>
      <c r="CT57">
        <v>23.11</v>
      </c>
      <c r="CU57" s="1">
        <v>42765</v>
      </c>
      <c r="CV57">
        <v>20.37</v>
      </c>
      <c r="CW57" s="1">
        <v>42822</v>
      </c>
      <c r="CX57">
        <v>17.600000000000001</v>
      </c>
      <c r="CY57" s="1">
        <v>42914</v>
      </c>
      <c r="CZ57">
        <v>12.76</v>
      </c>
      <c r="DA57" s="1">
        <v>43014</v>
      </c>
      <c r="DB57">
        <v>13.98</v>
      </c>
      <c r="DC57" s="1">
        <v>43130</v>
      </c>
      <c r="DD57">
        <v>13.82</v>
      </c>
      <c r="DE57" s="1">
        <v>43187</v>
      </c>
      <c r="DF57">
        <v>12.34</v>
      </c>
      <c r="DG57" s="1">
        <v>43278</v>
      </c>
      <c r="DH57">
        <v>12.05</v>
      </c>
      <c r="DI57" s="1">
        <v>43381</v>
      </c>
      <c r="DJ57">
        <v>12.94</v>
      </c>
      <c r="DK57" s="1">
        <v>43495</v>
      </c>
      <c r="DL57">
        <v>12.64</v>
      </c>
      <c r="DM57" s="1">
        <v>43552</v>
      </c>
      <c r="DN57">
        <v>12.63</v>
      </c>
      <c r="DO57" s="1">
        <v>43644</v>
      </c>
      <c r="DP57">
        <v>12.62</v>
      </c>
      <c r="DQ57" s="1">
        <v>43745</v>
      </c>
      <c r="DR57">
        <v>12.52</v>
      </c>
    </row>
    <row r="58" spans="1:122" x14ac:dyDescent="0.3">
      <c r="A58" s="1">
        <v>38267</v>
      </c>
      <c r="B58">
        <v>8.9</v>
      </c>
      <c r="C58" s="1">
        <v>38384</v>
      </c>
      <c r="D58">
        <v>9.32</v>
      </c>
      <c r="E58" s="1">
        <v>38442</v>
      </c>
      <c r="F58">
        <v>8.9</v>
      </c>
      <c r="G58" s="1">
        <v>38531</v>
      </c>
      <c r="H58">
        <v>9.24</v>
      </c>
      <c r="I58" s="1">
        <v>38632</v>
      </c>
      <c r="J58">
        <v>11.37</v>
      </c>
      <c r="K58" s="1">
        <v>38749</v>
      </c>
      <c r="L58">
        <v>18.2</v>
      </c>
      <c r="M58" s="1">
        <v>38805</v>
      </c>
      <c r="N58">
        <v>18.12</v>
      </c>
      <c r="O58" s="1">
        <v>38897</v>
      </c>
      <c r="P58">
        <v>16.23</v>
      </c>
      <c r="Q58" s="1">
        <v>38999</v>
      </c>
      <c r="R58">
        <v>11.48</v>
      </c>
      <c r="S58" s="1">
        <v>39115</v>
      </c>
      <c r="T58">
        <v>10.67</v>
      </c>
      <c r="U58" s="1">
        <v>39170</v>
      </c>
      <c r="V58">
        <v>9.9600000000000009</v>
      </c>
      <c r="W58" s="1">
        <v>39261</v>
      </c>
      <c r="X58">
        <v>9.61</v>
      </c>
      <c r="Y58" s="1">
        <v>39364</v>
      </c>
      <c r="Z58">
        <v>9.91</v>
      </c>
      <c r="AA58" s="1">
        <v>39483</v>
      </c>
      <c r="AB58">
        <v>12.34</v>
      </c>
      <c r="AC58" s="1">
        <v>39539</v>
      </c>
      <c r="AD58">
        <v>11.97</v>
      </c>
      <c r="AE58" s="1">
        <v>39629</v>
      </c>
      <c r="AF58">
        <v>13.1</v>
      </c>
      <c r="AG58" s="1">
        <v>39728</v>
      </c>
      <c r="AH58">
        <v>12.03</v>
      </c>
      <c r="AI58" s="1">
        <v>39843</v>
      </c>
      <c r="AJ58">
        <v>13</v>
      </c>
      <c r="AK58" s="1">
        <v>39903</v>
      </c>
      <c r="AL58">
        <v>13.33</v>
      </c>
      <c r="AM58" s="1">
        <v>39995</v>
      </c>
      <c r="AN58">
        <v>17.75</v>
      </c>
      <c r="AO58" s="1">
        <v>40093</v>
      </c>
      <c r="AP58">
        <v>23.12</v>
      </c>
      <c r="AQ58" s="1">
        <v>40207</v>
      </c>
      <c r="AR58">
        <v>28.6</v>
      </c>
      <c r="AS58" s="1">
        <v>40268</v>
      </c>
      <c r="AT58">
        <v>16.510000000000002</v>
      </c>
      <c r="AU58" s="1">
        <v>40358</v>
      </c>
      <c r="AV58">
        <v>15.28</v>
      </c>
      <c r="AW58" s="1">
        <v>40458</v>
      </c>
      <c r="AX58">
        <v>25.16</v>
      </c>
      <c r="AY58" s="1">
        <v>40574</v>
      </c>
      <c r="AZ58">
        <v>31.49</v>
      </c>
      <c r="BA58" s="1">
        <v>40632</v>
      </c>
      <c r="BB58">
        <v>25.23</v>
      </c>
      <c r="BC58" s="1">
        <v>40723</v>
      </c>
      <c r="BD58">
        <v>26.92</v>
      </c>
      <c r="BE58" s="1">
        <v>40826</v>
      </c>
      <c r="BF58">
        <v>26.28</v>
      </c>
      <c r="BG58" s="1">
        <v>40940</v>
      </c>
      <c r="BH58">
        <v>23.07</v>
      </c>
      <c r="BI58" s="1">
        <v>40997</v>
      </c>
      <c r="BJ58">
        <v>23.68</v>
      </c>
      <c r="BK58" s="1">
        <v>41088</v>
      </c>
      <c r="BL58">
        <v>20.53</v>
      </c>
      <c r="BM58" s="1">
        <v>41191</v>
      </c>
      <c r="BN58">
        <v>21.47</v>
      </c>
      <c r="BO58" s="1">
        <v>41305</v>
      </c>
      <c r="BP58">
        <v>18.84</v>
      </c>
      <c r="BQ58" s="1">
        <v>41365</v>
      </c>
      <c r="BR58">
        <v>17.72</v>
      </c>
      <c r="BS58" s="1">
        <v>41453</v>
      </c>
      <c r="BT58">
        <v>16.920000000000002</v>
      </c>
      <c r="BU58" s="1">
        <v>41555</v>
      </c>
      <c r="BV58">
        <v>18.62</v>
      </c>
      <c r="BW58" s="1">
        <v>41670</v>
      </c>
      <c r="BX58">
        <v>15.76</v>
      </c>
      <c r="BY58" s="1">
        <v>41729</v>
      </c>
      <c r="BZ58">
        <v>18.13</v>
      </c>
      <c r="CA58" s="1">
        <v>41821</v>
      </c>
      <c r="CB58">
        <v>17.8</v>
      </c>
      <c r="CC58" s="1">
        <v>41919</v>
      </c>
      <c r="CD58">
        <v>17.03</v>
      </c>
      <c r="CE58" s="1">
        <v>42034</v>
      </c>
      <c r="CF58">
        <v>15.04</v>
      </c>
      <c r="CG58" s="1">
        <v>42094</v>
      </c>
      <c r="CH58">
        <v>12.06</v>
      </c>
      <c r="CI58" s="1">
        <v>42185</v>
      </c>
      <c r="CJ58">
        <v>12.47</v>
      </c>
      <c r="CK58" s="1">
        <v>42285</v>
      </c>
      <c r="CL58">
        <v>14.01</v>
      </c>
      <c r="CM58" s="1">
        <v>42401</v>
      </c>
      <c r="CN58">
        <v>12.88</v>
      </c>
      <c r="CO58" s="1">
        <v>42460</v>
      </c>
      <c r="CP58">
        <v>15.45</v>
      </c>
      <c r="CQ58" s="1">
        <v>42549</v>
      </c>
      <c r="CR58">
        <v>19.940000000000001</v>
      </c>
      <c r="CS58" s="1">
        <v>42650</v>
      </c>
      <c r="CT58">
        <v>23.42</v>
      </c>
      <c r="CU58" s="1">
        <v>42766</v>
      </c>
      <c r="CV58">
        <v>20.46</v>
      </c>
      <c r="CW58" s="1">
        <v>42823</v>
      </c>
      <c r="CX58">
        <v>17.22</v>
      </c>
      <c r="CY58" s="1">
        <v>42915</v>
      </c>
      <c r="CZ58">
        <v>13.5</v>
      </c>
      <c r="DA58" s="1">
        <v>43017</v>
      </c>
      <c r="DB58">
        <v>14</v>
      </c>
      <c r="DC58" s="1">
        <v>43131</v>
      </c>
      <c r="DD58">
        <v>13.37</v>
      </c>
      <c r="DE58" s="1">
        <v>43188</v>
      </c>
      <c r="DF58">
        <v>12.46</v>
      </c>
      <c r="DG58" s="1">
        <v>43279</v>
      </c>
      <c r="DH58">
        <v>12.25</v>
      </c>
      <c r="DI58" s="1">
        <v>43382</v>
      </c>
      <c r="DJ58">
        <v>12.97</v>
      </c>
      <c r="DK58" s="1">
        <v>43496</v>
      </c>
      <c r="DL58">
        <v>12.81</v>
      </c>
      <c r="DM58" s="1">
        <v>43553</v>
      </c>
      <c r="DN58">
        <v>12.65</v>
      </c>
      <c r="DO58" s="1">
        <v>43647</v>
      </c>
      <c r="DP58">
        <v>12.57</v>
      </c>
      <c r="DQ58" s="1">
        <v>43746</v>
      </c>
      <c r="DR58">
        <v>12.46</v>
      </c>
    </row>
    <row r="59" spans="1:122" x14ac:dyDescent="0.3">
      <c r="A59" s="1">
        <v>38268</v>
      </c>
      <c r="B59">
        <v>9.02</v>
      </c>
      <c r="C59" s="1">
        <v>38385</v>
      </c>
      <c r="D59">
        <v>9.1999999999999993</v>
      </c>
      <c r="E59" s="1">
        <v>38443</v>
      </c>
      <c r="F59">
        <v>8.75</v>
      </c>
      <c r="G59" s="1">
        <v>38532</v>
      </c>
      <c r="H59">
        <v>9.2799999999999994</v>
      </c>
      <c r="I59" s="1">
        <v>38635</v>
      </c>
      <c r="J59">
        <v>11.66</v>
      </c>
      <c r="K59" s="1">
        <v>38750</v>
      </c>
      <c r="L59">
        <v>19.02</v>
      </c>
      <c r="M59" s="1">
        <v>38806</v>
      </c>
      <c r="N59">
        <v>18.21</v>
      </c>
      <c r="O59" s="1">
        <v>38898</v>
      </c>
      <c r="P59">
        <v>16.34</v>
      </c>
      <c r="Q59" s="1">
        <v>39000</v>
      </c>
      <c r="R59">
        <v>11.61</v>
      </c>
      <c r="S59" s="1">
        <v>39118</v>
      </c>
      <c r="T59">
        <v>10.68</v>
      </c>
      <c r="U59" s="1">
        <v>39171</v>
      </c>
      <c r="V59">
        <v>10</v>
      </c>
      <c r="W59" s="1">
        <v>39262</v>
      </c>
      <c r="X59">
        <v>9.52</v>
      </c>
      <c r="Y59" s="1">
        <v>39365</v>
      </c>
      <c r="Z59">
        <v>9.74</v>
      </c>
      <c r="AA59" s="1">
        <v>39484</v>
      </c>
      <c r="AB59">
        <v>12.59</v>
      </c>
      <c r="AC59" s="1">
        <v>39540</v>
      </c>
      <c r="AD59">
        <v>12.23</v>
      </c>
      <c r="AE59" s="1">
        <v>39630</v>
      </c>
      <c r="AF59">
        <v>13.72</v>
      </c>
      <c r="AG59" s="1">
        <v>39729</v>
      </c>
      <c r="AH59">
        <v>11.89</v>
      </c>
      <c r="AI59" s="1">
        <v>39846</v>
      </c>
      <c r="AJ59">
        <v>13.06</v>
      </c>
      <c r="AK59" s="1">
        <v>39904</v>
      </c>
      <c r="AL59">
        <v>13.33</v>
      </c>
      <c r="AM59" s="1">
        <v>39996</v>
      </c>
      <c r="AN59">
        <v>17.579999999999998</v>
      </c>
      <c r="AO59" s="1">
        <v>40094</v>
      </c>
      <c r="AP59">
        <v>22.54</v>
      </c>
      <c r="AQ59" s="1">
        <v>40210</v>
      </c>
      <c r="AR59">
        <v>28.24</v>
      </c>
      <c r="AS59" s="1">
        <v>40269</v>
      </c>
      <c r="AT59">
        <v>16.87</v>
      </c>
      <c r="AU59" s="1">
        <v>40359</v>
      </c>
      <c r="AV59">
        <v>16.059999999999999</v>
      </c>
      <c r="AW59" s="1">
        <v>40459</v>
      </c>
      <c r="AX59">
        <v>26.32</v>
      </c>
      <c r="AY59" s="1">
        <v>40575</v>
      </c>
      <c r="AZ59">
        <v>31.51</v>
      </c>
      <c r="BA59" s="1">
        <v>40633</v>
      </c>
      <c r="BB59">
        <v>25.04</v>
      </c>
      <c r="BC59" s="1">
        <v>40724</v>
      </c>
      <c r="BD59">
        <v>26.34</v>
      </c>
      <c r="BE59" s="1">
        <v>40827</v>
      </c>
      <c r="BF59">
        <v>25.94</v>
      </c>
      <c r="BG59" s="1">
        <v>40941</v>
      </c>
      <c r="BH59">
        <v>22.9</v>
      </c>
      <c r="BI59" s="1">
        <v>40998</v>
      </c>
      <c r="BJ59">
        <v>23.82</v>
      </c>
      <c r="BK59" s="1">
        <v>41089</v>
      </c>
      <c r="BL59">
        <v>21.01</v>
      </c>
      <c r="BM59" s="1">
        <v>41192</v>
      </c>
      <c r="BN59">
        <v>21.26</v>
      </c>
      <c r="BO59" s="1">
        <v>41306</v>
      </c>
      <c r="BP59">
        <v>18.93</v>
      </c>
      <c r="BQ59" s="1">
        <v>41366</v>
      </c>
      <c r="BR59">
        <v>17.66</v>
      </c>
      <c r="BS59" s="1">
        <v>41456</v>
      </c>
      <c r="BT59">
        <v>16.690000000000001</v>
      </c>
      <c r="BU59" s="1">
        <v>41556</v>
      </c>
      <c r="BV59">
        <v>18.59</v>
      </c>
      <c r="BW59" s="1">
        <v>41673</v>
      </c>
      <c r="BX59">
        <v>15.94</v>
      </c>
      <c r="BY59" s="1">
        <v>41730</v>
      </c>
      <c r="BZ59">
        <v>17.61</v>
      </c>
      <c r="CA59" s="1">
        <v>41822</v>
      </c>
      <c r="CB59">
        <v>17.87</v>
      </c>
      <c r="CC59" s="1">
        <v>41920</v>
      </c>
      <c r="CD59">
        <v>16.920000000000002</v>
      </c>
      <c r="CE59" s="1">
        <v>42037</v>
      </c>
      <c r="CF59">
        <v>14.49</v>
      </c>
      <c r="CG59" s="1">
        <v>42095</v>
      </c>
      <c r="CH59">
        <v>12.41</v>
      </c>
      <c r="CI59" s="1">
        <v>42186</v>
      </c>
      <c r="CJ59">
        <v>12.44</v>
      </c>
      <c r="CK59" s="1">
        <v>42286</v>
      </c>
      <c r="CL59">
        <v>14.34</v>
      </c>
      <c r="CM59" s="1">
        <v>42402</v>
      </c>
      <c r="CN59">
        <v>12.97</v>
      </c>
      <c r="CO59" s="1">
        <v>42461</v>
      </c>
      <c r="CP59">
        <v>15.27</v>
      </c>
      <c r="CQ59" s="1">
        <v>42550</v>
      </c>
      <c r="CR59">
        <v>21.01</v>
      </c>
      <c r="CS59" s="1">
        <v>42653</v>
      </c>
      <c r="CT59">
        <v>23.13</v>
      </c>
      <c r="CU59" s="1">
        <v>42767</v>
      </c>
      <c r="CV59">
        <v>20.7</v>
      </c>
      <c r="CW59" s="1">
        <v>42824</v>
      </c>
      <c r="CX59">
        <v>16.940000000000001</v>
      </c>
      <c r="CY59" s="1">
        <v>42916</v>
      </c>
      <c r="CZ59">
        <v>13.81</v>
      </c>
      <c r="DA59" s="1">
        <v>43018</v>
      </c>
      <c r="DB59">
        <v>14.17</v>
      </c>
      <c r="DC59" s="1">
        <v>43132</v>
      </c>
      <c r="DD59">
        <v>13.49</v>
      </c>
      <c r="DE59" s="1">
        <v>43192</v>
      </c>
      <c r="DF59">
        <v>12.63</v>
      </c>
      <c r="DG59" s="1">
        <v>43280</v>
      </c>
      <c r="DH59">
        <v>12.25</v>
      </c>
      <c r="DI59" s="1">
        <v>43383</v>
      </c>
      <c r="DJ59">
        <v>12.85</v>
      </c>
      <c r="DK59" s="1">
        <v>43497</v>
      </c>
      <c r="DL59">
        <v>12.65</v>
      </c>
      <c r="DM59" s="1">
        <v>43556</v>
      </c>
      <c r="DN59">
        <v>12.78</v>
      </c>
      <c r="DO59" s="1">
        <v>43648</v>
      </c>
      <c r="DP59">
        <v>12.35</v>
      </c>
      <c r="DQ59" s="1">
        <v>43747</v>
      </c>
      <c r="DR59">
        <v>12.41</v>
      </c>
    </row>
    <row r="60" spans="1:122" x14ac:dyDescent="0.3">
      <c r="A60" s="1">
        <v>38271</v>
      </c>
      <c r="B60">
        <v>9.27</v>
      </c>
      <c r="C60" s="1">
        <v>38386</v>
      </c>
      <c r="D60">
        <v>9.34</v>
      </c>
      <c r="E60" s="1">
        <v>38446</v>
      </c>
      <c r="F60">
        <v>8.6199999999999992</v>
      </c>
      <c r="G60" s="1">
        <v>38533</v>
      </c>
      <c r="H60">
        <v>9.33</v>
      </c>
      <c r="I60" s="1">
        <v>38636</v>
      </c>
      <c r="J60">
        <v>11.84</v>
      </c>
      <c r="K60" s="1">
        <v>38751</v>
      </c>
      <c r="L60">
        <v>19.260000000000002</v>
      </c>
      <c r="M60" s="1">
        <v>38807</v>
      </c>
      <c r="N60">
        <v>17.89</v>
      </c>
      <c r="O60" s="1">
        <v>38901</v>
      </c>
      <c r="P60">
        <v>16.62</v>
      </c>
      <c r="Q60" s="1">
        <v>39001</v>
      </c>
      <c r="R60">
        <v>11.09</v>
      </c>
      <c r="S60" s="1">
        <v>39119</v>
      </c>
      <c r="T60">
        <v>10.36</v>
      </c>
      <c r="U60" s="1">
        <v>39174</v>
      </c>
      <c r="V60">
        <v>9.8699999999999992</v>
      </c>
      <c r="W60" s="1">
        <v>39265</v>
      </c>
      <c r="X60">
        <v>9.24</v>
      </c>
      <c r="Y60" s="1">
        <v>39366</v>
      </c>
      <c r="Z60">
        <v>9.81</v>
      </c>
      <c r="AA60" s="1">
        <v>39485</v>
      </c>
      <c r="AB60">
        <v>12.45</v>
      </c>
      <c r="AC60" s="1">
        <v>39541</v>
      </c>
      <c r="AD60">
        <v>12.28</v>
      </c>
      <c r="AE60" s="1">
        <v>39631</v>
      </c>
      <c r="AF60">
        <v>13.98</v>
      </c>
      <c r="AG60" s="1">
        <v>39730</v>
      </c>
      <c r="AH60">
        <v>11.9</v>
      </c>
      <c r="AI60" s="1">
        <v>39847</v>
      </c>
      <c r="AJ60">
        <v>12.95</v>
      </c>
      <c r="AK60" s="1">
        <v>39905</v>
      </c>
      <c r="AL60">
        <v>13.63</v>
      </c>
      <c r="AM60" s="1">
        <v>40000</v>
      </c>
      <c r="AN60">
        <v>17.32</v>
      </c>
      <c r="AO60" s="1">
        <v>40095</v>
      </c>
      <c r="AP60">
        <v>21.24</v>
      </c>
      <c r="AQ60" s="1">
        <v>40211</v>
      </c>
      <c r="AR60">
        <v>28.38</v>
      </c>
      <c r="AS60" s="1">
        <v>40273</v>
      </c>
      <c r="AT60">
        <v>16.72</v>
      </c>
      <c r="AU60" s="1">
        <v>40360</v>
      </c>
      <c r="AV60">
        <v>16.28</v>
      </c>
      <c r="AW60" s="1">
        <v>40462</v>
      </c>
      <c r="AX60">
        <v>26.59</v>
      </c>
      <c r="AY60" s="1">
        <v>40576</v>
      </c>
      <c r="AZ60">
        <v>32.76</v>
      </c>
      <c r="BA60" s="1">
        <v>40634</v>
      </c>
      <c r="BB60">
        <v>25.4</v>
      </c>
      <c r="BC60" s="1">
        <v>40725</v>
      </c>
      <c r="BD60">
        <v>27.25</v>
      </c>
      <c r="BE60" s="1">
        <v>40828</v>
      </c>
      <c r="BF60">
        <v>26.01</v>
      </c>
      <c r="BG60" s="1">
        <v>40942</v>
      </c>
      <c r="BH60">
        <v>23.25</v>
      </c>
      <c r="BI60" s="1">
        <v>41001</v>
      </c>
      <c r="BJ60">
        <v>23.78</v>
      </c>
      <c r="BK60" s="1">
        <v>41092</v>
      </c>
      <c r="BL60">
        <v>21.4</v>
      </c>
      <c r="BM60" s="1">
        <v>41193</v>
      </c>
      <c r="BN60">
        <v>20.45</v>
      </c>
      <c r="BO60" s="1">
        <v>41309</v>
      </c>
      <c r="BP60">
        <v>18.77</v>
      </c>
      <c r="BQ60" s="1">
        <v>41367</v>
      </c>
      <c r="BR60">
        <v>17.579999999999998</v>
      </c>
      <c r="BS60" s="1">
        <v>41457</v>
      </c>
      <c r="BT60">
        <v>16.53</v>
      </c>
      <c r="BU60" s="1">
        <v>41557</v>
      </c>
      <c r="BV60">
        <v>18.72</v>
      </c>
      <c r="BW60" s="1">
        <v>41674</v>
      </c>
      <c r="BX60">
        <v>16.32</v>
      </c>
      <c r="BY60" s="1">
        <v>41731</v>
      </c>
      <c r="BZ60">
        <v>17.440000000000001</v>
      </c>
      <c r="CA60" s="1">
        <v>41823</v>
      </c>
      <c r="CB60">
        <v>17.809999999999999</v>
      </c>
      <c r="CC60" s="1">
        <v>41921</v>
      </c>
      <c r="CD60">
        <v>16.7</v>
      </c>
      <c r="CE60" s="1">
        <v>42038</v>
      </c>
      <c r="CF60">
        <v>14.74</v>
      </c>
      <c r="CG60" s="1">
        <v>42096</v>
      </c>
      <c r="CH60">
        <v>12.8</v>
      </c>
      <c r="CI60" s="1">
        <v>42187</v>
      </c>
      <c r="CJ60">
        <v>12.3</v>
      </c>
      <c r="CK60" s="1">
        <v>42289</v>
      </c>
      <c r="CL60">
        <v>14.24</v>
      </c>
      <c r="CM60" s="1">
        <v>42403</v>
      </c>
      <c r="CN60">
        <v>12.84</v>
      </c>
      <c r="CO60" s="1">
        <v>42464</v>
      </c>
      <c r="CP60">
        <v>14.82</v>
      </c>
      <c r="CQ60" s="1">
        <v>42551</v>
      </c>
      <c r="CR60">
        <v>20.329999999999998</v>
      </c>
      <c r="CS60" s="1">
        <v>42654</v>
      </c>
      <c r="CT60">
        <v>23.29</v>
      </c>
      <c r="CU60" s="1">
        <v>42768</v>
      </c>
      <c r="CV60">
        <v>20.51</v>
      </c>
      <c r="CW60" s="1">
        <v>42825</v>
      </c>
      <c r="CX60">
        <v>16.88</v>
      </c>
      <c r="CY60" s="1">
        <v>42919</v>
      </c>
      <c r="CZ60">
        <v>13.92</v>
      </c>
      <c r="DA60" s="1">
        <v>43019</v>
      </c>
      <c r="DB60">
        <v>14.3</v>
      </c>
      <c r="DC60" s="1">
        <v>43133</v>
      </c>
      <c r="DD60">
        <v>13.68</v>
      </c>
      <c r="DE60" s="1">
        <v>43193</v>
      </c>
      <c r="DF60">
        <v>12.61</v>
      </c>
      <c r="DG60" s="1">
        <v>43283</v>
      </c>
      <c r="DH60">
        <v>11.56</v>
      </c>
      <c r="DI60" s="1">
        <v>43384</v>
      </c>
      <c r="DJ60">
        <v>12.92</v>
      </c>
      <c r="DK60" s="1">
        <v>43500</v>
      </c>
      <c r="DL60">
        <v>12.86</v>
      </c>
      <c r="DM60" s="1">
        <v>43557</v>
      </c>
      <c r="DN60">
        <v>12.8</v>
      </c>
      <c r="DO60" s="1">
        <v>43649</v>
      </c>
      <c r="DP60">
        <v>12.54</v>
      </c>
      <c r="DQ60" s="1">
        <v>43748</v>
      </c>
      <c r="DR60">
        <v>12.41</v>
      </c>
    </row>
    <row r="61" spans="1:122" x14ac:dyDescent="0.3">
      <c r="A61" s="1">
        <v>38272</v>
      </c>
      <c r="B61">
        <v>9.32</v>
      </c>
      <c r="C61" s="1">
        <v>38387</v>
      </c>
      <c r="D61">
        <v>9.4700000000000006</v>
      </c>
      <c r="E61" s="1">
        <v>38447</v>
      </c>
      <c r="F61">
        <v>8.74</v>
      </c>
      <c r="G61" s="1">
        <v>38534</v>
      </c>
      <c r="H61">
        <v>9.16</v>
      </c>
      <c r="I61" s="1">
        <v>38637</v>
      </c>
      <c r="J61">
        <v>11.73</v>
      </c>
      <c r="K61" s="1">
        <v>38754</v>
      </c>
      <c r="L61">
        <v>18.8</v>
      </c>
      <c r="M61" s="1">
        <v>38810</v>
      </c>
      <c r="N61">
        <v>18.329999999999998</v>
      </c>
      <c r="O61" s="1">
        <v>38903</v>
      </c>
      <c r="P61">
        <v>17.02</v>
      </c>
      <c r="Q61" s="1">
        <v>39002</v>
      </c>
      <c r="R61">
        <v>11.13</v>
      </c>
      <c r="S61" s="1">
        <v>39120</v>
      </c>
      <c r="T61">
        <v>10.27</v>
      </c>
      <c r="U61" s="1">
        <v>39175</v>
      </c>
      <c r="V61">
        <v>9.8800000000000008</v>
      </c>
      <c r="W61" s="1">
        <v>39266</v>
      </c>
      <c r="X61">
        <v>9.4600000000000009</v>
      </c>
      <c r="Y61" s="1">
        <v>39367</v>
      </c>
      <c r="Z61">
        <v>9.8000000000000007</v>
      </c>
      <c r="AA61" s="1">
        <v>39486</v>
      </c>
      <c r="AB61">
        <v>13.12</v>
      </c>
      <c r="AC61" s="1">
        <v>39542</v>
      </c>
      <c r="AD61">
        <v>12.06</v>
      </c>
      <c r="AE61" s="1">
        <v>39632</v>
      </c>
      <c r="AF61">
        <v>13.91</v>
      </c>
      <c r="AG61" s="1">
        <v>39731</v>
      </c>
      <c r="AH61">
        <v>11.23</v>
      </c>
      <c r="AI61" s="1">
        <v>39848</v>
      </c>
      <c r="AJ61">
        <v>12.88</v>
      </c>
      <c r="AK61" s="1">
        <v>39906</v>
      </c>
      <c r="AL61">
        <v>13.17</v>
      </c>
      <c r="AM61" s="1">
        <v>40001</v>
      </c>
      <c r="AN61">
        <v>16.96</v>
      </c>
      <c r="AO61" s="1">
        <v>40098</v>
      </c>
      <c r="AP61">
        <v>21.63</v>
      </c>
      <c r="AQ61" s="1">
        <v>40212</v>
      </c>
      <c r="AR61">
        <v>27.66</v>
      </c>
      <c r="AS61" s="1">
        <v>40274</v>
      </c>
      <c r="AT61">
        <v>16.23</v>
      </c>
      <c r="AU61" s="1">
        <v>40361</v>
      </c>
      <c r="AV61">
        <v>16.7</v>
      </c>
      <c r="AW61" s="1">
        <v>40463</v>
      </c>
      <c r="AX61">
        <v>27.45</v>
      </c>
      <c r="AY61" s="1">
        <v>40577</v>
      </c>
      <c r="AZ61">
        <v>29.77</v>
      </c>
      <c r="BA61" s="1">
        <v>40637</v>
      </c>
      <c r="BB61">
        <v>25.93</v>
      </c>
      <c r="BC61" s="1">
        <v>40729</v>
      </c>
      <c r="BD61">
        <v>27.6</v>
      </c>
      <c r="BE61" s="1">
        <v>40829</v>
      </c>
      <c r="BF61">
        <v>26.91</v>
      </c>
      <c r="BG61" s="1">
        <v>40945</v>
      </c>
      <c r="BH61">
        <v>23.74</v>
      </c>
      <c r="BI61" s="1">
        <v>41002</v>
      </c>
      <c r="BJ61">
        <v>23.46</v>
      </c>
      <c r="BK61" s="1">
        <v>41093</v>
      </c>
      <c r="BL61">
        <v>21.98</v>
      </c>
      <c r="BM61" s="1">
        <v>41194</v>
      </c>
      <c r="BN61">
        <v>20.05</v>
      </c>
      <c r="BO61" s="1">
        <v>41310</v>
      </c>
      <c r="BP61">
        <v>18.64</v>
      </c>
      <c r="BQ61" s="1">
        <v>41368</v>
      </c>
      <c r="BR61">
        <v>17.690000000000001</v>
      </c>
      <c r="BS61" s="1">
        <v>41458</v>
      </c>
      <c r="BT61">
        <v>16.420000000000002</v>
      </c>
      <c r="BU61" s="1">
        <v>41558</v>
      </c>
      <c r="BV61">
        <v>18.93</v>
      </c>
      <c r="BW61" s="1">
        <v>41675</v>
      </c>
      <c r="BX61">
        <v>16.38</v>
      </c>
      <c r="BY61" s="1">
        <v>41732</v>
      </c>
      <c r="BZ61">
        <v>17.61</v>
      </c>
      <c r="CA61" s="1">
        <v>41827</v>
      </c>
      <c r="CB61">
        <v>17.510000000000002</v>
      </c>
      <c r="CC61" s="1">
        <v>41922</v>
      </c>
      <c r="CD61">
        <v>16.55</v>
      </c>
      <c r="CE61" s="1">
        <v>42039</v>
      </c>
      <c r="CF61">
        <v>14.68</v>
      </c>
      <c r="CG61" s="1">
        <v>42100</v>
      </c>
      <c r="CH61">
        <v>12.63</v>
      </c>
      <c r="CI61" s="1">
        <v>42191</v>
      </c>
      <c r="CJ61">
        <v>12.48</v>
      </c>
      <c r="CK61" s="1">
        <v>42290</v>
      </c>
      <c r="CL61">
        <v>13.83</v>
      </c>
      <c r="CM61" s="1">
        <v>42404</v>
      </c>
      <c r="CN61">
        <v>12.84</v>
      </c>
      <c r="CO61" s="1">
        <v>42465</v>
      </c>
      <c r="CP61">
        <v>14.79</v>
      </c>
      <c r="CQ61" s="1">
        <v>42552</v>
      </c>
      <c r="CR61">
        <v>20.78</v>
      </c>
      <c r="CS61" s="1">
        <v>42655</v>
      </c>
      <c r="CT61">
        <v>23.15</v>
      </c>
      <c r="CU61" s="1">
        <v>42769</v>
      </c>
      <c r="CV61">
        <v>20.91</v>
      </c>
      <c r="CW61" s="1">
        <v>42828</v>
      </c>
      <c r="CX61">
        <v>16.68</v>
      </c>
      <c r="CY61" s="1">
        <v>42921</v>
      </c>
      <c r="CZ61">
        <v>13.72</v>
      </c>
      <c r="DA61" s="1">
        <v>43020</v>
      </c>
      <c r="DB61">
        <v>14.28</v>
      </c>
      <c r="DC61" s="1">
        <v>43136</v>
      </c>
      <c r="DD61">
        <v>13.86</v>
      </c>
      <c r="DE61" s="1">
        <v>43194</v>
      </c>
      <c r="DF61">
        <v>12.43</v>
      </c>
      <c r="DG61" s="1">
        <v>43284</v>
      </c>
      <c r="DH61">
        <v>11.39</v>
      </c>
      <c r="DI61" s="1">
        <v>43385</v>
      </c>
      <c r="DJ61">
        <v>13.07</v>
      </c>
      <c r="DK61" s="1">
        <v>43501</v>
      </c>
      <c r="DL61">
        <v>12.84</v>
      </c>
      <c r="DM61" s="1">
        <v>43558</v>
      </c>
      <c r="DN61">
        <v>12.55</v>
      </c>
      <c r="DO61" s="1">
        <v>43651</v>
      </c>
      <c r="DP61">
        <v>12.36</v>
      </c>
      <c r="DQ61" s="1">
        <v>43749</v>
      </c>
      <c r="DR61">
        <v>12.41</v>
      </c>
    </row>
    <row r="62" spans="1:122" x14ac:dyDescent="0.3">
      <c r="A62" s="1">
        <v>38273</v>
      </c>
      <c r="B62">
        <v>9.1199999999999992</v>
      </c>
      <c r="C62" s="1">
        <v>38390</v>
      </c>
      <c r="D62">
        <v>9.3800000000000008</v>
      </c>
      <c r="E62" s="1">
        <v>38448</v>
      </c>
      <c r="F62">
        <v>8.75</v>
      </c>
      <c r="G62" s="1">
        <v>38538</v>
      </c>
      <c r="H62">
        <v>9.39</v>
      </c>
      <c r="I62" s="1">
        <v>38638</v>
      </c>
      <c r="J62">
        <v>11.69</v>
      </c>
      <c r="K62" s="1">
        <v>38755</v>
      </c>
      <c r="L62">
        <v>18.170000000000002</v>
      </c>
      <c r="M62" s="1">
        <v>38811</v>
      </c>
      <c r="N62">
        <v>18</v>
      </c>
      <c r="O62" s="1">
        <v>38904</v>
      </c>
      <c r="P62">
        <v>17.16</v>
      </c>
      <c r="Q62" s="1">
        <v>39003</v>
      </c>
      <c r="R62">
        <v>11.13</v>
      </c>
      <c r="S62" s="1">
        <v>39121</v>
      </c>
      <c r="T62">
        <v>10.41</v>
      </c>
      <c r="U62" s="1">
        <v>39176</v>
      </c>
      <c r="V62">
        <v>9.84</v>
      </c>
      <c r="W62" s="1">
        <v>39268</v>
      </c>
      <c r="X62">
        <v>9.5500000000000007</v>
      </c>
      <c r="Y62" s="1">
        <v>39370</v>
      </c>
      <c r="Z62">
        <v>9.9499999999999993</v>
      </c>
      <c r="AA62" s="1">
        <v>39489</v>
      </c>
      <c r="AB62">
        <v>13.09</v>
      </c>
      <c r="AC62" s="1">
        <v>39545</v>
      </c>
      <c r="AD62">
        <v>12.63</v>
      </c>
      <c r="AE62" s="1">
        <v>39636</v>
      </c>
      <c r="AF62">
        <v>13.52</v>
      </c>
      <c r="AG62" s="1">
        <v>39734</v>
      </c>
      <c r="AH62">
        <v>11.7</v>
      </c>
      <c r="AI62" s="1">
        <v>39849</v>
      </c>
      <c r="AJ62">
        <v>13.31</v>
      </c>
      <c r="AK62" s="1">
        <v>39909</v>
      </c>
      <c r="AL62">
        <v>12.85</v>
      </c>
      <c r="AM62" s="1">
        <v>40002</v>
      </c>
      <c r="AN62">
        <v>17.21</v>
      </c>
      <c r="AO62" s="1">
        <v>40099</v>
      </c>
      <c r="AP62">
        <v>22.79</v>
      </c>
      <c r="AQ62" s="1">
        <v>40213</v>
      </c>
      <c r="AR62">
        <v>26.75</v>
      </c>
      <c r="AS62" s="1">
        <v>40275</v>
      </c>
      <c r="AT62">
        <v>16.52</v>
      </c>
      <c r="AU62" s="1">
        <v>40365</v>
      </c>
      <c r="AV62">
        <v>16.690000000000001</v>
      </c>
      <c r="AW62" s="1">
        <v>40464</v>
      </c>
      <c r="AX62">
        <v>27.5</v>
      </c>
      <c r="AY62" s="1">
        <v>40578</v>
      </c>
      <c r="AZ62">
        <v>30.39</v>
      </c>
      <c r="BA62" s="1">
        <v>40638</v>
      </c>
      <c r="BB62">
        <v>25.62</v>
      </c>
      <c r="BC62" s="1">
        <v>40730</v>
      </c>
      <c r="BD62">
        <v>27.68</v>
      </c>
      <c r="BE62" s="1">
        <v>40830</v>
      </c>
      <c r="BF62">
        <v>27.93</v>
      </c>
      <c r="BG62" s="1">
        <v>40946</v>
      </c>
      <c r="BH62">
        <v>23.58</v>
      </c>
      <c r="BI62" s="1">
        <v>41003</v>
      </c>
      <c r="BJ62">
        <v>23.54</v>
      </c>
      <c r="BK62" s="1">
        <v>41095</v>
      </c>
      <c r="BL62">
        <v>21.92</v>
      </c>
      <c r="BM62" s="1">
        <v>41197</v>
      </c>
      <c r="BN62">
        <v>19.850000000000001</v>
      </c>
      <c r="BO62" s="1">
        <v>41311</v>
      </c>
      <c r="BP62">
        <v>18.22</v>
      </c>
      <c r="BQ62" s="1">
        <v>41369</v>
      </c>
      <c r="BR62">
        <v>17.670000000000002</v>
      </c>
      <c r="BS62" s="1">
        <v>41460</v>
      </c>
      <c r="BT62">
        <v>16.260000000000002</v>
      </c>
      <c r="BU62" s="1">
        <v>41561</v>
      </c>
      <c r="BV62">
        <v>19.05</v>
      </c>
      <c r="BW62" s="1">
        <v>41676</v>
      </c>
      <c r="BX62">
        <v>16.12</v>
      </c>
      <c r="BY62" s="1">
        <v>41733</v>
      </c>
      <c r="BZ62">
        <v>17.79</v>
      </c>
      <c r="CA62" s="1">
        <v>41828</v>
      </c>
      <c r="CB62">
        <v>17.68</v>
      </c>
      <c r="CC62" s="1">
        <v>41925</v>
      </c>
      <c r="CD62">
        <v>16.670000000000002</v>
      </c>
      <c r="CE62" s="1">
        <v>42040</v>
      </c>
      <c r="CF62">
        <v>14.52</v>
      </c>
      <c r="CG62" s="1">
        <v>42101</v>
      </c>
      <c r="CH62">
        <v>12.78</v>
      </c>
      <c r="CI62" s="1">
        <v>42192</v>
      </c>
      <c r="CJ62">
        <v>12.33</v>
      </c>
      <c r="CK62" s="1">
        <v>42291</v>
      </c>
      <c r="CL62">
        <v>14.09</v>
      </c>
      <c r="CM62" s="1">
        <v>42405</v>
      </c>
      <c r="CN62">
        <v>13.14</v>
      </c>
      <c r="CO62" s="1">
        <v>42466</v>
      </c>
      <c r="CP62">
        <v>14.77</v>
      </c>
      <c r="CQ62" s="1">
        <v>42556</v>
      </c>
      <c r="CR62">
        <v>20.87</v>
      </c>
      <c r="CS62" s="1">
        <v>42656</v>
      </c>
      <c r="CT62">
        <v>22.92</v>
      </c>
      <c r="CU62" s="1">
        <v>42772</v>
      </c>
      <c r="CV62">
        <v>20.97</v>
      </c>
      <c r="CW62" s="1">
        <v>42829</v>
      </c>
      <c r="CX62">
        <v>16.329999999999998</v>
      </c>
      <c r="CY62" s="1">
        <v>42922</v>
      </c>
      <c r="CZ62">
        <v>13.92</v>
      </c>
      <c r="DA62" s="1">
        <v>43021</v>
      </c>
      <c r="DB62">
        <v>14.41</v>
      </c>
      <c r="DC62" s="1">
        <v>43137</v>
      </c>
      <c r="DD62">
        <v>13.85</v>
      </c>
      <c r="DE62" s="1">
        <v>43195</v>
      </c>
      <c r="DF62">
        <v>12.47</v>
      </c>
      <c r="DG62" s="1">
        <v>43286</v>
      </c>
      <c r="DH62">
        <v>11.48</v>
      </c>
      <c r="DI62" s="1">
        <v>43388</v>
      </c>
      <c r="DJ62">
        <v>13.43</v>
      </c>
      <c r="DK62" s="1">
        <v>43502</v>
      </c>
      <c r="DL62">
        <v>12.89</v>
      </c>
      <c r="DM62" s="1">
        <v>43559</v>
      </c>
      <c r="DN62">
        <v>12.81</v>
      </c>
      <c r="DO62" s="1">
        <v>43654</v>
      </c>
      <c r="DP62">
        <v>12.45</v>
      </c>
      <c r="DQ62" s="1">
        <v>43752</v>
      </c>
      <c r="DR62">
        <v>12.52</v>
      </c>
    </row>
    <row r="63" spans="1:122" x14ac:dyDescent="0.3">
      <c r="A63" s="1">
        <v>38274</v>
      </c>
      <c r="B63">
        <v>9.25</v>
      </c>
      <c r="C63" s="1">
        <v>38391</v>
      </c>
      <c r="D63">
        <v>9.41</v>
      </c>
      <c r="E63" s="1">
        <v>38449</v>
      </c>
      <c r="F63">
        <v>8.83</v>
      </c>
      <c r="G63" s="1">
        <v>38539</v>
      </c>
      <c r="H63">
        <v>9.35</v>
      </c>
      <c r="I63" s="1">
        <v>38639</v>
      </c>
      <c r="J63">
        <v>11.66</v>
      </c>
      <c r="K63" s="1">
        <v>38756</v>
      </c>
      <c r="L63">
        <v>18.78</v>
      </c>
      <c r="M63" s="1">
        <v>38812</v>
      </c>
      <c r="N63">
        <v>17.89</v>
      </c>
      <c r="O63" s="1">
        <v>38905</v>
      </c>
      <c r="P63">
        <v>16.87</v>
      </c>
      <c r="Q63" s="1">
        <v>39006</v>
      </c>
      <c r="R63">
        <v>11.71</v>
      </c>
      <c r="S63" s="1">
        <v>39122</v>
      </c>
      <c r="T63">
        <v>10.49</v>
      </c>
      <c r="U63" s="1">
        <v>39177</v>
      </c>
      <c r="V63">
        <v>9.9</v>
      </c>
      <c r="W63" s="1">
        <v>39269</v>
      </c>
      <c r="X63">
        <v>9.5399999999999991</v>
      </c>
      <c r="Y63" s="1">
        <v>39371</v>
      </c>
      <c r="Z63">
        <v>10.15</v>
      </c>
      <c r="AA63" s="1">
        <v>39490</v>
      </c>
      <c r="AB63">
        <v>12.85</v>
      </c>
      <c r="AC63" s="1">
        <v>39546</v>
      </c>
      <c r="AD63">
        <v>12.43</v>
      </c>
      <c r="AE63" s="1">
        <v>39637</v>
      </c>
      <c r="AF63">
        <v>13.75</v>
      </c>
      <c r="AG63" s="1">
        <v>39735</v>
      </c>
      <c r="AH63">
        <v>11.71</v>
      </c>
      <c r="AI63" s="1">
        <v>39850</v>
      </c>
      <c r="AJ63">
        <v>13.42</v>
      </c>
      <c r="AK63" s="1">
        <v>39910</v>
      </c>
      <c r="AL63">
        <v>12.88</v>
      </c>
      <c r="AM63" s="1">
        <v>40003</v>
      </c>
      <c r="AN63">
        <v>17.100000000000001</v>
      </c>
      <c r="AO63" s="1">
        <v>40100</v>
      </c>
      <c r="AP63">
        <v>22.71</v>
      </c>
      <c r="AQ63" s="1">
        <v>40214</v>
      </c>
      <c r="AR63">
        <v>25.37</v>
      </c>
      <c r="AS63" s="1">
        <v>40276</v>
      </c>
      <c r="AT63">
        <v>16.32</v>
      </c>
      <c r="AU63" s="1">
        <v>40366</v>
      </c>
      <c r="AV63">
        <v>17.059999999999999</v>
      </c>
      <c r="AW63" s="1">
        <v>40465</v>
      </c>
      <c r="AX63">
        <v>27.94</v>
      </c>
      <c r="AY63" s="1">
        <v>40581</v>
      </c>
      <c r="AZ63">
        <v>30.63</v>
      </c>
      <c r="BA63" s="1">
        <v>40639</v>
      </c>
      <c r="BB63">
        <v>24.97</v>
      </c>
      <c r="BC63" s="1">
        <v>40731</v>
      </c>
      <c r="BD63">
        <v>29.52</v>
      </c>
      <c r="BE63" s="1">
        <v>40833</v>
      </c>
      <c r="BF63">
        <v>27.79</v>
      </c>
      <c r="BG63" s="1">
        <v>40947</v>
      </c>
      <c r="BH63">
        <v>23.64</v>
      </c>
      <c r="BI63" s="1">
        <v>41004</v>
      </c>
      <c r="BJ63">
        <v>23.7</v>
      </c>
      <c r="BK63" s="1">
        <v>41096</v>
      </c>
      <c r="BL63">
        <v>22.25</v>
      </c>
      <c r="BM63" s="1">
        <v>41198</v>
      </c>
      <c r="BN63">
        <v>20.170000000000002</v>
      </c>
      <c r="BO63" s="1">
        <v>41312</v>
      </c>
      <c r="BP63">
        <v>18.2</v>
      </c>
      <c r="BQ63" s="1">
        <v>41372</v>
      </c>
      <c r="BR63">
        <v>17.690000000000001</v>
      </c>
      <c r="BS63" s="1">
        <v>41463</v>
      </c>
      <c r="BT63">
        <v>16.329999999999998</v>
      </c>
      <c r="BU63" s="1">
        <v>41562</v>
      </c>
      <c r="BV63">
        <v>18.7</v>
      </c>
      <c r="BW63" s="1">
        <v>41677</v>
      </c>
      <c r="BX63">
        <v>16.02</v>
      </c>
      <c r="BY63" s="1">
        <v>41736</v>
      </c>
      <c r="BZ63">
        <v>17.510000000000002</v>
      </c>
      <c r="CA63" s="1">
        <v>41829</v>
      </c>
      <c r="CB63">
        <v>17.420000000000002</v>
      </c>
      <c r="CC63" s="1">
        <v>41926</v>
      </c>
      <c r="CD63">
        <v>16.809999999999999</v>
      </c>
      <c r="CE63" s="1">
        <v>42041</v>
      </c>
      <c r="CF63">
        <v>14.58</v>
      </c>
      <c r="CG63" s="1">
        <v>42102</v>
      </c>
      <c r="CH63">
        <v>12.89</v>
      </c>
      <c r="CI63" s="1">
        <v>42193</v>
      </c>
      <c r="CJ63">
        <v>12.31</v>
      </c>
      <c r="CK63" s="1">
        <v>42292</v>
      </c>
      <c r="CL63">
        <v>14.13</v>
      </c>
      <c r="CM63" s="1">
        <v>42408</v>
      </c>
      <c r="CN63">
        <v>13.35</v>
      </c>
      <c r="CO63" s="1">
        <v>42467</v>
      </c>
      <c r="CP63">
        <v>14.61</v>
      </c>
      <c r="CQ63" s="1">
        <v>42557</v>
      </c>
      <c r="CR63">
        <v>20.57</v>
      </c>
      <c r="CS63" s="1">
        <v>42657</v>
      </c>
      <c r="CT63">
        <v>22.91</v>
      </c>
      <c r="CU63" s="1">
        <v>42773</v>
      </c>
      <c r="CV63">
        <v>20.63</v>
      </c>
      <c r="CW63" s="1">
        <v>42830</v>
      </c>
      <c r="CX63">
        <v>16.239999999999998</v>
      </c>
      <c r="CY63" s="1">
        <v>42923</v>
      </c>
      <c r="CZ63">
        <v>14.15</v>
      </c>
      <c r="DA63" s="1">
        <v>43024</v>
      </c>
      <c r="DB63">
        <v>14.18</v>
      </c>
      <c r="DC63" s="1">
        <v>43138</v>
      </c>
      <c r="DD63">
        <v>13.98</v>
      </c>
      <c r="DE63" s="1">
        <v>43196</v>
      </c>
      <c r="DF63">
        <v>12.38</v>
      </c>
      <c r="DG63" s="1">
        <v>43287</v>
      </c>
      <c r="DH63">
        <v>11.51</v>
      </c>
      <c r="DI63" s="1">
        <v>43389</v>
      </c>
      <c r="DJ63">
        <v>13.25</v>
      </c>
      <c r="DK63" s="1">
        <v>43503</v>
      </c>
      <c r="DL63">
        <v>12.7</v>
      </c>
      <c r="DM63" s="1">
        <v>43560</v>
      </c>
      <c r="DN63">
        <v>12.87</v>
      </c>
      <c r="DO63" s="1">
        <v>43655</v>
      </c>
      <c r="DP63">
        <v>12.35</v>
      </c>
      <c r="DQ63" s="1">
        <v>43753</v>
      </c>
      <c r="DR63">
        <v>12.59</v>
      </c>
    </row>
    <row r="64" spans="1:122" x14ac:dyDescent="0.3">
      <c r="A64" s="1">
        <v>38275</v>
      </c>
      <c r="B64">
        <v>9.15</v>
      </c>
      <c r="C64" s="1">
        <v>38392</v>
      </c>
      <c r="D64">
        <v>9.43</v>
      </c>
      <c r="E64" s="1">
        <v>38450</v>
      </c>
      <c r="F64">
        <v>8.64</v>
      </c>
      <c r="G64" s="1">
        <v>38540</v>
      </c>
      <c r="H64">
        <v>9.3699999999999992</v>
      </c>
      <c r="I64" s="1">
        <v>38642</v>
      </c>
      <c r="J64">
        <v>11.46</v>
      </c>
      <c r="K64" s="1">
        <v>38757</v>
      </c>
      <c r="L64">
        <v>18.239999999999998</v>
      </c>
      <c r="M64" s="1">
        <v>38813</v>
      </c>
      <c r="N64">
        <v>17.829999999999998</v>
      </c>
      <c r="O64" s="1">
        <v>38908</v>
      </c>
      <c r="P64">
        <v>16.46</v>
      </c>
      <c r="Q64" s="1">
        <v>39007</v>
      </c>
      <c r="R64">
        <v>12.58</v>
      </c>
      <c r="S64" s="1">
        <v>39125</v>
      </c>
      <c r="T64">
        <v>10.4</v>
      </c>
      <c r="U64" s="1">
        <v>39181</v>
      </c>
      <c r="V64">
        <v>10.01</v>
      </c>
      <c r="W64" s="1">
        <v>39272</v>
      </c>
      <c r="X64">
        <v>9.65</v>
      </c>
      <c r="Y64" s="1">
        <v>39372</v>
      </c>
      <c r="Z64">
        <v>10.130000000000001</v>
      </c>
      <c r="AA64" s="1">
        <v>39491</v>
      </c>
      <c r="AB64">
        <v>13.26</v>
      </c>
      <c r="AC64" s="1">
        <v>39547</v>
      </c>
      <c r="AD64">
        <v>12.93</v>
      </c>
      <c r="AE64" s="1">
        <v>39638</v>
      </c>
      <c r="AF64">
        <v>13.86</v>
      </c>
      <c r="AG64" s="1">
        <v>39736</v>
      </c>
      <c r="AH64">
        <v>11.18</v>
      </c>
      <c r="AI64" s="1">
        <v>39853</v>
      </c>
      <c r="AJ64">
        <v>13.56</v>
      </c>
      <c r="AK64" s="1">
        <v>39911</v>
      </c>
      <c r="AL64">
        <v>12.95</v>
      </c>
      <c r="AM64" s="1">
        <v>40004</v>
      </c>
      <c r="AN64">
        <v>17.27</v>
      </c>
      <c r="AO64" s="1">
        <v>40101</v>
      </c>
      <c r="AP64">
        <v>23.85</v>
      </c>
      <c r="AQ64" s="1">
        <v>40217</v>
      </c>
      <c r="AR64">
        <v>25.77</v>
      </c>
      <c r="AS64" s="1">
        <v>40277</v>
      </c>
      <c r="AT64">
        <v>16.760000000000002</v>
      </c>
      <c r="AU64" s="1">
        <v>40367</v>
      </c>
      <c r="AV64">
        <v>17.09</v>
      </c>
      <c r="AW64" s="1">
        <v>40466</v>
      </c>
      <c r="AX64">
        <v>27.06</v>
      </c>
      <c r="AY64" s="1">
        <v>40582</v>
      </c>
      <c r="AZ64">
        <v>29.39</v>
      </c>
      <c r="BA64" s="1">
        <v>40640</v>
      </c>
      <c r="BB64">
        <v>25.27</v>
      </c>
      <c r="BC64" s="1">
        <v>40732</v>
      </c>
      <c r="BD64">
        <v>29.36</v>
      </c>
      <c r="BE64" s="1">
        <v>40834</v>
      </c>
      <c r="BF64">
        <v>27.85</v>
      </c>
      <c r="BG64" s="1">
        <v>40948</v>
      </c>
      <c r="BH64">
        <v>23.71</v>
      </c>
      <c r="BI64" s="1">
        <v>41008</v>
      </c>
      <c r="BJ64">
        <v>23.61</v>
      </c>
      <c r="BK64" s="1">
        <v>41099</v>
      </c>
      <c r="BL64">
        <v>22.7</v>
      </c>
      <c r="BM64" s="1">
        <v>41199</v>
      </c>
      <c r="BN64">
        <v>20.11</v>
      </c>
      <c r="BO64" s="1">
        <v>41313</v>
      </c>
      <c r="BP64">
        <v>18.2</v>
      </c>
      <c r="BQ64" s="1">
        <v>41373</v>
      </c>
      <c r="BR64">
        <v>17.72</v>
      </c>
      <c r="BS64" s="1">
        <v>41464</v>
      </c>
      <c r="BT64">
        <v>16.34</v>
      </c>
      <c r="BU64" s="1">
        <v>41563</v>
      </c>
      <c r="BV64">
        <v>19.010000000000002</v>
      </c>
      <c r="BW64" s="1">
        <v>41680</v>
      </c>
      <c r="BX64">
        <v>15.93</v>
      </c>
      <c r="BY64" s="1">
        <v>41737</v>
      </c>
      <c r="BZ64">
        <v>17.78</v>
      </c>
      <c r="CA64" s="1">
        <v>41830</v>
      </c>
      <c r="CB64">
        <v>17.29</v>
      </c>
      <c r="CC64" s="1">
        <v>41927</v>
      </c>
      <c r="CD64">
        <v>16.5</v>
      </c>
      <c r="CE64" s="1">
        <v>42044</v>
      </c>
      <c r="CF64">
        <v>14.79</v>
      </c>
      <c r="CG64" s="1">
        <v>42103</v>
      </c>
      <c r="CH64">
        <v>12.75</v>
      </c>
      <c r="CI64" s="1">
        <v>42194</v>
      </c>
      <c r="CJ64">
        <v>11.9</v>
      </c>
      <c r="CK64" s="1">
        <v>42293</v>
      </c>
      <c r="CL64">
        <v>14.27</v>
      </c>
      <c r="CM64" s="1">
        <v>42409</v>
      </c>
      <c r="CN64">
        <v>13.35</v>
      </c>
      <c r="CO64" s="1">
        <v>42468</v>
      </c>
      <c r="CP64">
        <v>14.88</v>
      </c>
      <c r="CQ64" s="1">
        <v>42558</v>
      </c>
      <c r="CR64">
        <v>19.73</v>
      </c>
      <c r="CS64" s="1">
        <v>42660</v>
      </c>
      <c r="CT64">
        <v>23.16</v>
      </c>
      <c r="CU64" s="1">
        <v>42774</v>
      </c>
      <c r="CV64">
        <v>20.73</v>
      </c>
      <c r="CW64" s="1">
        <v>42831</v>
      </c>
      <c r="CX64">
        <v>16.489999999999998</v>
      </c>
      <c r="CY64" s="1">
        <v>42926</v>
      </c>
      <c r="CZ64">
        <v>13.56</v>
      </c>
      <c r="DA64" s="1">
        <v>43025</v>
      </c>
      <c r="DB64">
        <v>14.03</v>
      </c>
      <c r="DC64" s="1">
        <v>43139</v>
      </c>
      <c r="DD64">
        <v>13.59</v>
      </c>
      <c r="DE64" s="1">
        <v>43199</v>
      </c>
      <c r="DF64">
        <v>12.42</v>
      </c>
      <c r="DG64" s="1">
        <v>43290</v>
      </c>
      <c r="DH64">
        <v>11.4</v>
      </c>
      <c r="DI64" s="1">
        <v>43390</v>
      </c>
      <c r="DJ64">
        <v>13.73</v>
      </c>
      <c r="DK64" s="1">
        <v>43504</v>
      </c>
      <c r="DL64">
        <v>12.66</v>
      </c>
      <c r="DM64" s="1">
        <v>43563</v>
      </c>
      <c r="DN64">
        <v>12.68</v>
      </c>
      <c r="DO64" s="1">
        <v>43656</v>
      </c>
      <c r="DP64">
        <v>12.5</v>
      </c>
      <c r="DQ64" s="1">
        <v>43754</v>
      </c>
      <c r="DR64">
        <v>12.35</v>
      </c>
    </row>
    <row r="65" spans="1:122" x14ac:dyDescent="0.3">
      <c r="A65" s="1">
        <v>38278</v>
      </c>
      <c r="B65">
        <v>8.9499999999999993</v>
      </c>
      <c r="C65" s="1">
        <v>38393</v>
      </c>
      <c r="D65">
        <v>9.5299999999999994</v>
      </c>
      <c r="E65" s="1">
        <v>38453</v>
      </c>
      <c r="F65">
        <v>8.48</v>
      </c>
      <c r="G65" s="1">
        <v>38541</v>
      </c>
      <c r="H65">
        <v>9.5399999999999991</v>
      </c>
      <c r="I65" s="1">
        <v>38643</v>
      </c>
      <c r="J65">
        <v>11.69</v>
      </c>
      <c r="K65" s="1">
        <v>38758</v>
      </c>
      <c r="L65">
        <v>17.850000000000001</v>
      </c>
      <c r="M65" s="1">
        <v>38814</v>
      </c>
      <c r="N65">
        <v>17.22</v>
      </c>
      <c r="O65" s="1">
        <v>38909</v>
      </c>
      <c r="P65">
        <v>16.57</v>
      </c>
      <c r="Q65" s="1">
        <v>39008</v>
      </c>
      <c r="R65">
        <v>11.59</v>
      </c>
      <c r="S65" s="1">
        <v>39126</v>
      </c>
      <c r="T65">
        <v>10.36</v>
      </c>
      <c r="U65" s="1">
        <v>39182</v>
      </c>
      <c r="V65">
        <v>9.7799999999999994</v>
      </c>
      <c r="W65" s="1">
        <v>39273</v>
      </c>
      <c r="X65">
        <v>9.66</v>
      </c>
      <c r="Y65" s="1">
        <v>39373</v>
      </c>
      <c r="Z65">
        <v>10.09</v>
      </c>
      <c r="AA65" s="1">
        <v>39492</v>
      </c>
      <c r="AB65">
        <v>13.63</v>
      </c>
      <c r="AC65" s="1">
        <v>39548</v>
      </c>
      <c r="AD65">
        <v>13.08</v>
      </c>
      <c r="AE65" s="1">
        <v>39639</v>
      </c>
      <c r="AF65">
        <v>13.61</v>
      </c>
      <c r="AG65" s="1">
        <v>39737</v>
      </c>
      <c r="AH65">
        <v>11.16</v>
      </c>
      <c r="AI65" s="1">
        <v>39854</v>
      </c>
      <c r="AJ65">
        <v>13.5</v>
      </c>
      <c r="AK65" s="1">
        <v>39912</v>
      </c>
      <c r="AL65">
        <v>13.31</v>
      </c>
      <c r="AM65" s="1">
        <v>40007</v>
      </c>
      <c r="AN65">
        <v>17.54</v>
      </c>
      <c r="AO65" s="1">
        <v>40102</v>
      </c>
      <c r="AP65">
        <v>23.91</v>
      </c>
      <c r="AQ65" s="1">
        <v>40218</v>
      </c>
      <c r="AR65">
        <v>26.2</v>
      </c>
      <c r="AS65" s="1">
        <v>40280</v>
      </c>
      <c r="AT65">
        <v>16.850000000000001</v>
      </c>
      <c r="AU65" s="1">
        <v>40368</v>
      </c>
      <c r="AV65">
        <v>16.61</v>
      </c>
      <c r="AW65" s="1">
        <v>40469</v>
      </c>
      <c r="AX65">
        <v>27.58</v>
      </c>
      <c r="AY65" s="1">
        <v>40583</v>
      </c>
      <c r="AZ65">
        <v>29.73</v>
      </c>
      <c r="BA65" s="1">
        <v>40641</v>
      </c>
      <c r="BB65">
        <v>24.88</v>
      </c>
      <c r="BC65" s="1">
        <v>40735</v>
      </c>
      <c r="BD65">
        <v>28.92</v>
      </c>
      <c r="BE65" s="1">
        <v>40835</v>
      </c>
      <c r="BF65">
        <v>26.97</v>
      </c>
      <c r="BG65" s="1">
        <v>40949</v>
      </c>
      <c r="BH65">
        <v>23.8</v>
      </c>
      <c r="BI65" s="1">
        <v>41009</v>
      </c>
      <c r="BJ65">
        <v>23.16</v>
      </c>
      <c r="BK65" s="1">
        <v>41100</v>
      </c>
      <c r="BL65">
        <v>22.49</v>
      </c>
      <c r="BM65" s="1">
        <v>41200</v>
      </c>
      <c r="BN65">
        <v>19.79</v>
      </c>
      <c r="BO65" s="1">
        <v>41316</v>
      </c>
      <c r="BP65">
        <v>18.46</v>
      </c>
      <c r="BQ65" s="1">
        <v>41374</v>
      </c>
      <c r="BR65">
        <v>17.88</v>
      </c>
      <c r="BS65" s="1">
        <v>41465</v>
      </c>
      <c r="BT65">
        <v>16.25</v>
      </c>
      <c r="BU65" s="1">
        <v>41564</v>
      </c>
      <c r="BV65">
        <v>19</v>
      </c>
      <c r="BW65" s="1">
        <v>41681</v>
      </c>
      <c r="BX65">
        <v>15.73</v>
      </c>
      <c r="BY65" s="1">
        <v>41738</v>
      </c>
      <c r="BZ65">
        <v>17.63</v>
      </c>
      <c r="CA65" s="1">
        <v>41831</v>
      </c>
      <c r="CB65">
        <v>17.07</v>
      </c>
      <c r="CC65" s="1">
        <v>41928</v>
      </c>
      <c r="CD65">
        <v>16.670000000000002</v>
      </c>
      <c r="CE65" s="1">
        <v>42045</v>
      </c>
      <c r="CF65">
        <v>14.69</v>
      </c>
      <c r="CG65" s="1">
        <v>42104</v>
      </c>
      <c r="CH65">
        <v>12.78</v>
      </c>
      <c r="CI65" s="1">
        <v>42195</v>
      </c>
      <c r="CJ65">
        <v>12.41</v>
      </c>
      <c r="CK65" s="1">
        <v>42296</v>
      </c>
      <c r="CL65">
        <v>14.26</v>
      </c>
      <c r="CM65" s="1">
        <v>42410</v>
      </c>
      <c r="CN65">
        <v>13.33</v>
      </c>
      <c r="CO65" s="1">
        <v>42471</v>
      </c>
      <c r="CP65">
        <v>14.39</v>
      </c>
      <c r="CQ65" s="1">
        <v>42559</v>
      </c>
      <c r="CR65">
        <v>19.57</v>
      </c>
      <c r="CS65" s="1">
        <v>42661</v>
      </c>
      <c r="CT65">
        <v>23.02</v>
      </c>
      <c r="CU65" s="1">
        <v>42775</v>
      </c>
      <c r="CV65">
        <v>20.65</v>
      </c>
      <c r="CW65" s="1">
        <v>42832</v>
      </c>
      <c r="CX65">
        <v>16.739999999999998</v>
      </c>
      <c r="CY65" s="1">
        <v>42927</v>
      </c>
      <c r="CZ65">
        <v>13.44</v>
      </c>
      <c r="DA65" s="1">
        <v>43026</v>
      </c>
      <c r="DB65">
        <v>14.08</v>
      </c>
      <c r="DC65" s="1">
        <v>43140</v>
      </c>
      <c r="DD65">
        <v>13.55</v>
      </c>
      <c r="DE65" s="1">
        <v>43200</v>
      </c>
      <c r="DF65">
        <v>12.19</v>
      </c>
      <c r="DG65" s="1">
        <v>43291</v>
      </c>
      <c r="DH65">
        <v>11.41</v>
      </c>
      <c r="DI65" s="1">
        <v>43391</v>
      </c>
      <c r="DJ65">
        <v>13.87</v>
      </c>
      <c r="DK65" s="1">
        <v>43507</v>
      </c>
      <c r="DL65">
        <v>12.49</v>
      </c>
      <c r="DM65" s="1">
        <v>43564</v>
      </c>
      <c r="DN65">
        <v>12.9</v>
      </c>
      <c r="DO65" s="1">
        <v>43657</v>
      </c>
      <c r="DP65">
        <v>12.38</v>
      </c>
      <c r="DQ65" s="1">
        <v>43755</v>
      </c>
      <c r="DR65">
        <v>12.24</v>
      </c>
    </row>
    <row r="66" spans="1:122" x14ac:dyDescent="0.3">
      <c r="A66" s="1">
        <v>38279</v>
      </c>
      <c r="B66">
        <v>8.93</v>
      </c>
      <c r="C66" s="1">
        <v>38394</v>
      </c>
      <c r="D66">
        <v>9.44</v>
      </c>
      <c r="E66" s="1">
        <v>38454</v>
      </c>
      <c r="F66">
        <v>8.59</v>
      </c>
      <c r="G66" s="1">
        <v>38544</v>
      </c>
      <c r="H66">
        <v>9.48</v>
      </c>
      <c r="I66" s="1">
        <v>38644</v>
      </c>
      <c r="J66">
        <v>11.73</v>
      </c>
      <c r="K66" s="1">
        <v>38761</v>
      </c>
      <c r="L66">
        <v>17.91</v>
      </c>
      <c r="M66" s="1">
        <v>38817</v>
      </c>
      <c r="N66">
        <v>17.16</v>
      </c>
      <c r="O66" s="1">
        <v>38910</v>
      </c>
      <c r="P66">
        <v>16.27</v>
      </c>
      <c r="Q66" s="1">
        <v>39009</v>
      </c>
      <c r="R66">
        <v>11.59</v>
      </c>
      <c r="S66" s="1">
        <v>39127</v>
      </c>
      <c r="T66">
        <v>10.45</v>
      </c>
      <c r="U66" s="1">
        <v>39183</v>
      </c>
      <c r="V66">
        <v>9.89</v>
      </c>
      <c r="W66" s="1">
        <v>39274</v>
      </c>
      <c r="X66">
        <v>9.75</v>
      </c>
      <c r="Y66" s="1">
        <v>39374</v>
      </c>
      <c r="Z66">
        <v>10.210000000000001</v>
      </c>
      <c r="AA66" s="1">
        <v>39493</v>
      </c>
      <c r="AB66">
        <v>13.77</v>
      </c>
      <c r="AC66" s="1">
        <v>39549</v>
      </c>
      <c r="AD66">
        <v>12.94</v>
      </c>
      <c r="AE66" s="1">
        <v>39640</v>
      </c>
      <c r="AF66">
        <v>13.99</v>
      </c>
      <c r="AG66" s="1">
        <v>39738</v>
      </c>
      <c r="AH66">
        <v>11.58</v>
      </c>
      <c r="AI66" s="1">
        <v>39855</v>
      </c>
      <c r="AJ66">
        <v>13.5</v>
      </c>
      <c r="AK66" s="1">
        <v>39916</v>
      </c>
      <c r="AL66">
        <v>13.77</v>
      </c>
      <c r="AM66" s="1">
        <v>40008</v>
      </c>
      <c r="AN66">
        <v>17.68</v>
      </c>
      <c r="AO66" s="1">
        <v>40105</v>
      </c>
      <c r="AP66">
        <v>24.17</v>
      </c>
      <c r="AQ66" s="1">
        <v>40219</v>
      </c>
      <c r="AR66">
        <v>25.93</v>
      </c>
      <c r="AS66" s="1">
        <v>40281</v>
      </c>
      <c r="AT66">
        <v>17.23</v>
      </c>
      <c r="AU66" s="1">
        <v>40371</v>
      </c>
      <c r="AV66">
        <v>17.100000000000001</v>
      </c>
      <c r="AW66" s="1">
        <v>40470</v>
      </c>
      <c r="AX66">
        <v>28.33</v>
      </c>
      <c r="AY66" s="1">
        <v>40584</v>
      </c>
      <c r="AZ66">
        <v>30.19</v>
      </c>
      <c r="BA66" s="1">
        <v>40644</v>
      </c>
      <c r="BB66">
        <v>24.84</v>
      </c>
      <c r="BC66" s="1">
        <v>40736</v>
      </c>
      <c r="BD66">
        <v>30.49</v>
      </c>
      <c r="BE66" s="1">
        <v>40836</v>
      </c>
      <c r="BF66">
        <v>26.8</v>
      </c>
      <c r="BG66" s="1">
        <v>40952</v>
      </c>
      <c r="BH66">
        <v>23.79</v>
      </c>
      <c r="BI66" s="1">
        <v>41010</v>
      </c>
      <c r="BJ66">
        <v>23.22</v>
      </c>
      <c r="BK66" s="1">
        <v>41101</v>
      </c>
      <c r="BL66">
        <v>22.88</v>
      </c>
      <c r="BM66" s="1">
        <v>41201</v>
      </c>
      <c r="BN66">
        <v>20.23</v>
      </c>
      <c r="BO66" s="1">
        <v>41317</v>
      </c>
      <c r="BP66">
        <v>18.07</v>
      </c>
      <c r="BQ66" s="1">
        <v>41375</v>
      </c>
      <c r="BR66">
        <v>17.79</v>
      </c>
      <c r="BS66" s="1">
        <v>41466</v>
      </c>
      <c r="BT66">
        <v>16.100000000000001</v>
      </c>
      <c r="BU66" s="1">
        <v>41565</v>
      </c>
      <c r="BV66">
        <v>19.5</v>
      </c>
      <c r="BW66" s="1">
        <v>41682</v>
      </c>
      <c r="BX66">
        <v>16.11</v>
      </c>
      <c r="BY66" s="1">
        <v>41739</v>
      </c>
      <c r="BZ66">
        <v>17.68</v>
      </c>
      <c r="CA66" s="1">
        <v>41834</v>
      </c>
      <c r="CB66">
        <v>17.190000000000001</v>
      </c>
      <c r="CC66" s="1">
        <v>41929</v>
      </c>
      <c r="CD66">
        <v>16.62</v>
      </c>
      <c r="CE66" s="1">
        <v>42046</v>
      </c>
      <c r="CF66">
        <v>14.62</v>
      </c>
      <c r="CG66" s="1">
        <v>42107</v>
      </c>
      <c r="CH66">
        <v>12.85</v>
      </c>
      <c r="CI66" s="1">
        <v>42198</v>
      </c>
      <c r="CJ66">
        <v>12.56</v>
      </c>
      <c r="CK66" s="1">
        <v>42297</v>
      </c>
      <c r="CL66">
        <v>14.06</v>
      </c>
      <c r="CM66" s="1">
        <v>42411</v>
      </c>
      <c r="CN66">
        <v>13.02</v>
      </c>
      <c r="CO66" s="1">
        <v>42472</v>
      </c>
      <c r="CP66">
        <v>14.34</v>
      </c>
      <c r="CQ66" s="1">
        <v>42562</v>
      </c>
      <c r="CR66">
        <v>20.28</v>
      </c>
      <c r="CS66" s="1">
        <v>42662</v>
      </c>
      <c r="CT66">
        <v>22.95</v>
      </c>
      <c r="CU66" s="1">
        <v>42776</v>
      </c>
      <c r="CV66">
        <v>20.43</v>
      </c>
      <c r="CW66" s="1">
        <v>42835</v>
      </c>
      <c r="CX66">
        <v>16.62</v>
      </c>
      <c r="CY66" s="1">
        <v>42928</v>
      </c>
      <c r="CZ66">
        <v>13.49</v>
      </c>
      <c r="DA66" s="1">
        <v>43027</v>
      </c>
      <c r="DB66">
        <v>14.13</v>
      </c>
      <c r="DC66" s="1">
        <v>43143</v>
      </c>
      <c r="DD66">
        <v>13.61</v>
      </c>
      <c r="DE66" s="1">
        <v>43201</v>
      </c>
      <c r="DF66">
        <v>12.12</v>
      </c>
      <c r="DG66" s="1">
        <v>43292</v>
      </c>
      <c r="DH66">
        <v>11.29</v>
      </c>
      <c r="DI66" s="1">
        <v>43392</v>
      </c>
      <c r="DJ66">
        <v>13.89</v>
      </c>
      <c r="DK66" s="1">
        <v>43508</v>
      </c>
      <c r="DL66">
        <v>12.66</v>
      </c>
      <c r="DM66" s="1">
        <v>43565</v>
      </c>
      <c r="DN66">
        <v>12.98</v>
      </c>
      <c r="DO66" s="1">
        <v>43658</v>
      </c>
      <c r="DP66">
        <v>12.3</v>
      </c>
      <c r="DQ66" s="1">
        <v>43756</v>
      </c>
      <c r="DR66">
        <v>12.32</v>
      </c>
    </row>
    <row r="67" spans="1:122" x14ac:dyDescent="0.3">
      <c r="A67" s="1">
        <v>38280</v>
      </c>
      <c r="B67">
        <v>9.0399999999999991</v>
      </c>
      <c r="C67" s="1">
        <v>38397</v>
      </c>
      <c r="D67">
        <v>9.39</v>
      </c>
      <c r="E67" s="1">
        <v>38455</v>
      </c>
      <c r="F67">
        <v>8.49</v>
      </c>
      <c r="G67" s="1">
        <v>38545</v>
      </c>
      <c r="H67">
        <v>9.5</v>
      </c>
      <c r="I67" s="1">
        <v>38645</v>
      </c>
      <c r="J67">
        <v>11.63</v>
      </c>
      <c r="K67" s="1">
        <v>38762</v>
      </c>
      <c r="L67">
        <v>17.899999999999999</v>
      </c>
      <c r="M67" s="1">
        <v>38818</v>
      </c>
      <c r="N67">
        <v>17.2</v>
      </c>
      <c r="O67" s="1">
        <v>38911</v>
      </c>
      <c r="P67">
        <v>16.420000000000002</v>
      </c>
      <c r="Q67" s="1">
        <v>39010</v>
      </c>
      <c r="R67">
        <v>11.71</v>
      </c>
      <c r="S67" s="1">
        <v>39128</v>
      </c>
      <c r="T67">
        <v>10.85</v>
      </c>
      <c r="U67" s="1">
        <v>39184</v>
      </c>
      <c r="V67">
        <v>9.8800000000000008</v>
      </c>
      <c r="W67" s="1">
        <v>39275</v>
      </c>
      <c r="X67">
        <v>9.6999999999999993</v>
      </c>
      <c r="Y67" s="1">
        <v>39377</v>
      </c>
      <c r="Z67">
        <v>10.17</v>
      </c>
      <c r="AA67" s="1">
        <v>39497</v>
      </c>
      <c r="AB67">
        <v>14.11</v>
      </c>
      <c r="AC67" s="1">
        <v>39552</v>
      </c>
      <c r="AD67">
        <v>13.01</v>
      </c>
      <c r="AE67" s="1">
        <v>39643</v>
      </c>
      <c r="AF67">
        <v>13.59</v>
      </c>
      <c r="AG67" s="1">
        <v>39741</v>
      </c>
      <c r="AH67">
        <v>11.5</v>
      </c>
      <c r="AI67" s="1">
        <v>39856</v>
      </c>
      <c r="AJ67">
        <v>13.49</v>
      </c>
      <c r="AK67" s="1">
        <v>39917</v>
      </c>
      <c r="AL67">
        <v>13.67</v>
      </c>
      <c r="AM67" s="1">
        <v>40009</v>
      </c>
      <c r="AN67">
        <v>17.77</v>
      </c>
      <c r="AO67" s="1">
        <v>40106</v>
      </c>
      <c r="AP67">
        <v>23.59</v>
      </c>
      <c r="AQ67" s="1">
        <v>40220</v>
      </c>
      <c r="AR67">
        <v>26.9</v>
      </c>
      <c r="AS67" s="1">
        <v>40282</v>
      </c>
      <c r="AT67">
        <v>17.68</v>
      </c>
      <c r="AU67" s="1">
        <v>40372</v>
      </c>
      <c r="AV67">
        <v>17.170000000000002</v>
      </c>
      <c r="AW67" s="1">
        <v>40471</v>
      </c>
      <c r="AX67">
        <v>28.81</v>
      </c>
      <c r="AY67" s="1">
        <v>40585</v>
      </c>
      <c r="AZ67">
        <v>29.39</v>
      </c>
      <c r="BA67" s="1">
        <v>40645</v>
      </c>
      <c r="BB67">
        <v>24.37</v>
      </c>
      <c r="BC67" s="1">
        <v>40737</v>
      </c>
      <c r="BD67">
        <v>30.24</v>
      </c>
      <c r="BE67" s="1">
        <v>40837</v>
      </c>
      <c r="BF67">
        <v>26.48</v>
      </c>
      <c r="BG67" s="1">
        <v>40953</v>
      </c>
      <c r="BH67">
        <v>23.38</v>
      </c>
      <c r="BI67" s="1">
        <v>41011</v>
      </c>
      <c r="BJ67">
        <v>23.52</v>
      </c>
      <c r="BK67" s="1">
        <v>41102</v>
      </c>
      <c r="BL67">
        <v>22.46</v>
      </c>
      <c r="BM67" s="1">
        <v>41204</v>
      </c>
      <c r="BN67">
        <v>20.059999999999999</v>
      </c>
      <c r="BO67" s="1">
        <v>41318</v>
      </c>
      <c r="BP67">
        <v>18.2</v>
      </c>
      <c r="BQ67" s="1">
        <v>41376</v>
      </c>
      <c r="BR67">
        <v>17.84</v>
      </c>
      <c r="BS67" s="1">
        <v>41467</v>
      </c>
      <c r="BT67">
        <v>16.059999999999999</v>
      </c>
      <c r="BU67" s="1">
        <v>41568</v>
      </c>
      <c r="BV67">
        <v>19.420000000000002</v>
      </c>
      <c r="BW67" s="1">
        <v>41683</v>
      </c>
      <c r="BX67">
        <v>16.04</v>
      </c>
      <c r="BY67" s="1">
        <v>41740</v>
      </c>
      <c r="BZ67">
        <v>17.46</v>
      </c>
      <c r="CA67" s="1">
        <v>41835</v>
      </c>
      <c r="CB67">
        <v>17.21</v>
      </c>
      <c r="CC67" s="1">
        <v>41932</v>
      </c>
      <c r="CD67">
        <v>16.68</v>
      </c>
      <c r="CE67" s="1">
        <v>42047</v>
      </c>
      <c r="CF67">
        <v>14.91</v>
      </c>
      <c r="CG67" s="1">
        <v>42108</v>
      </c>
      <c r="CH67">
        <v>13.04</v>
      </c>
      <c r="CI67" s="1">
        <v>42199</v>
      </c>
      <c r="CJ67">
        <v>12.64</v>
      </c>
      <c r="CK67" s="1">
        <v>42298</v>
      </c>
      <c r="CL67">
        <v>14.18</v>
      </c>
      <c r="CM67" s="1">
        <v>42412</v>
      </c>
      <c r="CN67">
        <v>13.12</v>
      </c>
      <c r="CO67" s="1">
        <v>42473</v>
      </c>
      <c r="CP67">
        <v>14.29</v>
      </c>
      <c r="CQ67" s="1">
        <v>42563</v>
      </c>
      <c r="CR67">
        <v>19.72</v>
      </c>
      <c r="CS67" s="1">
        <v>42663</v>
      </c>
      <c r="CT67">
        <v>22.62</v>
      </c>
      <c r="CU67" s="1">
        <v>42779</v>
      </c>
      <c r="CV67">
        <v>19.989999999999998</v>
      </c>
      <c r="CW67" s="1">
        <v>42836</v>
      </c>
      <c r="CX67">
        <v>16.760000000000002</v>
      </c>
      <c r="CY67" s="1">
        <v>42929</v>
      </c>
      <c r="CZ67">
        <v>14.14</v>
      </c>
      <c r="DA67" s="1">
        <v>43028</v>
      </c>
      <c r="DB67">
        <v>14</v>
      </c>
      <c r="DC67" s="1">
        <v>43144</v>
      </c>
      <c r="DD67">
        <v>13.44</v>
      </c>
      <c r="DE67" s="1">
        <v>43202</v>
      </c>
      <c r="DF67">
        <v>12.13</v>
      </c>
      <c r="DG67" s="1">
        <v>43293</v>
      </c>
      <c r="DH67">
        <v>11.08</v>
      </c>
      <c r="DI67" s="1">
        <v>43395</v>
      </c>
      <c r="DJ67">
        <v>13.82</v>
      </c>
      <c r="DK67" s="1">
        <v>43509</v>
      </c>
      <c r="DL67">
        <v>12.58</v>
      </c>
      <c r="DM67" s="1">
        <v>43566</v>
      </c>
      <c r="DN67">
        <v>12.82</v>
      </c>
      <c r="DO67" s="1">
        <v>43661</v>
      </c>
      <c r="DP67">
        <v>12.06</v>
      </c>
      <c r="DQ67" s="1">
        <v>43759</v>
      </c>
      <c r="DR67">
        <v>12.27</v>
      </c>
    </row>
    <row r="68" spans="1:122" x14ac:dyDescent="0.3">
      <c r="A68" s="1">
        <v>38281</v>
      </c>
      <c r="B68">
        <v>9.0299999999999994</v>
      </c>
      <c r="C68" s="1">
        <v>38398</v>
      </c>
      <c r="D68">
        <v>9.4600000000000009</v>
      </c>
      <c r="E68" s="1">
        <v>38456</v>
      </c>
      <c r="F68">
        <v>8.2799999999999994</v>
      </c>
      <c r="G68" s="1">
        <v>38546</v>
      </c>
      <c r="H68">
        <v>9.58</v>
      </c>
      <c r="I68" s="1">
        <v>38646</v>
      </c>
      <c r="J68">
        <v>11.8</v>
      </c>
      <c r="K68" s="1">
        <v>38763</v>
      </c>
      <c r="L68">
        <v>18.12</v>
      </c>
      <c r="M68" s="1">
        <v>38819</v>
      </c>
      <c r="N68">
        <v>17.059999999999999</v>
      </c>
      <c r="O68" s="1">
        <v>38912</v>
      </c>
      <c r="P68">
        <v>15.97</v>
      </c>
      <c r="Q68" s="1">
        <v>39013</v>
      </c>
      <c r="R68">
        <v>11.8</v>
      </c>
      <c r="S68" s="1">
        <v>39129</v>
      </c>
      <c r="T68">
        <v>10.8</v>
      </c>
      <c r="U68" s="1">
        <v>39185</v>
      </c>
      <c r="V68">
        <v>9.8699999999999992</v>
      </c>
      <c r="W68" s="1">
        <v>39276</v>
      </c>
      <c r="X68">
        <v>9.8699999999999992</v>
      </c>
      <c r="Y68" s="1">
        <v>39378</v>
      </c>
      <c r="Z68">
        <v>10.17</v>
      </c>
      <c r="AA68" s="1">
        <v>39498</v>
      </c>
      <c r="AB68">
        <v>14.1</v>
      </c>
      <c r="AC68" s="1">
        <v>39553</v>
      </c>
      <c r="AD68">
        <v>13.31</v>
      </c>
      <c r="AE68" s="1">
        <v>39644</v>
      </c>
      <c r="AF68">
        <v>13.93</v>
      </c>
      <c r="AG68" s="1">
        <v>39742</v>
      </c>
      <c r="AH68">
        <v>11.24</v>
      </c>
      <c r="AI68" s="1">
        <v>39857</v>
      </c>
      <c r="AJ68">
        <v>13.57</v>
      </c>
      <c r="AK68" s="1">
        <v>39918</v>
      </c>
      <c r="AL68">
        <v>13.56</v>
      </c>
      <c r="AM68" s="1">
        <v>40010</v>
      </c>
      <c r="AN68">
        <v>17.39</v>
      </c>
      <c r="AO68" s="1">
        <v>40107</v>
      </c>
      <c r="AP68">
        <v>24.04</v>
      </c>
      <c r="AQ68" s="1">
        <v>40221</v>
      </c>
      <c r="AR68">
        <v>26.33</v>
      </c>
      <c r="AS68" s="1">
        <v>40283</v>
      </c>
      <c r="AT68">
        <v>17.079999999999998</v>
      </c>
      <c r="AU68" s="1">
        <v>40373</v>
      </c>
      <c r="AV68">
        <v>16.97</v>
      </c>
      <c r="AW68" s="1">
        <v>40472</v>
      </c>
      <c r="AX68">
        <v>28.35</v>
      </c>
      <c r="AY68" s="1">
        <v>40588</v>
      </c>
      <c r="AZ68">
        <v>28.78</v>
      </c>
      <c r="BA68" s="1">
        <v>40646</v>
      </c>
      <c r="BB68">
        <v>23.65</v>
      </c>
      <c r="BC68" s="1">
        <v>40738</v>
      </c>
      <c r="BD68">
        <v>29.02</v>
      </c>
      <c r="BE68" s="1">
        <v>40840</v>
      </c>
      <c r="BF68">
        <v>27.1</v>
      </c>
      <c r="BG68" s="1">
        <v>40954</v>
      </c>
      <c r="BH68">
        <v>23.57</v>
      </c>
      <c r="BI68" s="1">
        <v>41012</v>
      </c>
      <c r="BJ68">
        <v>22.81</v>
      </c>
      <c r="BK68" s="1">
        <v>41103</v>
      </c>
      <c r="BL68">
        <v>22.73</v>
      </c>
      <c r="BM68" s="1">
        <v>41205</v>
      </c>
      <c r="BN68">
        <v>19.649999999999999</v>
      </c>
      <c r="BO68" s="1">
        <v>41319</v>
      </c>
      <c r="BP68">
        <v>17.77</v>
      </c>
      <c r="BQ68" s="1">
        <v>41379</v>
      </c>
      <c r="BR68">
        <v>17.55</v>
      </c>
      <c r="BS68" s="1">
        <v>41470</v>
      </c>
      <c r="BT68">
        <v>16.16</v>
      </c>
      <c r="BU68" s="1">
        <v>41569</v>
      </c>
      <c r="BV68">
        <v>19.45</v>
      </c>
      <c r="BW68" s="1">
        <v>41684</v>
      </c>
      <c r="BX68">
        <v>15.99</v>
      </c>
      <c r="BY68" s="1">
        <v>41743</v>
      </c>
      <c r="BZ68">
        <v>17.32</v>
      </c>
      <c r="CA68" s="1">
        <v>41836</v>
      </c>
      <c r="CB68">
        <v>17.07</v>
      </c>
      <c r="CC68" s="1">
        <v>41933</v>
      </c>
      <c r="CD68">
        <v>16.440000000000001</v>
      </c>
      <c r="CE68" s="1">
        <v>42048</v>
      </c>
      <c r="CF68">
        <v>14.84</v>
      </c>
      <c r="CG68" s="1">
        <v>42109</v>
      </c>
      <c r="CH68">
        <v>12.92</v>
      </c>
      <c r="CI68" s="1">
        <v>42200</v>
      </c>
      <c r="CJ68">
        <v>12.46</v>
      </c>
      <c r="CK68" s="1">
        <v>42299</v>
      </c>
      <c r="CL68">
        <v>14.6</v>
      </c>
      <c r="CM68" s="1">
        <v>42416</v>
      </c>
      <c r="CN68">
        <v>13.2</v>
      </c>
      <c r="CO68" s="1">
        <v>42474</v>
      </c>
      <c r="CP68">
        <v>14.37</v>
      </c>
      <c r="CQ68" s="1">
        <v>42564</v>
      </c>
      <c r="CR68">
        <v>19.48</v>
      </c>
      <c r="CS68" s="1">
        <v>42664</v>
      </c>
      <c r="CT68">
        <v>22.71</v>
      </c>
      <c r="CU68" s="1">
        <v>42780</v>
      </c>
      <c r="CV68">
        <v>20.37</v>
      </c>
      <c r="CW68" s="1">
        <v>42837</v>
      </c>
      <c r="CX68">
        <v>16.739999999999998</v>
      </c>
      <c r="CY68" s="1">
        <v>42930</v>
      </c>
      <c r="CZ68">
        <v>14.3</v>
      </c>
      <c r="DA68" s="1">
        <v>43031</v>
      </c>
      <c r="DB68">
        <v>13.88</v>
      </c>
      <c r="DC68" s="1">
        <v>43145</v>
      </c>
      <c r="DD68">
        <v>13.31</v>
      </c>
      <c r="DE68" s="1">
        <v>43203</v>
      </c>
      <c r="DF68">
        <v>12.2</v>
      </c>
      <c r="DG68" s="1">
        <v>43294</v>
      </c>
      <c r="DH68">
        <v>10.96</v>
      </c>
      <c r="DI68" s="1">
        <v>43396</v>
      </c>
      <c r="DJ68">
        <v>13.81</v>
      </c>
      <c r="DK68" s="1">
        <v>43510</v>
      </c>
      <c r="DL68">
        <v>12.42</v>
      </c>
      <c r="DM68" s="1">
        <v>43567</v>
      </c>
      <c r="DN68">
        <v>12.92</v>
      </c>
      <c r="DO68" s="1">
        <v>43662</v>
      </c>
      <c r="DP68">
        <v>11.99</v>
      </c>
      <c r="DQ68" s="1">
        <v>43760</v>
      </c>
      <c r="DR68">
        <v>12.18</v>
      </c>
    </row>
    <row r="69" spans="1:122" x14ac:dyDescent="0.3">
      <c r="A69" s="1">
        <v>38282</v>
      </c>
      <c r="B69">
        <v>8.93</v>
      </c>
      <c r="C69" s="1">
        <v>38399</v>
      </c>
      <c r="D69">
        <v>9.24</v>
      </c>
      <c r="E69" s="1">
        <v>38457</v>
      </c>
      <c r="F69">
        <v>8.2200000000000006</v>
      </c>
      <c r="G69" s="1">
        <v>38547</v>
      </c>
      <c r="H69">
        <v>9.59</v>
      </c>
      <c r="I69" s="1">
        <v>38649</v>
      </c>
      <c r="J69">
        <v>11.63</v>
      </c>
      <c r="K69" s="1">
        <v>38764</v>
      </c>
      <c r="L69">
        <v>17.63</v>
      </c>
      <c r="M69" s="1">
        <v>38820</v>
      </c>
      <c r="N69">
        <v>16.86</v>
      </c>
      <c r="O69" s="1">
        <v>38915</v>
      </c>
      <c r="P69">
        <v>15.7</v>
      </c>
      <c r="Q69" s="1">
        <v>39014</v>
      </c>
      <c r="R69">
        <v>11.69</v>
      </c>
      <c r="S69" s="1">
        <v>39133</v>
      </c>
      <c r="T69">
        <v>10.54</v>
      </c>
      <c r="U69" s="1">
        <v>39188</v>
      </c>
      <c r="V69">
        <v>9.59</v>
      </c>
      <c r="W69" s="1">
        <v>39279</v>
      </c>
      <c r="X69">
        <v>9.8000000000000007</v>
      </c>
      <c r="Y69" s="1">
        <v>39379</v>
      </c>
      <c r="Z69">
        <v>10.14</v>
      </c>
      <c r="AA69" s="1">
        <v>39499</v>
      </c>
      <c r="AB69">
        <v>14.42</v>
      </c>
      <c r="AC69" s="1">
        <v>39554</v>
      </c>
      <c r="AD69">
        <v>13.34</v>
      </c>
      <c r="AE69" s="1">
        <v>39645</v>
      </c>
      <c r="AF69">
        <v>13.78</v>
      </c>
      <c r="AG69" s="1">
        <v>39743</v>
      </c>
      <c r="AH69">
        <v>10.96</v>
      </c>
      <c r="AI69" s="1">
        <v>39861</v>
      </c>
      <c r="AJ69">
        <v>13.28</v>
      </c>
      <c r="AK69" s="1">
        <v>39919</v>
      </c>
      <c r="AL69">
        <v>13.35</v>
      </c>
      <c r="AM69" s="1">
        <v>40011</v>
      </c>
      <c r="AN69">
        <v>17.3</v>
      </c>
      <c r="AO69" s="1">
        <v>40108</v>
      </c>
      <c r="AP69">
        <v>23.08</v>
      </c>
      <c r="AQ69" s="1">
        <v>40225</v>
      </c>
      <c r="AR69">
        <v>26.78</v>
      </c>
      <c r="AS69" s="1">
        <v>40284</v>
      </c>
      <c r="AT69">
        <v>16.18</v>
      </c>
      <c r="AU69" s="1">
        <v>40374</v>
      </c>
      <c r="AV69">
        <v>17.39</v>
      </c>
      <c r="AW69" s="1">
        <v>40473</v>
      </c>
      <c r="AX69">
        <v>28.22</v>
      </c>
      <c r="AY69" s="1">
        <v>40589</v>
      </c>
      <c r="AZ69">
        <v>28.21</v>
      </c>
      <c r="BA69" s="1">
        <v>40647</v>
      </c>
      <c r="BB69">
        <v>23.06</v>
      </c>
      <c r="BC69" s="1">
        <v>40739</v>
      </c>
      <c r="BD69">
        <v>28.97</v>
      </c>
      <c r="BE69" s="1">
        <v>40841</v>
      </c>
      <c r="BF69">
        <v>26.94</v>
      </c>
      <c r="BG69" s="1">
        <v>40955</v>
      </c>
      <c r="BH69">
        <v>23.73</v>
      </c>
      <c r="BI69" s="1">
        <v>41015</v>
      </c>
      <c r="BJ69">
        <v>22.31</v>
      </c>
      <c r="BK69" s="1">
        <v>41106</v>
      </c>
      <c r="BL69">
        <v>22.77</v>
      </c>
      <c r="BM69" s="1">
        <v>41206</v>
      </c>
      <c r="BN69">
        <v>19.68</v>
      </c>
      <c r="BO69" s="1">
        <v>41320</v>
      </c>
      <c r="BP69">
        <v>17.739999999999998</v>
      </c>
      <c r="BQ69" s="1">
        <v>41380</v>
      </c>
      <c r="BR69">
        <v>17.87</v>
      </c>
      <c r="BS69" s="1">
        <v>41471</v>
      </c>
      <c r="BT69">
        <v>16</v>
      </c>
      <c r="BU69" s="1">
        <v>41570</v>
      </c>
      <c r="BV69">
        <v>19.28</v>
      </c>
      <c r="BW69" s="1">
        <v>41688</v>
      </c>
      <c r="BX69">
        <v>16.5</v>
      </c>
      <c r="BY69" s="1">
        <v>41744</v>
      </c>
      <c r="BZ69">
        <v>17.47</v>
      </c>
      <c r="CA69" s="1">
        <v>41837</v>
      </c>
      <c r="CB69">
        <v>16.920000000000002</v>
      </c>
      <c r="CC69" s="1">
        <v>41934</v>
      </c>
      <c r="CD69">
        <v>16.5</v>
      </c>
      <c r="CE69" s="1">
        <v>42052</v>
      </c>
      <c r="CF69">
        <v>15.07</v>
      </c>
      <c r="CG69" s="1">
        <v>42110</v>
      </c>
      <c r="CH69">
        <v>13.31</v>
      </c>
      <c r="CI69" s="1">
        <v>42201</v>
      </c>
      <c r="CJ69">
        <v>12.27</v>
      </c>
      <c r="CK69" s="1">
        <v>42300</v>
      </c>
      <c r="CL69">
        <v>14.28</v>
      </c>
      <c r="CM69" s="1">
        <v>42417</v>
      </c>
      <c r="CN69">
        <v>13.15</v>
      </c>
      <c r="CO69" s="1">
        <v>42475</v>
      </c>
      <c r="CP69">
        <v>15.2</v>
      </c>
      <c r="CQ69" s="1">
        <v>42565</v>
      </c>
      <c r="CR69">
        <v>19.91</v>
      </c>
      <c r="CS69" s="1">
        <v>42667</v>
      </c>
      <c r="CT69">
        <v>23.2</v>
      </c>
      <c r="CU69" s="1">
        <v>42781</v>
      </c>
      <c r="CV69">
        <v>20.43</v>
      </c>
      <c r="CW69" s="1">
        <v>42838</v>
      </c>
      <c r="CX69">
        <v>16.57</v>
      </c>
      <c r="CY69" s="1">
        <v>42933</v>
      </c>
      <c r="CZ69">
        <v>14.09</v>
      </c>
      <c r="DA69" s="1">
        <v>43032</v>
      </c>
      <c r="DB69">
        <v>14.28</v>
      </c>
      <c r="DC69" s="1">
        <v>43146</v>
      </c>
      <c r="DD69">
        <v>13.51</v>
      </c>
      <c r="DE69" s="1">
        <v>43206</v>
      </c>
      <c r="DF69">
        <v>12.17</v>
      </c>
      <c r="DG69" s="1">
        <v>43297</v>
      </c>
      <c r="DH69">
        <v>11.14</v>
      </c>
      <c r="DI69" s="1">
        <v>43397</v>
      </c>
      <c r="DJ69">
        <v>14.01</v>
      </c>
      <c r="DK69" s="1">
        <v>43511</v>
      </c>
      <c r="DL69">
        <v>13</v>
      </c>
      <c r="DM69" s="1">
        <v>43570</v>
      </c>
      <c r="DN69">
        <v>12.79</v>
      </c>
      <c r="DO69" s="1">
        <v>43663</v>
      </c>
      <c r="DP69">
        <v>11.79</v>
      </c>
      <c r="DQ69" s="1">
        <v>43761</v>
      </c>
      <c r="DR69">
        <v>12.15</v>
      </c>
    </row>
    <row r="70" spans="1:122" x14ac:dyDescent="0.3">
      <c r="A70" s="1">
        <v>38285</v>
      </c>
      <c r="B70">
        <v>8.73</v>
      </c>
      <c r="C70" s="1">
        <v>38400</v>
      </c>
      <c r="D70">
        <v>9.3000000000000007</v>
      </c>
      <c r="E70" s="1">
        <v>38460</v>
      </c>
      <c r="F70">
        <v>8.3000000000000007</v>
      </c>
      <c r="G70" s="1">
        <v>38548</v>
      </c>
      <c r="H70">
        <v>9.5500000000000007</v>
      </c>
      <c r="I70" s="1">
        <v>38650</v>
      </c>
      <c r="J70">
        <v>11.82</v>
      </c>
      <c r="K70" s="1">
        <v>38765</v>
      </c>
      <c r="L70">
        <v>17.59</v>
      </c>
      <c r="M70" s="1">
        <v>38824</v>
      </c>
      <c r="N70">
        <v>17.27</v>
      </c>
      <c r="O70" s="1">
        <v>38916</v>
      </c>
      <c r="P70">
        <v>15.67</v>
      </c>
      <c r="Q70" s="1">
        <v>39015</v>
      </c>
      <c r="R70">
        <v>11.9</v>
      </c>
      <c r="S70" s="1">
        <v>39134</v>
      </c>
      <c r="T70">
        <v>10.39</v>
      </c>
      <c r="U70" s="1">
        <v>39189</v>
      </c>
      <c r="V70">
        <v>9.6199999999999992</v>
      </c>
      <c r="W70" s="1">
        <v>39280</v>
      </c>
      <c r="X70">
        <v>9.85</v>
      </c>
      <c r="Y70" s="1">
        <v>39380</v>
      </c>
      <c r="Z70">
        <v>10.220000000000001</v>
      </c>
      <c r="AA70" s="1">
        <v>39500</v>
      </c>
      <c r="AB70">
        <v>14.24</v>
      </c>
      <c r="AC70" s="1">
        <v>39555</v>
      </c>
      <c r="AD70">
        <v>13.3</v>
      </c>
      <c r="AE70" s="1">
        <v>39646</v>
      </c>
      <c r="AF70">
        <v>12.71</v>
      </c>
      <c r="AG70" s="1">
        <v>39744</v>
      </c>
      <c r="AH70">
        <v>10.84</v>
      </c>
      <c r="AI70" s="1">
        <v>39862</v>
      </c>
      <c r="AJ70">
        <v>13.01</v>
      </c>
      <c r="AK70" s="1">
        <v>39920</v>
      </c>
      <c r="AL70">
        <v>13.66</v>
      </c>
      <c r="AM70" s="1">
        <v>40014</v>
      </c>
      <c r="AN70">
        <v>17.739999999999998</v>
      </c>
      <c r="AO70" s="1">
        <v>40109</v>
      </c>
      <c r="AP70">
        <v>23.12</v>
      </c>
      <c r="AQ70" s="1">
        <v>40226</v>
      </c>
      <c r="AR70">
        <v>25.57</v>
      </c>
      <c r="AS70" s="1">
        <v>40287</v>
      </c>
      <c r="AT70">
        <v>17.05</v>
      </c>
      <c r="AU70" s="1">
        <v>40375</v>
      </c>
      <c r="AV70">
        <v>17.11</v>
      </c>
      <c r="AW70" s="1">
        <v>40476</v>
      </c>
      <c r="AX70">
        <v>28.5</v>
      </c>
      <c r="AY70" s="1">
        <v>40590</v>
      </c>
      <c r="AZ70">
        <v>29.22</v>
      </c>
      <c r="BA70" s="1">
        <v>40648</v>
      </c>
      <c r="BB70">
        <v>22.97</v>
      </c>
      <c r="BC70" s="1">
        <v>40742</v>
      </c>
      <c r="BD70">
        <v>28.94</v>
      </c>
      <c r="BE70" s="1">
        <v>40842</v>
      </c>
      <c r="BF70">
        <v>26.35</v>
      </c>
      <c r="BG70" s="1">
        <v>40956</v>
      </c>
      <c r="BH70">
        <v>23.77</v>
      </c>
      <c r="BI70" s="1">
        <v>41016</v>
      </c>
      <c r="BJ70">
        <v>22.57</v>
      </c>
      <c r="BK70" s="1">
        <v>41107</v>
      </c>
      <c r="BL70">
        <v>22.79</v>
      </c>
      <c r="BM70" s="1">
        <v>41207</v>
      </c>
      <c r="BN70">
        <v>19.53</v>
      </c>
      <c r="BO70" s="1">
        <v>41324</v>
      </c>
      <c r="BP70">
        <v>17.96</v>
      </c>
      <c r="BQ70" s="1">
        <v>41381</v>
      </c>
      <c r="BR70">
        <v>17.79</v>
      </c>
      <c r="BS70" s="1">
        <v>41472</v>
      </c>
      <c r="BT70">
        <v>16.079999999999998</v>
      </c>
      <c r="BU70" s="1">
        <v>41571</v>
      </c>
      <c r="BV70">
        <v>18.97</v>
      </c>
      <c r="BW70" s="1">
        <v>41689</v>
      </c>
      <c r="BX70">
        <v>16.850000000000001</v>
      </c>
      <c r="BY70" s="1">
        <v>41745</v>
      </c>
      <c r="BZ70">
        <v>17.690000000000001</v>
      </c>
      <c r="CA70" s="1">
        <v>41838</v>
      </c>
      <c r="CB70">
        <v>16.97</v>
      </c>
      <c r="CC70" s="1">
        <v>41935</v>
      </c>
      <c r="CD70">
        <v>16.16</v>
      </c>
      <c r="CE70" s="1">
        <v>42053</v>
      </c>
      <c r="CF70">
        <v>15.01</v>
      </c>
      <c r="CG70" s="1">
        <v>42111</v>
      </c>
      <c r="CH70">
        <v>13.18</v>
      </c>
      <c r="CI70" s="1">
        <v>42202</v>
      </c>
      <c r="CJ70">
        <v>11.96</v>
      </c>
      <c r="CK70" s="1">
        <v>42303</v>
      </c>
      <c r="CL70">
        <v>14.64</v>
      </c>
      <c r="CM70" s="1">
        <v>42418</v>
      </c>
      <c r="CN70">
        <v>12.85</v>
      </c>
      <c r="CO70" s="1">
        <v>42478</v>
      </c>
      <c r="CP70">
        <v>15.54</v>
      </c>
      <c r="CQ70" s="1">
        <v>42566</v>
      </c>
      <c r="CR70">
        <v>19.309999999999999</v>
      </c>
      <c r="CS70" s="1">
        <v>42668</v>
      </c>
      <c r="CT70">
        <v>22.93</v>
      </c>
      <c r="CU70" s="1">
        <v>42782</v>
      </c>
      <c r="CV70">
        <v>20.3</v>
      </c>
      <c r="CW70" s="1">
        <v>42842</v>
      </c>
      <c r="CX70">
        <v>16.52</v>
      </c>
      <c r="CY70" s="1">
        <v>42934</v>
      </c>
      <c r="CZ70">
        <v>14.1</v>
      </c>
      <c r="DA70" s="1">
        <v>43033</v>
      </c>
      <c r="DB70">
        <v>14.18</v>
      </c>
      <c r="DC70" s="1">
        <v>43147</v>
      </c>
      <c r="DD70">
        <v>13.28</v>
      </c>
      <c r="DE70" s="1">
        <v>43207</v>
      </c>
      <c r="DF70">
        <v>11.82</v>
      </c>
      <c r="DG70" s="1">
        <v>43298</v>
      </c>
      <c r="DH70">
        <v>11.13</v>
      </c>
      <c r="DI70" s="1">
        <v>43398</v>
      </c>
      <c r="DJ70">
        <v>13.97</v>
      </c>
      <c r="DK70" s="1">
        <v>43515</v>
      </c>
      <c r="DL70">
        <v>13.23</v>
      </c>
      <c r="DM70" s="1">
        <v>43571</v>
      </c>
      <c r="DN70">
        <v>12.67</v>
      </c>
      <c r="DO70" s="1">
        <v>43664</v>
      </c>
      <c r="DP70">
        <v>11.55</v>
      </c>
      <c r="DQ70" s="1">
        <v>43762</v>
      </c>
      <c r="DR70">
        <v>12.3</v>
      </c>
    </row>
    <row r="71" spans="1:122" x14ac:dyDescent="0.3">
      <c r="A71" s="1">
        <v>38286</v>
      </c>
      <c r="B71">
        <v>8.85</v>
      </c>
      <c r="C71" s="1">
        <v>38401</v>
      </c>
      <c r="D71">
        <v>9.2100000000000009</v>
      </c>
      <c r="E71" s="1">
        <v>38461</v>
      </c>
      <c r="F71">
        <v>8.43</v>
      </c>
      <c r="G71" s="1">
        <v>38551</v>
      </c>
      <c r="H71">
        <v>9.59</v>
      </c>
      <c r="I71" s="1">
        <v>38651</v>
      </c>
      <c r="J71">
        <v>11.78</v>
      </c>
      <c r="K71" s="1">
        <v>38769</v>
      </c>
      <c r="L71">
        <v>17.82</v>
      </c>
      <c r="M71" s="1">
        <v>38825</v>
      </c>
      <c r="N71">
        <v>17.940000000000001</v>
      </c>
      <c r="O71" s="1">
        <v>38917</v>
      </c>
      <c r="P71">
        <v>15.36</v>
      </c>
      <c r="Q71" s="1">
        <v>39016</v>
      </c>
      <c r="R71">
        <v>11.82</v>
      </c>
      <c r="S71" s="1">
        <v>39135</v>
      </c>
      <c r="T71">
        <v>10.68</v>
      </c>
      <c r="U71" s="1">
        <v>39190</v>
      </c>
      <c r="V71">
        <v>9.42</v>
      </c>
      <c r="W71" s="1">
        <v>39281</v>
      </c>
      <c r="X71">
        <v>10.07</v>
      </c>
      <c r="Y71" s="1">
        <v>39381</v>
      </c>
      <c r="Z71">
        <v>10.15</v>
      </c>
      <c r="AA71" s="1">
        <v>39503</v>
      </c>
      <c r="AB71">
        <v>14.22</v>
      </c>
      <c r="AC71" s="1">
        <v>39556</v>
      </c>
      <c r="AD71">
        <v>13.29</v>
      </c>
      <c r="AE71" s="1">
        <v>39647</v>
      </c>
      <c r="AF71">
        <v>12.49</v>
      </c>
      <c r="AG71" s="1">
        <v>39745</v>
      </c>
      <c r="AH71">
        <v>10.76</v>
      </c>
      <c r="AI71" s="1">
        <v>39863</v>
      </c>
      <c r="AJ71">
        <v>13.17</v>
      </c>
      <c r="AK71" s="1">
        <v>39923</v>
      </c>
      <c r="AL71">
        <v>13.32</v>
      </c>
      <c r="AM71" s="1">
        <v>40015</v>
      </c>
      <c r="AN71">
        <v>17.8</v>
      </c>
      <c r="AO71" s="1">
        <v>40112</v>
      </c>
      <c r="AP71">
        <v>22.94</v>
      </c>
      <c r="AQ71" s="1">
        <v>40227</v>
      </c>
      <c r="AR71">
        <v>25.8</v>
      </c>
      <c r="AS71" s="1">
        <v>40288</v>
      </c>
      <c r="AT71">
        <v>16.600000000000001</v>
      </c>
      <c r="AU71" s="1">
        <v>40378</v>
      </c>
      <c r="AV71">
        <v>17.61</v>
      </c>
      <c r="AW71" s="1">
        <v>40477</v>
      </c>
      <c r="AX71">
        <v>27.96</v>
      </c>
      <c r="AY71" s="1">
        <v>40591</v>
      </c>
      <c r="AZ71">
        <v>28.86</v>
      </c>
      <c r="BA71" s="1">
        <v>40651</v>
      </c>
      <c r="BB71">
        <v>22.79</v>
      </c>
      <c r="BC71" s="1">
        <v>40743</v>
      </c>
      <c r="BD71">
        <v>28.78</v>
      </c>
      <c r="BE71" s="1">
        <v>40843</v>
      </c>
      <c r="BF71">
        <v>26.86</v>
      </c>
      <c r="BG71" s="1">
        <v>40960</v>
      </c>
      <c r="BH71">
        <v>24.47</v>
      </c>
      <c r="BI71" s="1">
        <v>41017</v>
      </c>
      <c r="BJ71">
        <v>22.01</v>
      </c>
      <c r="BK71" s="1">
        <v>41108</v>
      </c>
      <c r="BL71">
        <v>22.95</v>
      </c>
      <c r="BM71" s="1">
        <v>41208</v>
      </c>
      <c r="BN71">
        <v>19.350000000000001</v>
      </c>
      <c r="BO71" s="1">
        <v>41325</v>
      </c>
      <c r="BP71">
        <v>18.13</v>
      </c>
      <c r="BQ71" s="1">
        <v>41382</v>
      </c>
      <c r="BR71">
        <v>17.61</v>
      </c>
      <c r="BS71" s="1">
        <v>41473</v>
      </c>
      <c r="BT71">
        <v>16.18</v>
      </c>
      <c r="BU71" s="1">
        <v>41572</v>
      </c>
      <c r="BV71">
        <v>19.03</v>
      </c>
      <c r="BW71" s="1">
        <v>41690</v>
      </c>
      <c r="BX71">
        <v>16.690000000000001</v>
      </c>
      <c r="BY71" s="1">
        <v>41746</v>
      </c>
      <c r="BZ71">
        <v>17.329999999999998</v>
      </c>
      <c r="CA71" s="1">
        <v>41841</v>
      </c>
      <c r="CB71">
        <v>17.28</v>
      </c>
      <c r="CC71" s="1">
        <v>41936</v>
      </c>
      <c r="CD71">
        <v>16.38</v>
      </c>
      <c r="CE71" s="1">
        <v>42054</v>
      </c>
      <c r="CF71">
        <v>14.64</v>
      </c>
      <c r="CG71" s="1">
        <v>42114</v>
      </c>
      <c r="CH71">
        <v>12.67</v>
      </c>
      <c r="CI71" s="1">
        <v>42205</v>
      </c>
      <c r="CJ71">
        <v>11.44</v>
      </c>
      <c r="CK71" s="1">
        <v>42304</v>
      </c>
      <c r="CL71">
        <v>14.42</v>
      </c>
      <c r="CM71" s="1">
        <v>42419</v>
      </c>
      <c r="CN71">
        <v>12.67</v>
      </c>
      <c r="CO71" s="1">
        <v>42479</v>
      </c>
      <c r="CP71">
        <v>15.42</v>
      </c>
      <c r="CQ71" s="1">
        <v>42569</v>
      </c>
      <c r="CR71">
        <v>19.37</v>
      </c>
      <c r="CS71" s="1">
        <v>42669</v>
      </c>
      <c r="CT71">
        <v>22.67</v>
      </c>
      <c r="CU71" s="1">
        <v>42783</v>
      </c>
      <c r="CV71">
        <v>20.260000000000002</v>
      </c>
      <c r="CW71" s="1">
        <v>42843</v>
      </c>
      <c r="CX71">
        <v>16.829999999999998</v>
      </c>
      <c r="CY71" s="1">
        <v>42935</v>
      </c>
      <c r="CZ71">
        <v>14.5</v>
      </c>
      <c r="DA71" s="1">
        <v>43034</v>
      </c>
      <c r="DB71">
        <v>14.11</v>
      </c>
      <c r="DC71" s="1">
        <v>43151</v>
      </c>
      <c r="DD71">
        <v>13.29</v>
      </c>
      <c r="DE71" s="1">
        <v>43208</v>
      </c>
      <c r="DF71">
        <v>11.91</v>
      </c>
      <c r="DG71" s="1">
        <v>43299</v>
      </c>
      <c r="DH71">
        <v>11.08</v>
      </c>
      <c r="DI71" s="1">
        <v>43399</v>
      </c>
      <c r="DJ71">
        <v>13.84</v>
      </c>
      <c r="DK71" s="1">
        <v>43516</v>
      </c>
      <c r="DL71">
        <v>13.38</v>
      </c>
      <c r="DM71" s="1">
        <v>43572</v>
      </c>
      <c r="DN71">
        <v>12.53</v>
      </c>
      <c r="DO71" s="1">
        <v>43665</v>
      </c>
      <c r="DP71">
        <v>11.59</v>
      </c>
      <c r="DQ71" s="1">
        <v>43763</v>
      </c>
      <c r="DR71">
        <v>12.35</v>
      </c>
    </row>
    <row r="72" spans="1:122" x14ac:dyDescent="0.3">
      <c r="A72" s="1">
        <v>38287</v>
      </c>
      <c r="B72">
        <v>8.76</v>
      </c>
      <c r="C72" s="1">
        <v>38405</v>
      </c>
      <c r="D72">
        <v>9.3699999999999992</v>
      </c>
      <c r="E72" s="1">
        <v>38462</v>
      </c>
      <c r="F72">
        <v>8.44</v>
      </c>
      <c r="G72" s="1">
        <v>38552</v>
      </c>
      <c r="H72">
        <v>9.52</v>
      </c>
      <c r="I72" s="1">
        <v>38652</v>
      </c>
      <c r="J72">
        <v>11.78</v>
      </c>
      <c r="K72" s="1">
        <v>38770</v>
      </c>
      <c r="L72">
        <v>18.41</v>
      </c>
      <c r="M72" s="1">
        <v>38826</v>
      </c>
      <c r="N72">
        <v>17.8</v>
      </c>
      <c r="O72" s="1">
        <v>38918</v>
      </c>
      <c r="P72">
        <v>15.31</v>
      </c>
      <c r="Q72" s="1">
        <v>39017</v>
      </c>
      <c r="R72">
        <v>11.79</v>
      </c>
      <c r="S72" s="1">
        <v>39136</v>
      </c>
      <c r="T72">
        <v>10.64</v>
      </c>
      <c r="U72" s="1">
        <v>39191</v>
      </c>
      <c r="V72">
        <v>9.5299999999999994</v>
      </c>
      <c r="W72" s="1">
        <v>39282</v>
      </c>
      <c r="X72">
        <v>10.32</v>
      </c>
      <c r="Y72" s="1">
        <v>39384</v>
      </c>
      <c r="Z72">
        <v>10.07</v>
      </c>
      <c r="AA72" s="1">
        <v>39504</v>
      </c>
      <c r="AB72">
        <v>14.54</v>
      </c>
      <c r="AC72" s="1">
        <v>39559</v>
      </c>
      <c r="AD72">
        <v>12.59</v>
      </c>
      <c r="AE72" s="1">
        <v>39650</v>
      </c>
      <c r="AF72">
        <v>12.48</v>
      </c>
      <c r="AG72" s="1">
        <v>39748</v>
      </c>
      <c r="AH72">
        <v>10.96</v>
      </c>
      <c r="AI72" s="1">
        <v>39864</v>
      </c>
      <c r="AJ72">
        <v>13.06</v>
      </c>
      <c r="AK72" s="1">
        <v>39924</v>
      </c>
      <c r="AL72">
        <v>13.43</v>
      </c>
      <c r="AM72" s="1">
        <v>40016</v>
      </c>
      <c r="AN72">
        <v>17.989999999999998</v>
      </c>
      <c r="AO72" s="1">
        <v>40113</v>
      </c>
      <c r="AP72">
        <v>22.65</v>
      </c>
      <c r="AQ72" s="1">
        <v>40228</v>
      </c>
      <c r="AR72">
        <v>25.96</v>
      </c>
      <c r="AS72" s="1">
        <v>40289</v>
      </c>
      <c r="AT72">
        <v>16.690000000000001</v>
      </c>
      <c r="AU72" s="1">
        <v>40379</v>
      </c>
      <c r="AV72">
        <v>17.28</v>
      </c>
      <c r="AW72" s="1">
        <v>40478</v>
      </c>
      <c r="AX72">
        <v>28.59</v>
      </c>
      <c r="AY72" s="1">
        <v>40592</v>
      </c>
      <c r="AZ72">
        <v>28.42</v>
      </c>
      <c r="BA72" s="1">
        <v>40652</v>
      </c>
      <c r="BB72">
        <v>22.62</v>
      </c>
      <c r="BC72" s="1">
        <v>40744</v>
      </c>
      <c r="BD72">
        <v>28.92</v>
      </c>
      <c r="BE72" s="1">
        <v>40844</v>
      </c>
      <c r="BF72">
        <v>26.15</v>
      </c>
      <c r="BG72" s="1">
        <v>40961</v>
      </c>
      <c r="BH72">
        <v>24.71</v>
      </c>
      <c r="BI72" s="1">
        <v>41018</v>
      </c>
      <c r="BJ72">
        <v>21.77</v>
      </c>
      <c r="BK72" s="1">
        <v>41109</v>
      </c>
      <c r="BL72">
        <v>23.25</v>
      </c>
      <c r="BM72" s="1">
        <v>41211</v>
      </c>
      <c r="BN72">
        <v>19.41</v>
      </c>
      <c r="BO72" s="1">
        <v>41326</v>
      </c>
      <c r="BP72">
        <v>17.899999999999999</v>
      </c>
      <c r="BQ72" s="1">
        <v>41383</v>
      </c>
      <c r="BR72">
        <v>17.88</v>
      </c>
      <c r="BS72" s="1">
        <v>41474</v>
      </c>
      <c r="BT72">
        <v>16.29</v>
      </c>
      <c r="BU72" s="1">
        <v>41575</v>
      </c>
      <c r="BV72">
        <v>18.91</v>
      </c>
      <c r="BW72" s="1">
        <v>41691</v>
      </c>
      <c r="BX72">
        <v>17.07</v>
      </c>
      <c r="BY72" s="1">
        <v>41750</v>
      </c>
      <c r="BZ72">
        <v>17.53</v>
      </c>
      <c r="CA72" s="1">
        <v>41842</v>
      </c>
      <c r="CB72">
        <v>17.16</v>
      </c>
      <c r="CC72" s="1">
        <v>41939</v>
      </c>
      <c r="CD72">
        <v>16.03</v>
      </c>
      <c r="CE72" s="1">
        <v>42055</v>
      </c>
      <c r="CF72">
        <v>14.32</v>
      </c>
      <c r="CG72" s="1">
        <v>42115</v>
      </c>
      <c r="CH72">
        <v>12.38</v>
      </c>
      <c r="CI72" s="1">
        <v>42206</v>
      </c>
      <c r="CJ72">
        <v>11.42</v>
      </c>
      <c r="CK72" s="1">
        <v>42305</v>
      </c>
      <c r="CL72">
        <v>14.65</v>
      </c>
      <c r="CM72" s="1">
        <v>42422</v>
      </c>
      <c r="CN72">
        <v>12.76</v>
      </c>
      <c r="CO72" s="1">
        <v>42480</v>
      </c>
      <c r="CP72">
        <v>15.81</v>
      </c>
      <c r="CQ72" s="1">
        <v>42570</v>
      </c>
      <c r="CR72">
        <v>19.36</v>
      </c>
      <c r="CS72" s="1">
        <v>42670</v>
      </c>
      <c r="CT72">
        <v>22.59</v>
      </c>
      <c r="CU72" s="1">
        <v>42787</v>
      </c>
      <c r="CV72">
        <v>20.74</v>
      </c>
      <c r="CW72" s="1">
        <v>42844</v>
      </c>
      <c r="CX72">
        <v>16.52</v>
      </c>
      <c r="CY72" s="1">
        <v>42936</v>
      </c>
      <c r="CZ72">
        <v>14.41</v>
      </c>
      <c r="DA72" s="1">
        <v>43035</v>
      </c>
      <c r="DB72">
        <v>14.63</v>
      </c>
      <c r="DC72" s="1">
        <v>43152</v>
      </c>
      <c r="DD72">
        <v>13.27</v>
      </c>
      <c r="DE72" s="1">
        <v>43209</v>
      </c>
      <c r="DF72">
        <v>11.95</v>
      </c>
      <c r="DG72" s="1">
        <v>43300</v>
      </c>
      <c r="DH72">
        <v>10.97</v>
      </c>
      <c r="DI72" s="1">
        <v>43402</v>
      </c>
      <c r="DJ72">
        <v>13.5</v>
      </c>
      <c r="DK72" s="1">
        <v>43517</v>
      </c>
      <c r="DL72">
        <v>13.2</v>
      </c>
      <c r="DM72" s="1">
        <v>43573</v>
      </c>
      <c r="DN72">
        <v>12.98</v>
      </c>
      <c r="DO72" s="1">
        <v>43668</v>
      </c>
      <c r="DP72">
        <v>11.56</v>
      </c>
      <c r="DQ72" s="1">
        <v>43766</v>
      </c>
      <c r="DR72">
        <v>12.54</v>
      </c>
    </row>
    <row r="73" spans="1:122" x14ac:dyDescent="0.3">
      <c r="A73" s="1">
        <v>38288</v>
      </c>
      <c r="B73">
        <v>8.56</v>
      </c>
      <c r="C73" s="1">
        <v>38406</v>
      </c>
      <c r="D73">
        <v>9.3000000000000007</v>
      </c>
      <c r="E73" s="1">
        <v>38463</v>
      </c>
      <c r="F73">
        <v>8.43</v>
      </c>
      <c r="G73" s="1">
        <v>38553</v>
      </c>
      <c r="H73">
        <v>9.41</v>
      </c>
      <c r="I73" s="1">
        <v>38653</v>
      </c>
      <c r="J73">
        <v>11.61</v>
      </c>
      <c r="K73" s="1">
        <v>38771</v>
      </c>
      <c r="L73">
        <v>17.64</v>
      </c>
      <c r="M73" s="1">
        <v>38827</v>
      </c>
      <c r="N73">
        <v>17.5</v>
      </c>
      <c r="O73" s="1">
        <v>38919</v>
      </c>
      <c r="P73">
        <v>15.36</v>
      </c>
      <c r="Q73" s="1">
        <v>39020</v>
      </c>
      <c r="R73">
        <v>11.45</v>
      </c>
      <c r="S73" s="1">
        <v>39139</v>
      </c>
      <c r="T73">
        <v>10.69</v>
      </c>
      <c r="U73" s="1">
        <v>39192</v>
      </c>
      <c r="V73">
        <v>9.49</v>
      </c>
      <c r="W73" s="1">
        <v>39283</v>
      </c>
      <c r="X73">
        <v>10.3</v>
      </c>
      <c r="Y73" s="1">
        <v>39385</v>
      </c>
      <c r="Z73">
        <v>10.07</v>
      </c>
      <c r="AA73" s="1">
        <v>39505</v>
      </c>
      <c r="AB73">
        <v>14.63</v>
      </c>
      <c r="AC73" s="1">
        <v>39560</v>
      </c>
      <c r="AD73">
        <v>12.95</v>
      </c>
      <c r="AE73" s="1">
        <v>39651</v>
      </c>
      <c r="AF73">
        <v>12.01</v>
      </c>
      <c r="AG73" s="1">
        <v>39749</v>
      </c>
      <c r="AH73">
        <v>11.14</v>
      </c>
      <c r="AI73" s="1">
        <v>39867</v>
      </c>
      <c r="AJ73">
        <v>12.99</v>
      </c>
      <c r="AK73" s="1">
        <v>39925</v>
      </c>
      <c r="AL73">
        <v>13.55</v>
      </c>
      <c r="AM73" s="1">
        <v>40017</v>
      </c>
      <c r="AN73">
        <v>18.260000000000002</v>
      </c>
      <c r="AO73" s="1">
        <v>40114</v>
      </c>
      <c r="AP73">
        <v>21.93</v>
      </c>
      <c r="AQ73" s="1">
        <v>40231</v>
      </c>
      <c r="AR73">
        <v>24.12</v>
      </c>
      <c r="AS73" s="1">
        <v>40290</v>
      </c>
      <c r="AT73">
        <v>16.14</v>
      </c>
      <c r="AU73" s="1">
        <v>40380</v>
      </c>
      <c r="AV73">
        <v>17.47</v>
      </c>
      <c r="AW73" s="1">
        <v>40479</v>
      </c>
      <c r="AX73">
        <v>28.71</v>
      </c>
      <c r="AY73" s="1">
        <v>40596</v>
      </c>
      <c r="AZ73">
        <v>28.38</v>
      </c>
      <c r="BA73" s="1">
        <v>40653</v>
      </c>
      <c r="BB73">
        <v>23.53</v>
      </c>
      <c r="BC73" s="1">
        <v>40745</v>
      </c>
      <c r="BD73">
        <v>29.85</v>
      </c>
      <c r="BE73" s="1">
        <v>40847</v>
      </c>
      <c r="BF73">
        <v>25.77</v>
      </c>
      <c r="BG73" s="1">
        <v>40962</v>
      </c>
      <c r="BH73">
        <v>24.86</v>
      </c>
      <c r="BI73" s="1">
        <v>41019</v>
      </c>
      <c r="BJ73">
        <v>21.55</v>
      </c>
      <c r="BK73" s="1">
        <v>41110</v>
      </c>
      <c r="BL73">
        <v>23.92</v>
      </c>
      <c r="BM73" s="1">
        <v>41212</v>
      </c>
      <c r="BN73">
        <v>19.559999999999999</v>
      </c>
      <c r="BO73" s="1">
        <v>41327</v>
      </c>
      <c r="BP73">
        <v>18.149999999999999</v>
      </c>
      <c r="BQ73" s="1">
        <v>41386</v>
      </c>
      <c r="BR73">
        <v>17.739999999999998</v>
      </c>
      <c r="BS73" s="1">
        <v>41477</v>
      </c>
      <c r="BT73">
        <v>16.399999999999999</v>
      </c>
      <c r="BU73" s="1">
        <v>41576</v>
      </c>
      <c r="BV73">
        <v>18.45</v>
      </c>
      <c r="BW73" s="1">
        <v>41694</v>
      </c>
      <c r="BX73">
        <v>17.68</v>
      </c>
      <c r="BY73" s="1">
        <v>41751</v>
      </c>
      <c r="BZ73">
        <v>17.62</v>
      </c>
      <c r="CA73" s="1">
        <v>41843</v>
      </c>
      <c r="CB73">
        <v>16.96</v>
      </c>
      <c r="CC73" s="1">
        <v>41940</v>
      </c>
      <c r="CD73">
        <v>16.13</v>
      </c>
      <c r="CE73" s="1">
        <v>42058</v>
      </c>
      <c r="CF73">
        <v>14.13</v>
      </c>
      <c r="CG73" s="1">
        <v>42116</v>
      </c>
      <c r="CH73">
        <v>12.59</v>
      </c>
      <c r="CI73" s="1">
        <v>42207</v>
      </c>
      <c r="CJ73">
        <v>11.38</v>
      </c>
      <c r="CK73" s="1">
        <v>42306</v>
      </c>
      <c r="CL73">
        <v>14.56</v>
      </c>
      <c r="CM73" s="1">
        <v>42423</v>
      </c>
      <c r="CN73">
        <v>13.9</v>
      </c>
      <c r="CO73" s="1">
        <v>42481</v>
      </c>
      <c r="CP73">
        <v>15.79</v>
      </c>
      <c r="CQ73" s="1">
        <v>42571</v>
      </c>
      <c r="CR73">
        <v>19.28</v>
      </c>
      <c r="CS73" s="1">
        <v>42671</v>
      </c>
      <c r="CT73">
        <v>22.16</v>
      </c>
      <c r="CU73" s="1">
        <v>42788</v>
      </c>
      <c r="CV73">
        <v>20.68</v>
      </c>
      <c r="CW73" s="1">
        <v>42845</v>
      </c>
      <c r="CX73">
        <v>16.41</v>
      </c>
      <c r="CY73" s="1">
        <v>42937</v>
      </c>
      <c r="CZ73">
        <v>14.4</v>
      </c>
      <c r="DA73" s="1">
        <v>43038</v>
      </c>
      <c r="DB73">
        <v>14.73</v>
      </c>
      <c r="DC73" s="1">
        <v>43153</v>
      </c>
      <c r="DD73">
        <v>13.58</v>
      </c>
      <c r="DE73" s="1">
        <v>43210</v>
      </c>
      <c r="DF73">
        <v>11.87</v>
      </c>
      <c r="DG73" s="1">
        <v>43301</v>
      </c>
      <c r="DH73">
        <v>11.12</v>
      </c>
      <c r="DI73" s="1">
        <v>43403</v>
      </c>
      <c r="DJ73">
        <v>13.32</v>
      </c>
      <c r="DK73" s="1">
        <v>43518</v>
      </c>
      <c r="DL73">
        <v>13.3</v>
      </c>
      <c r="DM73" s="1">
        <v>43577</v>
      </c>
      <c r="DN73">
        <v>12.77</v>
      </c>
      <c r="DO73" s="1">
        <v>43669</v>
      </c>
      <c r="DP73">
        <v>11.98</v>
      </c>
      <c r="DQ73" s="1">
        <v>43767</v>
      </c>
      <c r="DR73">
        <v>12.34</v>
      </c>
    </row>
    <row r="74" spans="1:122" x14ac:dyDescent="0.3">
      <c r="A74" s="1">
        <v>38289</v>
      </c>
      <c r="B74">
        <v>8.6</v>
      </c>
      <c r="C74" s="1">
        <v>38407</v>
      </c>
      <c r="D74">
        <v>9.16</v>
      </c>
      <c r="E74" s="1">
        <v>38464</v>
      </c>
      <c r="F74">
        <v>8.3699999999999992</v>
      </c>
      <c r="G74" s="1">
        <v>38554</v>
      </c>
      <c r="H74">
        <v>9.66</v>
      </c>
      <c r="I74" s="1">
        <v>38656</v>
      </c>
      <c r="J74">
        <v>11.33</v>
      </c>
      <c r="K74" s="1">
        <v>38772</v>
      </c>
      <c r="L74">
        <v>17.8</v>
      </c>
      <c r="M74" s="1">
        <v>38828</v>
      </c>
      <c r="N74">
        <v>17.54</v>
      </c>
      <c r="O74" s="1">
        <v>38922</v>
      </c>
      <c r="P74">
        <v>15.58</v>
      </c>
      <c r="Q74" s="1">
        <v>39021</v>
      </c>
      <c r="R74">
        <v>11.55</v>
      </c>
      <c r="S74" s="1">
        <v>39140</v>
      </c>
      <c r="T74">
        <v>10.8</v>
      </c>
      <c r="U74" s="1">
        <v>39195</v>
      </c>
      <c r="V74">
        <v>9.24</v>
      </c>
      <c r="W74" s="1">
        <v>39286</v>
      </c>
      <c r="X74">
        <v>10.15</v>
      </c>
      <c r="Y74" s="1">
        <v>39386</v>
      </c>
      <c r="Z74">
        <v>9.98</v>
      </c>
      <c r="AA74" s="1">
        <v>39506</v>
      </c>
      <c r="AB74">
        <v>14.61</v>
      </c>
      <c r="AC74" s="1">
        <v>39561</v>
      </c>
      <c r="AD74">
        <v>12.75</v>
      </c>
      <c r="AE74" s="1">
        <v>39652</v>
      </c>
      <c r="AF74">
        <v>12.09</v>
      </c>
      <c r="AG74" s="1">
        <v>39750</v>
      </c>
      <c r="AH74">
        <v>12.09</v>
      </c>
      <c r="AI74" s="1">
        <v>39868</v>
      </c>
      <c r="AJ74">
        <v>13.13</v>
      </c>
      <c r="AK74" s="1">
        <v>39926</v>
      </c>
      <c r="AL74">
        <v>13.67</v>
      </c>
      <c r="AM74" s="1">
        <v>40018</v>
      </c>
      <c r="AN74">
        <v>18.43</v>
      </c>
      <c r="AO74" s="1">
        <v>40115</v>
      </c>
      <c r="AP74">
        <v>22.81</v>
      </c>
      <c r="AQ74" s="1">
        <v>40232</v>
      </c>
      <c r="AR74">
        <v>23.68</v>
      </c>
      <c r="AS74" s="1">
        <v>40291</v>
      </c>
      <c r="AT74">
        <v>15.75</v>
      </c>
      <c r="AU74" s="1">
        <v>40381</v>
      </c>
      <c r="AV74">
        <v>18.3</v>
      </c>
      <c r="AW74" s="1">
        <v>40480</v>
      </c>
      <c r="AX74">
        <v>29.12</v>
      </c>
      <c r="AY74" s="1">
        <v>40597</v>
      </c>
      <c r="AZ74">
        <v>27.36</v>
      </c>
      <c r="BA74" s="1">
        <v>40654</v>
      </c>
      <c r="BB74">
        <v>23.8</v>
      </c>
      <c r="BC74" s="1">
        <v>40746</v>
      </c>
      <c r="BD74">
        <v>31.34</v>
      </c>
      <c r="BE74" s="1">
        <v>40848</v>
      </c>
      <c r="BF74">
        <v>25.34</v>
      </c>
      <c r="BG74" s="1">
        <v>40963</v>
      </c>
      <c r="BH74">
        <v>25.22</v>
      </c>
      <c r="BI74" s="1">
        <v>41022</v>
      </c>
      <c r="BJ74">
        <v>21.54</v>
      </c>
      <c r="BK74" s="1">
        <v>41113</v>
      </c>
      <c r="BL74">
        <v>23.89</v>
      </c>
      <c r="BM74" s="1">
        <v>41213</v>
      </c>
      <c r="BN74">
        <v>19.46</v>
      </c>
      <c r="BO74" s="1">
        <v>41330</v>
      </c>
      <c r="BP74">
        <v>18.09</v>
      </c>
      <c r="BQ74" s="1">
        <v>41387</v>
      </c>
      <c r="BR74">
        <v>17.670000000000002</v>
      </c>
      <c r="BS74" s="1">
        <v>41478</v>
      </c>
      <c r="BT74">
        <v>16.34</v>
      </c>
      <c r="BU74" s="1">
        <v>41577</v>
      </c>
      <c r="BV74">
        <v>18.32</v>
      </c>
      <c r="BW74" s="1">
        <v>41695</v>
      </c>
      <c r="BX74">
        <v>17.68</v>
      </c>
      <c r="BY74" s="1">
        <v>41752</v>
      </c>
      <c r="BZ74">
        <v>17.98</v>
      </c>
      <c r="CA74" s="1">
        <v>41844</v>
      </c>
      <c r="CB74">
        <v>17.05</v>
      </c>
      <c r="CC74" s="1">
        <v>41941</v>
      </c>
      <c r="CD74">
        <v>16.3</v>
      </c>
      <c r="CE74" s="1">
        <v>42059</v>
      </c>
      <c r="CF74">
        <v>14.15</v>
      </c>
      <c r="CG74" s="1">
        <v>42117</v>
      </c>
      <c r="CH74">
        <v>13.03</v>
      </c>
      <c r="CI74" s="1">
        <v>42208</v>
      </c>
      <c r="CJ74">
        <v>11.51</v>
      </c>
      <c r="CK74" s="1">
        <v>42307</v>
      </c>
      <c r="CL74">
        <v>14.52</v>
      </c>
      <c r="CM74" s="1">
        <v>42424</v>
      </c>
      <c r="CN74">
        <v>13.88</v>
      </c>
      <c r="CO74" s="1">
        <v>42482</v>
      </c>
      <c r="CP74">
        <v>15.47</v>
      </c>
      <c r="CQ74" s="1">
        <v>42572</v>
      </c>
      <c r="CR74">
        <v>19.559999999999999</v>
      </c>
      <c r="CS74" s="1">
        <v>42674</v>
      </c>
      <c r="CT74">
        <v>21.57</v>
      </c>
      <c r="CU74" s="1">
        <v>42789</v>
      </c>
      <c r="CV74">
        <v>20.13</v>
      </c>
      <c r="CW74" s="1">
        <v>42846</v>
      </c>
      <c r="CX74">
        <v>16.510000000000002</v>
      </c>
      <c r="CY74" s="1">
        <v>42940</v>
      </c>
      <c r="CZ74">
        <v>14.4</v>
      </c>
      <c r="DA74" s="1">
        <v>43039</v>
      </c>
      <c r="DB74">
        <v>14.74</v>
      </c>
      <c r="DC74" s="1">
        <v>43154</v>
      </c>
      <c r="DD74">
        <v>13.46</v>
      </c>
      <c r="DE74" s="1">
        <v>43213</v>
      </c>
      <c r="DF74">
        <v>11.4</v>
      </c>
      <c r="DG74" s="1">
        <v>43304</v>
      </c>
      <c r="DH74">
        <v>11.08</v>
      </c>
      <c r="DI74" s="1">
        <v>43404</v>
      </c>
      <c r="DJ74">
        <v>13.19</v>
      </c>
      <c r="DK74" s="1">
        <v>43521</v>
      </c>
      <c r="DL74">
        <v>13</v>
      </c>
      <c r="DM74" s="1">
        <v>43578</v>
      </c>
      <c r="DN74">
        <v>12.9</v>
      </c>
      <c r="DO74" s="1">
        <v>43670</v>
      </c>
      <c r="DP74">
        <v>12.06</v>
      </c>
      <c r="DQ74" s="1">
        <v>43768</v>
      </c>
      <c r="DR74">
        <v>12.41</v>
      </c>
    </row>
    <row r="75" spans="1:122" x14ac:dyDescent="0.3">
      <c r="A75" s="1">
        <v>38292</v>
      </c>
      <c r="B75">
        <v>8.4600000000000009</v>
      </c>
      <c r="C75" s="1">
        <v>38408</v>
      </c>
      <c r="D75">
        <v>9.0299999999999994</v>
      </c>
      <c r="E75" s="1">
        <v>38467</v>
      </c>
      <c r="F75">
        <v>8.36</v>
      </c>
      <c r="G75" s="1">
        <v>38555</v>
      </c>
      <c r="H75">
        <v>9.6999999999999993</v>
      </c>
      <c r="I75" s="1">
        <v>38657</v>
      </c>
      <c r="J75">
        <v>11.25</v>
      </c>
      <c r="K75" s="1">
        <v>38775</v>
      </c>
      <c r="L75">
        <v>16.739999999999998</v>
      </c>
      <c r="M75" s="1">
        <v>38831</v>
      </c>
      <c r="N75">
        <v>17.38</v>
      </c>
      <c r="O75" s="1">
        <v>38923</v>
      </c>
      <c r="P75">
        <v>15.31</v>
      </c>
      <c r="Q75" s="1">
        <v>39022</v>
      </c>
      <c r="R75">
        <v>11.5</v>
      </c>
      <c r="S75" s="1">
        <v>39141</v>
      </c>
      <c r="T75">
        <v>10.56</v>
      </c>
      <c r="U75" s="1">
        <v>39196</v>
      </c>
      <c r="V75">
        <v>9.16</v>
      </c>
      <c r="W75" s="1">
        <v>39287</v>
      </c>
      <c r="X75">
        <v>10.19</v>
      </c>
      <c r="Y75" s="1">
        <v>39387</v>
      </c>
      <c r="Z75">
        <v>9.91</v>
      </c>
      <c r="AA75" s="1">
        <v>39507</v>
      </c>
      <c r="AB75">
        <v>14.62</v>
      </c>
      <c r="AC75" s="1">
        <v>39562</v>
      </c>
      <c r="AD75">
        <v>12.29</v>
      </c>
      <c r="AE75" s="1">
        <v>39653</v>
      </c>
      <c r="AF75">
        <v>12.24</v>
      </c>
      <c r="AG75" s="1">
        <v>39751</v>
      </c>
      <c r="AH75">
        <v>11.85</v>
      </c>
      <c r="AI75" s="1">
        <v>39869</v>
      </c>
      <c r="AJ75">
        <v>13.42</v>
      </c>
      <c r="AK75" s="1">
        <v>39927</v>
      </c>
      <c r="AL75">
        <v>14.18</v>
      </c>
      <c r="AM75" s="1">
        <v>40021</v>
      </c>
      <c r="AN75">
        <v>18.45</v>
      </c>
      <c r="AO75" s="1">
        <v>40116</v>
      </c>
      <c r="AP75">
        <v>22.81</v>
      </c>
      <c r="AQ75" s="1">
        <v>40233</v>
      </c>
      <c r="AR75">
        <v>24.4</v>
      </c>
      <c r="AS75" s="1">
        <v>40294</v>
      </c>
      <c r="AT75">
        <v>15.85</v>
      </c>
      <c r="AU75" s="1">
        <v>40382</v>
      </c>
      <c r="AV75">
        <v>18.260000000000002</v>
      </c>
      <c r="AW75" s="1">
        <v>40483</v>
      </c>
      <c r="AX75">
        <v>29.45</v>
      </c>
      <c r="AY75" s="1">
        <v>40598</v>
      </c>
      <c r="AZ75">
        <v>27.83</v>
      </c>
      <c r="BA75" s="1">
        <v>40658</v>
      </c>
      <c r="BB75">
        <v>23.4</v>
      </c>
      <c r="BC75" s="1">
        <v>40749</v>
      </c>
      <c r="BD75">
        <v>30.74</v>
      </c>
      <c r="BE75" s="1">
        <v>40849</v>
      </c>
      <c r="BF75">
        <v>25.42</v>
      </c>
      <c r="BG75" s="1">
        <v>40966</v>
      </c>
      <c r="BH75">
        <v>25.55</v>
      </c>
      <c r="BI75" s="1">
        <v>41023</v>
      </c>
      <c r="BJ75">
        <v>21.61</v>
      </c>
      <c r="BK75" s="1">
        <v>41114</v>
      </c>
      <c r="BL75">
        <v>23.49</v>
      </c>
      <c r="BM75" s="1">
        <v>41214</v>
      </c>
      <c r="BN75">
        <v>19.38</v>
      </c>
      <c r="BO75" s="1">
        <v>41331</v>
      </c>
      <c r="BP75">
        <v>18.05</v>
      </c>
      <c r="BQ75" s="1">
        <v>41388</v>
      </c>
      <c r="BR75">
        <v>17.37</v>
      </c>
      <c r="BS75" s="1">
        <v>41479</v>
      </c>
      <c r="BT75">
        <v>16.14</v>
      </c>
      <c r="BU75" s="1">
        <v>41578</v>
      </c>
      <c r="BV75">
        <v>18.32</v>
      </c>
      <c r="BW75" s="1">
        <v>41696</v>
      </c>
      <c r="BX75">
        <v>17.670000000000002</v>
      </c>
      <c r="BY75" s="1">
        <v>41753</v>
      </c>
      <c r="BZ75">
        <v>17.739999999999998</v>
      </c>
      <c r="CA75" s="1">
        <v>41845</v>
      </c>
      <c r="CB75">
        <v>17.14</v>
      </c>
      <c r="CC75" s="1">
        <v>41942</v>
      </c>
      <c r="CD75">
        <v>16.3</v>
      </c>
      <c r="CE75" s="1">
        <v>42060</v>
      </c>
      <c r="CF75">
        <v>13.79</v>
      </c>
      <c r="CG75" s="1">
        <v>42118</v>
      </c>
      <c r="CH75">
        <v>13.19</v>
      </c>
      <c r="CI75" s="1">
        <v>42209</v>
      </c>
      <c r="CJ75">
        <v>11.24</v>
      </c>
      <c r="CK75" s="1">
        <v>42310</v>
      </c>
      <c r="CL75">
        <v>15.11</v>
      </c>
      <c r="CM75" s="1">
        <v>42425</v>
      </c>
      <c r="CN75">
        <v>14.2</v>
      </c>
      <c r="CO75" s="1">
        <v>42485</v>
      </c>
      <c r="CP75">
        <v>15.89</v>
      </c>
      <c r="CQ75" s="1">
        <v>42573</v>
      </c>
      <c r="CR75">
        <v>19.59</v>
      </c>
      <c r="CS75" s="1">
        <v>42675</v>
      </c>
      <c r="CT75">
        <v>21.19</v>
      </c>
      <c r="CU75" s="1">
        <v>42790</v>
      </c>
      <c r="CV75">
        <v>19.809999999999999</v>
      </c>
      <c r="CW75" s="1">
        <v>42849</v>
      </c>
      <c r="CX75">
        <v>16.32</v>
      </c>
      <c r="CY75" s="1">
        <v>42941</v>
      </c>
      <c r="CZ75">
        <v>13.9</v>
      </c>
      <c r="DA75" s="1">
        <v>43040</v>
      </c>
      <c r="DB75">
        <v>14.61</v>
      </c>
      <c r="DC75" s="1">
        <v>43157</v>
      </c>
      <c r="DD75">
        <v>13.43</v>
      </c>
      <c r="DE75" s="1">
        <v>43214</v>
      </c>
      <c r="DF75">
        <v>11.38</v>
      </c>
      <c r="DG75" s="1">
        <v>43305</v>
      </c>
      <c r="DH75">
        <v>11.19</v>
      </c>
      <c r="DI75" s="1">
        <v>43405</v>
      </c>
      <c r="DJ75">
        <v>13.19</v>
      </c>
      <c r="DK75" s="1">
        <v>43522</v>
      </c>
      <c r="DL75">
        <v>12.85</v>
      </c>
      <c r="DM75" s="1">
        <v>43579</v>
      </c>
      <c r="DN75">
        <v>12.9</v>
      </c>
      <c r="DO75" s="1">
        <v>43671</v>
      </c>
      <c r="DP75">
        <v>12</v>
      </c>
      <c r="DQ75" s="1">
        <v>43769</v>
      </c>
      <c r="DR75">
        <v>12.48</v>
      </c>
    </row>
    <row r="76" spans="1:122" x14ac:dyDescent="0.3">
      <c r="A76" s="1">
        <v>38293</v>
      </c>
      <c r="B76">
        <v>8.5</v>
      </c>
      <c r="C76" s="1">
        <v>38411</v>
      </c>
      <c r="D76">
        <v>9.17</v>
      </c>
      <c r="E76" s="1">
        <v>38468</v>
      </c>
      <c r="F76">
        <v>8.52</v>
      </c>
      <c r="G76" s="1">
        <v>38558</v>
      </c>
      <c r="H76">
        <v>9.9</v>
      </c>
      <c r="I76" s="1">
        <v>38658</v>
      </c>
      <c r="J76">
        <v>11.47</v>
      </c>
      <c r="K76" s="1">
        <v>38776</v>
      </c>
      <c r="L76">
        <v>17.12</v>
      </c>
      <c r="M76" s="1">
        <v>38832</v>
      </c>
      <c r="N76">
        <v>17.13</v>
      </c>
      <c r="O76" s="1">
        <v>38924</v>
      </c>
      <c r="P76">
        <v>15.05</v>
      </c>
      <c r="Q76" s="1">
        <v>39023</v>
      </c>
      <c r="R76">
        <v>11.53</v>
      </c>
      <c r="S76" s="1">
        <v>39142</v>
      </c>
      <c r="T76">
        <v>10.97</v>
      </c>
      <c r="U76" s="1">
        <v>39197</v>
      </c>
      <c r="V76">
        <v>9.25</v>
      </c>
      <c r="W76" s="1">
        <v>39288</v>
      </c>
      <c r="X76">
        <v>10.15</v>
      </c>
      <c r="Y76" s="1">
        <v>39388</v>
      </c>
      <c r="Z76">
        <v>9.94</v>
      </c>
      <c r="AA76" s="1">
        <v>39510</v>
      </c>
      <c r="AB76">
        <v>15.02</v>
      </c>
      <c r="AC76" s="1">
        <v>39563</v>
      </c>
      <c r="AD76">
        <v>12.25</v>
      </c>
      <c r="AE76" s="1">
        <v>39654</v>
      </c>
      <c r="AF76">
        <v>12.44</v>
      </c>
      <c r="AG76" s="1">
        <v>39752</v>
      </c>
      <c r="AH76">
        <v>12.02</v>
      </c>
      <c r="AI76" s="1">
        <v>39870</v>
      </c>
      <c r="AJ76">
        <v>13.9</v>
      </c>
      <c r="AK76" s="1">
        <v>39930</v>
      </c>
      <c r="AL76">
        <v>13.89</v>
      </c>
      <c r="AM76" s="1">
        <v>40022</v>
      </c>
      <c r="AN76">
        <v>18.5</v>
      </c>
      <c r="AO76" s="1">
        <v>40119</v>
      </c>
      <c r="AP76">
        <v>23.44</v>
      </c>
      <c r="AQ76" s="1">
        <v>40234</v>
      </c>
      <c r="AR76">
        <v>23.7</v>
      </c>
      <c r="AS76" s="1">
        <v>40295</v>
      </c>
      <c r="AT76">
        <v>15.37</v>
      </c>
      <c r="AU76" s="1">
        <v>40385</v>
      </c>
      <c r="AV76">
        <v>18.62</v>
      </c>
      <c r="AW76" s="1">
        <v>40484</v>
      </c>
      <c r="AX76">
        <v>30.12</v>
      </c>
      <c r="AY76" s="1">
        <v>40599</v>
      </c>
      <c r="AZ76">
        <v>28.74</v>
      </c>
      <c r="BA76" s="1">
        <v>40659</v>
      </c>
      <c r="BB76">
        <v>23.24</v>
      </c>
      <c r="BC76" s="1">
        <v>40750</v>
      </c>
      <c r="BD76">
        <v>30.94</v>
      </c>
      <c r="BE76" s="1">
        <v>40850</v>
      </c>
      <c r="BF76">
        <v>25.65</v>
      </c>
      <c r="BG76" s="1">
        <v>40967</v>
      </c>
      <c r="BH76">
        <v>25.33</v>
      </c>
      <c r="BI76" s="1">
        <v>41024</v>
      </c>
      <c r="BJ76">
        <v>21.8</v>
      </c>
      <c r="BK76" s="1">
        <v>41115</v>
      </c>
      <c r="BL76">
        <v>23.57</v>
      </c>
      <c r="BM76" s="1">
        <v>41215</v>
      </c>
      <c r="BN76">
        <v>19.45</v>
      </c>
      <c r="BO76" s="1">
        <v>41332</v>
      </c>
      <c r="BP76">
        <v>18.079999999999998</v>
      </c>
      <c r="BQ76" s="1">
        <v>41389</v>
      </c>
      <c r="BR76">
        <v>17.38</v>
      </c>
      <c r="BS76" s="1">
        <v>41480</v>
      </c>
      <c r="BT76">
        <v>16.39</v>
      </c>
      <c r="BU76" s="1">
        <v>41579</v>
      </c>
      <c r="BV76">
        <v>18.25</v>
      </c>
      <c r="BW76" s="1">
        <v>41697</v>
      </c>
      <c r="BX76">
        <v>18.07</v>
      </c>
      <c r="BY76" s="1">
        <v>41754</v>
      </c>
      <c r="BZ76">
        <v>17.850000000000001</v>
      </c>
      <c r="CA76" s="1">
        <v>41848</v>
      </c>
      <c r="CB76">
        <v>16.940000000000001</v>
      </c>
      <c r="CC76" s="1">
        <v>41943</v>
      </c>
      <c r="CD76">
        <v>16.04</v>
      </c>
      <c r="CE76" s="1">
        <v>42061</v>
      </c>
      <c r="CF76">
        <v>13.99</v>
      </c>
      <c r="CG76" s="1">
        <v>42121</v>
      </c>
      <c r="CH76">
        <v>13.38</v>
      </c>
      <c r="CI76" s="1">
        <v>42212</v>
      </c>
      <c r="CJ76">
        <v>11.24</v>
      </c>
      <c r="CK76" s="1">
        <v>42311</v>
      </c>
      <c r="CL76">
        <v>15.49</v>
      </c>
      <c r="CM76" s="1">
        <v>42426</v>
      </c>
      <c r="CN76">
        <v>14</v>
      </c>
      <c r="CO76" s="1">
        <v>42486</v>
      </c>
      <c r="CP76">
        <v>16.05</v>
      </c>
      <c r="CQ76" s="1">
        <v>42576</v>
      </c>
      <c r="CR76">
        <v>19.89</v>
      </c>
      <c r="CS76" s="1">
        <v>42676</v>
      </c>
      <c r="CT76">
        <v>21.7</v>
      </c>
      <c r="CU76" s="1">
        <v>42793</v>
      </c>
      <c r="CV76">
        <v>19.149999999999999</v>
      </c>
      <c r="CW76" s="1">
        <v>42850</v>
      </c>
      <c r="CX76">
        <v>16.28</v>
      </c>
      <c r="CY76" s="1">
        <v>42942</v>
      </c>
      <c r="CZ76">
        <v>14.23</v>
      </c>
      <c r="DA76" s="1">
        <v>43041</v>
      </c>
      <c r="DB76">
        <v>14.23</v>
      </c>
      <c r="DC76" s="1">
        <v>43158</v>
      </c>
      <c r="DD76">
        <v>12.87</v>
      </c>
      <c r="DE76" s="1">
        <v>43215</v>
      </c>
      <c r="DF76">
        <v>11.12</v>
      </c>
      <c r="DG76" s="1">
        <v>43306</v>
      </c>
      <c r="DH76">
        <v>11.19</v>
      </c>
      <c r="DI76" s="1">
        <v>43406</v>
      </c>
      <c r="DJ76">
        <v>13.44</v>
      </c>
      <c r="DK76" s="1">
        <v>43523</v>
      </c>
      <c r="DL76">
        <v>12.97</v>
      </c>
      <c r="DM76" s="1">
        <v>43580</v>
      </c>
      <c r="DN76">
        <v>12.69</v>
      </c>
      <c r="DO76" s="1">
        <v>43672</v>
      </c>
      <c r="DP76">
        <v>12.02</v>
      </c>
      <c r="DQ76" s="1">
        <v>43770</v>
      </c>
      <c r="DR76">
        <v>12.48</v>
      </c>
    </row>
    <row r="77" spans="1:122" x14ac:dyDescent="0.3">
      <c r="A77" s="1">
        <v>38294</v>
      </c>
      <c r="B77">
        <v>8.35</v>
      </c>
      <c r="C77" s="1">
        <v>38412</v>
      </c>
      <c r="D77">
        <v>9.06</v>
      </c>
      <c r="E77" s="1">
        <v>38469</v>
      </c>
      <c r="F77">
        <v>8.6</v>
      </c>
      <c r="G77" s="1">
        <v>38559</v>
      </c>
      <c r="H77">
        <v>9.9600000000000009</v>
      </c>
      <c r="I77" s="1">
        <v>38659</v>
      </c>
      <c r="J77">
        <v>11.54</v>
      </c>
      <c r="K77" s="1">
        <v>38777</v>
      </c>
      <c r="L77">
        <v>16.79</v>
      </c>
      <c r="M77" s="1">
        <v>38833</v>
      </c>
      <c r="N77">
        <v>17.12</v>
      </c>
      <c r="O77" s="1">
        <v>38925</v>
      </c>
      <c r="P77">
        <v>14.77</v>
      </c>
      <c r="Q77" s="1">
        <v>39024</v>
      </c>
      <c r="R77">
        <v>11.31</v>
      </c>
      <c r="S77" s="1">
        <v>39143</v>
      </c>
      <c r="T77">
        <v>11.22</v>
      </c>
      <c r="U77" s="1">
        <v>39198</v>
      </c>
      <c r="V77">
        <v>9.36</v>
      </c>
      <c r="W77" s="1">
        <v>39289</v>
      </c>
      <c r="X77">
        <v>10.220000000000001</v>
      </c>
      <c r="Y77" s="1">
        <v>39391</v>
      </c>
      <c r="Z77">
        <v>9.9</v>
      </c>
      <c r="AA77" s="1">
        <v>39511</v>
      </c>
      <c r="AB77">
        <v>14.36</v>
      </c>
      <c r="AC77" s="1">
        <v>39566</v>
      </c>
      <c r="AD77">
        <v>12.06</v>
      </c>
      <c r="AE77" s="1">
        <v>39657</v>
      </c>
      <c r="AF77">
        <v>12.32</v>
      </c>
      <c r="AG77" s="1">
        <v>39755</v>
      </c>
      <c r="AH77">
        <v>12.18</v>
      </c>
      <c r="AI77" s="1">
        <v>39871</v>
      </c>
      <c r="AJ77">
        <v>13.73</v>
      </c>
      <c r="AK77" s="1">
        <v>39931</v>
      </c>
      <c r="AL77">
        <v>14.04</v>
      </c>
      <c r="AM77" s="1">
        <v>40023</v>
      </c>
      <c r="AN77">
        <v>18.559999999999999</v>
      </c>
      <c r="AO77" s="1">
        <v>40120</v>
      </c>
      <c r="AP77">
        <v>23.97</v>
      </c>
      <c r="AQ77" s="1">
        <v>40235</v>
      </c>
      <c r="AR77">
        <v>23.6</v>
      </c>
      <c r="AS77" s="1">
        <v>40296</v>
      </c>
      <c r="AT77">
        <v>14.86</v>
      </c>
      <c r="AU77" s="1">
        <v>40386</v>
      </c>
      <c r="AV77">
        <v>18.420000000000002</v>
      </c>
      <c r="AW77" s="1">
        <v>40485</v>
      </c>
      <c r="AX77">
        <v>30.15</v>
      </c>
      <c r="AY77" s="1">
        <v>40602</v>
      </c>
      <c r="AZ77">
        <v>29.45</v>
      </c>
      <c r="BA77" s="1">
        <v>40660</v>
      </c>
      <c r="BB77">
        <v>22.96</v>
      </c>
      <c r="BC77" s="1">
        <v>40751</v>
      </c>
      <c r="BD77">
        <v>31.13</v>
      </c>
      <c r="BE77" s="1">
        <v>40851</v>
      </c>
      <c r="BF77">
        <v>25.57</v>
      </c>
      <c r="BG77" s="1">
        <v>40968</v>
      </c>
      <c r="BH77">
        <v>25.01</v>
      </c>
      <c r="BI77" s="1">
        <v>41025</v>
      </c>
      <c r="BJ77">
        <v>21.25</v>
      </c>
      <c r="BK77" s="1">
        <v>41116</v>
      </c>
      <c r="BL77">
        <v>22.5</v>
      </c>
      <c r="BM77" s="1">
        <v>41218</v>
      </c>
      <c r="BN77">
        <v>19.329999999999998</v>
      </c>
      <c r="BO77" s="1">
        <v>41333</v>
      </c>
      <c r="BP77">
        <v>18.39</v>
      </c>
      <c r="BQ77" s="1">
        <v>41390</v>
      </c>
      <c r="BR77">
        <v>17.420000000000002</v>
      </c>
      <c r="BS77" s="1">
        <v>41481</v>
      </c>
      <c r="BT77">
        <v>16.47</v>
      </c>
      <c r="BU77" s="1">
        <v>41582</v>
      </c>
      <c r="BV77">
        <v>18.32</v>
      </c>
      <c r="BW77" s="1">
        <v>41698</v>
      </c>
      <c r="BX77">
        <v>17.66</v>
      </c>
      <c r="BY77" s="1">
        <v>41757</v>
      </c>
      <c r="BZ77">
        <v>17.559999999999999</v>
      </c>
      <c r="CA77" s="1">
        <v>41849</v>
      </c>
      <c r="CB77">
        <v>16.62</v>
      </c>
      <c r="CC77" s="1">
        <v>41946</v>
      </c>
      <c r="CD77">
        <v>15.93</v>
      </c>
      <c r="CE77" s="1">
        <v>42062</v>
      </c>
      <c r="CF77">
        <v>13.77</v>
      </c>
      <c r="CG77" s="1">
        <v>42122</v>
      </c>
      <c r="CH77">
        <v>13.22</v>
      </c>
      <c r="CI77" s="1">
        <v>42213</v>
      </c>
      <c r="CJ77">
        <v>11.17</v>
      </c>
      <c r="CK77" s="1">
        <v>42312</v>
      </c>
      <c r="CL77">
        <v>14.64</v>
      </c>
      <c r="CM77" s="1">
        <v>42429</v>
      </c>
      <c r="CN77">
        <v>14.36</v>
      </c>
      <c r="CO77" s="1">
        <v>42487</v>
      </c>
      <c r="CP77">
        <v>15.84</v>
      </c>
      <c r="CQ77" s="1">
        <v>42577</v>
      </c>
      <c r="CR77">
        <v>19.52</v>
      </c>
      <c r="CS77" s="1">
        <v>42677</v>
      </c>
      <c r="CT77">
        <v>21.48</v>
      </c>
      <c r="CU77" s="1">
        <v>42794</v>
      </c>
      <c r="CV77">
        <v>19.23</v>
      </c>
      <c r="CW77" s="1">
        <v>42851</v>
      </c>
      <c r="CX77">
        <v>15.57</v>
      </c>
      <c r="CY77" s="1">
        <v>42943</v>
      </c>
      <c r="CZ77">
        <v>14.43</v>
      </c>
      <c r="DA77" s="1">
        <v>43042</v>
      </c>
      <c r="DB77">
        <v>14.38</v>
      </c>
      <c r="DC77" s="1">
        <v>43159</v>
      </c>
      <c r="DD77">
        <v>13.38</v>
      </c>
      <c r="DE77" s="1">
        <v>43216</v>
      </c>
      <c r="DF77">
        <v>11.38</v>
      </c>
      <c r="DG77" s="1">
        <v>43307</v>
      </c>
      <c r="DH77">
        <v>11.03</v>
      </c>
      <c r="DI77" s="1">
        <v>43409</v>
      </c>
      <c r="DJ77">
        <v>13.15</v>
      </c>
      <c r="DK77" s="1">
        <v>43524</v>
      </c>
      <c r="DL77">
        <v>12.78</v>
      </c>
      <c r="DM77" s="1">
        <v>43581</v>
      </c>
      <c r="DN77">
        <v>12.65</v>
      </c>
      <c r="DO77" s="1">
        <v>43675</v>
      </c>
      <c r="DP77">
        <v>12.07</v>
      </c>
      <c r="DQ77" s="1">
        <v>43773</v>
      </c>
      <c r="DR77">
        <v>12.51</v>
      </c>
    </row>
    <row r="78" spans="1:122" x14ac:dyDescent="0.3">
      <c r="A78" s="1">
        <v>38295</v>
      </c>
      <c r="B78">
        <v>8.43</v>
      </c>
      <c r="C78" s="1">
        <v>38413</v>
      </c>
      <c r="D78">
        <v>9.0399999999999991</v>
      </c>
      <c r="E78" s="1">
        <v>38470</v>
      </c>
      <c r="F78">
        <v>8.5399999999999991</v>
      </c>
      <c r="G78" s="1">
        <v>38560</v>
      </c>
      <c r="H78">
        <v>9.9499999999999993</v>
      </c>
      <c r="I78" s="1">
        <v>38660</v>
      </c>
      <c r="J78">
        <v>11.56</v>
      </c>
      <c r="K78" s="1">
        <v>38778</v>
      </c>
      <c r="L78">
        <v>16.88</v>
      </c>
      <c r="M78" s="1">
        <v>38834</v>
      </c>
      <c r="N78">
        <v>17.13</v>
      </c>
      <c r="O78" s="1">
        <v>38926</v>
      </c>
      <c r="P78">
        <v>14.76</v>
      </c>
      <c r="Q78" s="1">
        <v>39027</v>
      </c>
      <c r="R78">
        <v>11.75</v>
      </c>
      <c r="S78" s="1">
        <v>39146</v>
      </c>
      <c r="T78">
        <v>10.66</v>
      </c>
      <c r="U78" s="1">
        <v>39199</v>
      </c>
      <c r="V78">
        <v>9.1999999999999993</v>
      </c>
      <c r="W78" s="1">
        <v>39290</v>
      </c>
      <c r="X78">
        <v>9.99</v>
      </c>
      <c r="Y78" s="1">
        <v>39392</v>
      </c>
      <c r="Z78">
        <v>10.050000000000001</v>
      </c>
      <c r="AA78" s="1">
        <v>39512</v>
      </c>
      <c r="AB78">
        <v>14.55</v>
      </c>
      <c r="AC78" s="1">
        <v>39567</v>
      </c>
      <c r="AD78">
        <v>11.87</v>
      </c>
      <c r="AE78" s="1">
        <v>39658</v>
      </c>
      <c r="AF78">
        <v>12.82</v>
      </c>
      <c r="AG78" s="1">
        <v>39756</v>
      </c>
      <c r="AH78">
        <v>12.71</v>
      </c>
      <c r="AI78" s="1">
        <v>39874</v>
      </c>
      <c r="AJ78">
        <v>12.75</v>
      </c>
      <c r="AK78" s="1">
        <v>39932</v>
      </c>
      <c r="AL78">
        <v>14.08</v>
      </c>
      <c r="AM78" s="1">
        <v>40024</v>
      </c>
      <c r="AN78">
        <v>18.75</v>
      </c>
      <c r="AO78" s="1">
        <v>40121</v>
      </c>
      <c r="AP78">
        <v>23.59</v>
      </c>
      <c r="AQ78" s="1">
        <v>40238</v>
      </c>
      <c r="AR78">
        <v>22.26</v>
      </c>
      <c r="AS78" s="1">
        <v>40297</v>
      </c>
      <c r="AT78">
        <v>15.29</v>
      </c>
      <c r="AU78" s="1">
        <v>40387</v>
      </c>
      <c r="AV78">
        <v>18.87</v>
      </c>
      <c r="AW78" s="1">
        <v>40486</v>
      </c>
      <c r="AX78">
        <v>31.66</v>
      </c>
      <c r="AY78" s="1">
        <v>40603</v>
      </c>
      <c r="AZ78">
        <v>29.26</v>
      </c>
      <c r="BA78" s="1">
        <v>40661</v>
      </c>
      <c r="BB78">
        <v>22.51</v>
      </c>
      <c r="BC78" s="1">
        <v>40752</v>
      </c>
      <c r="BD78">
        <v>29.92</v>
      </c>
      <c r="BE78" s="1">
        <v>40854</v>
      </c>
      <c r="BF78">
        <v>25.32</v>
      </c>
      <c r="BG78" s="1">
        <v>40969</v>
      </c>
      <c r="BH78">
        <v>24.85</v>
      </c>
      <c r="BI78" s="1">
        <v>41026</v>
      </c>
      <c r="BJ78">
        <v>21.21</v>
      </c>
      <c r="BK78" s="1">
        <v>41117</v>
      </c>
      <c r="BL78">
        <v>22.52</v>
      </c>
      <c r="BM78" s="1">
        <v>41219</v>
      </c>
      <c r="BN78">
        <v>19.59</v>
      </c>
      <c r="BO78" s="1">
        <v>41334</v>
      </c>
      <c r="BP78">
        <v>17.91</v>
      </c>
      <c r="BQ78" s="1">
        <v>41393</v>
      </c>
      <c r="BR78">
        <v>17.45</v>
      </c>
      <c r="BS78" s="1">
        <v>41484</v>
      </c>
      <c r="BT78">
        <v>16.920000000000002</v>
      </c>
      <c r="BU78" s="1">
        <v>41583</v>
      </c>
      <c r="BV78">
        <v>18.260000000000002</v>
      </c>
      <c r="BW78" s="1">
        <v>41701</v>
      </c>
      <c r="BX78">
        <v>17.8</v>
      </c>
      <c r="BY78" s="1">
        <v>41758</v>
      </c>
      <c r="BZ78">
        <v>17.57</v>
      </c>
      <c r="CA78" s="1">
        <v>41850</v>
      </c>
      <c r="CB78">
        <v>16.63</v>
      </c>
      <c r="CC78" s="1">
        <v>41947</v>
      </c>
      <c r="CD78">
        <v>15.68</v>
      </c>
      <c r="CE78" s="1">
        <v>42065</v>
      </c>
      <c r="CF78">
        <v>13.64</v>
      </c>
      <c r="CG78" s="1">
        <v>42123</v>
      </c>
      <c r="CH78">
        <v>13.15</v>
      </c>
      <c r="CI78" s="1">
        <v>42214</v>
      </c>
      <c r="CJ78">
        <v>11.46</v>
      </c>
      <c r="CK78" s="1">
        <v>42313</v>
      </c>
      <c r="CL78">
        <v>14.76</v>
      </c>
      <c r="CM78" s="1">
        <v>42430</v>
      </c>
      <c r="CN78">
        <v>14.39</v>
      </c>
      <c r="CO78" s="1">
        <v>42488</v>
      </c>
      <c r="CP78">
        <v>15.71</v>
      </c>
      <c r="CQ78" s="1">
        <v>42578</v>
      </c>
      <c r="CR78">
        <v>19.100000000000001</v>
      </c>
      <c r="CS78" s="1">
        <v>42678</v>
      </c>
      <c r="CT78">
        <v>21.73</v>
      </c>
      <c r="CU78" s="1">
        <v>42795</v>
      </c>
      <c r="CV78">
        <v>19.48</v>
      </c>
      <c r="CW78" s="1">
        <v>42852</v>
      </c>
      <c r="CX78">
        <v>15.43</v>
      </c>
      <c r="CY78" s="1">
        <v>42944</v>
      </c>
      <c r="CZ78">
        <v>14.37</v>
      </c>
      <c r="DA78" s="1">
        <v>43045</v>
      </c>
      <c r="DB78">
        <v>14.56</v>
      </c>
      <c r="DC78" s="1">
        <v>43160</v>
      </c>
      <c r="DD78">
        <v>13.71</v>
      </c>
      <c r="DE78" s="1">
        <v>43217</v>
      </c>
      <c r="DF78">
        <v>11.52</v>
      </c>
      <c r="DG78" s="1">
        <v>43308</v>
      </c>
      <c r="DH78">
        <v>10.88</v>
      </c>
      <c r="DI78" s="1">
        <v>43410</v>
      </c>
      <c r="DJ78">
        <v>12.96</v>
      </c>
      <c r="DK78" s="1">
        <v>43525</v>
      </c>
      <c r="DL78">
        <v>12.62</v>
      </c>
      <c r="DM78" s="1">
        <v>43584</v>
      </c>
      <c r="DN78">
        <v>12.33</v>
      </c>
      <c r="DO78" s="1">
        <v>43676</v>
      </c>
      <c r="DP78">
        <v>12.15</v>
      </c>
      <c r="DQ78" s="1">
        <v>43774</v>
      </c>
      <c r="DR78">
        <v>12.71</v>
      </c>
    </row>
    <row r="79" spans="1:122" x14ac:dyDescent="0.3">
      <c r="A79" s="1">
        <v>38296</v>
      </c>
      <c r="B79">
        <v>8.48</v>
      </c>
      <c r="C79" s="1">
        <v>38414</v>
      </c>
      <c r="D79">
        <v>8.98</v>
      </c>
      <c r="E79" s="1">
        <v>38471</v>
      </c>
      <c r="F79">
        <v>8.66</v>
      </c>
      <c r="G79" s="1">
        <v>38561</v>
      </c>
      <c r="H79">
        <v>9.92</v>
      </c>
      <c r="I79" s="1">
        <v>38663</v>
      </c>
      <c r="J79">
        <v>11.37</v>
      </c>
      <c r="K79" s="1">
        <v>38779</v>
      </c>
      <c r="L79">
        <v>17.23</v>
      </c>
      <c r="M79" s="1">
        <v>38835</v>
      </c>
      <c r="N79">
        <v>17.43</v>
      </c>
      <c r="O79" s="1">
        <v>38929</v>
      </c>
      <c r="P79">
        <v>14.91</v>
      </c>
      <c r="Q79" s="1">
        <v>39028</v>
      </c>
      <c r="R79">
        <v>11.58</v>
      </c>
      <c r="S79" s="1">
        <v>39147</v>
      </c>
      <c r="T79">
        <v>10.76</v>
      </c>
      <c r="U79" s="1">
        <v>39202</v>
      </c>
      <c r="V79">
        <v>9.1</v>
      </c>
      <c r="W79" s="1">
        <v>39293</v>
      </c>
      <c r="X79">
        <v>10.02</v>
      </c>
      <c r="Y79" s="1">
        <v>39393</v>
      </c>
      <c r="Z79">
        <v>10.15</v>
      </c>
      <c r="AA79" s="1">
        <v>39513</v>
      </c>
      <c r="AB79">
        <v>13.6</v>
      </c>
      <c r="AC79" s="1">
        <v>39568</v>
      </c>
      <c r="AD79">
        <v>11.81</v>
      </c>
      <c r="AE79" s="1">
        <v>39659</v>
      </c>
      <c r="AF79">
        <v>13.4</v>
      </c>
      <c r="AG79" s="1">
        <v>39757</v>
      </c>
      <c r="AH79">
        <v>12.64</v>
      </c>
      <c r="AI79" s="1">
        <v>39875</v>
      </c>
      <c r="AJ79">
        <v>12.69</v>
      </c>
      <c r="AK79" s="1">
        <v>39933</v>
      </c>
      <c r="AL79">
        <v>14.36</v>
      </c>
      <c r="AM79" s="1">
        <v>40025</v>
      </c>
      <c r="AN79">
        <v>18.61</v>
      </c>
      <c r="AO79" s="1">
        <v>40122</v>
      </c>
      <c r="AP79">
        <v>22.76</v>
      </c>
      <c r="AQ79" s="1">
        <v>40239</v>
      </c>
      <c r="AR79">
        <v>22.64</v>
      </c>
      <c r="AS79" s="1">
        <v>40298</v>
      </c>
      <c r="AT79">
        <v>15.15</v>
      </c>
      <c r="AU79" s="1">
        <v>40388</v>
      </c>
      <c r="AV79">
        <v>19.5</v>
      </c>
      <c r="AW79" s="1">
        <v>40487</v>
      </c>
      <c r="AX79">
        <v>31.76</v>
      </c>
      <c r="AY79" s="1">
        <v>40604</v>
      </c>
      <c r="AZ79">
        <v>30.38</v>
      </c>
      <c r="BA79" s="1">
        <v>40662</v>
      </c>
      <c r="BB79">
        <v>22.25</v>
      </c>
      <c r="BC79" s="1">
        <v>40753</v>
      </c>
      <c r="BD79">
        <v>29.81</v>
      </c>
      <c r="BE79" s="1">
        <v>40855</v>
      </c>
      <c r="BF79">
        <v>25.91</v>
      </c>
      <c r="BG79" s="1">
        <v>40970</v>
      </c>
      <c r="BH79">
        <v>24.96</v>
      </c>
      <c r="BI79" s="1">
        <v>41029</v>
      </c>
      <c r="BJ79">
        <v>21.12</v>
      </c>
      <c r="BK79" s="1">
        <v>41120</v>
      </c>
      <c r="BL79">
        <v>22.8</v>
      </c>
      <c r="BM79" s="1">
        <v>41220</v>
      </c>
      <c r="BN79">
        <v>18.95</v>
      </c>
      <c r="BO79" s="1">
        <v>41337</v>
      </c>
      <c r="BP79">
        <v>18.079999999999998</v>
      </c>
      <c r="BQ79" s="1">
        <v>41394</v>
      </c>
      <c r="BR79">
        <v>17.600000000000001</v>
      </c>
      <c r="BS79" s="1">
        <v>41485</v>
      </c>
      <c r="BT79">
        <v>16.93</v>
      </c>
      <c r="BU79" s="1">
        <v>41584</v>
      </c>
      <c r="BV79">
        <v>18.100000000000001</v>
      </c>
      <c r="BW79" s="1">
        <v>41702</v>
      </c>
      <c r="BX79">
        <v>17.739999999999998</v>
      </c>
      <c r="BY79" s="1">
        <v>41759</v>
      </c>
      <c r="BZ79">
        <v>17.72</v>
      </c>
      <c r="CA79" s="1">
        <v>41851</v>
      </c>
      <c r="CB79">
        <v>16.46</v>
      </c>
      <c r="CC79" s="1">
        <v>41948</v>
      </c>
      <c r="CD79">
        <v>15.51</v>
      </c>
      <c r="CE79" s="1">
        <v>42066</v>
      </c>
      <c r="CF79">
        <v>13.45</v>
      </c>
      <c r="CG79" s="1">
        <v>42124</v>
      </c>
      <c r="CH79">
        <v>13.18</v>
      </c>
      <c r="CI79" s="1">
        <v>42215</v>
      </c>
      <c r="CJ79">
        <v>11.27</v>
      </c>
      <c r="CK79" s="1">
        <v>42314</v>
      </c>
      <c r="CL79">
        <v>14.46</v>
      </c>
      <c r="CM79" s="1">
        <v>42431</v>
      </c>
      <c r="CN79">
        <v>14.67</v>
      </c>
      <c r="CO79" s="1">
        <v>42489</v>
      </c>
      <c r="CP79">
        <v>16.32</v>
      </c>
      <c r="CQ79" s="1">
        <v>42579</v>
      </c>
      <c r="CR79">
        <v>18.8</v>
      </c>
      <c r="CS79" s="1">
        <v>42681</v>
      </c>
      <c r="CT79">
        <v>22.27</v>
      </c>
      <c r="CU79" s="1">
        <v>42796</v>
      </c>
      <c r="CV79">
        <v>19.66</v>
      </c>
      <c r="CW79" s="1">
        <v>42853</v>
      </c>
      <c r="CX79">
        <v>16.13</v>
      </c>
      <c r="CY79" s="1">
        <v>42947</v>
      </c>
      <c r="CZ79">
        <v>14.91</v>
      </c>
      <c r="DA79" s="1">
        <v>43046</v>
      </c>
      <c r="DB79">
        <v>14.72</v>
      </c>
      <c r="DC79" s="1">
        <v>43161</v>
      </c>
      <c r="DD79">
        <v>13.42</v>
      </c>
      <c r="DE79" s="1">
        <v>43220</v>
      </c>
      <c r="DF79">
        <v>11.75</v>
      </c>
      <c r="DG79" s="1">
        <v>43311</v>
      </c>
      <c r="DH79">
        <v>10.82</v>
      </c>
      <c r="DI79" s="1">
        <v>43411</v>
      </c>
      <c r="DJ79">
        <v>13.01</v>
      </c>
      <c r="DK79" s="1">
        <v>43528</v>
      </c>
      <c r="DL79">
        <v>12.36</v>
      </c>
      <c r="DM79" s="1">
        <v>43585</v>
      </c>
      <c r="DN79">
        <v>12.34</v>
      </c>
      <c r="DO79" s="1">
        <v>43677</v>
      </c>
      <c r="DP79">
        <v>12.21</v>
      </c>
      <c r="DQ79" s="1">
        <v>43775</v>
      </c>
      <c r="DR79">
        <v>12.56</v>
      </c>
    </row>
    <row r="80" spans="1:122" x14ac:dyDescent="0.3">
      <c r="A80" s="1">
        <v>38299</v>
      </c>
      <c r="B80">
        <v>8.6</v>
      </c>
      <c r="C80" s="1">
        <v>38415</v>
      </c>
      <c r="D80">
        <v>8.8699999999999992</v>
      </c>
      <c r="E80" s="1">
        <v>38474</v>
      </c>
      <c r="F80">
        <v>8.68</v>
      </c>
      <c r="G80" s="1">
        <v>38562</v>
      </c>
      <c r="H80">
        <v>9.83</v>
      </c>
      <c r="I80" s="1">
        <v>38664</v>
      </c>
      <c r="J80">
        <v>11.28</v>
      </c>
      <c r="K80" s="1">
        <v>38782</v>
      </c>
      <c r="L80">
        <v>17.77</v>
      </c>
      <c r="M80" s="1">
        <v>38838</v>
      </c>
      <c r="N80">
        <v>17.73</v>
      </c>
      <c r="O80" s="1">
        <v>38930</v>
      </c>
      <c r="P80">
        <v>14.9</v>
      </c>
      <c r="Q80" s="1">
        <v>39029</v>
      </c>
      <c r="R80">
        <v>11.96</v>
      </c>
      <c r="S80" s="1">
        <v>39148</v>
      </c>
      <c r="T80">
        <v>10.68</v>
      </c>
      <c r="U80" s="1">
        <v>39203</v>
      </c>
      <c r="V80">
        <v>9.14</v>
      </c>
      <c r="W80" s="1">
        <v>39294</v>
      </c>
      <c r="X80">
        <v>10.33</v>
      </c>
      <c r="Y80" s="1">
        <v>39394</v>
      </c>
      <c r="Z80">
        <v>10.15</v>
      </c>
      <c r="AA80" s="1">
        <v>39514</v>
      </c>
      <c r="AB80">
        <v>13.36</v>
      </c>
      <c r="AC80" s="1">
        <v>39569</v>
      </c>
      <c r="AD80">
        <v>11.35</v>
      </c>
      <c r="AE80" s="1">
        <v>39660</v>
      </c>
      <c r="AF80">
        <v>13.93</v>
      </c>
      <c r="AG80" s="1">
        <v>39758</v>
      </c>
      <c r="AH80">
        <v>11.87</v>
      </c>
      <c r="AI80" s="1">
        <v>39876</v>
      </c>
      <c r="AJ80">
        <v>13.26</v>
      </c>
      <c r="AK80" s="1">
        <v>39934</v>
      </c>
      <c r="AL80">
        <v>15.05</v>
      </c>
      <c r="AM80" s="1">
        <v>40028</v>
      </c>
      <c r="AN80">
        <v>19.14</v>
      </c>
      <c r="AO80" s="1">
        <v>40123</v>
      </c>
      <c r="AP80">
        <v>22.43</v>
      </c>
      <c r="AQ80" s="1">
        <v>40240</v>
      </c>
      <c r="AR80">
        <v>22.05</v>
      </c>
      <c r="AS80" s="1">
        <v>40301</v>
      </c>
      <c r="AT80">
        <v>14.98</v>
      </c>
      <c r="AU80" s="1">
        <v>40389</v>
      </c>
      <c r="AV80">
        <v>19.57</v>
      </c>
      <c r="AW80" s="1">
        <v>40490</v>
      </c>
      <c r="AX80">
        <v>31.88</v>
      </c>
      <c r="AY80" s="1">
        <v>40605</v>
      </c>
      <c r="AZ80">
        <v>30.59</v>
      </c>
      <c r="BA80" s="1">
        <v>40665</v>
      </c>
      <c r="BB80">
        <v>21.87</v>
      </c>
      <c r="BC80" s="1">
        <v>40756</v>
      </c>
      <c r="BD80">
        <v>28.97</v>
      </c>
      <c r="BE80" s="1">
        <v>40856</v>
      </c>
      <c r="BF80">
        <v>25.36</v>
      </c>
      <c r="BG80" s="1">
        <v>40973</v>
      </c>
      <c r="BH80">
        <v>24.68</v>
      </c>
      <c r="BI80" s="1">
        <v>41030</v>
      </c>
      <c r="BJ80">
        <v>20.95</v>
      </c>
      <c r="BK80" s="1">
        <v>41121</v>
      </c>
      <c r="BL80">
        <v>22.64</v>
      </c>
      <c r="BM80" s="1">
        <v>41221</v>
      </c>
      <c r="BN80">
        <v>18.84</v>
      </c>
      <c r="BO80" s="1">
        <v>41338</v>
      </c>
      <c r="BP80">
        <v>18.190000000000001</v>
      </c>
      <c r="BQ80" s="1">
        <v>41395</v>
      </c>
      <c r="BR80">
        <v>17.329999999999998</v>
      </c>
      <c r="BS80" s="1">
        <v>41486</v>
      </c>
      <c r="BT80">
        <v>16.97</v>
      </c>
      <c r="BU80" s="1">
        <v>41585</v>
      </c>
      <c r="BV80">
        <v>18.04</v>
      </c>
      <c r="BW80" s="1">
        <v>41703</v>
      </c>
      <c r="BX80">
        <v>18.23</v>
      </c>
      <c r="BY80" s="1">
        <v>41760</v>
      </c>
      <c r="BZ80">
        <v>17.8</v>
      </c>
      <c r="CA80" s="1">
        <v>41852</v>
      </c>
      <c r="CB80">
        <v>16.350000000000001</v>
      </c>
      <c r="CC80" s="1">
        <v>41949</v>
      </c>
      <c r="CD80">
        <v>15.48</v>
      </c>
      <c r="CE80" s="1">
        <v>42067</v>
      </c>
      <c r="CF80">
        <v>13.34</v>
      </c>
      <c r="CG80" s="1">
        <v>42125</v>
      </c>
      <c r="CH80">
        <v>12.91</v>
      </c>
      <c r="CI80" s="1">
        <v>42216</v>
      </c>
      <c r="CJ80">
        <v>11.14</v>
      </c>
      <c r="CK80" s="1">
        <v>42317</v>
      </c>
      <c r="CL80">
        <v>13.99</v>
      </c>
      <c r="CM80" s="1">
        <v>42432</v>
      </c>
      <c r="CN80">
        <v>14.84</v>
      </c>
      <c r="CO80" s="1">
        <v>42492</v>
      </c>
      <c r="CP80">
        <v>16.21</v>
      </c>
      <c r="CQ80" s="1">
        <v>42580</v>
      </c>
      <c r="CR80">
        <v>19.05</v>
      </c>
      <c r="CS80" s="1">
        <v>42682</v>
      </c>
      <c r="CT80">
        <v>21.97</v>
      </c>
      <c r="CU80" s="1">
        <v>42797</v>
      </c>
      <c r="CV80">
        <v>19.52</v>
      </c>
      <c r="CW80" s="1">
        <v>42856</v>
      </c>
      <c r="CX80">
        <v>16.18</v>
      </c>
      <c r="CY80" s="1">
        <v>42948</v>
      </c>
      <c r="CZ80">
        <v>14.88</v>
      </c>
      <c r="DA80" s="1">
        <v>43047</v>
      </c>
      <c r="DB80">
        <v>14.84</v>
      </c>
      <c r="DC80" s="1">
        <v>43164</v>
      </c>
      <c r="DD80">
        <v>13.56</v>
      </c>
      <c r="DE80" s="1">
        <v>43221</v>
      </c>
      <c r="DF80">
        <v>11.69</v>
      </c>
      <c r="DG80" s="1">
        <v>43312</v>
      </c>
      <c r="DH80">
        <v>10.55</v>
      </c>
      <c r="DI80" s="1">
        <v>43412</v>
      </c>
      <c r="DJ80">
        <v>12.84</v>
      </c>
      <c r="DK80" s="1">
        <v>43529</v>
      </c>
      <c r="DL80">
        <v>12.44</v>
      </c>
      <c r="DM80" s="1">
        <v>43586</v>
      </c>
      <c r="DN80">
        <v>12.21</v>
      </c>
      <c r="DO80" s="1">
        <v>43678</v>
      </c>
      <c r="DP80">
        <v>12.12</v>
      </c>
      <c r="DQ80" s="1">
        <v>43776</v>
      </c>
      <c r="DR80">
        <v>12.39</v>
      </c>
    </row>
    <row r="81" spans="1:122" x14ac:dyDescent="0.3">
      <c r="A81" s="1">
        <v>38300</v>
      </c>
      <c r="B81">
        <v>8.51</v>
      </c>
      <c r="C81" s="1">
        <v>38418</v>
      </c>
      <c r="D81">
        <v>8.7799999999999994</v>
      </c>
      <c r="E81" s="1">
        <v>38475</v>
      </c>
      <c r="F81">
        <v>8.56</v>
      </c>
      <c r="G81" s="1">
        <v>38565</v>
      </c>
      <c r="H81">
        <v>9.9600000000000009</v>
      </c>
      <c r="I81" s="1">
        <v>38665</v>
      </c>
      <c r="J81">
        <v>11.2</v>
      </c>
      <c r="K81" s="1">
        <v>38783</v>
      </c>
      <c r="L81">
        <v>17.18</v>
      </c>
      <c r="M81" s="1">
        <v>38839</v>
      </c>
      <c r="N81">
        <v>17.91</v>
      </c>
      <c r="O81" s="1">
        <v>38931</v>
      </c>
      <c r="P81">
        <v>14.53</v>
      </c>
      <c r="Q81" s="1">
        <v>39030</v>
      </c>
      <c r="R81">
        <v>12.18</v>
      </c>
      <c r="S81" s="1">
        <v>39149</v>
      </c>
      <c r="T81">
        <v>10.59</v>
      </c>
      <c r="U81" s="1">
        <v>39204</v>
      </c>
      <c r="V81">
        <v>9.14</v>
      </c>
      <c r="W81" s="1">
        <v>39295</v>
      </c>
      <c r="X81">
        <v>10.28</v>
      </c>
      <c r="Y81" s="1">
        <v>39395</v>
      </c>
      <c r="Z81">
        <v>10.029999999999999</v>
      </c>
      <c r="AA81" s="1">
        <v>39517</v>
      </c>
      <c r="AB81">
        <v>13.04</v>
      </c>
      <c r="AC81" s="1">
        <v>39570</v>
      </c>
      <c r="AD81">
        <v>11.49</v>
      </c>
      <c r="AE81" s="1">
        <v>39661</v>
      </c>
      <c r="AF81">
        <v>14.13</v>
      </c>
      <c r="AG81" s="1">
        <v>39759</v>
      </c>
      <c r="AH81">
        <v>12.01</v>
      </c>
      <c r="AI81" s="1">
        <v>39877</v>
      </c>
      <c r="AJ81">
        <v>12.83</v>
      </c>
      <c r="AK81" s="1">
        <v>39937</v>
      </c>
      <c r="AL81">
        <v>15.02</v>
      </c>
      <c r="AM81" s="1">
        <v>40029</v>
      </c>
      <c r="AN81">
        <v>19.350000000000001</v>
      </c>
      <c r="AO81" s="1">
        <v>40126</v>
      </c>
      <c r="AP81">
        <v>22.41</v>
      </c>
      <c r="AQ81" s="1">
        <v>40241</v>
      </c>
      <c r="AR81">
        <v>21.67</v>
      </c>
      <c r="AS81" s="1">
        <v>40302</v>
      </c>
      <c r="AT81">
        <v>14.51</v>
      </c>
      <c r="AU81" s="1">
        <v>40392</v>
      </c>
      <c r="AV81">
        <v>19.399999999999999</v>
      </c>
      <c r="AW81" s="1">
        <v>40491</v>
      </c>
      <c r="AX81">
        <v>33.11</v>
      </c>
      <c r="AY81" s="1">
        <v>40606</v>
      </c>
      <c r="AZ81">
        <v>29.88</v>
      </c>
      <c r="BA81" s="1">
        <v>40666</v>
      </c>
      <c r="BB81">
        <v>22.05</v>
      </c>
      <c r="BC81" s="1">
        <v>40757</v>
      </c>
      <c r="BD81">
        <v>28.16</v>
      </c>
      <c r="BE81" s="1">
        <v>40857</v>
      </c>
      <c r="BF81">
        <v>25.39</v>
      </c>
      <c r="BG81" s="1">
        <v>40974</v>
      </c>
      <c r="BH81">
        <v>24.05</v>
      </c>
      <c r="BI81" s="1">
        <v>41031</v>
      </c>
      <c r="BJ81">
        <v>20.55</v>
      </c>
      <c r="BK81" s="1">
        <v>41122</v>
      </c>
      <c r="BL81">
        <v>22.56</v>
      </c>
      <c r="BM81" s="1">
        <v>41222</v>
      </c>
      <c r="BN81">
        <v>19.059999999999999</v>
      </c>
      <c r="BO81" s="1">
        <v>41339</v>
      </c>
      <c r="BP81">
        <v>18.2</v>
      </c>
      <c r="BQ81" s="1">
        <v>41396</v>
      </c>
      <c r="BR81">
        <v>17.600000000000001</v>
      </c>
      <c r="BS81" s="1">
        <v>41487</v>
      </c>
      <c r="BT81">
        <v>16.829999999999998</v>
      </c>
      <c r="BU81" s="1">
        <v>41586</v>
      </c>
      <c r="BV81">
        <v>18.079999999999998</v>
      </c>
      <c r="BW81" s="1">
        <v>41704</v>
      </c>
      <c r="BX81">
        <v>18.32</v>
      </c>
      <c r="BY81" s="1">
        <v>41761</v>
      </c>
      <c r="BZ81">
        <v>17.45</v>
      </c>
      <c r="CA81" s="1">
        <v>41855</v>
      </c>
      <c r="CB81">
        <v>16.32</v>
      </c>
      <c r="CC81" s="1">
        <v>41950</v>
      </c>
      <c r="CD81">
        <v>15.69</v>
      </c>
      <c r="CE81" s="1">
        <v>42068</v>
      </c>
      <c r="CF81">
        <v>13.44</v>
      </c>
      <c r="CG81" s="1">
        <v>42128</v>
      </c>
      <c r="CH81">
        <v>12.51</v>
      </c>
      <c r="CI81" s="1">
        <v>42219</v>
      </c>
      <c r="CJ81">
        <v>10.89</v>
      </c>
      <c r="CK81" s="1">
        <v>42318</v>
      </c>
      <c r="CL81">
        <v>14.71</v>
      </c>
      <c r="CM81" s="1">
        <v>42433</v>
      </c>
      <c r="CN81">
        <v>14.83</v>
      </c>
      <c r="CO81" s="1">
        <v>42493</v>
      </c>
      <c r="CP81">
        <v>16.25</v>
      </c>
      <c r="CQ81" s="1">
        <v>42583</v>
      </c>
      <c r="CR81">
        <v>18.809999999999999</v>
      </c>
      <c r="CS81" s="1">
        <v>42683</v>
      </c>
      <c r="CT81">
        <v>22.11</v>
      </c>
      <c r="CU81" s="1">
        <v>42800</v>
      </c>
      <c r="CV81">
        <v>19.149999999999999</v>
      </c>
      <c r="CW81" s="1">
        <v>42857</v>
      </c>
      <c r="CX81">
        <v>15.88</v>
      </c>
      <c r="CY81" s="1">
        <v>42949</v>
      </c>
      <c r="CZ81">
        <v>14.79</v>
      </c>
      <c r="DA81" s="1">
        <v>43048</v>
      </c>
      <c r="DB81">
        <v>14.88</v>
      </c>
      <c r="DC81" s="1">
        <v>43165</v>
      </c>
      <c r="DD81">
        <v>13.45</v>
      </c>
      <c r="DE81" s="1">
        <v>43222</v>
      </c>
      <c r="DF81">
        <v>11.75</v>
      </c>
      <c r="DG81" s="1">
        <v>43313</v>
      </c>
      <c r="DH81">
        <v>10.48</v>
      </c>
      <c r="DI81" s="1">
        <v>43413</v>
      </c>
      <c r="DJ81">
        <v>12.73</v>
      </c>
      <c r="DK81" s="1">
        <v>43530</v>
      </c>
      <c r="DL81">
        <v>12.16</v>
      </c>
      <c r="DM81" s="1">
        <v>43587</v>
      </c>
      <c r="DN81">
        <v>12.23</v>
      </c>
      <c r="DO81" s="1">
        <v>43679</v>
      </c>
      <c r="DP81">
        <v>12.02</v>
      </c>
      <c r="DQ81" s="1">
        <v>43777</v>
      </c>
      <c r="DR81">
        <v>12.57</v>
      </c>
    </row>
    <row r="82" spans="1:122" x14ac:dyDescent="0.3">
      <c r="A82" s="1">
        <v>38301</v>
      </c>
      <c r="B82">
        <v>8.6</v>
      </c>
      <c r="C82" s="1">
        <v>38419</v>
      </c>
      <c r="D82">
        <v>8.9600000000000009</v>
      </c>
      <c r="E82" s="1">
        <v>38476</v>
      </c>
      <c r="F82">
        <v>8.49</v>
      </c>
      <c r="G82" s="1">
        <v>38566</v>
      </c>
      <c r="H82">
        <v>10.09</v>
      </c>
      <c r="I82" s="1">
        <v>38666</v>
      </c>
      <c r="J82">
        <v>11.47</v>
      </c>
      <c r="K82" s="1">
        <v>38784</v>
      </c>
      <c r="L82">
        <v>16.62</v>
      </c>
      <c r="M82" s="1">
        <v>38840</v>
      </c>
      <c r="N82">
        <v>17.690000000000001</v>
      </c>
      <c r="O82" s="1">
        <v>38932</v>
      </c>
      <c r="P82">
        <v>14.28</v>
      </c>
      <c r="Q82" s="1">
        <v>39031</v>
      </c>
      <c r="R82">
        <v>11.85</v>
      </c>
      <c r="S82" s="1">
        <v>39150</v>
      </c>
      <c r="T82">
        <v>10.52</v>
      </c>
      <c r="U82" s="1">
        <v>39205</v>
      </c>
      <c r="V82">
        <v>9.2899999999999991</v>
      </c>
      <c r="W82" s="1">
        <v>39296</v>
      </c>
      <c r="X82">
        <v>10.25</v>
      </c>
      <c r="Y82" s="1">
        <v>39398</v>
      </c>
      <c r="Z82">
        <v>9.9600000000000009</v>
      </c>
      <c r="AA82" s="1">
        <v>39518</v>
      </c>
      <c r="AB82">
        <v>13.45</v>
      </c>
      <c r="AC82" s="1">
        <v>39573</v>
      </c>
      <c r="AD82">
        <v>11.48</v>
      </c>
      <c r="AE82" s="1">
        <v>39664</v>
      </c>
      <c r="AF82">
        <v>13.42</v>
      </c>
      <c r="AG82" s="1">
        <v>39762</v>
      </c>
      <c r="AH82">
        <v>12</v>
      </c>
      <c r="AI82" s="1">
        <v>39878</v>
      </c>
      <c r="AJ82">
        <v>12.78</v>
      </c>
      <c r="AK82" s="1">
        <v>39938</v>
      </c>
      <c r="AL82">
        <v>15.15</v>
      </c>
      <c r="AM82" s="1">
        <v>40030</v>
      </c>
      <c r="AN82">
        <v>19.37</v>
      </c>
      <c r="AO82" s="1">
        <v>40127</v>
      </c>
      <c r="AP82">
        <v>21.91</v>
      </c>
      <c r="AQ82" s="1">
        <v>40242</v>
      </c>
      <c r="AR82">
        <v>22.19</v>
      </c>
      <c r="AS82" s="1">
        <v>40303</v>
      </c>
      <c r="AT82">
        <v>14.41</v>
      </c>
      <c r="AU82" s="1">
        <v>40393</v>
      </c>
      <c r="AV82">
        <v>18.59</v>
      </c>
      <c r="AW82" s="1">
        <v>40492</v>
      </c>
      <c r="AX82">
        <v>32.81</v>
      </c>
      <c r="AY82" s="1">
        <v>40609</v>
      </c>
      <c r="AZ82">
        <v>29.99</v>
      </c>
      <c r="BA82" s="1">
        <v>40667</v>
      </c>
      <c r="BB82">
        <v>21.35</v>
      </c>
      <c r="BC82" s="1">
        <v>40758</v>
      </c>
      <c r="BD82">
        <v>27.69</v>
      </c>
      <c r="BE82" s="1">
        <v>40858</v>
      </c>
      <c r="BF82">
        <v>25</v>
      </c>
      <c r="BG82" s="1">
        <v>40975</v>
      </c>
      <c r="BH82">
        <v>23.92</v>
      </c>
      <c r="BI82" s="1">
        <v>41032</v>
      </c>
      <c r="BJ82">
        <v>20.65</v>
      </c>
      <c r="BK82" s="1">
        <v>41123</v>
      </c>
      <c r="BL82">
        <v>22.04</v>
      </c>
      <c r="BM82" s="1">
        <v>41225</v>
      </c>
      <c r="BN82">
        <v>19.36</v>
      </c>
      <c r="BO82" s="1">
        <v>41340</v>
      </c>
      <c r="BP82">
        <v>18.77</v>
      </c>
      <c r="BQ82" s="1">
        <v>41397</v>
      </c>
      <c r="BR82">
        <v>17.53</v>
      </c>
      <c r="BS82" s="1">
        <v>41488</v>
      </c>
      <c r="BT82">
        <v>16.79</v>
      </c>
      <c r="BU82" s="1">
        <v>41589</v>
      </c>
      <c r="BV82">
        <v>17.97</v>
      </c>
      <c r="BW82" s="1">
        <v>41705</v>
      </c>
      <c r="BX82">
        <v>18.010000000000002</v>
      </c>
      <c r="BY82" s="1">
        <v>41764</v>
      </c>
      <c r="BZ82">
        <v>17.47</v>
      </c>
      <c r="CA82" s="1">
        <v>41856</v>
      </c>
      <c r="CB82">
        <v>16.13</v>
      </c>
      <c r="CC82" s="1">
        <v>41953</v>
      </c>
      <c r="CD82">
        <v>15.66</v>
      </c>
      <c r="CE82" s="1">
        <v>42069</v>
      </c>
      <c r="CF82">
        <v>13.44</v>
      </c>
      <c r="CG82" s="1">
        <v>42129</v>
      </c>
      <c r="CH82">
        <v>12.75</v>
      </c>
      <c r="CI82" s="1">
        <v>42220</v>
      </c>
      <c r="CJ82">
        <v>11.01</v>
      </c>
      <c r="CK82" s="1">
        <v>42319</v>
      </c>
      <c r="CL82">
        <v>14.69</v>
      </c>
      <c r="CM82" s="1">
        <v>42436</v>
      </c>
      <c r="CN82">
        <v>14.66</v>
      </c>
      <c r="CO82" s="1">
        <v>42494</v>
      </c>
      <c r="CP82">
        <v>16.649999999999999</v>
      </c>
      <c r="CQ82" s="1">
        <v>42584</v>
      </c>
      <c r="CR82">
        <v>19.05</v>
      </c>
      <c r="CS82" s="1">
        <v>42684</v>
      </c>
      <c r="CT82">
        <v>21.65</v>
      </c>
      <c r="CU82" s="1">
        <v>42801</v>
      </c>
      <c r="CV82">
        <v>18.399999999999999</v>
      </c>
      <c r="CW82" s="1">
        <v>42858</v>
      </c>
      <c r="CX82">
        <v>15.77</v>
      </c>
      <c r="CY82" s="1">
        <v>42950</v>
      </c>
      <c r="CZ82">
        <v>14.31</v>
      </c>
      <c r="DA82" s="1">
        <v>43049</v>
      </c>
      <c r="DB82">
        <v>14.96</v>
      </c>
      <c r="DC82" s="1">
        <v>43166</v>
      </c>
      <c r="DD82">
        <v>12.79</v>
      </c>
      <c r="DE82" s="1">
        <v>43223</v>
      </c>
      <c r="DF82">
        <v>11.69</v>
      </c>
      <c r="DG82" s="1">
        <v>43314</v>
      </c>
      <c r="DH82">
        <v>10.59</v>
      </c>
      <c r="DI82" s="1">
        <v>43416</v>
      </c>
      <c r="DJ82">
        <v>12.94</v>
      </c>
      <c r="DK82" s="1">
        <v>43531</v>
      </c>
      <c r="DL82">
        <v>12.14</v>
      </c>
      <c r="DM82" s="1">
        <v>43588</v>
      </c>
      <c r="DN82">
        <v>12.01</v>
      </c>
      <c r="DO82" s="1">
        <v>43682</v>
      </c>
      <c r="DP82">
        <v>11.82</v>
      </c>
      <c r="DQ82" s="1">
        <v>43780</v>
      </c>
      <c r="DR82">
        <v>12.57</v>
      </c>
    </row>
    <row r="83" spans="1:122" x14ac:dyDescent="0.3">
      <c r="A83" s="1">
        <v>38302</v>
      </c>
      <c r="B83">
        <v>8.65</v>
      </c>
      <c r="C83" s="1">
        <v>38420</v>
      </c>
      <c r="D83">
        <v>9</v>
      </c>
      <c r="E83" s="1">
        <v>38477</v>
      </c>
      <c r="F83">
        <v>8.23</v>
      </c>
      <c r="G83" s="1">
        <v>38567</v>
      </c>
      <c r="H83">
        <v>10.199999999999999</v>
      </c>
      <c r="I83" s="1">
        <v>38667</v>
      </c>
      <c r="J83">
        <v>11.48</v>
      </c>
      <c r="K83" s="1">
        <v>38785</v>
      </c>
      <c r="L83">
        <v>16.28</v>
      </c>
      <c r="M83" s="1">
        <v>38841</v>
      </c>
      <c r="N83">
        <v>17.05</v>
      </c>
      <c r="O83" s="1">
        <v>38933</v>
      </c>
      <c r="P83">
        <v>14.41</v>
      </c>
      <c r="Q83" s="1">
        <v>39034</v>
      </c>
      <c r="R83">
        <v>11.67</v>
      </c>
      <c r="S83" s="1">
        <v>39153</v>
      </c>
      <c r="T83">
        <v>10.36</v>
      </c>
      <c r="U83" s="1">
        <v>39206</v>
      </c>
      <c r="V83">
        <v>9.34</v>
      </c>
      <c r="W83" s="1">
        <v>39297</v>
      </c>
      <c r="X83">
        <v>10.25</v>
      </c>
      <c r="Y83" s="1">
        <v>39399</v>
      </c>
      <c r="Z83">
        <v>9.9</v>
      </c>
      <c r="AA83" s="1">
        <v>39519</v>
      </c>
      <c r="AB83">
        <v>13.16</v>
      </c>
      <c r="AC83" s="1">
        <v>39574</v>
      </c>
      <c r="AD83">
        <v>11.82</v>
      </c>
      <c r="AE83" s="1">
        <v>39665</v>
      </c>
      <c r="AF83">
        <v>13.93</v>
      </c>
      <c r="AG83" s="1">
        <v>39763</v>
      </c>
      <c r="AH83">
        <v>11.8</v>
      </c>
      <c r="AI83" s="1">
        <v>39881</v>
      </c>
      <c r="AJ83">
        <v>12.49</v>
      </c>
      <c r="AK83" s="1">
        <v>39939</v>
      </c>
      <c r="AL83">
        <v>15.36</v>
      </c>
      <c r="AM83" s="1">
        <v>40031</v>
      </c>
      <c r="AN83">
        <v>19.8</v>
      </c>
      <c r="AO83" s="1">
        <v>40128</v>
      </c>
      <c r="AP83">
        <v>22.67</v>
      </c>
      <c r="AQ83" s="1">
        <v>40245</v>
      </c>
      <c r="AR83">
        <v>21.57</v>
      </c>
      <c r="AS83" s="1">
        <v>40304</v>
      </c>
      <c r="AT83">
        <v>13.67</v>
      </c>
      <c r="AU83" s="1">
        <v>40394</v>
      </c>
      <c r="AV83">
        <v>18.88</v>
      </c>
      <c r="AW83" s="1">
        <v>40493</v>
      </c>
      <c r="AX83">
        <v>29.66</v>
      </c>
      <c r="AY83" s="1">
        <v>40610</v>
      </c>
      <c r="AZ83">
        <v>30.7</v>
      </c>
      <c r="BA83" s="1">
        <v>40668</v>
      </c>
      <c r="BB83">
        <v>20.86</v>
      </c>
      <c r="BC83" s="1">
        <v>40759</v>
      </c>
      <c r="BD83">
        <v>27.79</v>
      </c>
      <c r="BE83" s="1">
        <v>40861</v>
      </c>
      <c r="BF83">
        <v>24.75</v>
      </c>
      <c r="BG83" s="1">
        <v>40976</v>
      </c>
      <c r="BH83">
        <v>23.96</v>
      </c>
      <c r="BI83" s="1">
        <v>41033</v>
      </c>
      <c r="BJ83">
        <v>20.81</v>
      </c>
      <c r="BK83" s="1">
        <v>41124</v>
      </c>
      <c r="BL83">
        <v>22</v>
      </c>
      <c r="BM83" s="1">
        <v>41226</v>
      </c>
      <c r="BN83">
        <v>19.350000000000001</v>
      </c>
      <c r="BO83" s="1">
        <v>41341</v>
      </c>
      <c r="BP83">
        <v>18.75</v>
      </c>
      <c r="BQ83" s="1">
        <v>41400</v>
      </c>
      <c r="BR83">
        <v>17.809999999999999</v>
      </c>
      <c r="BS83" s="1">
        <v>41491</v>
      </c>
      <c r="BT83">
        <v>16.559999999999999</v>
      </c>
      <c r="BU83" s="1">
        <v>41590</v>
      </c>
      <c r="BV83">
        <v>17.87</v>
      </c>
      <c r="BW83" s="1">
        <v>41708</v>
      </c>
      <c r="BX83">
        <v>18.22</v>
      </c>
      <c r="BY83" s="1">
        <v>41765</v>
      </c>
      <c r="BZ83">
        <v>17.2</v>
      </c>
      <c r="CA83" s="1">
        <v>41857</v>
      </c>
      <c r="CB83">
        <v>16.32</v>
      </c>
      <c r="CC83" s="1">
        <v>41954</v>
      </c>
      <c r="CD83">
        <v>16.23</v>
      </c>
      <c r="CE83" s="1">
        <v>42072</v>
      </c>
      <c r="CF83">
        <v>13.27</v>
      </c>
      <c r="CG83" s="1">
        <v>42130</v>
      </c>
      <c r="CH83">
        <v>12.87</v>
      </c>
      <c r="CI83" s="1">
        <v>42221</v>
      </c>
      <c r="CJ83">
        <v>10.76</v>
      </c>
      <c r="CK83" s="1">
        <v>42320</v>
      </c>
      <c r="CL83">
        <v>14.97</v>
      </c>
      <c r="CM83" s="1">
        <v>42437</v>
      </c>
      <c r="CN83">
        <v>14.86</v>
      </c>
      <c r="CO83" s="1">
        <v>42495</v>
      </c>
      <c r="CP83">
        <v>15.84</v>
      </c>
      <c r="CQ83" s="1">
        <v>42585</v>
      </c>
      <c r="CR83">
        <v>19.04</v>
      </c>
      <c r="CS83" s="1">
        <v>42685</v>
      </c>
      <c r="CT83">
        <v>21.7</v>
      </c>
      <c r="CU83" s="1">
        <v>42802</v>
      </c>
      <c r="CV83">
        <v>18.399999999999999</v>
      </c>
      <c r="CW83" s="1">
        <v>42859</v>
      </c>
      <c r="CX83">
        <v>15.37</v>
      </c>
      <c r="CY83" s="1">
        <v>42951</v>
      </c>
      <c r="CZ83">
        <v>14.14</v>
      </c>
      <c r="DA83" s="1">
        <v>43052</v>
      </c>
      <c r="DB83">
        <v>15.13</v>
      </c>
      <c r="DC83" s="1">
        <v>43167</v>
      </c>
      <c r="DD83">
        <v>12.89</v>
      </c>
      <c r="DE83" s="1">
        <v>43224</v>
      </c>
      <c r="DF83">
        <v>11.51</v>
      </c>
      <c r="DG83" s="1">
        <v>43315</v>
      </c>
      <c r="DH83">
        <v>10.85</v>
      </c>
      <c r="DI83" s="1">
        <v>43417</v>
      </c>
      <c r="DJ83">
        <v>12.61</v>
      </c>
      <c r="DK83" s="1">
        <v>43532</v>
      </c>
      <c r="DL83">
        <v>12.18</v>
      </c>
      <c r="DM83" s="1">
        <v>43591</v>
      </c>
      <c r="DN83">
        <v>11.88</v>
      </c>
      <c r="DO83" s="1">
        <v>43683</v>
      </c>
      <c r="DP83">
        <v>11.73</v>
      </c>
      <c r="DQ83" s="1">
        <v>43781</v>
      </c>
      <c r="DR83">
        <v>12.59</v>
      </c>
    </row>
    <row r="84" spans="1:122" x14ac:dyDescent="0.3">
      <c r="A84" s="1">
        <v>38303</v>
      </c>
      <c r="B84">
        <v>8.52</v>
      </c>
      <c r="C84" s="1">
        <v>38421</v>
      </c>
      <c r="D84">
        <v>8.9700000000000006</v>
      </c>
      <c r="E84" s="1">
        <v>38478</v>
      </c>
      <c r="F84">
        <v>8.42</v>
      </c>
      <c r="G84" s="1">
        <v>38568</v>
      </c>
      <c r="H84">
        <v>10.220000000000001</v>
      </c>
      <c r="I84" s="1">
        <v>38670</v>
      </c>
      <c r="J84">
        <v>11.75</v>
      </c>
      <c r="K84" s="1">
        <v>38786</v>
      </c>
      <c r="L84">
        <v>16.68</v>
      </c>
      <c r="M84" s="1">
        <v>38842</v>
      </c>
      <c r="N84">
        <v>17.48</v>
      </c>
      <c r="O84" s="1">
        <v>38936</v>
      </c>
      <c r="P84">
        <v>14.27</v>
      </c>
      <c r="Q84" s="1">
        <v>39035</v>
      </c>
      <c r="R84">
        <v>11.67</v>
      </c>
      <c r="S84" s="1">
        <v>39154</v>
      </c>
      <c r="T84">
        <v>10.39</v>
      </c>
      <c r="U84" s="1">
        <v>39209</v>
      </c>
      <c r="V84">
        <v>9.32</v>
      </c>
      <c r="W84" s="1">
        <v>39300</v>
      </c>
      <c r="X84">
        <v>9.94</v>
      </c>
      <c r="Y84" s="1">
        <v>39400</v>
      </c>
      <c r="Z84">
        <v>9.94</v>
      </c>
      <c r="AA84" s="1">
        <v>39520</v>
      </c>
      <c r="AB84">
        <v>13.59</v>
      </c>
      <c r="AC84" s="1">
        <v>39575</v>
      </c>
      <c r="AD84">
        <v>11.73</v>
      </c>
      <c r="AE84" s="1">
        <v>39666</v>
      </c>
      <c r="AF84">
        <v>14.19</v>
      </c>
      <c r="AG84" s="1">
        <v>39764</v>
      </c>
      <c r="AH84">
        <v>11.61</v>
      </c>
      <c r="AI84" s="1">
        <v>39882</v>
      </c>
      <c r="AJ84">
        <v>12.59</v>
      </c>
      <c r="AK84" s="1">
        <v>39940</v>
      </c>
      <c r="AL84">
        <v>15.49</v>
      </c>
      <c r="AM84" s="1">
        <v>40032</v>
      </c>
      <c r="AN84">
        <v>20.81</v>
      </c>
      <c r="AO84" s="1">
        <v>40129</v>
      </c>
      <c r="AP84">
        <v>22.69</v>
      </c>
      <c r="AQ84" s="1">
        <v>40246</v>
      </c>
      <c r="AR84">
        <v>20.32</v>
      </c>
      <c r="AS84" s="1">
        <v>40305</v>
      </c>
      <c r="AT84">
        <v>13.75</v>
      </c>
      <c r="AU84" s="1">
        <v>40395</v>
      </c>
      <c r="AV84">
        <v>18.29</v>
      </c>
      <c r="AW84" s="1">
        <v>40494</v>
      </c>
      <c r="AX84">
        <v>26.21</v>
      </c>
      <c r="AY84" s="1">
        <v>40611</v>
      </c>
      <c r="AZ84">
        <v>30.42</v>
      </c>
      <c r="BA84" s="1">
        <v>40669</v>
      </c>
      <c r="BB84">
        <v>20.47</v>
      </c>
      <c r="BC84" s="1">
        <v>40760</v>
      </c>
      <c r="BD84">
        <v>27.54</v>
      </c>
      <c r="BE84" s="1">
        <v>40862</v>
      </c>
      <c r="BF84">
        <v>24.81</v>
      </c>
      <c r="BG84" s="1">
        <v>40977</v>
      </c>
      <c r="BH84">
        <v>23.66</v>
      </c>
      <c r="BI84" s="1">
        <v>41036</v>
      </c>
      <c r="BJ84">
        <v>21.05</v>
      </c>
      <c r="BK84" s="1">
        <v>41127</v>
      </c>
      <c r="BL84">
        <v>21.83</v>
      </c>
      <c r="BM84" s="1">
        <v>41227</v>
      </c>
      <c r="BN84">
        <v>19.239999999999998</v>
      </c>
      <c r="BO84" s="1">
        <v>41344</v>
      </c>
      <c r="BP84">
        <v>18.82</v>
      </c>
      <c r="BQ84" s="1">
        <v>41401</v>
      </c>
      <c r="BR84">
        <v>17.64</v>
      </c>
      <c r="BS84" s="1">
        <v>41492</v>
      </c>
      <c r="BT84">
        <v>16.55</v>
      </c>
      <c r="BU84" s="1">
        <v>41591</v>
      </c>
      <c r="BV84">
        <v>17.8</v>
      </c>
      <c r="BW84" s="1">
        <v>41709</v>
      </c>
      <c r="BX84">
        <v>18.03</v>
      </c>
      <c r="BY84" s="1">
        <v>41766</v>
      </c>
      <c r="BZ84">
        <v>17.260000000000002</v>
      </c>
      <c r="CA84" s="1">
        <v>41858</v>
      </c>
      <c r="CB84">
        <v>16.05</v>
      </c>
      <c r="CC84" s="1">
        <v>41955</v>
      </c>
      <c r="CD84">
        <v>16.36</v>
      </c>
      <c r="CE84" s="1">
        <v>42073</v>
      </c>
      <c r="CF84">
        <v>13.02</v>
      </c>
      <c r="CG84" s="1">
        <v>42131</v>
      </c>
      <c r="CH84">
        <v>12.96</v>
      </c>
      <c r="CI84" s="1">
        <v>42222</v>
      </c>
      <c r="CJ84">
        <v>10.7</v>
      </c>
      <c r="CK84" s="1">
        <v>42321</v>
      </c>
      <c r="CL84">
        <v>15.04</v>
      </c>
      <c r="CM84" s="1">
        <v>42438</v>
      </c>
      <c r="CN84">
        <v>14.63</v>
      </c>
      <c r="CO84" s="1">
        <v>42496</v>
      </c>
      <c r="CP84">
        <v>15.74</v>
      </c>
      <c r="CQ84" s="1">
        <v>42586</v>
      </c>
      <c r="CR84">
        <v>19.7</v>
      </c>
      <c r="CS84" s="1">
        <v>42688</v>
      </c>
      <c r="CT84">
        <v>21.63</v>
      </c>
      <c r="CU84" s="1">
        <v>42803</v>
      </c>
      <c r="CV84">
        <v>18</v>
      </c>
      <c r="CW84" s="1">
        <v>42860</v>
      </c>
      <c r="CX84">
        <v>15.31</v>
      </c>
      <c r="CY84" s="1">
        <v>42954</v>
      </c>
      <c r="CZ84">
        <v>13.87</v>
      </c>
      <c r="DA84" s="1">
        <v>43053</v>
      </c>
      <c r="DB84">
        <v>15.1</v>
      </c>
      <c r="DC84" s="1">
        <v>43168</v>
      </c>
      <c r="DD84">
        <v>12.84</v>
      </c>
      <c r="DE84" s="1">
        <v>43227</v>
      </c>
      <c r="DF84">
        <v>11.32</v>
      </c>
      <c r="DG84" s="1">
        <v>43318</v>
      </c>
      <c r="DH84">
        <v>10.98</v>
      </c>
      <c r="DI84" s="1">
        <v>43418</v>
      </c>
      <c r="DJ84">
        <v>12.65</v>
      </c>
      <c r="DK84" s="1">
        <v>43535</v>
      </c>
      <c r="DL84">
        <v>12.29</v>
      </c>
      <c r="DM84" s="1">
        <v>43592</v>
      </c>
      <c r="DN84">
        <v>11.95</v>
      </c>
      <c r="DO84" s="1">
        <v>43684</v>
      </c>
      <c r="DP84">
        <v>11.34</v>
      </c>
      <c r="DQ84" s="1">
        <v>43782</v>
      </c>
      <c r="DR84">
        <v>12.85</v>
      </c>
    </row>
    <row r="85" spans="1:122" x14ac:dyDescent="0.3">
      <c r="A85" s="1">
        <v>38306</v>
      </c>
      <c r="B85">
        <v>8.69</v>
      </c>
      <c r="C85" s="1">
        <v>38422</v>
      </c>
      <c r="D85">
        <v>9.17</v>
      </c>
      <c r="E85" s="1">
        <v>38481</v>
      </c>
      <c r="F85">
        <v>8.36</v>
      </c>
      <c r="G85" s="1">
        <v>38569</v>
      </c>
      <c r="H85">
        <v>10.08</v>
      </c>
      <c r="I85" s="1">
        <v>38671</v>
      </c>
      <c r="J85">
        <v>12.04</v>
      </c>
      <c r="K85" s="1">
        <v>38789</v>
      </c>
      <c r="L85">
        <v>16.850000000000001</v>
      </c>
      <c r="M85" s="1">
        <v>38845</v>
      </c>
      <c r="N85">
        <v>17.25</v>
      </c>
      <c r="O85" s="1">
        <v>38937</v>
      </c>
      <c r="P85">
        <v>13.99</v>
      </c>
      <c r="Q85" s="1">
        <v>39036</v>
      </c>
      <c r="R85">
        <v>11.79</v>
      </c>
      <c r="S85" s="1">
        <v>39155</v>
      </c>
      <c r="T85">
        <v>10.41</v>
      </c>
      <c r="U85" s="1">
        <v>39210</v>
      </c>
      <c r="V85">
        <v>9.2200000000000006</v>
      </c>
      <c r="W85" s="1">
        <v>39301</v>
      </c>
      <c r="X85">
        <v>9.84</v>
      </c>
      <c r="Y85" s="1">
        <v>39401</v>
      </c>
      <c r="Z85">
        <v>9.9</v>
      </c>
      <c r="AA85" s="1">
        <v>39521</v>
      </c>
      <c r="AB85">
        <v>13.54</v>
      </c>
      <c r="AC85" s="1">
        <v>39576</v>
      </c>
      <c r="AD85">
        <v>11.46</v>
      </c>
      <c r="AE85" s="1">
        <v>39667</v>
      </c>
      <c r="AF85">
        <v>13.79</v>
      </c>
      <c r="AG85" s="1">
        <v>39765</v>
      </c>
      <c r="AH85">
        <v>11.42</v>
      </c>
      <c r="AI85" s="1">
        <v>39883</v>
      </c>
      <c r="AJ85">
        <v>12.81</v>
      </c>
      <c r="AK85" s="1">
        <v>39941</v>
      </c>
      <c r="AL85">
        <v>15.27</v>
      </c>
      <c r="AM85" s="1">
        <v>40035</v>
      </c>
      <c r="AN85">
        <v>22</v>
      </c>
      <c r="AO85" s="1">
        <v>40130</v>
      </c>
      <c r="AP85">
        <v>22.72</v>
      </c>
      <c r="AQ85" s="1">
        <v>40247</v>
      </c>
      <c r="AR85">
        <v>19.690000000000001</v>
      </c>
      <c r="AS85" s="1">
        <v>40308</v>
      </c>
      <c r="AT85">
        <v>14.18</v>
      </c>
      <c r="AU85" s="1">
        <v>40396</v>
      </c>
      <c r="AV85">
        <v>18.239999999999998</v>
      </c>
      <c r="AW85" s="1">
        <v>40497</v>
      </c>
      <c r="AX85">
        <v>27.03</v>
      </c>
      <c r="AY85" s="1">
        <v>40612</v>
      </c>
      <c r="AZ85">
        <v>28.71</v>
      </c>
      <c r="BA85" s="1">
        <v>40672</v>
      </c>
      <c r="BB85">
        <v>20.96</v>
      </c>
      <c r="BC85" s="1">
        <v>40763</v>
      </c>
      <c r="BD85">
        <v>26.98</v>
      </c>
      <c r="BE85" s="1">
        <v>40863</v>
      </c>
      <c r="BF85">
        <v>24.52</v>
      </c>
      <c r="BG85" s="1">
        <v>40980</v>
      </c>
      <c r="BH85">
        <v>23.77</v>
      </c>
      <c r="BI85" s="1">
        <v>41037</v>
      </c>
      <c r="BJ85">
        <v>20.37</v>
      </c>
      <c r="BK85" s="1">
        <v>41128</v>
      </c>
      <c r="BL85">
        <v>21.42</v>
      </c>
      <c r="BM85" s="1">
        <v>41228</v>
      </c>
      <c r="BN85">
        <v>19.04</v>
      </c>
      <c r="BO85" s="1">
        <v>41345</v>
      </c>
      <c r="BP85">
        <v>18.82</v>
      </c>
      <c r="BQ85" s="1">
        <v>41402</v>
      </c>
      <c r="BR85">
        <v>17.47</v>
      </c>
      <c r="BS85" s="1">
        <v>41493</v>
      </c>
      <c r="BT85">
        <v>16.78</v>
      </c>
      <c r="BU85" s="1">
        <v>41592</v>
      </c>
      <c r="BV85">
        <v>17.64</v>
      </c>
      <c r="BW85" s="1">
        <v>41710</v>
      </c>
      <c r="BX85">
        <v>17.670000000000002</v>
      </c>
      <c r="BY85" s="1">
        <v>41767</v>
      </c>
      <c r="BZ85">
        <v>17.239999999999998</v>
      </c>
      <c r="CA85" s="1">
        <v>41859</v>
      </c>
      <c r="CB85">
        <v>16.14</v>
      </c>
      <c r="CC85" s="1">
        <v>41956</v>
      </c>
      <c r="CD85">
        <v>16.010000000000002</v>
      </c>
      <c r="CE85" s="1">
        <v>42074</v>
      </c>
      <c r="CF85">
        <v>13.14</v>
      </c>
      <c r="CG85" s="1">
        <v>42132</v>
      </c>
      <c r="CH85">
        <v>13.42</v>
      </c>
      <c r="CI85" s="1">
        <v>42223</v>
      </c>
      <c r="CJ85">
        <v>10.66</v>
      </c>
      <c r="CK85" s="1">
        <v>42324</v>
      </c>
      <c r="CL85">
        <v>15.18</v>
      </c>
      <c r="CM85" s="1">
        <v>42439</v>
      </c>
      <c r="CN85">
        <v>14.82</v>
      </c>
      <c r="CO85" s="1">
        <v>42499</v>
      </c>
      <c r="CP85">
        <v>15.88</v>
      </c>
      <c r="CQ85" s="1">
        <v>42587</v>
      </c>
      <c r="CR85">
        <v>20.350000000000001</v>
      </c>
      <c r="CS85" s="1">
        <v>42689</v>
      </c>
      <c r="CT85">
        <v>21.15</v>
      </c>
      <c r="CU85" s="1">
        <v>42804</v>
      </c>
      <c r="CV85">
        <v>18.22</v>
      </c>
      <c r="CW85" s="1">
        <v>42863</v>
      </c>
      <c r="CX85">
        <v>15.38</v>
      </c>
      <c r="CY85" s="1">
        <v>42955</v>
      </c>
      <c r="CZ85">
        <v>13.78</v>
      </c>
      <c r="DA85" s="1">
        <v>43054</v>
      </c>
      <c r="DB85">
        <v>15.09</v>
      </c>
      <c r="DC85" s="1">
        <v>43171</v>
      </c>
      <c r="DD85">
        <v>12.93</v>
      </c>
      <c r="DE85" s="1">
        <v>43228</v>
      </c>
      <c r="DF85">
        <v>11.56</v>
      </c>
      <c r="DG85" s="1">
        <v>43319</v>
      </c>
      <c r="DH85">
        <v>10.88</v>
      </c>
      <c r="DI85" s="1">
        <v>43419</v>
      </c>
      <c r="DJ85">
        <v>12.65</v>
      </c>
      <c r="DK85" s="1">
        <v>43536</v>
      </c>
      <c r="DL85">
        <v>12.33</v>
      </c>
      <c r="DM85" s="1">
        <v>43593</v>
      </c>
      <c r="DN85">
        <v>11.65</v>
      </c>
      <c r="DO85" s="1">
        <v>43685</v>
      </c>
      <c r="DP85">
        <v>11.43</v>
      </c>
      <c r="DQ85" s="1">
        <v>43783</v>
      </c>
      <c r="DR85">
        <v>12.81</v>
      </c>
    </row>
    <row r="86" spans="1:122" x14ac:dyDescent="0.3">
      <c r="A86" s="1">
        <v>38307</v>
      </c>
      <c r="B86">
        <v>8.8699999999999992</v>
      </c>
      <c r="C86" s="1">
        <v>38425</v>
      </c>
      <c r="D86">
        <v>9.23</v>
      </c>
      <c r="E86" s="1">
        <v>38482</v>
      </c>
      <c r="F86">
        <v>8.39</v>
      </c>
      <c r="G86" s="1">
        <v>38572</v>
      </c>
      <c r="H86">
        <v>10.1</v>
      </c>
      <c r="I86" s="1">
        <v>38672</v>
      </c>
      <c r="J86">
        <v>12.12</v>
      </c>
      <c r="K86" s="1">
        <v>38790</v>
      </c>
      <c r="L86">
        <v>16.399999999999999</v>
      </c>
      <c r="M86" s="1">
        <v>38846</v>
      </c>
      <c r="N86">
        <v>17.47</v>
      </c>
      <c r="O86" s="1">
        <v>38938</v>
      </c>
      <c r="P86">
        <v>14.04</v>
      </c>
      <c r="Q86" s="1">
        <v>39037</v>
      </c>
      <c r="R86">
        <v>11.53</v>
      </c>
      <c r="S86" s="1">
        <v>39156</v>
      </c>
      <c r="T86">
        <v>10.23</v>
      </c>
      <c r="U86" s="1">
        <v>39211</v>
      </c>
      <c r="V86">
        <v>9.31</v>
      </c>
      <c r="W86" s="1">
        <v>39302</v>
      </c>
      <c r="X86">
        <v>9.82</v>
      </c>
      <c r="Y86" s="1">
        <v>39402</v>
      </c>
      <c r="Z86">
        <v>9.84</v>
      </c>
      <c r="AA86" s="1">
        <v>39524</v>
      </c>
      <c r="AB86">
        <v>12.09</v>
      </c>
      <c r="AC86" s="1">
        <v>39577</v>
      </c>
      <c r="AD86">
        <v>11.61</v>
      </c>
      <c r="AE86" s="1">
        <v>39668</v>
      </c>
      <c r="AF86">
        <v>13.56</v>
      </c>
      <c r="AG86" s="1">
        <v>39766</v>
      </c>
      <c r="AH86">
        <v>11.65</v>
      </c>
      <c r="AI86" s="1">
        <v>39884</v>
      </c>
      <c r="AJ86">
        <v>13.09</v>
      </c>
      <c r="AK86" s="1">
        <v>39944</v>
      </c>
      <c r="AL86">
        <v>15.61</v>
      </c>
      <c r="AM86" s="1">
        <v>40036</v>
      </c>
      <c r="AN86">
        <v>21.92</v>
      </c>
      <c r="AO86" s="1">
        <v>40133</v>
      </c>
      <c r="AP86">
        <v>23.23</v>
      </c>
      <c r="AQ86" s="1">
        <v>40248</v>
      </c>
      <c r="AR86">
        <v>19.27</v>
      </c>
      <c r="AS86" s="1">
        <v>40309</v>
      </c>
      <c r="AT86">
        <v>13.91</v>
      </c>
      <c r="AU86" s="1">
        <v>40399</v>
      </c>
      <c r="AV86">
        <v>17.73</v>
      </c>
      <c r="AW86" s="1">
        <v>40498</v>
      </c>
      <c r="AX86">
        <v>26.31</v>
      </c>
      <c r="AY86" s="1">
        <v>40613</v>
      </c>
      <c r="AZ86">
        <v>28.86</v>
      </c>
      <c r="BA86" s="1">
        <v>40673</v>
      </c>
      <c r="BB86">
        <v>21.87</v>
      </c>
      <c r="BC86" s="1">
        <v>40764</v>
      </c>
      <c r="BD86">
        <v>27.49</v>
      </c>
      <c r="BE86" s="1">
        <v>40864</v>
      </c>
      <c r="BF86">
        <v>24.04</v>
      </c>
      <c r="BG86" s="1">
        <v>40981</v>
      </c>
      <c r="BH86">
        <v>24.13</v>
      </c>
      <c r="BI86" s="1">
        <v>41038</v>
      </c>
      <c r="BJ86">
        <v>20.38</v>
      </c>
      <c r="BK86" s="1">
        <v>41129</v>
      </c>
      <c r="BL86">
        <v>21.09</v>
      </c>
      <c r="BM86" s="1">
        <v>41229</v>
      </c>
      <c r="BN86">
        <v>19.149999999999999</v>
      </c>
      <c r="BO86" s="1">
        <v>41346</v>
      </c>
      <c r="BP86">
        <v>18.8</v>
      </c>
      <c r="BQ86" s="1">
        <v>41403</v>
      </c>
      <c r="BR86">
        <v>17.47</v>
      </c>
      <c r="BS86" s="1">
        <v>41494</v>
      </c>
      <c r="BT86">
        <v>16.82</v>
      </c>
      <c r="BU86" s="1">
        <v>41593</v>
      </c>
      <c r="BV86">
        <v>17.55</v>
      </c>
      <c r="BW86" s="1">
        <v>41711</v>
      </c>
      <c r="BX86">
        <v>17.82</v>
      </c>
      <c r="BY86" s="1">
        <v>41768</v>
      </c>
      <c r="BZ86">
        <v>17.2</v>
      </c>
      <c r="CA86" s="1">
        <v>41862</v>
      </c>
      <c r="CB86">
        <v>16.239999999999998</v>
      </c>
      <c r="CC86" s="1">
        <v>41957</v>
      </c>
      <c r="CD86">
        <v>15.9</v>
      </c>
      <c r="CE86" s="1">
        <v>42075</v>
      </c>
      <c r="CF86">
        <v>13.21</v>
      </c>
      <c r="CG86" s="1">
        <v>42135</v>
      </c>
      <c r="CH86">
        <v>13.48</v>
      </c>
      <c r="CI86" s="1">
        <v>42226</v>
      </c>
      <c r="CJ86">
        <v>10.57</v>
      </c>
      <c r="CK86" s="1">
        <v>42325</v>
      </c>
      <c r="CL86">
        <v>14.78</v>
      </c>
      <c r="CM86" s="1">
        <v>42440</v>
      </c>
      <c r="CN86">
        <v>15.13</v>
      </c>
      <c r="CO86" s="1">
        <v>42500</v>
      </c>
      <c r="CP86">
        <v>16.02</v>
      </c>
      <c r="CQ86" s="1">
        <v>42590</v>
      </c>
      <c r="CR86">
        <v>20.55</v>
      </c>
      <c r="CS86" s="1">
        <v>42690</v>
      </c>
      <c r="CT86">
        <v>20.36</v>
      </c>
      <c r="CU86" s="1">
        <v>42807</v>
      </c>
      <c r="CV86">
        <v>18.18</v>
      </c>
      <c r="CW86" s="1">
        <v>42864</v>
      </c>
      <c r="CX86">
        <v>15.44</v>
      </c>
      <c r="CY86" s="1">
        <v>42956</v>
      </c>
      <c r="CZ86">
        <v>13.64</v>
      </c>
      <c r="DA86" s="1">
        <v>43055</v>
      </c>
      <c r="DB86">
        <v>15.26</v>
      </c>
      <c r="DC86" s="1">
        <v>43172</v>
      </c>
      <c r="DD86">
        <v>12.62</v>
      </c>
      <c r="DE86" s="1">
        <v>43229</v>
      </c>
      <c r="DF86">
        <v>11.29</v>
      </c>
      <c r="DG86" s="1">
        <v>43320</v>
      </c>
      <c r="DH86">
        <v>10.81</v>
      </c>
      <c r="DI86" s="1">
        <v>43420</v>
      </c>
      <c r="DJ86">
        <v>12.69</v>
      </c>
      <c r="DK86" s="1">
        <v>43537</v>
      </c>
      <c r="DL86">
        <v>12.36</v>
      </c>
      <c r="DM86" s="1">
        <v>43594</v>
      </c>
      <c r="DN86">
        <v>11.78</v>
      </c>
      <c r="DO86" s="1">
        <v>43686</v>
      </c>
      <c r="DP86">
        <v>11.86</v>
      </c>
      <c r="DQ86" s="1">
        <v>43784</v>
      </c>
      <c r="DR86">
        <v>12.73</v>
      </c>
    </row>
    <row r="87" spans="1:122" x14ac:dyDescent="0.3">
      <c r="A87" s="1">
        <v>38308</v>
      </c>
      <c r="B87">
        <v>8.69</v>
      </c>
      <c r="C87" s="1">
        <v>38426</v>
      </c>
      <c r="D87">
        <v>9.14</v>
      </c>
      <c r="E87" s="1">
        <v>38483</v>
      </c>
      <c r="F87">
        <v>8.49</v>
      </c>
      <c r="G87" s="1">
        <v>38573</v>
      </c>
      <c r="H87">
        <v>9.92</v>
      </c>
      <c r="I87" s="1">
        <v>38673</v>
      </c>
      <c r="J87">
        <v>12.05</v>
      </c>
      <c r="K87" s="1">
        <v>38791</v>
      </c>
      <c r="L87">
        <v>16.7</v>
      </c>
      <c r="M87" s="1">
        <v>38847</v>
      </c>
      <c r="N87">
        <v>17.38</v>
      </c>
      <c r="O87" s="1">
        <v>38939</v>
      </c>
      <c r="P87">
        <v>13.89</v>
      </c>
      <c r="Q87" s="1">
        <v>39038</v>
      </c>
      <c r="R87">
        <v>11.35</v>
      </c>
      <c r="S87" s="1">
        <v>39157</v>
      </c>
      <c r="T87">
        <v>10.26</v>
      </c>
      <c r="U87" s="1">
        <v>39212</v>
      </c>
      <c r="V87">
        <v>9.26</v>
      </c>
      <c r="W87" s="1">
        <v>39303</v>
      </c>
      <c r="X87">
        <v>9.83</v>
      </c>
      <c r="Y87" s="1">
        <v>39405</v>
      </c>
      <c r="Z87">
        <v>9.8000000000000007</v>
      </c>
      <c r="AA87" s="1">
        <v>39525</v>
      </c>
      <c r="AB87">
        <v>12.28</v>
      </c>
      <c r="AC87" s="1">
        <v>39580</v>
      </c>
      <c r="AD87">
        <v>11.65</v>
      </c>
      <c r="AE87" s="1">
        <v>39671</v>
      </c>
      <c r="AF87">
        <v>13.37</v>
      </c>
      <c r="AG87" s="1">
        <v>39769</v>
      </c>
      <c r="AH87">
        <v>11.74</v>
      </c>
      <c r="AI87" s="1">
        <v>39885</v>
      </c>
      <c r="AJ87">
        <v>12.88</v>
      </c>
      <c r="AK87" s="1">
        <v>39945</v>
      </c>
      <c r="AL87">
        <v>15.72</v>
      </c>
      <c r="AM87" s="1">
        <v>40037</v>
      </c>
      <c r="AN87">
        <v>22.97</v>
      </c>
      <c r="AO87" s="1">
        <v>40134</v>
      </c>
      <c r="AP87">
        <v>23.1</v>
      </c>
      <c r="AQ87" s="1">
        <v>40249</v>
      </c>
      <c r="AR87">
        <v>19.670000000000002</v>
      </c>
      <c r="AS87" s="1">
        <v>40310</v>
      </c>
      <c r="AT87">
        <v>14.67</v>
      </c>
      <c r="AU87" s="1">
        <v>40400</v>
      </c>
      <c r="AV87">
        <v>18.559999999999999</v>
      </c>
      <c r="AW87" s="1">
        <v>40499</v>
      </c>
      <c r="AX87">
        <v>26.47</v>
      </c>
      <c r="AY87" s="1">
        <v>40616</v>
      </c>
      <c r="AZ87">
        <v>27.79</v>
      </c>
      <c r="BA87" s="1">
        <v>40674</v>
      </c>
      <c r="BB87">
        <v>20.94</v>
      </c>
      <c r="BC87" s="1">
        <v>40765</v>
      </c>
      <c r="BD87">
        <v>27.62</v>
      </c>
      <c r="BE87" s="1">
        <v>40865</v>
      </c>
      <c r="BF87">
        <v>23.97</v>
      </c>
      <c r="BG87" s="1">
        <v>40982</v>
      </c>
      <c r="BH87">
        <v>24.44</v>
      </c>
      <c r="BI87" s="1">
        <v>41039</v>
      </c>
      <c r="BJ87">
        <v>20.45</v>
      </c>
      <c r="BK87" s="1">
        <v>41130</v>
      </c>
      <c r="BL87">
        <v>20.8</v>
      </c>
      <c r="BM87" s="1">
        <v>41232</v>
      </c>
      <c r="BN87">
        <v>19.940000000000001</v>
      </c>
      <c r="BO87" s="1">
        <v>41347</v>
      </c>
      <c r="BP87">
        <v>18.84</v>
      </c>
      <c r="BQ87" s="1">
        <v>41404</v>
      </c>
      <c r="BR87">
        <v>17.43</v>
      </c>
      <c r="BS87" s="1">
        <v>41495</v>
      </c>
      <c r="BT87">
        <v>16.98</v>
      </c>
      <c r="BU87" s="1">
        <v>41596</v>
      </c>
      <c r="BV87">
        <v>17.75</v>
      </c>
      <c r="BW87" s="1">
        <v>41712</v>
      </c>
      <c r="BX87">
        <v>17.25</v>
      </c>
      <c r="BY87" s="1">
        <v>41771</v>
      </c>
      <c r="BZ87">
        <v>17.29</v>
      </c>
      <c r="CA87" s="1">
        <v>41863</v>
      </c>
      <c r="CB87">
        <v>16.05</v>
      </c>
      <c r="CC87" s="1">
        <v>41960</v>
      </c>
      <c r="CD87">
        <v>15.77</v>
      </c>
      <c r="CE87" s="1">
        <v>42076</v>
      </c>
      <c r="CF87">
        <v>12.7</v>
      </c>
      <c r="CG87" s="1">
        <v>42136</v>
      </c>
      <c r="CH87">
        <v>13.58</v>
      </c>
      <c r="CI87" s="1">
        <v>42227</v>
      </c>
      <c r="CJ87">
        <v>10.62</v>
      </c>
      <c r="CK87" s="1">
        <v>42326</v>
      </c>
      <c r="CL87">
        <v>14.47</v>
      </c>
      <c r="CM87" s="1">
        <v>42443</v>
      </c>
      <c r="CN87">
        <v>15.42</v>
      </c>
      <c r="CO87" s="1">
        <v>42501</v>
      </c>
      <c r="CP87">
        <v>16.77</v>
      </c>
      <c r="CQ87" s="1">
        <v>42591</v>
      </c>
      <c r="CR87">
        <v>20.39</v>
      </c>
      <c r="CS87" s="1">
        <v>42691</v>
      </c>
      <c r="CT87">
        <v>20.22</v>
      </c>
      <c r="CU87" s="1">
        <v>42808</v>
      </c>
      <c r="CV87">
        <v>18.16</v>
      </c>
      <c r="CW87" s="1">
        <v>42865</v>
      </c>
      <c r="CX87">
        <v>15.84</v>
      </c>
      <c r="CY87" s="1">
        <v>42957</v>
      </c>
      <c r="CZ87">
        <v>13.24</v>
      </c>
      <c r="DA87" s="1">
        <v>43056</v>
      </c>
      <c r="DB87">
        <v>15.37</v>
      </c>
      <c r="DC87" s="1">
        <v>43173</v>
      </c>
      <c r="DD87">
        <v>12.76</v>
      </c>
      <c r="DE87" s="1">
        <v>43230</v>
      </c>
      <c r="DF87">
        <v>11.27</v>
      </c>
      <c r="DG87" s="1">
        <v>43321</v>
      </c>
      <c r="DH87">
        <v>10.84</v>
      </c>
      <c r="DI87" s="1">
        <v>43423</v>
      </c>
      <c r="DJ87">
        <v>12.8</v>
      </c>
      <c r="DK87" s="1">
        <v>43538</v>
      </c>
      <c r="DL87">
        <v>12.41</v>
      </c>
      <c r="DM87" s="1">
        <v>43595</v>
      </c>
      <c r="DN87">
        <v>11.72</v>
      </c>
      <c r="DO87" s="1">
        <v>43689</v>
      </c>
      <c r="DP87">
        <v>11.56</v>
      </c>
      <c r="DQ87" s="1">
        <v>43787</v>
      </c>
      <c r="DR87">
        <v>12.76</v>
      </c>
    </row>
    <row r="88" spans="1:122" x14ac:dyDescent="0.3">
      <c r="A88" s="1">
        <v>38309</v>
      </c>
      <c r="B88">
        <v>8.7799999999999994</v>
      </c>
      <c r="C88" s="1">
        <v>38427</v>
      </c>
      <c r="D88">
        <v>9.15</v>
      </c>
      <c r="E88" s="1">
        <v>38484</v>
      </c>
      <c r="F88">
        <v>8.26</v>
      </c>
      <c r="G88" s="1">
        <v>38574</v>
      </c>
      <c r="H88">
        <v>9.83</v>
      </c>
      <c r="I88" s="1">
        <v>38674</v>
      </c>
      <c r="J88">
        <v>11.98</v>
      </c>
      <c r="K88" s="1">
        <v>38792</v>
      </c>
      <c r="L88">
        <v>16.62</v>
      </c>
      <c r="M88" s="1">
        <v>38848</v>
      </c>
      <c r="N88">
        <v>17.649999999999999</v>
      </c>
      <c r="O88" s="1">
        <v>38940</v>
      </c>
      <c r="P88">
        <v>13.36</v>
      </c>
      <c r="Q88" s="1">
        <v>39041</v>
      </c>
      <c r="R88">
        <v>11.49</v>
      </c>
      <c r="S88" s="1">
        <v>39160</v>
      </c>
      <c r="T88">
        <v>10.220000000000001</v>
      </c>
      <c r="U88" s="1">
        <v>39213</v>
      </c>
      <c r="V88">
        <v>9.2899999999999991</v>
      </c>
      <c r="W88" s="1">
        <v>39304</v>
      </c>
      <c r="X88">
        <v>9.5399999999999991</v>
      </c>
      <c r="Y88" s="1">
        <v>39406</v>
      </c>
      <c r="Z88">
        <v>9.75</v>
      </c>
      <c r="AA88" s="1">
        <v>39526</v>
      </c>
      <c r="AB88">
        <v>11.75</v>
      </c>
      <c r="AC88" s="1">
        <v>39581</v>
      </c>
      <c r="AD88">
        <v>11.16</v>
      </c>
      <c r="AE88" s="1">
        <v>39672</v>
      </c>
      <c r="AF88">
        <v>13.61</v>
      </c>
      <c r="AG88" s="1">
        <v>39770</v>
      </c>
      <c r="AH88">
        <v>11.61</v>
      </c>
      <c r="AI88" s="1">
        <v>39888</v>
      </c>
      <c r="AJ88">
        <v>12.99</v>
      </c>
      <c r="AK88" s="1">
        <v>39946</v>
      </c>
      <c r="AL88">
        <v>15.4</v>
      </c>
      <c r="AM88" s="1">
        <v>40038</v>
      </c>
      <c r="AN88">
        <v>22.21</v>
      </c>
      <c r="AO88" s="1">
        <v>40135</v>
      </c>
      <c r="AP88">
        <v>23.3</v>
      </c>
      <c r="AQ88" s="1">
        <v>40252</v>
      </c>
      <c r="AR88">
        <v>19.39</v>
      </c>
      <c r="AS88" s="1">
        <v>40311</v>
      </c>
      <c r="AT88">
        <v>14.66</v>
      </c>
      <c r="AU88" s="1">
        <v>40401</v>
      </c>
      <c r="AV88">
        <v>18.260000000000002</v>
      </c>
      <c r="AW88" s="1">
        <v>40500</v>
      </c>
      <c r="AX88">
        <v>28.15</v>
      </c>
      <c r="AY88" s="1">
        <v>40617</v>
      </c>
      <c r="AZ88">
        <v>25.65</v>
      </c>
      <c r="BA88" s="1">
        <v>40675</v>
      </c>
      <c r="BB88">
        <v>21.33</v>
      </c>
      <c r="BC88" s="1">
        <v>40766</v>
      </c>
      <c r="BD88">
        <v>28.08</v>
      </c>
      <c r="BE88" s="1">
        <v>40868</v>
      </c>
      <c r="BF88">
        <v>24.09</v>
      </c>
      <c r="BG88" s="1">
        <v>40983</v>
      </c>
      <c r="BH88">
        <v>25.5</v>
      </c>
      <c r="BI88" s="1">
        <v>41040</v>
      </c>
      <c r="BJ88">
        <v>20.22</v>
      </c>
      <c r="BK88" s="1">
        <v>41131</v>
      </c>
      <c r="BL88">
        <v>20.74</v>
      </c>
      <c r="BM88" s="1">
        <v>41233</v>
      </c>
      <c r="BN88">
        <v>19.899999999999999</v>
      </c>
      <c r="BO88" s="1">
        <v>41348</v>
      </c>
      <c r="BP88">
        <v>18.89</v>
      </c>
      <c r="BQ88" s="1">
        <v>41407</v>
      </c>
      <c r="BR88">
        <v>17.25</v>
      </c>
      <c r="BS88" s="1">
        <v>41498</v>
      </c>
      <c r="BT88">
        <v>17.16</v>
      </c>
      <c r="BU88" s="1">
        <v>41597</v>
      </c>
      <c r="BV88">
        <v>17.649999999999999</v>
      </c>
      <c r="BW88" s="1">
        <v>41715</v>
      </c>
      <c r="BX88">
        <v>17.05</v>
      </c>
      <c r="BY88" s="1">
        <v>41772</v>
      </c>
      <c r="BZ88">
        <v>17.8</v>
      </c>
      <c r="CA88" s="1">
        <v>41864</v>
      </c>
      <c r="CB88">
        <v>16.02</v>
      </c>
      <c r="CC88" s="1">
        <v>41961</v>
      </c>
      <c r="CD88">
        <v>15.71</v>
      </c>
      <c r="CE88" s="1">
        <v>42079</v>
      </c>
      <c r="CF88">
        <v>12.9</v>
      </c>
      <c r="CG88" s="1">
        <v>42137</v>
      </c>
      <c r="CH88">
        <v>12.96</v>
      </c>
      <c r="CI88" s="1">
        <v>42228</v>
      </c>
      <c r="CJ88">
        <v>10.54</v>
      </c>
      <c r="CK88" s="1">
        <v>42327</v>
      </c>
      <c r="CL88">
        <v>14.95</v>
      </c>
      <c r="CM88" s="1">
        <v>42444</v>
      </c>
      <c r="CN88">
        <v>15.32</v>
      </c>
      <c r="CO88" s="1">
        <v>42502</v>
      </c>
      <c r="CP88">
        <v>16.98</v>
      </c>
      <c r="CQ88" s="1">
        <v>42592</v>
      </c>
      <c r="CR88">
        <v>19.64</v>
      </c>
      <c r="CS88" s="1">
        <v>42692</v>
      </c>
      <c r="CT88">
        <v>20.149999999999999</v>
      </c>
      <c r="CU88" s="1">
        <v>42809</v>
      </c>
      <c r="CV88">
        <v>18.23</v>
      </c>
      <c r="CW88" s="1">
        <v>42866</v>
      </c>
      <c r="CX88">
        <v>15.63</v>
      </c>
      <c r="CY88" s="1">
        <v>42958</v>
      </c>
      <c r="CZ88">
        <v>13.2</v>
      </c>
      <c r="DA88" s="1">
        <v>43059</v>
      </c>
      <c r="DB88">
        <v>14.98</v>
      </c>
      <c r="DC88" s="1">
        <v>43174</v>
      </c>
      <c r="DD88">
        <v>12.74</v>
      </c>
      <c r="DE88" s="1">
        <v>43231</v>
      </c>
      <c r="DF88">
        <v>11.22</v>
      </c>
      <c r="DG88" s="1">
        <v>43322</v>
      </c>
      <c r="DH88">
        <v>10.54</v>
      </c>
      <c r="DI88" s="1">
        <v>43424</v>
      </c>
      <c r="DJ88">
        <v>12.46</v>
      </c>
      <c r="DK88" s="1">
        <v>43539</v>
      </c>
      <c r="DL88">
        <v>12.52</v>
      </c>
      <c r="DM88" s="1">
        <v>43598</v>
      </c>
      <c r="DN88">
        <v>11.84</v>
      </c>
      <c r="DO88" s="1">
        <v>43690</v>
      </c>
      <c r="DP88">
        <v>11.72</v>
      </c>
      <c r="DQ88" s="1">
        <v>43788</v>
      </c>
      <c r="DR88">
        <v>12.69</v>
      </c>
    </row>
    <row r="89" spans="1:122" x14ac:dyDescent="0.3">
      <c r="A89" s="1">
        <v>38310</v>
      </c>
      <c r="B89">
        <v>8.75</v>
      </c>
      <c r="C89" s="1">
        <v>38428</v>
      </c>
      <c r="D89">
        <v>9.1199999999999992</v>
      </c>
      <c r="E89" s="1">
        <v>38485</v>
      </c>
      <c r="F89">
        <v>8.35</v>
      </c>
      <c r="G89" s="1">
        <v>38575</v>
      </c>
      <c r="H89">
        <v>9.85</v>
      </c>
      <c r="I89" s="1">
        <v>38677</v>
      </c>
      <c r="J89">
        <v>12.07</v>
      </c>
      <c r="K89" s="1">
        <v>38793</v>
      </c>
      <c r="L89">
        <v>16.440000000000001</v>
      </c>
      <c r="M89" s="1">
        <v>38849</v>
      </c>
      <c r="N89">
        <v>17.600000000000001</v>
      </c>
      <c r="O89" s="1">
        <v>38943</v>
      </c>
      <c r="P89">
        <v>12.5</v>
      </c>
      <c r="Q89" s="1">
        <v>39042</v>
      </c>
      <c r="R89">
        <v>11.48</v>
      </c>
      <c r="S89" s="1">
        <v>39161</v>
      </c>
      <c r="T89">
        <v>10.23</v>
      </c>
      <c r="U89" s="1">
        <v>39216</v>
      </c>
      <c r="V89">
        <v>9.11</v>
      </c>
      <c r="W89" s="1">
        <v>39307</v>
      </c>
      <c r="X89">
        <v>9.4499999999999993</v>
      </c>
      <c r="Y89" s="1">
        <v>39407</v>
      </c>
      <c r="Z89">
        <v>9.7799999999999994</v>
      </c>
      <c r="AA89" s="1">
        <v>39527</v>
      </c>
      <c r="AB89">
        <v>11.89</v>
      </c>
      <c r="AC89" s="1">
        <v>39582</v>
      </c>
      <c r="AD89">
        <v>11.05</v>
      </c>
      <c r="AE89" s="1">
        <v>39673</v>
      </c>
      <c r="AF89">
        <v>13.85</v>
      </c>
      <c r="AG89" s="1">
        <v>39771</v>
      </c>
      <c r="AH89">
        <v>11.67</v>
      </c>
      <c r="AI89" s="1">
        <v>39889</v>
      </c>
      <c r="AJ89">
        <v>13.11</v>
      </c>
      <c r="AK89" s="1">
        <v>39947</v>
      </c>
      <c r="AL89">
        <v>15.47</v>
      </c>
      <c r="AM89" s="1">
        <v>40039</v>
      </c>
      <c r="AN89">
        <v>21.98</v>
      </c>
      <c r="AO89" s="1">
        <v>40136</v>
      </c>
      <c r="AP89">
        <v>22.74</v>
      </c>
      <c r="AQ89" s="1">
        <v>40253</v>
      </c>
      <c r="AR89">
        <v>18.239999999999998</v>
      </c>
      <c r="AS89" s="1">
        <v>40312</v>
      </c>
      <c r="AT89">
        <v>14.13</v>
      </c>
      <c r="AU89" s="1">
        <v>40402</v>
      </c>
      <c r="AV89">
        <v>18.97</v>
      </c>
      <c r="AW89" s="1">
        <v>40501</v>
      </c>
      <c r="AX89">
        <v>26.15</v>
      </c>
      <c r="AY89" s="1">
        <v>40618</v>
      </c>
      <c r="AZ89">
        <v>25.85</v>
      </c>
      <c r="BA89" s="1">
        <v>40676</v>
      </c>
      <c r="BB89">
        <v>21.45</v>
      </c>
      <c r="BC89" s="1">
        <v>40767</v>
      </c>
      <c r="BD89">
        <v>27.84</v>
      </c>
      <c r="BE89" s="1">
        <v>40869</v>
      </c>
      <c r="BF89">
        <v>23.44</v>
      </c>
      <c r="BG89" s="1">
        <v>40984</v>
      </c>
      <c r="BH89">
        <v>25.41</v>
      </c>
      <c r="BI89" s="1">
        <v>41043</v>
      </c>
      <c r="BJ89">
        <v>20.27</v>
      </c>
      <c r="BK89" s="1">
        <v>41134</v>
      </c>
      <c r="BL89">
        <v>20.39</v>
      </c>
      <c r="BM89" s="1">
        <v>41234</v>
      </c>
      <c r="BN89">
        <v>19.64</v>
      </c>
      <c r="BO89" s="1">
        <v>41351</v>
      </c>
      <c r="BP89">
        <v>18.29</v>
      </c>
      <c r="BQ89" s="1">
        <v>41408</v>
      </c>
      <c r="BR89">
        <v>17.02</v>
      </c>
      <c r="BS89" s="1">
        <v>41499</v>
      </c>
      <c r="BT89">
        <v>17.25</v>
      </c>
      <c r="BU89" s="1">
        <v>41598</v>
      </c>
      <c r="BV89">
        <v>17.600000000000001</v>
      </c>
      <c r="BW89" s="1">
        <v>41716</v>
      </c>
      <c r="BX89">
        <v>17.14</v>
      </c>
      <c r="BY89" s="1">
        <v>41773</v>
      </c>
      <c r="BZ89">
        <v>18.25</v>
      </c>
      <c r="CA89" s="1">
        <v>41865</v>
      </c>
      <c r="CB89">
        <v>15.91</v>
      </c>
      <c r="CC89" s="1">
        <v>41962</v>
      </c>
      <c r="CD89">
        <v>15.87</v>
      </c>
      <c r="CE89" s="1">
        <v>42080</v>
      </c>
      <c r="CF89">
        <v>12.82</v>
      </c>
      <c r="CG89" s="1">
        <v>42138</v>
      </c>
      <c r="CH89">
        <v>12.84</v>
      </c>
      <c r="CI89" s="1">
        <v>42229</v>
      </c>
      <c r="CJ89">
        <v>10.49</v>
      </c>
      <c r="CK89" s="1">
        <v>42328</v>
      </c>
      <c r="CL89">
        <v>15.3</v>
      </c>
      <c r="CM89" s="1">
        <v>42445</v>
      </c>
      <c r="CN89">
        <v>15.47</v>
      </c>
      <c r="CO89" s="1">
        <v>42503</v>
      </c>
      <c r="CP89">
        <v>16.739999999999998</v>
      </c>
      <c r="CQ89" s="1">
        <v>42593</v>
      </c>
      <c r="CR89">
        <v>19.600000000000001</v>
      </c>
      <c r="CS89" s="1">
        <v>42695</v>
      </c>
      <c r="CT89">
        <v>20.350000000000001</v>
      </c>
      <c r="CU89" s="1">
        <v>42810</v>
      </c>
      <c r="CV89">
        <v>18.25</v>
      </c>
      <c r="CW89" s="1">
        <v>42867</v>
      </c>
      <c r="CX89">
        <v>15.51</v>
      </c>
      <c r="CY89" s="1">
        <v>42961</v>
      </c>
      <c r="CZ89">
        <v>13.5</v>
      </c>
      <c r="DA89" s="1">
        <v>43060</v>
      </c>
      <c r="DB89">
        <v>14.88</v>
      </c>
      <c r="DC89" s="1">
        <v>43175</v>
      </c>
      <c r="DD89">
        <v>12.65</v>
      </c>
      <c r="DE89" s="1">
        <v>43234</v>
      </c>
      <c r="DF89">
        <v>11.26</v>
      </c>
      <c r="DG89" s="1">
        <v>43325</v>
      </c>
      <c r="DH89">
        <v>10.3</v>
      </c>
      <c r="DI89" s="1">
        <v>43425</v>
      </c>
      <c r="DJ89">
        <v>12.68</v>
      </c>
      <c r="DK89" s="1">
        <v>43542</v>
      </c>
      <c r="DL89">
        <v>12.84</v>
      </c>
      <c r="DM89" s="1">
        <v>43599</v>
      </c>
      <c r="DN89">
        <v>11.94</v>
      </c>
      <c r="DO89" s="1">
        <v>43691</v>
      </c>
      <c r="DP89">
        <v>11.61</v>
      </c>
      <c r="DQ89" s="1">
        <v>43789</v>
      </c>
      <c r="DR89">
        <v>12.75</v>
      </c>
    </row>
    <row r="90" spans="1:122" x14ac:dyDescent="0.3">
      <c r="A90" s="1">
        <v>38313</v>
      </c>
      <c r="B90">
        <v>8.8800000000000008</v>
      </c>
      <c r="C90" s="1">
        <v>38429</v>
      </c>
      <c r="D90">
        <v>9.0299999999999994</v>
      </c>
      <c r="E90" s="1">
        <v>38488</v>
      </c>
      <c r="F90">
        <v>8.35</v>
      </c>
      <c r="G90" s="1">
        <v>38576</v>
      </c>
      <c r="H90">
        <v>9.8699999999999992</v>
      </c>
      <c r="I90" s="1">
        <v>38678</v>
      </c>
      <c r="J90">
        <v>12.05</v>
      </c>
      <c r="K90" s="1">
        <v>38796</v>
      </c>
      <c r="L90">
        <v>16.62</v>
      </c>
      <c r="M90" s="1">
        <v>38852</v>
      </c>
      <c r="N90">
        <v>17.170000000000002</v>
      </c>
      <c r="O90" s="1">
        <v>38944</v>
      </c>
      <c r="P90">
        <v>12.79</v>
      </c>
      <c r="Q90" s="1">
        <v>39043</v>
      </c>
      <c r="R90">
        <v>11.47</v>
      </c>
      <c r="S90" s="1">
        <v>39162</v>
      </c>
      <c r="T90">
        <v>10.19</v>
      </c>
      <c r="U90" s="1">
        <v>39217</v>
      </c>
      <c r="V90">
        <v>8.65</v>
      </c>
      <c r="W90" s="1">
        <v>39308</v>
      </c>
      <c r="X90">
        <v>9.4600000000000009</v>
      </c>
      <c r="Y90" s="1">
        <v>39412</v>
      </c>
      <c r="Z90">
        <v>9.74</v>
      </c>
      <c r="AA90" s="1">
        <v>39531</v>
      </c>
      <c r="AB90">
        <v>11.92</v>
      </c>
      <c r="AC90" s="1">
        <v>39583</v>
      </c>
      <c r="AD90">
        <v>11</v>
      </c>
      <c r="AE90" s="1">
        <v>39674</v>
      </c>
      <c r="AF90">
        <v>13.39</v>
      </c>
      <c r="AG90" s="1">
        <v>39772</v>
      </c>
      <c r="AH90">
        <v>11.51</v>
      </c>
      <c r="AI90" s="1">
        <v>39890</v>
      </c>
      <c r="AJ90">
        <v>13.24</v>
      </c>
      <c r="AK90" s="1">
        <v>39948</v>
      </c>
      <c r="AL90">
        <v>14.95</v>
      </c>
      <c r="AM90" s="1">
        <v>40042</v>
      </c>
      <c r="AN90">
        <v>21.83</v>
      </c>
      <c r="AO90" s="1">
        <v>40137</v>
      </c>
      <c r="AP90">
        <v>22.47</v>
      </c>
      <c r="AQ90" s="1">
        <v>40254</v>
      </c>
      <c r="AR90">
        <v>18.329999999999998</v>
      </c>
      <c r="AS90" s="1">
        <v>40315</v>
      </c>
      <c r="AT90">
        <v>13.89</v>
      </c>
      <c r="AU90" s="1">
        <v>40403</v>
      </c>
      <c r="AV90">
        <v>19.420000000000002</v>
      </c>
      <c r="AW90" s="1">
        <v>40504</v>
      </c>
      <c r="AX90">
        <v>26.5</v>
      </c>
      <c r="AY90" s="1">
        <v>40619</v>
      </c>
      <c r="AZ90">
        <v>26.74</v>
      </c>
      <c r="BA90" s="1">
        <v>40679</v>
      </c>
      <c r="BB90">
        <v>21.77</v>
      </c>
      <c r="BC90" s="1">
        <v>40770</v>
      </c>
      <c r="BD90">
        <v>27.48</v>
      </c>
      <c r="BE90" s="1">
        <v>40870</v>
      </c>
      <c r="BF90">
        <v>23.09</v>
      </c>
      <c r="BG90" s="1">
        <v>40987</v>
      </c>
      <c r="BH90">
        <v>25.66</v>
      </c>
      <c r="BI90" s="1">
        <v>41044</v>
      </c>
      <c r="BJ90">
        <v>20.399999999999999</v>
      </c>
      <c r="BK90" s="1">
        <v>41135</v>
      </c>
      <c r="BL90">
        <v>20.32</v>
      </c>
      <c r="BM90" s="1">
        <v>41236</v>
      </c>
      <c r="BN90">
        <v>19.14</v>
      </c>
      <c r="BO90" s="1">
        <v>41352</v>
      </c>
      <c r="BP90">
        <v>18.309999999999999</v>
      </c>
      <c r="BQ90" s="1">
        <v>41409</v>
      </c>
      <c r="BR90">
        <v>16.95</v>
      </c>
      <c r="BS90" s="1">
        <v>41500</v>
      </c>
      <c r="BT90">
        <v>17.25</v>
      </c>
      <c r="BU90" s="1">
        <v>41599</v>
      </c>
      <c r="BV90">
        <v>17.510000000000002</v>
      </c>
      <c r="BW90" s="1">
        <v>41717</v>
      </c>
      <c r="BX90">
        <v>17.32</v>
      </c>
      <c r="BY90" s="1">
        <v>41774</v>
      </c>
      <c r="BZ90">
        <v>18.2</v>
      </c>
      <c r="CA90" s="1">
        <v>41866</v>
      </c>
      <c r="CB90">
        <v>15.92</v>
      </c>
      <c r="CC90" s="1">
        <v>41963</v>
      </c>
      <c r="CD90">
        <v>16.100000000000001</v>
      </c>
      <c r="CE90" s="1">
        <v>42081</v>
      </c>
      <c r="CF90">
        <v>12.73</v>
      </c>
      <c r="CG90" s="1">
        <v>42139</v>
      </c>
      <c r="CH90">
        <v>12.89</v>
      </c>
      <c r="CI90" s="1">
        <v>42230</v>
      </c>
      <c r="CJ90">
        <v>10.68</v>
      </c>
      <c r="CK90" s="1">
        <v>42331</v>
      </c>
      <c r="CL90">
        <v>15.41</v>
      </c>
      <c r="CM90" s="1">
        <v>42446</v>
      </c>
      <c r="CN90">
        <v>15.99</v>
      </c>
      <c r="CO90" s="1">
        <v>42506</v>
      </c>
      <c r="CP90">
        <v>16.89</v>
      </c>
      <c r="CQ90" s="1">
        <v>42594</v>
      </c>
      <c r="CR90">
        <v>19.71</v>
      </c>
      <c r="CS90" s="1">
        <v>42696</v>
      </c>
      <c r="CT90">
        <v>19.75</v>
      </c>
      <c r="CU90" s="1">
        <v>42811</v>
      </c>
      <c r="CV90">
        <v>18.170000000000002</v>
      </c>
      <c r="CW90" s="1">
        <v>42870</v>
      </c>
      <c r="CX90">
        <v>15.61</v>
      </c>
      <c r="CY90" s="1">
        <v>42962</v>
      </c>
      <c r="CZ90">
        <v>13.13</v>
      </c>
      <c r="DA90" s="1">
        <v>43061</v>
      </c>
      <c r="DB90">
        <v>15.28</v>
      </c>
      <c r="DC90" s="1">
        <v>43178</v>
      </c>
      <c r="DD90">
        <v>12.89</v>
      </c>
      <c r="DE90" s="1">
        <v>43235</v>
      </c>
      <c r="DF90">
        <v>11.52</v>
      </c>
      <c r="DG90" s="1">
        <v>43326</v>
      </c>
      <c r="DH90">
        <v>10.34</v>
      </c>
      <c r="DI90" s="1">
        <v>43427</v>
      </c>
      <c r="DJ90">
        <v>12.47</v>
      </c>
      <c r="DK90" s="1">
        <v>43543</v>
      </c>
      <c r="DL90">
        <v>12.78</v>
      </c>
      <c r="DM90" s="1">
        <v>43600</v>
      </c>
      <c r="DN90">
        <v>11.85</v>
      </c>
      <c r="DO90" s="1">
        <v>43692</v>
      </c>
      <c r="DP90">
        <v>11.63</v>
      </c>
      <c r="DQ90" s="1">
        <v>43790</v>
      </c>
      <c r="DR90">
        <v>12.61</v>
      </c>
    </row>
    <row r="91" spans="1:122" x14ac:dyDescent="0.3">
      <c r="A91" s="1">
        <v>38314</v>
      </c>
      <c r="B91">
        <v>8.86</v>
      </c>
      <c r="C91" s="1">
        <v>38432</v>
      </c>
      <c r="D91">
        <v>8.76</v>
      </c>
      <c r="E91" s="1">
        <v>38489</v>
      </c>
      <c r="F91">
        <v>8.3000000000000007</v>
      </c>
      <c r="G91" s="1">
        <v>38579</v>
      </c>
      <c r="H91">
        <v>9.74</v>
      </c>
      <c r="I91" s="1">
        <v>38679</v>
      </c>
      <c r="J91">
        <v>12.15</v>
      </c>
      <c r="K91" s="1">
        <v>38797</v>
      </c>
      <c r="L91">
        <v>17.02</v>
      </c>
      <c r="M91" s="1">
        <v>38853</v>
      </c>
      <c r="N91">
        <v>17.03</v>
      </c>
      <c r="O91" s="1">
        <v>38945</v>
      </c>
      <c r="P91">
        <v>12.65</v>
      </c>
      <c r="Q91" s="1">
        <v>39048</v>
      </c>
      <c r="R91">
        <v>11.81</v>
      </c>
      <c r="S91" s="1">
        <v>39163</v>
      </c>
      <c r="T91">
        <v>10.220000000000001</v>
      </c>
      <c r="U91" s="1">
        <v>39218</v>
      </c>
      <c r="V91">
        <v>8.68</v>
      </c>
      <c r="W91" s="1">
        <v>39309</v>
      </c>
      <c r="X91">
        <v>9.4499999999999993</v>
      </c>
      <c r="Y91" s="1">
        <v>39413</v>
      </c>
      <c r="Z91">
        <v>9.6999999999999993</v>
      </c>
      <c r="AA91" s="1">
        <v>39532</v>
      </c>
      <c r="AB91">
        <v>12.14</v>
      </c>
      <c r="AC91" s="1">
        <v>39584</v>
      </c>
      <c r="AD91">
        <v>11.13</v>
      </c>
      <c r="AE91" s="1">
        <v>39675</v>
      </c>
      <c r="AF91">
        <v>13.12</v>
      </c>
      <c r="AG91" s="1">
        <v>39773</v>
      </c>
      <c r="AH91">
        <v>11.28</v>
      </c>
      <c r="AI91" s="1">
        <v>39891</v>
      </c>
      <c r="AJ91">
        <v>13.62</v>
      </c>
      <c r="AK91" s="1">
        <v>39951</v>
      </c>
      <c r="AL91">
        <v>15.61</v>
      </c>
      <c r="AM91" s="1">
        <v>40043</v>
      </c>
      <c r="AN91">
        <v>21.78</v>
      </c>
      <c r="AO91" s="1">
        <v>40140</v>
      </c>
      <c r="AP91">
        <v>22.14</v>
      </c>
      <c r="AQ91" s="1">
        <v>40255</v>
      </c>
      <c r="AR91">
        <v>19.03</v>
      </c>
      <c r="AS91" s="1">
        <v>40316</v>
      </c>
      <c r="AT91">
        <v>14.8</v>
      </c>
      <c r="AU91" s="1">
        <v>40406</v>
      </c>
      <c r="AV91">
        <v>18.940000000000001</v>
      </c>
      <c r="AW91" s="1">
        <v>40505</v>
      </c>
      <c r="AX91">
        <v>27.33</v>
      </c>
      <c r="AY91" s="1">
        <v>40620</v>
      </c>
      <c r="AZ91">
        <v>27.71</v>
      </c>
      <c r="BA91" s="1">
        <v>40680</v>
      </c>
      <c r="BB91">
        <v>21.93</v>
      </c>
      <c r="BC91" s="1">
        <v>40771</v>
      </c>
      <c r="BD91">
        <v>28.04</v>
      </c>
      <c r="BE91" s="1">
        <v>40872</v>
      </c>
      <c r="BF91">
        <v>22.9</v>
      </c>
      <c r="BG91" s="1">
        <v>40988</v>
      </c>
      <c r="BH91">
        <v>25.61</v>
      </c>
      <c r="BI91" s="1">
        <v>41045</v>
      </c>
      <c r="BJ91">
        <v>20.73</v>
      </c>
      <c r="BK91" s="1">
        <v>41136</v>
      </c>
      <c r="BL91">
        <v>20.29</v>
      </c>
      <c r="BM91" s="1">
        <v>41239</v>
      </c>
      <c r="BN91">
        <v>19.149999999999999</v>
      </c>
      <c r="BO91" s="1">
        <v>41353</v>
      </c>
      <c r="BP91">
        <v>18.350000000000001</v>
      </c>
      <c r="BQ91" s="1">
        <v>41410</v>
      </c>
      <c r="BR91">
        <v>16.829999999999998</v>
      </c>
      <c r="BS91" s="1">
        <v>41501</v>
      </c>
      <c r="BT91">
        <v>17.190000000000001</v>
      </c>
      <c r="BU91" s="1">
        <v>41600</v>
      </c>
      <c r="BV91">
        <v>17.399999999999999</v>
      </c>
      <c r="BW91" s="1">
        <v>41718</v>
      </c>
      <c r="BX91">
        <v>17.05</v>
      </c>
      <c r="BY91" s="1">
        <v>41775</v>
      </c>
      <c r="BZ91">
        <v>17.91</v>
      </c>
      <c r="CA91" s="1">
        <v>41869</v>
      </c>
      <c r="CB91">
        <v>15.68</v>
      </c>
      <c r="CC91" s="1">
        <v>41964</v>
      </c>
      <c r="CD91">
        <v>16.09</v>
      </c>
      <c r="CE91" s="1">
        <v>42082</v>
      </c>
      <c r="CF91">
        <v>12.62</v>
      </c>
      <c r="CG91" s="1">
        <v>42142</v>
      </c>
      <c r="CH91">
        <v>12.78</v>
      </c>
      <c r="CI91" s="1">
        <v>42233</v>
      </c>
      <c r="CJ91">
        <v>10.63</v>
      </c>
      <c r="CK91" s="1">
        <v>42332</v>
      </c>
      <c r="CL91">
        <v>15</v>
      </c>
      <c r="CM91" s="1">
        <v>42447</v>
      </c>
      <c r="CN91">
        <v>15.97</v>
      </c>
      <c r="CO91" s="1">
        <v>42507</v>
      </c>
      <c r="CP91">
        <v>16.82</v>
      </c>
      <c r="CQ91" s="1">
        <v>42597</v>
      </c>
      <c r="CR91">
        <v>19.98</v>
      </c>
      <c r="CS91" s="1">
        <v>42697</v>
      </c>
      <c r="CT91">
        <v>19.579999999999998</v>
      </c>
      <c r="CU91" s="1">
        <v>42814</v>
      </c>
      <c r="CV91">
        <v>17.7</v>
      </c>
      <c r="CW91" s="1">
        <v>42871</v>
      </c>
      <c r="CX91">
        <v>15.88</v>
      </c>
      <c r="CY91" s="1">
        <v>42963</v>
      </c>
      <c r="CZ91">
        <v>12.94</v>
      </c>
      <c r="DA91" s="1">
        <v>43063</v>
      </c>
      <c r="DB91">
        <v>15.45</v>
      </c>
      <c r="DC91" s="1">
        <v>43179</v>
      </c>
      <c r="DD91">
        <v>12.56</v>
      </c>
      <c r="DE91" s="1">
        <v>43236</v>
      </c>
      <c r="DF91">
        <v>11.61</v>
      </c>
      <c r="DG91" s="1">
        <v>43327</v>
      </c>
      <c r="DH91">
        <v>10.23</v>
      </c>
      <c r="DI91" s="1">
        <v>43430</v>
      </c>
      <c r="DJ91">
        <v>12.48</v>
      </c>
      <c r="DK91" s="1">
        <v>43544</v>
      </c>
      <c r="DL91">
        <v>12.74</v>
      </c>
      <c r="DM91" s="1">
        <v>43601</v>
      </c>
      <c r="DN91">
        <v>11.78</v>
      </c>
      <c r="DO91" s="1">
        <v>43693</v>
      </c>
      <c r="DP91">
        <v>11.64</v>
      </c>
      <c r="DQ91" s="1">
        <v>43791</v>
      </c>
      <c r="DR91">
        <v>12.83</v>
      </c>
    </row>
    <row r="92" spans="1:122" x14ac:dyDescent="0.3">
      <c r="A92" s="1">
        <v>38315</v>
      </c>
      <c r="B92">
        <v>8.9700000000000006</v>
      </c>
      <c r="C92" s="1">
        <v>38433</v>
      </c>
      <c r="D92">
        <v>8.75</v>
      </c>
      <c r="E92" s="1">
        <v>38490</v>
      </c>
      <c r="F92">
        <v>8.4</v>
      </c>
      <c r="G92" s="1">
        <v>38580</v>
      </c>
      <c r="H92">
        <v>9.6199999999999992</v>
      </c>
      <c r="I92" s="1">
        <v>38684</v>
      </c>
      <c r="J92">
        <v>12.45</v>
      </c>
      <c r="K92" s="1">
        <v>38798</v>
      </c>
      <c r="L92">
        <v>16.809999999999999</v>
      </c>
      <c r="M92" s="1">
        <v>38854</v>
      </c>
      <c r="N92">
        <v>16.93</v>
      </c>
      <c r="O92" s="1">
        <v>38946</v>
      </c>
      <c r="P92">
        <v>12.2</v>
      </c>
      <c r="Q92" s="1">
        <v>39049</v>
      </c>
      <c r="R92">
        <v>11.99</v>
      </c>
      <c r="S92" s="1">
        <v>39164</v>
      </c>
      <c r="T92">
        <v>10.199999999999999</v>
      </c>
      <c r="U92" s="1">
        <v>39219</v>
      </c>
      <c r="V92">
        <v>8.68</v>
      </c>
      <c r="W92" s="1">
        <v>39310</v>
      </c>
      <c r="X92">
        <v>9.09</v>
      </c>
      <c r="Y92" s="1">
        <v>39414</v>
      </c>
      <c r="Z92">
        <v>9.94</v>
      </c>
      <c r="AA92" s="1">
        <v>39533</v>
      </c>
      <c r="AB92">
        <v>12.24</v>
      </c>
      <c r="AC92" s="1">
        <v>39587</v>
      </c>
      <c r="AD92">
        <v>10.86</v>
      </c>
      <c r="AE92" s="1">
        <v>39678</v>
      </c>
      <c r="AF92">
        <v>13.67</v>
      </c>
      <c r="AG92" s="1">
        <v>39776</v>
      </c>
      <c r="AH92">
        <v>11.72</v>
      </c>
      <c r="AI92" s="1">
        <v>39892</v>
      </c>
      <c r="AJ92">
        <v>13.54</v>
      </c>
      <c r="AK92" s="1">
        <v>39952</v>
      </c>
      <c r="AL92">
        <v>15.63</v>
      </c>
      <c r="AM92" s="1">
        <v>40044</v>
      </c>
      <c r="AN92">
        <v>22.67</v>
      </c>
      <c r="AO92" s="1">
        <v>40141</v>
      </c>
      <c r="AP92">
        <v>22.08</v>
      </c>
      <c r="AQ92" s="1">
        <v>40256</v>
      </c>
      <c r="AR92">
        <v>18.64</v>
      </c>
      <c r="AS92" s="1">
        <v>40317</v>
      </c>
      <c r="AT92">
        <v>14.93</v>
      </c>
      <c r="AU92" s="1">
        <v>40407</v>
      </c>
      <c r="AV92">
        <v>19.38</v>
      </c>
      <c r="AW92" s="1">
        <v>40506</v>
      </c>
      <c r="AX92">
        <v>27.95</v>
      </c>
      <c r="AY92" s="1">
        <v>40623</v>
      </c>
      <c r="AZ92">
        <v>27.48</v>
      </c>
      <c r="BA92" s="1">
        <v>40681</v>
      </c>
      <c r="BB92">
        <v>22.85</v>
      </c>
      <c r="BC92" s="1">
        <v>40772</v>
      </c>
      <c r="BD92">
        <v>29.49</v>
      </c>
      <c r="BE92" s="1">
        <v>40875</v>
      </c>
      <c r="BF92">
        <v>23.12</v>
      </c>
      <c r="BG92" s="1">
        <v>40989</v>
      </c>
      <c r="BH92">
        <v>25.33</v>
      </c>
      <c r="BI92" s="1">
        <v>41046</v>
      </c>
      <c r="BJ92">
        <v>20.86</v>
      </c>
      <c r="BK92" s="1">
        <v>41137</v>
      </c>
      <c r="BL92">
        <v>20.149999999999999</v>
      </c>
      <c r="BM92" s="1">
        <v>41240</v>
      </c>
      <c r="BN92">
        <v>19.23</v>
      </c>
      <c r="BO92" s="1">
        <v>41354</v>
      </c>
      <c r="BP92">
        <v>18.21</v>
      </c>
      <c r="BQ92" s="1">
        <v>41411</v>
      </c>
      <c r="BR92">
        <v>16.89</v>
      </c>
      <c r="BS92" s="1">
        <v>41502</v>
      </c>
      <c r="BT92">
        <v>16.940000000000001</v>
      </c>
      <c r="BU92" s="1">
        <v>41603</v>
      </c>
      <c r="BV92">
        <v>17.32</v>
      </c>
      <c r="BW92" s="1">
        <v>41719</v>
      </c>
      <c r="BX92">
        <v>16.829999999999998</v>
      </c>
      <c r="BY92" s="1">
        <v>41778</v>
      </c>
      <c r="BZ92">
        <v>17.77</v>
      </c>
      <c r="CA92" s="1">
        <v>41870</v>
      </c>
      <c r="CB92">
        <v>15.47</v>
      </c>
      <c r="CC92" s="1">
        <v>41967</v>
      </c>
      <c r="CD92">
        <v>16</v>
      </c>
      <c r="CE92" s="1">
        <v>42083</v>
      </c>
      <c r="CF92">
        <v>12.68</v>
      </c>
      <c r="CG92" s="1">
        <v>42143</v>
      </c>
      <c r="CH92">
        <v>12.86</v>
      </c>
      <c r="CI92" s="1">
        <v>42234</v>
      </c>
      <c r="CJ92">
        <v>10.73</v>
      </c>
      <c r="CK92" s="1">
        <v>42333</v>
      </c>
      <c r="CL92">
        <v>14.91</v>
      </c>
      <c r="CM92" s="1">
        <v>42450</v>
      </c>
      <c r="CN92">
        <v>16.29</v>
      </c>
      <c r="CO92" s="1">
        <v>42508</v>
      </c>
      <c r="CP92">
        <v>16.809999999999999</v>
      </c>
      <c r="CQ92" s="1">
        <v>42598</v>
      </c>
      <c r="CR92">
        <v>20.260000000000002</v>
      </c>
      <c r="CS92" s="1">
        <v>42699</v>
      </c>
      <c r="CT92">
        <v>19.84</v>
      </c>
      <c r="CU92" s="1">
        <v>42815</v>
      </c>
      <c r="CV92">
        <v>17.29</v>
      </c>
      <c r="CW92" s="1">
        <v>42872</v>
      </c>
      <c r="CX92">
        <v>16.3</v>
      </c>
      <c r="CY92" s="1">
        <v>42964</v>
      </c>
      <c r="CZ92">
        <v>13.29</v>
      </c>
      <c r="DA92" s="1">
        <v>43066</v>
      </c>
      <c r="DB92">
        <v>15.39</v>
      </c>
      <c r="DC92" s="1">
        <v>43180</v>
      </c>
      <c r="DD92">
        <v>12.67</v>
      </c>
      <c r="DE92" s="1">
        <v>43237</v>
      </c>
      <c r="DF92">
        <v>11.56</v>
      </c>
      <c r="DG92" s="1">
        <v>43328</v>
      </c>
      <c r="DH92">
        <v>10.3</v>
      </c>
      <c r="DI92" s="1">
        <v>43431</v>
      </c>
      <c r="DJ92">
        <v>12.34</v>
      </c>
      <c r="DK92" s="1">
        <v>43545</v>
      </c>
      <c r="DL92">
        <v>12.5</v>
      </c>
      <c r="DM92" s="1">
        <v>43602</v>
      </c>
      <c r="DN92">
        <v>11.55</v>
      </c>
      <c r="DO92" s="1">
        <v>43696</v>
      </c>
      <c r="DP92">
        <v>11.47</v>
      </c>
      <c r="DQ92" s="1">
        <v>43794</v>
      </c>
      <c r="DR92">
        <v>12.82</v>
      </c>
    </row>
    <row r="93" spans="1:122" x14ac:dyDescent="0.3">
      <c r="A93" s="1">
        <v>38320</v>
      </c>
      <c r="B93">
        <v>8.89</v>
      </c>
      <c r="C93" s="1">
        <v>38434</v>
      </c>
      <c r="D93">
        <v>8.6300000000000008</v>
      </c>
      <c r="E93" s="1">
        <v>38491</v>
      </c>
      <c r="F93">
        <v>8.5299999999999994</v>
      </c>
      <c r="G93" s="1">
        <v>38581</v>
      </c>
      <c r="H93">
        <v>9.7799999999999994</v>
      </c>
      <c r="I93" s="1">
        <v>38685</v>
      </c>
      <c r="J93">
        <v>12.45</v>
      </c>
      <c r="K93" s="1">
        <v>38799</v>
      </c>
      <c r="L93">
        <v>16.850000000000001</v>
      </c>
      <c r="M93" s="1">
        <v>38855</v>
      </c>
      <c r="N93">
        <v>16.34</v>
      </c>
      <c r="O93" s="1">
        <v>38947</v>
      </c>
      <c r="P93">
        <v>12.18</v>
      </c>
      <c r="Q93" s="1">
        <v>39050</v>
      </c>
      <c r="R93">
        <v>12.36</v>
      </c>
      <c r="S93" s="1">
        <v>39167</v>
      </c>
      <c r="T93">
        <v>10</v>
      </c>
      <c r="U93" s="1">
        <v>39220</v>
      </c>
      <c r="V93">
        <v>8.6300000000000008</v>
      </c>
      <c r="W93" s="1">
        <v>39311</v>
      </c>
      <c r="X93">
        <v>9.4</v>
      </c>
      <c r="Y93" s="1">
        <v>39415</v>
      </c>
      <c r="Z93">
        <v>9.7899999999999991</v>
      </c>
      <c r="AA93" s="1">
        <v>39534</v>
      </c>
      <c r="AB93">
        <v>12.13</v>
      </c>
      <c r="AC93" s="1">
        <v>39588</v>
      </c>
      <c r="AD93">
        <v>10.63</v>
      </c>
      <c r="AE93" s="1">
        <v>39679</v>
      </c>
      <c r="AF93">
        <v>13.67</v>
      </c>
      <c r="AG93" s="1">
        <v>39777</v>
      </c>
      <c r="AH93">
        <v>11.61</v>
      </c>
      <c r="AI93" s="1">
        <v>39895</v>
      </c>
      <c r="AJ93">
        <v>13.41</v>
      </c>
      <c r="AK93" s="1">
        <v>39953</v>
      </c>
      <c r="AL93">
        <v>15.38</v>
      </c>
      <c r="AM93" s="1">
        <v>40045</v>
      </c>
      <c r="AN93">
        <v>21.97</v>
      </c>
      <c r="AO93" s="1">
        <v>40142</v>
      </c>
      <c r="AP93">
        <v>22.32</v>
      </c>
      <c r="AQ93" s="1">
        <v>40259</v>
      </c>
      <c r="AR93">
        <v>17.84</v>
      </c>
      <c r="AS93" s="1">
        <v>40318</v>
      </c>
      <c r="AT93">
        <v>14.99</v>
      </c>
      <c r="AU93" s="1">
        <v>40408</v>
      </c>
      <c r="AV93">
        <v>19.600000000000001</v>
      </c>
      <c r="AW93" s="1">
        <v>40508</v>
      </c>
      <c r="AX93">
        <v>28.25</v>
      </c>
      <c r="AY93" s="1">
        <v>40624</v>
      </c>
      <c r="AZ93">
        <v>27.16</v>
      </c>
      <c r="BA93" s="1">
        <v>40682</v>
      </c>
      <c r="BB93">
        <v>21.82</v>
      </c>
      <c r="BC93" s="1">
        <v>40773</v>
      </c>
      <c r="BD93">
        <v>29.12</v>
      </c>
      <c r="BE93" s="1">
        <v>40876</v>
      </c>
      <c r="BF93">
        <v>23.49</v>
      </c>
      <c r="BG93" s="1">
        <v>40990</v>
      </c>
      <c r="BH93">
        <v>25.91</v>
      </c>
      <c r="BI93" s="1">
        <v>41047</v>
      </c>
      <c r="BJ93">
        <v>20.47</v>
      </c>
      <c r="BK93" s="1">
        <v>41138</v>
      </c>
      <c r="BL93">
        <v>20.18</v>
      </c>
      <c r="BM93" s="1">
        <v>41241</v>
      </c>
      <c r="BN93">
        <v>19.16</v>
      </c>
      <c r="BO93" s="1">
        <v>41355</v>
      </c>
      <c r="BP93">
        <v>18.2</v>
      </c>
      <c r="BQ93" s="1">
        <v>41414</v>
      </c>
      <c r="BR93">
        <v>16.809999999999999</v>
      </c>
      <c r="BS93" s="1">
        <v>41505</v>
      </c>
      <c r="BT93">
        <v>16.53</v>
      </c>
      <c r="BU93" s="1">
        <v>41604</v>
      </c>
      <c r="BV93">
        <v>17.3</v>
      </c>
      <c r="BW93" s="1">
        <v>41722</v>
      </c>
      <c r="BX93">
        <v>16.84</v>
      </c>
      <c r="BY93" s="1">
        <v>41779</v>
      </c>
      <c r="BZ93">
        <v>17.579999999999998</v>
      </c>
      <c r="CA93" s="1">
        <v>41871</v>
      </c>
      <c r="CB93">
        <v>15.7</v>
      </c>
      <c r="CC93" s="1">
        <v>41968</v>
      </c>
      <c r="CD93">
        <v>16</v>
      </c>
      <c r="CE93" s="1">
        <v>42086</v>
      </c>
      <c r="CF93">
        <v>12.74</v>
      </c>
      <c r="CG93" s="1">
        <v>42144</v>
      </c>
      <c r="CH93">
        <v>12.59</v>
      </c>
      <c r="CI93" s="1">
        <v>42235</v>
      </c>
      <c r="CJ93">
        <v>10.59</v>
      </c>
      <c r="CK93" s="1">
        <v>42335</v>
      </c>
      <c r="CL93">
        <v>14.97</v>
      </c>
      <c r="CM93" s="1">
        <v>42451</v>
      </c>
      <c r="CN93">
        <v>16.579999999999998</v>
      </c>
      <c r="CO93" s="1">
        <v>42509</v>
      </c>
      <c r="CP93">
        <v>16.7</v>
      </c>
      <c r="CQ93" s="1">
        <v>42599</v>
      </c>
      <c r="CR93">
        <v>19.72</v>
      </c>
      <c r="CS93" s="1">
        <v>42702</v>
      </c>
      <c r="CT93">
        <v>19.940000000000001</v>
      </c>
      <c r="CU93" s="1">
        <v>42816</v>
      </c>
      <c r="CV93">
        <v>17.3</v>
      </c>
      <c r="CW93" s="1">
        <v>42873</v>
      </c>
      <c r="CX93">
        <v>16.03</v>
      </c>
      <c r="CY93" s="1">
        <v>42965</v>
      </c>
      <c r="CZ93">
        <v>13.41</v>
      </c>
      <c r="DA93" s="1">
        <v>43067</v>
      </c>
      <c r="DB93">
        <v>15.04</v>
      </c>
      <c r="DC93" s="1">
        <v>43181</v>
      </c>
      <c r="DD93">
        <v>12.77</v>
      </c>
      <c r="DE93" s="1">
        <v>43238</v>
      </c>
      <c r="DF93">
        <v>11.66</v>
      </c>
      <c r="DG93" s="1">
        <v>43329</v>
      </c>
      <c r="DH93">
        <v>10.18</v>
      </c>
      <c r="DI93" s="1">
        <v>43432</v>
      </c>
      <c r="DJ93">
        <v>12.84</v>
      </c>
      <c r="DK93" s="1">
        <v>43546</v>
      </c>
      <c r="DL93">
        <v>12.57</v>
      </c>
      <c r="DM93" s="1">
        <v>43605</v>
      </c>
      <c r="DN93">
        <v>11.62</v>
      </c>
      <c r="DO93" s="1">
        <v>43697</v>
      </c>
      <c r="DP93">
        <v>11.44</v>
      </c>
      <c r="DQ93" s="1">
        <v>43795</v>
      </c>
      <c r="DR93">
        <v>12.78</v>
      </c>
    </row>
    <row r="94" spans="1:122" x14ac:dyDescent="0.3">
      <c r="A94" s="1">
        <v>38321</v>
      </c>
      <c r="B94">
        <v>8.84</v>
      </c>
      <c r="C94" s="1">
        <v>38435</v>
      </c>
      <c r="D94">
        <v>8.67</v>
      </c>
      <c r="E94" s="1">
        <v>38492</v>
      </c>
      <c r="F94">
        <v>8.59</v>
      </c>
      <c r="G94" s="1">
        <v>38582</v>
      </c>
      <c r="H94">
        <v>9.67</v>
      </c>
      <c r="I94" s="1">
        <v>38686</v>
      </c>
      <c r="J94">
        <v>12.43</v>
      </c>
      <c r="K94" s="1">
        <v>38800</v>
      </c>
      <c r="L94">
        <v>17.13</v>
      </c>
      <c r="M94" s="1">
        <v>38856</v>
      </c>
      <c r="N94">
        <v>16.420000000000002</v>
      </c>
      <c r="O94" s="1">
        <v>38950</v>
      </c>
      <c r="P94">
        <v>12.14</v>
      </c>
      <c r="Q94" s="1">
        <v>39051</v>
      </c>
      <c r="R94">
        <v>12.37</v>
      </c>
      <c r="S94" s="1">
        <v>39168</v>
      </c>
      <c r="T94">
        <v>10.11</v>
      </c>
      <c r="U94" s="1">
        <v>39223</v>
      </c>
      <c r="V94">
        <v>8.8699999999999992</v>
      </c>
      <c r="W94" s="1">
        <v>39314</v>
      </c>
      <c r="X94">
        <v>9.42</v>
      </c>
      <c r="Y94" s="1">
        <v>39416</v>
      </c>
      <c r="Z94">
        <v>9.75</v>
      </c>
      <c r="AA94" s="1">
        <v>39535</v>
      </c>
      <c r="AB94">
        <v>11.73</v>
      </c>
      <c r="AC94" s="1">
        <v>39589</v>
      </c>
      <c r="AD94">
        <v>10.6</v>
      </c>
      <c r="AE94" s="1">
        <v>39680</v>
      </c>
      <c r="AF94">
        <v>13.68</v>
      </c>
      <c r="AG94" s="1">
        <v>39778</v>
      </c>
      <c r="AH94">
        <v>11.81</v>
      </c>
      <c r="AI94" s="1">
        <v>39896</v>
      </c>
      <c r="AJ94">
        <v>13</v>
      </c>
      <c r="AK94" s="1">
        <v>39954</v>
      </c>
      <c r="AL94">
        <v>15.62</v>
      </c>
      <c r="AM94" s="1">
        <v>40046</v>
      </c>
      <c r="AN94">
        <v>21.84</v>
      </c>
      <c r="AO94" s="1">
        <v>40144</v>
      </c>
      <c r="AP94">
        <v>22.77</v>
      </c>
      <c r="AQ94" s="1">
        <v>40260</v>
      </c>
      <c r="AR94">
        <v>16.57</v>
      </c>
      <c r="AS94" s="1">
        <v>40319</v>
      </c>
      <c r="AT94">
        <v>15.65</v>
      </c>
      <c r="AU94" s="1">
        <v>40409</v>
      </c>
      <c r="AV94">
        <v>19.48</v>
      </c>
      <c r="AW94" s="1">
        <v>40511</v>
      </c>
      <c r="AX94">
        <v>28.35</v>
      </c>
      <c r="AY94" s="1">
        <v>40625</v>
      </c>
      <c r="AZ94">
        <v>26.58</v>
      </c>
      <c r="BA94" s="1">
        <v>40683</v>
      </c>
      <c r="BB94">
        <v>22.41</v>
      </c>
      <c r="BC94" s="1">
        <v>40774</v>
      </c>
      <c r="BD94">
        <v>30.96</v>
      </c>
      <c r="BE94" s="1">
        <v>40877</v>
      </c>
      <c r="BF94">
        <v>23.69</v>
      </c>
      <c r="BG94" s="1">
        <v>40991</v>
      </c>
      <c r="BH94">
        <v>25.63</v>
      </c>
      <c r="BI94" s="1">
        <v>41050</v>
      </c>
      <c r="BJ94">
        <v>20.38</v>
      </c>
      <c r="BK94" s="1">
        <v>41141</v>
      </c>
      <c r="BL94">
        <v>20.5</v>
      </c>
      <c r="BM94" s="1">
        <v>41242</v>
      </c>
      <c r="BN94">
        <v>19.34</v>
      </c>
      <c r="BO94" s="1">
        <v>41358</v>
      </c>
      <c r="BP94">
        <v>17.97</v>
      </c>
      <c r="BQ94" s="1">
        <v>41415</v>
      </c>
      <c r="BR94">
        <v>16.86</v>
      </c>
      <c r="BS94" s="1">
        <v>41506</v>
      </c>
      <c r="BT94">
        <v>16.47</v>
      </c>
      <c r="BU94" s="1">
        <v>41605</v>
      </c>
      <c r="BV94">
        <v>17.22</v>
      </c>
      <c r="BW94" s="1">
        <v>41723</v>
      </c>
      <c r="BX94">
        <v>16.97</v>
      </c>
      <c r="BY94" s="1">
        <v>41780</v>
      </c>
      <c r="BZ94">
        <v>17.440000000000001</v>
      </c>
      <c r="CA94" s="1">
        <v>41872</v>
      </c>
      <c r="CB94">
        <v>15.99</v>
      </c>
      <c r="CC94" s="1">
        <v>41969</v>
      </c>
      <c r="CD94">
        <v>16.12</v>
      </c>
      <c r="CE94" s="1">
        <v>42087</v>
      </c>
      <c r="CF94">
        <v>12.45</v>
      </c>
      <c r="CG94" s="1">
        <v>42145</v>
      </c>
      <c r="CH94">
        <v>12.49</v>
      </c>
      <c r="CI94" s="1">
        <v>42236</v>
      </c>
      <c r="CJ94">
        <v>10.62</v>
      </c>
      <c r="CK94" s="1">
        <v>42338</v>
      </c>
      <c r="CL94">
        <v>14.93</v>
      </c>
      <c r="CM94" s="1">
        <v>42452</v>
      </c>
      <c r="CN94">
        <v>16.71</v>
      </c>
      <c r="CO94" s="1">
        <v>42510</v>
      </c>
      <c r="CP94">
        <v>17.07</v>
      </c>
      <c r="CQ94" s="1">
        <v>42600</v>
      </c>
      <c r="CR94">
        <v>19.98</v>
      </c>
      <c r="CS94" s="1">
        <v>42703</v>
      </c>
      <c r="CT94">
        <v>19.66</v>
      </c>
      <c r="CU94" s="1">
        <v>42817</v>
      </c>
      <c r="CV94">
        <v>17.600000000000001</v>
      </c>
      <c r="CW94" s="1">
        <v>42874</v>
      </c>
      <c r="CX94">
        <v>16.38</v>
      </c>
      <c r="CY94" s="1">
        <v>42968</v>
      </c>
      <c r="CZ94">
        <v>13.52</v>
      </c>
      <c r="DA94" s="1">
        <v>43068</v>
      </c>
      <c r="DB94">
        <v>15.07</v>
      </c>
      <c r="DC94" s="1">
        <v>43182</v>
      </c>
      <c r="DD94">
        <v>12.57</v>
      </c>
      <c r="DE94" s="1">
        <v>43241</v>
      </c>
      <c r="DF94">
        <v>12.1</v>
      </c>
      <c r="DG94" s="1">
        <v>43332</v>
      </c>
      <c r="DH94">
        <v>10.09</v>
      </c>
      <c r="DI94" s="1">
        <v>43433</v>
      </c>
      <c r="DJ94">
        <v>12.87</v>
      </c>
      <c r="DK94" s="1">
        <v>43549</v>
      </c>
      <c r="DL94">
        <v>12.48</v>
      </c>
      <c r="DM94" s="1">
        <v>43606</v>
      </c>
      <c r="DN94">
        <v>11.81</v>
      </c>
      <c r="DO94" s="1">
        <v>43698</v>
      </c>
      <c r="DP94">
        <v>11.39</v>
      </c>
      <c r="DQ94" s="1">
        <v>43796</v>
      </c>
      <c r="DR94">
        <v>12.79</v>
      </c>
    </row>
    <row r="95" spans="1:122" x14ac:dyDescent="0.3">
      <c r="A95" s="1">
        <v>38322</v>
      </c>
      <c r="B95">
        <v>8.9</v>
      </c>
      <c r="C95" s="1">
        <v>38439</v>
      </c>
      <c r="D95">
        <v>8.61</v>
      </c>
      <c r="E95" s="1">
        <v>38495</v>
      </c>
      <c r="F95">
        <v>8.68</v>
      </c>
      <c r="G95" s="1">
        <v>38583</v>
      </c>
      <c r="H95">
        <v>9.68</v>
      </c>
      <c r="I95" s="1">
        <v>38687</v>
      </c>
      <c r="J95">
        <v>12.92</v>
      </c>
      <c r="K95" s="1">
        <v>38803</v>
      </c>
      <c r="L95">
        <v>17.48</v>
      </c>
      <c r="M95" s="1">
        <v>38859</v>
      </c>
      <c r="N95">
        <v>16.39</v>
      </c>
      <c r="O95" s="1">
        <v>38951</v>
      </c>
      <c r="P95">
        <v>12.06</v>
      </c>
      <c r="Q95" s="1">
        <v>39052</v>
      </c>
      <c r="R95">
        <v>12.26</v>
      </c>
      <c r="S95" s="1">
        <v>39169</v>
      </c>
      <c r="T95">
        <v>10.119999999999999</v>
      </c>
      <c r="U95" s="1">
        <v>39224</v>
      </c>
      <c r="V95">
        <v>8.76</v>
      </c>
      <c r="W95" s="1">
        <v>39315</v>
      </c>
      <c r="X95">
        <v>9.31</v>
      </c>
      <c r="Y95" s="1">
        <v>39419</v>
      </c>
      <c r="Z95">
        <v>9.7100000000000009</v>
      </c>
      <c r="AA95" s="1">
        <v>39538</v>
      </c>
      <c r="AB95">
        <v>11.69</v>
      </c>
      <c r="AC95" s="1">
        <v>39590</v>
      </c>
      <c r="AD95">
        <v>10.43</v>
      </c>
      <c r="AE95" s="1">
        <v>39681</v>
      </c>
      <c r="AF95">
        <v>14.14</v>
      </c>
      <c r="AG95" s="1">
        <v>39780</v>
      </c>
      <c r="AH95">
        <v>11.9</v>
      </c>
      <c r="AI95" s="1">
        <v>39897</v>
      </c>
      <c r="AJ95">
        <v>12.82</v>
      </c>
      <c r="AK95" s="1">
        <v>39955</v>
      </c>
      <c r="AL95">
        <v>15.7</v>
      </c>
      <c r="AM95" s="1">
        <v>40049</v>
      </c>
      <c r="AN95">
        <v>21.79</v>
      </c>
      <c r="AO95" s="1">
        <v>40147</v>
      </c>
      <c r="AP95">
        <v>22.64</v>
      </c>
      <c r="AQ95" s="1">
        <v>40261</v>
      </c>
      <c r="AR95">
        <v>17.670000000000002</v>
      </c>
      <c r="AS95" s="1">
        <v>40322</v>
      </c>
      <c r="AT95">
        <v>15.19</v>
      </c>
      <c r="AU95" s="1">
        <v>40410</v>
      </c>
      <c r="AV95">
        <v>19.95</v>
      </c>
      <c r="AW95" s="1">
        <v>40512</v>
      </c>
      <c r="AX95">
        <v>27.55</v>
      </c>
      <c r="AY95" s="1">
        <v>40626</v>
      </c>
      <c r="AZ95">
        <v>27.45</v>
      </c>
      <c r="BA95" s="1">
        <v>40686</v>
      </c>
      <c r="BB95">
        <v>21.51</v>
      </c>
      <c r="BC95" s="1">
        <v>40777</v>
      </c>
      <c r="BD95">
        <v>30.79</v>
      </c>
      <c r="BE95" s="1">
        <v>40878</v>
      </c>
      <c r="BF95">
        <v>23.59</v>
      </c>
      <c r="BG95" s="1">
        <v>40994</v>
      </c>
      <c r="BH95">
        <v>24.78</v>
      </c>
      <c r="BI95" s="1">
        <v>41051</v>
      </c>
      <c r="BJ95">
        <v>19.8</v>
      </c>
      <c r="BK95" s="1">
        <v>41142</v>
      </c>
      <c r="BL95">
        <v>19.78</v>
      </c>
      <c r="BM95" s="1">
        <v>41243</v>
      </c>
      <c r="BN95">
        <v>19.34</v>
      </c>
      <c r="BO95" s="1">
        <v>41359</v>
      </c>
      <c r="BP95">
        <v>17.78</v>
      </c>
      <c r="BQ95" s="1">
        <v>41416</v>
      </c>
      <c r="BR95">
        <v>16.649999999999999</v>
      </c>
      <c r="BS95" s="1">
        <v>41507</v>
      </c>
      <c r="BT95">
        <v>16.32</v>
      </c>
      <c r="BU95" s="1">
        <v>41607</v>
      </c>
      <c r="BV95">
        <v>17.149999999999999</v>
      </c>
      <c r="BW95" s="1">
        <v>41724</v>
      </c>
      <c r="BX95">
        <v>17.36</v>
      </c>
      <c r="BY95" s="1">
        <v>41781</v>
      </c>
      <c r="BZ95">
        <v>17.38</v>
      </c>
      <c r="CA95" s="1">
        <v>41873</v>
      </c>
      <c r="CB95">
        <v>15.64</v>
      </c>
      <c r="CC95" s="1">
        <v>41971</v>
      </c>
      <c r="CD95">
        <v>15.59</v>
      </c>
      <c r="CE95" s="1">
        <v>42088</v>
      </c>
      <c r="CF95">
        <v>12.52</v>
      </c>
      <c r="CG95" s="1">
        <v>42146</v>
      </c>
      <c r="CH95">
        <v>12.31</v>
      </c>
      <c r="CI95" s="1">
        <v>42237</v>
      </c>
      <c r="CJ95">
        <v>10.44</v>
      </c>
      <c r="CK95" s="1">
        <v>42339</v>
      </c>
      <c r="CL95">
        <v>15.44</v>
      </c>
      <c r="CM95" s="1">
        <v>42453</v>
      </c>
      <c r="CN95">
        <v>15.87</v>
      </c>
      <c r="CO95" s="1">
        <v>42513</v>
      </c>
      <c r="CP95">
        <v>16.8</v>
      </c>
      <c r="CQ95" s="1">
        <v>42601</v>
      </c>
      <c r="CR95">
        <v>19.77</v>
      </c>
      <c r="CS95" s="1">
        <v>42704</v>
      </c>
      <c r="CT95">
        <v>19.809999999999999</v>
      </c>
      <c r="CU95" s="1">
        <v>42818</v>
      </c>
      <c r="CV95">
        <v>17.71</v>
      </c>
      <c r="CW95" s="1">
        <v>42877</v>
      </c>
      <c r="CX95">
        <v>16.510000000000002</v>
      </c>
      <c r="CY95" s="1">
        <v>42969</v>
      </c>
      <c r="CZ95">
        <v>13.51</v>
      </c>
      <c r="DA95" s="1">
        <v>43069</v>
      </c>
      <c r="DB95">
        <v>15.08</v>
      </c>
      <c r="DC95" s="1">
        <v>43185</v>
      </c>
      <c r="DD95">
        <v>12.42</v>
      </c>
      <c r="DE95" s="1">
        <v>43242</v>
      </c>
      <c r="DF95">
        <v>12.15</v>
      </c>
      <c r="DG95" s="1">
        <v>43333</v>
      </c>
      <c r="DH95">
        <v>10.17</v>
      </c>
      <c r="DI95" s="1">
        <v>43434</v>
      </c>
      <c r="DJ95">
        <v>12.84</v>
      </c>
      <c r="DK95" s="1">
        <v>43550</v>
      </c>
      <c r="DL95">
        <v>12.59</v>
      </c>
      <c r="DM95" s="1">
        <v>43607</v>
      </c>
      <c r="DN95">
        <v>11.62</v>
      </c>
      <c r="DO95" s="1">
        <v>43699</v>
      </c>
      <c r="DP95">
        <v>11.58</v>
      </c>
      <c r="DQ95" s="1">
        <v>43798</v>
      </c>
      <c r="DR95">
        <v>12.94</v>
      </c>
    </row>
    <row r="96" spans="1:122" x14ac:dyDescent="0.3">
      <c r="A96" s="1">
        <v>38323</v>
      </c>
      <c r="B96">
        <v>8.82</v>
      </c>
      <c r="C96" s="1">
        <v>38440</v>
      </c>
      <c r="D96">
        <v>8.52</v>
      </c>
      <c r="E96" s="1">
        <v>38496</v>
      </c>
      <c r="F96">
        <v>8.6199999999999992</v>
      </c>
      <c r="G96" s="1">
        <v>38586</v>
      </c>
      <c r="H96">
        <v>9.6</v>
      </c>
      <c r="I96" s="1">
        <v>38688</v>
      </c>
      <c r="J96">
        <v>12.86</v>
      </c>
      <c r="K96" s="1">
        <v>38804</v>
      </c>
      <c r="L96">
        <v>18.170000000000002</v>
      </c>
      <c r="M96" s="1">
        <v>38860</v>
      </c>
      <c r="N96">
        <v>16.62</v>
      </c>
      <c r="O96" s="1">
        <v>38952</v>
      </c>
      <c r="P96">
        <v>12.41</v>
      </c>
      <c r="Q96" s="1">
        <v>39055</v>
      </c>
      <c r="R96">
        <v>11.76</v>
      </c>
      <c r="S96" s="1">
        <v>39170</v>
      </c>
      <c r="T96">
        <v>9.85</v>
      </c>
      <c r="U96" s="1">
        <v>39225</v>
      </c>
      <c r="V96">
        <v>8.77</v>
      </c>
      <c r="W96" s="1">
        <v>39316</v>
      </c>
      <c r="X96">
        <v>9.5</v>
      </c>
      <c r="Y96" s="1">
        <v>39420</v>
      </c>
      <c r="Z96">
        <v>9.74</v>
      </c>
      <c r="AA96" s="1">
        <v>39539</v>
      </c>
      <c r="AB96">
        <v>11.52</v>
      </c>
      <c r="AC96" s="1">
        <v>39591</v>
      </c>
      <c r="AD96">
        <v>10.01</v>
      </c>
      <c r="AE96" s="1">
        <v>39682</v>
      </c>
      <c r="AF96">
        <v>14.14</v>
      </c>
      <c r="AG96" s="1">
        <v>39783</v>
      </c>
      <c r="AH96">
        <v>11.65</v>
      </c>
      <c r="AI96" s="1">
        <v>39898</v>
      </c>
      <c r="AJ96">
        <v>12.75</v>
      </c>
      <c r="AK96" s="1">
        <v>39959</v>
      </c>
      <c r="AL96">
        <v>15.94</v>
      </c>
      <c r="AM96" s="1">
        <v>40050</v>
      </c>
      <c r="AN96">
        <v>21.92</v>
      </c>
      <c r="AO96" s="1">
        <v>40148</v>
      </c>
      <c r="AP96">
        <v>22.66</v>
      </c>
      <c r="AQ96" s="1">
        <v>40262</v>
      </c>
      <c r="AR96">
        <v>17.05</v>
      </c>
      <c r="AS96" s="1">
        <v>40323</v>
      </c>
      <c r="AT96">
        <v>15.25</v>
      </c>
      <c r="AU96" s="1">
        <v>40413</v>
      </c>
      <c r="AV96">
        <v>20.07</v>
      </c>
      <c r="AW96" s="1">
        <v>40513</v>
      </c>
      <c r="AX96">
        <v>28.37</v>
      </c>
      <c r="AY96" s="1">
        <v>40627</v>
      </c>
      <c r="AZ96">
        <v>27.86</v>
      </c>
      <c r="BA96" s="1">
        <v>40687</v>
      </c>
      <c r="BB96">
        <v>21.91</v>
      </c>
      <c r="BC96" s="1">
        <v>40778</v>
      </c>
      <c r="BD96">
        <v>30.82</v>
      </c>
      <c r="BE96" s="1">
        <v>40879</v>
      </c>
      <c r="BF96">
        <v>23.45</v>
      </c>
      <c r="BG96" s="1">
        <v>40995</v>
      </c>
      <c r="BH96">
        <v>24.3</v>
      </c>
      <c r="BI96" s="1">
        <v>41052</v>
      </c>
      <c r="BJ96">
        <v>19.510000000000002</v>
      </c>
      <c r="BK96" s="1">
        <v>41143</v>
      </c>
      <c r="BL96">
        <v>19.940000000000001</v>
      </c>
      <c r="BM96" s="1">
        <v>41246</v>
      </c>
      <c r="BN96">
        <v>19.75</v>
      </c>
      <c r="BO96" s="1">
        <v>41360</v>
      </c>
      <c r="BP96">
        <v>17.850000000000001</v>
      </c>
      <c r="BQ96" s="1">
        <v>41417</v>
      </c>
      <c r="BR96">
        <v>16.760000000000002</v>
      </c>
      <c r="BS96" s="1">
        <v>41508</v>
      </c>
      <c r="BT96">
        <v>16.28</v>
      </c>
      <c r="BU96" s="1">
        <v>41610</v>
      </c>
      <c r="BV96">
        <v>16.97</v>
      </c>
      <c r="BW96" s="1">
        <v>41725</v>
      </c>
      <c r="BX96">
        <v>17.87</v>
      </c>
      <c r="BY96" s="1">
        <v>41782</v>
      </c>
      <c r="BZ96">
        <v>17.37</v>
      </c>
      <c r="CA96" s="1">
        <v>41876</v>
      </c>
      <c r="CB96">
        <v>15.36</v>
      </c>
      <c r="CC96" s="1">
        <v>41974</v>
      </c>
      <c r="CD96">
        <v>15.59</v>
      </c>
      <c r="CE96" s="1">
        <v>42089</v>
      </c>
      <c r="CF96">
        <v>12.34</v>
      </c>
      <c r="CG96" s="1">
        <v>42150</v>
      </c>
      <c r="CH96">
        <v>12.08</v>
      </c>
      <c r="CI96" s="1">
        <v>42240</v>
      </c>
      <c r="CJ96">
        <v>10.39</v>
      </c>
      <c r="CK96" s="1">
        <v>42340</v>
      </c>
      <c r="CL96">
        <v>15.34</v>
      </c>
      <c r="CM96" s="1">
        <v>42457</v>
      </c>
      <c r="CN96">
        <v>15.94</v>
      </c>
      <c r="CO96" s="1">
        <v>42514</v>
      </c>
      <c r="CP96">
        <v>16.61</v>
      </c>
      <c r="CQ96" s="1">
        <v>42604</v>
      </c>
      <c r="CR96">
        <v>20.420000000000002</v>
      </c>
      <c r="CS96" s="1">
        <v>42705</v>
      </c>
      <c r="CT96">
        <v>19.36</v>
      </c>
      <c r="CU96" s="1">
        <v>42821</v>
      </c>
      <c r="CV96">
        <v>17.7</v>
      </c>
      <c r="CW96" s="1">
        <v>42878</v>
      </c>
      <c r="CX96">
        <v>15.87</v>
      </c>
      <c r="CY96" s="1">
        <v>42970</v>
      </c>
      <c r="CZ96">
        <v>13.67</v>
      </c>
      <c r="DA96" s="1">
        <v>43070</v>
      </c>
      <c r="DB96">
        <v>14.98</v>
      </c>
      <c r="DC96" s="1">
        <v>43186</v>
      </c>
      <c r="DD96">
        <v>12.54</v>
      </c>
      <c r="DE96" s="1">
        <v>43243</v>
      </c>
      <c r="DF96">
        <v>12.35</v>
      </c>
      <c r="DG96" s="1">
        <v>43334</v>
      </c>
      <c r="DH96">
        <v>10.18</v>
      </c>
      <c r="DI96" s="1">
        <v>43437</v>
      </c>
      <c r="DJ96">
        <v>12.91</v>
      </c>
      <c r="DK96" s="1">
        <v>43551</v>
      </c>
      <c r="DL96">
        <v>12.58</v>
      </c>
      <c r="DM96" s="1">
        <v>43608</v>
      </c>
      <c r="DN96">
        <v>11.57</v>
      </c>
      <c r="DO96" s="1">
        <v>43700</v>
      </c>
      <c r="DP96">
        <v>11.47</v>
      </c>
      <c r="DQ96" s="1">
        <v>43801</v>
      </c>
      <c r="DR96">
        <v>12.75</v>
      </c>
    </row>
    <row r="97" spans="1:122" x14ac:dyDescent="0.3">
      <c r="A97" s="1">
        <v>38324</v>
      </c>
      <c r="B97">
        <v>8.8000000000000007</v>
      </c>
      <c r="C97" s="1">
        <v>38441</v>
      </c>
      <c r="D97">
        <v>8.5500000000000007</v>
      </c>
      <c r="E97" s="1">
        <v>38497</v>
      </c>
      <c r="F97">
        <v>8.73</v>
      </c>
      <c r="G97" s="1">
        <v>38587</v>
      </c>
      <c r="H97">
        <v>9.58</v>
      </c>
      <c r="I97" s="1">
        <v>38691</v>
      </c>
      <c r="J97">
        <v>13.26</v>
      </c>
      <c r="K97" s="1">
        <v>38805</v>
      </c>
      <c r="L97">
        <v>18.2</v>
      </c>
      <c r="M97" s="1">
        <v>38861</v>
      </c>
      <c r="N97">
        <v>16.21</v>
      </c>
      <c r="O97" s="1">
        <v>38953</v>
      </c>
      <c r="P97">
        <v>12.3</v>
      </c>
      <c r="Q97" s="1">
        <v>39056</v>
      </c>
      <c r="R97">
        <v>11.76</v>
      </c>
      <c r="S97" s="1">
        <v>39171</v>
      </c>
      <c r="T97">
        <v>9.8800000000000008</v>
      </c>
      <c r="U97" s="1">
        <v>39226</v>
      </c>
      <c r="V97">
        <v>8.93</v>
      </c>
      <c r="W97" s="1">
        <v>39317</v>
      </c>
      <c r="X97">
        <v>9.5299999999999994</v>
      </c>
      <c r="Y97" s="1">
        <v>39421</v>
      </c>
      <c r="Z97">
        <v>9.85</v>
      </c>
      <c r="AA97" s="1">
        <v>39540</v>
      </c>
      <c r="AB97">
        <v>11.77</v>
      </c>
      <c r="AC97" s="1">
        <v>39595</v>
      </c>
      <c r="AD97">
        <v>10.07</v>
      </c>
      <c r="AE97" s="1">
        <v>39685</v>
      </c>
      <c r="AF97">
        <v>13.99</v>
      </c>
      <c r="AG97" s="1">
        <v>39784</v>
      </c>
      <c r="AH97">
        <v>11.62</v>
      </c>
      <c r="AI97" s="1">
        <v>39899</v>
      </c>
      <c r="AJ97">
        <v>12.62</v>
      </c>
      <c r="AK97" s="1">
        <v>39960</v>
      </c>
      <c r="AL97">
        <v>15.77</v>
      </c>
      <c r="AM97" s="1">
        <v>40051</v>
      </c>
      <c r="AN97">
        <v>22.37</v>
      </c>
      <c r="AO97" s="1">
        <v>40149</v>
      </c>
      <c r="AP97">
        <v>23.04</v>
      </c>
      <c r="AQ97" s="1">
        <v>40263</v>
      </c>
      <c r="AR97">
        <v>17</v>
      </c>
      <c r="AS97" s="1">
        <v>40324</v>
      </c>
      <c r="AT97">
        <v>15.36</v>
      </c>
      <c r="AU97" s="1">
        <v>40414</v>
      </c>
      <c r="AV97">
        <v>20.16</v>
      </c>
      <c r="AW97" s="1">
        <v>40514</v>
      </c>
      <c r="AX97">
        <v>28.45</v>
      </c>
      <c r="AY97" s="1">
        <v>40630</v>
      </c>
      <c r="AZ97">
        <v>27.05</v>
      </c>
      <c r="BA97" s="1">
        <v>40688</v>
      </c>
      <c r="BB97">
        <v>22.64</v>
      </c>
      <c r="BC97" s="1">
        <v>40779</v>
      </c>
      <c r="BD97">
        <v>30.18</v>
      </c>
      <c r="BE97" s="1">
        <v>40882</v>
      </c>
      <c r="BF97">
        <v>24.08</v>
      </c>
      <c r="BG97" s="1">
        <v>40996</v>
      </c>
      <c r="BH97">
        <v>24.26</v>
      </c>
      <c r="BI97" s="1">
        <v>41053</v>
      </c>
      <c r="BJ97">
        <v>19.579999999999998</v>
      </c>
      <c r="BK97" s="1">
        <v>41144</v>
      </c>
      <c r="BL97">
        <v>19.59</v>
      </c>
      <c r="BM97" s="1">
        <v>41247</v>
      </c>
      <c r="BN97">
        <v>19.440000000000001</v>
      </c>
      <c r="BO97" s="1">
        <v>41361</v>
      </c>
      <c r="BP97">
        <v>17.66</v>
      </c>
      <c r="BQ97" s="1">
        <v>41418</v>
      </c>
      <c r="BR97">
        <v>16.84</v>
      </c>
      <c r="BS97" s="1">
        <v>41509</v>
      </c>
      <c r="BT97">
        <v>16.47</v>
      </c>
      <c r="BU97" s="1">
        <v>41611</v>
      </c>
      <c r="BV97">
        <v>16.809999999999999</v>
      </c>
      <c r="BW97" s="1">
        <v>41726</v>
      </c>
      <c r="BX97">
        <v>17.98</v>
      </c>
      <c r="BY97" s="1">
        <v>41786</v>
      </c>
      <c r="BZ97">
        <v>17.02</v>
      </c>
      <c r="CA97" s="1">
        <v>41877</v>
      </c>
      <c r="CB97">
        <v>15.71</v>
      </c>
      <c r="CC97" s="1">
        <v>41975</v>
      </c>
      <c r="CD97">
        <v>15.24</v>
      </c>
      <c r="CE97" s="1">
        <v>42090</v>
      </c>
      <c r="CF97">
        <v>12.13</v>
      </c>
      <c r="CG97" s="1">
        <v>42151</v>
      </c>
      <c r="CH97">
        <v>11.87</v>
      </c>
      <c r="CI97" s="1">
        <v>42241</v>
      </c>
      <c r="CJ97">
        <v>10.6</v>
      </c>
      <c r="CK97" s="1">
        <v>42341</v>
      </c>
      <c r="CL97">
        <v>15.58</v>
      </c>
      <c r="CM97" s="1">
        <v>42458</v>
      </c>
      <c r="CN97">
        <v>15.86</v>
      </c>
      <c r="CO97" s="1">
        <v>42515</v>
      </c>
      <c r="CP97">
        <v>17.16</v>
      </c>
      <c r="CQ97" s="1">
        <v>42605</v>
      </c>
      <c r="CR97">
        <v>20.73</v>
      </c>
      <c r="CS97" s="1">
        <v>42706</v>
      </c>
      <c r="CT97">
        <v>19.12</v>
      </c>
      <c r="CU97" s="1">
        <v>42822</v>
      </c>
      <c r="CV97">
        <v>17.559999999999999</v>
      </c>
      <c r="CW97" s="1">
        <v>42879</v>
      </c>
      <c r="CX97">
        <v>15.67</v>
      </c>
      <c r="CY97" s="1">
        <v>42971</v>
      </c>
      <c r="CZ97">
        <v>14.02</v>
      </c>
      <c r="DA97" s="1">
        <v>43073</v>
      </c>
      <c r="DB97">
        <v>15.06</v>
      </c>
      <c r="DC97" s="1">
        <v>43187</v>
      </c>
      <c r="DD97">
        <v>12.21</v>
      </c>
      <c r="DE97" s="1">
        <v>43244</v>
      </c>
      <c r="DF97">
        <v>12.38</v>
      </c>
      <c r="DG97" s="1">
        <v>43335</v>
      </c>
      <c r="DH97">
        <v>10.119999999999999</v>
      </c>
      <c r="DI97" s="1">
        <v>43438</v>
      </c>
      <c r="DJ97">
        <v>12.75</v>
      </c>
      <c r="DK97" s="1">
        <v>43552</v>
      </c>
      <c r="DL97">
        <v>12.53</v>
      </c>
      <c r="DM97" s="1">
        <v>43609</v>
      </c>
      <c r="DN97">
        <v>11.66</v>
      </c>
      <c r="DO97" s="1">
        <v>43703</v>
      </c>
      <c r="DP97">
        <v>11.43</v>
      </c>
      <c r="DQ97" s="1">
        <v>43802</v>
      </c>
      <c r="DR97">
        <v>12.86</v>
      </c>
    </row>
    <row r="98" spans="1:122" x14ac:dyDescent="0.3">
      <c r="A98" s="1">
        <v>38327</v>
      </c>
      <c r="B98">
        <v>8.86</v>
      </c>
      <c r="C98" s="1">
        <v>38442</v>
      </c>
      <c r="D98">
        <v>8.6999999999999993</v>
      </c>
      <c r="E98" s="1">
        <v>38498</v>
      </c>
      <c r="F98">
        <v>8.8000000000000007</v>
      </c>
      <c r="G98" s="1">
        <v>38588</v>
      </c>
      <c r="H98">
        <v>9.83</v>
      </c>
      <c r="I98" s="1">
        <v>38692</v>
      </c>
      <c r="J98">
        <v>13.09</v>
      </c>
      <c r="K98" s="1">
        <v>38806</v>
      </c>
      <c r="L98">
        <v>18.27</v>
      </c>
      <c r="M98" s="1">
        <v>38862</v>
      </c>
      <c r="N98">
        <v>16.239999999999998</v>
      </c>
      <c r="O98" s="1">
        <v>38954</v>
      </c>
      <c r="P98">
        <v>12.3</v>
      </c>
      <c r="Q98" s="1">
        <v>39057</v>
      </c>
      <c r="R98">
        <v>11.49</v>
      </c>
      <c r="S98" s="1">
        <v>39174</v>
      </c>
      <c r="T98">
        <v>9.6999999999999993</v>
      </c>
      <c r="U98" s="1">
        <v>39227</v>
      </c>
      <c r="V98">
        <v>9.42</v>
      </c>
      <c r="W98" s="1">
        <v>39318</v>
      </c>
      <c r="X98">
        <v>9.39</v>
      </c>
      <c r="Y98" s="1">
        <v>39422</v>
      </c>
      <c r="Z98">
        <v>9.8800000000000008</v>
      </c>
      <c r="AA98" s="1">
        <v>39541</v>
      </c>
      <c r="AB98">
        <v>11.81</v>
      </c>
      <c r="AC98" s="1">
        <v>39596</v>
      </c>
      <c r="AD98">
        <v>10.11</v>
      </c>
      <c r="AE98" s="1">
        <v>39686</v>
      </c>
      <c r="AF98">
        <v>14.08</v>
      </c>
      <c r="AG98" s="1">
        <v>39785</v>
      </c>
      <c r="AH98">
        <v>11.16</v>
      </c>
      <c r="AI98" s="1">
        <v>39902</v>
      </c>
      <c r="AJ98">
        <v>12.48</v>
      </c>
      <c r="AK98" s="1">
        <v>39961</v>
      </c>
      <c r="AL98">
        <v>15.64</v>
      </c>
      <c r="AM98" s="1">
        <v>40052</v>
      </c>
      <c r="AN98">
        <v>22.49</v>
      </c>
      <c r="AO98" s="1">
        <v>40150</v>
      </c>
      <c r="AP98">
        <v>23.11</v>
      </c>
      <c r="AQ98" s="1">
        <v>40266</v>
      </c>
      <c r="AR98">
        <v>17.510000000000002</v>
      </c>
      <c r="AS98" s="1">
        <v>40325</v>
      </c>
      <c r="AT98">
        <v>14.92</v>
      </c>
      <c r="AU98" s="1">
        <v>40415</v>
      </c>
      <c r="AV98">
        <v>20.03</v>
      </c>
      <c r="AW98" s="1">
        <v>40515</v>
      </c>
      <c r="AX98">
        <v>29.5</v>
      </c>
      <c r="AY98" s="1">
        <v>40631</v>
      </c>
      <c r="AZ98">
        <v>27.02</v>
      </c>
      <c r="BA98" s="1">
        <v>40689</v>
      </c>
      <c r="BB98">
        <v>22.69</v>
      </c>
      <c r="BC98" s="1">
        <v>40780</v>
      </c>
      <c r="BD98">
        <v>29.66</v>
      </c>
      <c r="BE98" s="1">
        <v>40883</v>
      </c>
      <c r="BF98">
        <v>24.18</v>
      </c>
      <c r="BG98" s="1">
        <v>40997</v>
      </c>
      <c r="BH98">
        <v>24.6</v>
      </c>
      <c r="BI98" s="1">
        <v>41054</v>
      </c>
      <c r="BJ98">
        <v>19.62</v>
      </c>
      <c r="BK98" s="1">
        <v>41145</v>
      </c>
      <c r="BL98">
        <v>19.579999999999998</v>
      </c>
      <c r="BM98" s="1">
        <v>41248</v>
      </c>
      <c r="BN98">
        <v>19.57</v>
      </c>
      <c r="BO98" s="1">
        <v>41365</v>
      </c>
      <c r="BP98">
        <v>17.690000000000001</v>
      </c>
      <c r="BQ98" s="1">
        <v>41422</v>
      </c>
      <c r="BR98">
        <v>16.72</v>
      </c>
      <c r="BS98" s="1">
        <v>41512</v>
      </c>
      <c r="BT98">
        <v>16.61</v>
      </c>
      <c r="BU98" s="1">
        <v>41612</v>
      </c>
      <c r="BV98">
        <v>16.68</v>
      </c>
      <c r="BW98" s="1">
        <v>41729</v>
      </c>
      <c r="BX98">
        <v>17.77</v>
      </c>
      <c r="BY98" s="1">
        <v>41787</v>
      </c>
      <c r="BZ98">
        <v>17.11</v>
      </c>
      <c r="CA98" s="1">
        <v>41878</v>
      </c>
      <c r="CB98">
        <v>15.58</v>
      </c>
      <c r="CC98" s="1">
        <v>41976</v>
      </c>
      <c r="CD98">
        <v>15.09</v>
      </c>
      <c r="CE98" s="1">
        <v>42093</v>
      </c>
      <c r="CF98">
        <v>11.99</v>
      </c>
      <c r="CG98" s="1">
        <v>42152</v>
      </c>
      <c r="CH98">
        <v>11.94</v>
      </c>
      <c r="CI98" s="1">
        <v>42242</v>
      </c>
      <c r="CJ98">
        <v>10.53</v>
      </c>
      <c r="CK98" s="1">
        <v>42342</v>
      </c>
      <c r="CL98">
        <v>15.48</v>
      </c>
      <c r="CM98" s="1">
        <v>42459</v>
      </c>
      <c r="CN98">
        <v>15.87</v>
      </c>
      <c r="CO98" s="1">
        <v>42516</v>
      </c>
      <c r="CP98">
        <v>17.420000000000002</v>
      </c>
      <c r="CQ98" s="1">
        <v>42606</v>
      </c>
      <c r="CR98">
        <v>20.22</v>
      </c>
      <c r="CS98" s="1">
        <v>42709</v>
      </c>
      <c r="CT98">
        <v>18.940000000000001</v>
      </c>
      <c r="CU98" s="1">
        <v>42823</v>
      </c>
      <c r="CV98">
        <v>17.12</v>
      </c>
      <c r="CW98" s="1">
        <v>42880</v>
      </c>
      <c r="CX98">
        <v>15.66</v>
      </c>
      <c r="CY98" s="1">
        <v>42972</v>
      </c>
      <c r="CZ98">
        <v>14.03</v>
      </c>
      <c r="DA98" s="1">
        <v>43074</v>
      </c>
      <c r="DB98">
        <v>14.9</v>
      </c>
      <c r="DC98" s="1">
        <v>43188</v>
      </c>
      <c r="DD98">
        <v>12.35</v>
      </c>
      <c r="DE98" s="1">
        <v>43245</v>
      </c>
      <c r="DF98">
        <v>12.46</v>
      </c>
      <c r="DG98" s="1">
        <v>43336</v>
      </c>
      <c r="DH98">
        <v>10.23</v>
      </c>
      <c r="DI98" s="1">
        <v>43439</v>
      </c>
      <c r="DJ98">
        <v>12.72</v>
      </c>
      <c r="DK98" s="1">
        <v>43553</v>
      </c>
      <c r="DL98">
        <v>12.53</v>
      </c>
      <c r="DM98" s="1">
        <v>43613</v>
      </c>
      <c r="DN98">
        <v>11.75</v>
      </c>
      <c r="DO98" s="1">
        <v>43704</v>
      </c>
      <c r="DP98">
        <v>11.24</v>
      </c>
      <c r="DQ98" s="1">
        <v>43803</v>
      </c>
      <c r="DR98">
        <v>13.06</v>
      </c>
    </row>
    <row r="99" spans="1:122" x14ac:dyDescent="0.3">
      <c r="A99" s="1">
        <v>38328</v>
      </c>
      <c r="B99">
        <v>8.6999999999999993</v>
      </c>
      <c r="C99" s="1">
        <v>38443</v>
      </c>
      <c r="D99">
        <v>8.52</v>
      </c>
      <c r="E99" s="1">
        <v>38499</v>
      </c>
      <c r="F99">
        <v>8.75</v>
      </c>
      <c r="G99" s="1">
        <v>38589</v>
      </c>
      <c r="H99">
        <v>9.73</v>
      </c>
      <c r="I99" s="1">
        <v>38693</v>
      </c>
      <c r="J99">
        <v>13.39</v>
      </c>
      <c r="K99" s="1">
        <v>38807</v>
      </c>
      <c r="L99">
        <v>17.899999999999999</v>
      </c>
      <c r="M99" s="1">
        <v>38863</v>
      </c>
      <c r="N99">
        <v>15.88</v>
      </c>
      <c r="O99" s="1">
        <v>38957</v>
      </c>
      <c r="P99">
        <v>12.13</v>
      </c>
      <c r="Q99" s="1">
        <v>39058</v>
      </c>
      <c r="R99">
        <v>11.22</v>
      </c>
      <c r="S99" s="1">
        <v>39175</v>
      </c>
      <c r="T99">
        <v>9.7200000000000006</v>
      </c>
      <c r="U99" s="1">
        <v>39231</v>
      </c>
      <c r="V99">
        <v>9.3800000000000008</v>
      </c>
      <c r="W99" s="1">
        <v>39321</v>
      </c>
      <c r="X99">
        <v>9.4600000000000009</v>
      </c>
      <c r="Y99" s="1">
        <v>39423</v>
      </c>
      <c r="Z99">
        <v>9.9</v>
      </c>
      <c r="AA99" s="1">
        <v>39542</v>
      </c>
      <c r="AB99">
        <v>11.57</v>
      </c>
      <c r="AC99" s="1">
        <v>39597</v>
      </c>
      <c r="AD99">
        <v>9.9700000000000006</v>
      </c>
      <c r="AE99" s="1">
        <v>39687</v>
      </c>
      <c r="AF99">
        <v>13.59</v>
      </c>
      <c r="AG99" s="1">
        <v>39786</v>
      </c>
      <c r="AH99">
        <v>10.8</v>
      </c>
      <c r="AI99" s="1">
        <v>39903</v>
      </c>
      <c r="AJ99">
        <v>12.67</v>
      </c>
      <c r="AK99" s="1">
        <v>39962</v>
      </c>
      <c r="AL99">
        <v>15.58</v>
      </c>
      <c r="AM99" s="1">
        <v>40053</v>
      </c>
      <c r="AN99">
        <v>23.52</v>
      </c>
      <c r="AO99" s="1">
        <v>40151</v>
      </c>
      <c r="AP99">
        <v>22.52</v>
      </c>
      <c r="AQ99" s="1">
        <v>40267</v>
      </c>
      <c r="AR99">
        <v>17.88</v>
      </c>
      <c r="AS99" s="1">
        <v>40326</v>
      </c>
      <c r="AT99">
        <v>14.19</v>
      </c>
      <c r="AU99" s="1">
        <v>40416</v>
      </c>
      <c r="AV99">
        <v>19.27</v>
      </c>
      <c r="AW99" s="1">
        <v>40518</v>
      </c>
      <c r="AX99">
        <v>29.01</v>
      </c>
      <c r="AY99" s="1">
        <v>40632</v>
      </c>
      <c r="AZ99">
        <v>27.21</v>
      </c>
      <c r="BA99" s="1">
        <v>40690</v>
      </c>
      <c r="BB99">
        <v>22.99</v>
      </c>
      <c r="BC99" s="1">
        <v>40781</v>
      </c>
      <c r="BD99">
        <v>30.22</v>
      </c>
      <c r="BE99" s="1">
        <v>40884</v>
      </c>
      <c r="BF99">
        <v>23.05</v>
      </c>
      <c r="BG99" s="1">
        <v>40998</v>
      </c>
      <c r="BH99">
        <v>24.71</v>
      </c>
      <c r="BI99" s="1">
        <v>41058</v>
      </c>
      <c r="BJ99">
        <v>19.53</v>
      </c>
      <c r="BK99" s="1">
        <v>41148</v>
      </c>
      <c r="BL99">
        <v>19.559999999999999</v>
      </c>
      <c r="BM99" s="1">
        <v>41249</v>
      </c>
      <c r="BN99">
        <v>19.36</v>
      </c>
      <c r="BO99" s="1">
        <v>41366</v>
      </c>
      <c r="BP99">
        <v>17.59</v>
      </c>
      <c r="BQ99" s="1">
        <v>41423</v>
      </c>
      <c r="BR99">
        <v>16.670000000000002</v>
      </c>
      <c r="BS99" s="1">
        <v>41513</v>
      </c>
      <c r="BT99">
        <v>16.46</v>
      </c>
      <c r="BU99" s="1">
        <v>41613</v>
      </c>
      <c r="BV99">
        <v>16.690000000000001</v>
      </c>
      <c r="BW99" s="1">
        <v>41730</v>
      </c>
      <c r="BX99">
        <v>17.18</v>
      </c>
      <c r="BY99" s="1">
        <v>41788</v>
      </c>
      <c r="BZ99">
        <v>17.48</v>
      </c>
      <c r="CA99" s="1">
        <v>41879</v>
      </c>
      <c r="CB99">
        <v>15.56</v>
      </c>
      <c r="CC99" s="1">
        <v>41977</v>
      </c>
      <c r="CD99">
        <v>15.21</v>
      </c>
      <c r="CE99" s="1">
        <v>42094</v>
      </c>
      <c r="CF99">
        <v>11.93</v>
      </c>
      <c r="CG99" s="1">
        <v>42153</v>
      </c>
      <c r="CH99">
        <v>11.98</v>
      </c>
      <c r="CI99" s="1">
        <v>42243</v>
      </c>
      <c r="CJ99">
        <v>11.06</v>
      </c>
      <c r="CK99" s="1">
        <v>42345</v>
      </c>
      <c r="CL99">
        <v>15.3</v>
      </c>
      <c r="CM99" s="1">
        <v>42460</v>
      </c>
      <c r="CN99">
        <v>15.35</v>
      </c>
      <c r="CO99" s="1">
        <v>42517</v>
      </c>
      <c r="CP99">
        <v>17.52</v>
      </c>
      <c r="CQ99" s="1">
        <v>42607</v>
      </c>
      <c r="CR99">
        <v>20.55</v>
      </c>
      <c r="CS99" s="1">
        <v>42710</v>
      </c>
      <c r="CT99">
        <v>19.510000000000002</v>
      </c>
      <c r="CU99" s="1">
        <v>42824</v>
      </c>
      <c r="CV99">
        <v>16.809999999999999</v>
      </c>
      <c r="CW99" s="1">
        <v>42881</v>
      </c>
      <c r="CX99">
        <v>15.05</v>
      </c>
      <c r="CY99" s="1">
        <v>42975</v>
      </c>
      <c r="CZ99">
        <v>14.31</v>
      </c>
      <c r="DA99" s="1">
        <v>43075</v>
      </c>
      <c r="DB99">
        <v>14.45</v>
      </c>
      <c r="DC99" s="1">
        <v>43192</v>
      </c>
      <c r="DD99">
        <v>12.52</v>
      </c>
      <c r="DE99" s="1">
        <v>43249</v>
      </c>
      <c r="DF99">
        <v>12.46</v>
      </c>
      <c r="DG99" s="1">
        <v>43339</v>
      </c>
      <c r="DH99">
        <v>10.51</v>
      </c>
      <c r="DI99" s="1">
        <v>43440</v>
      </c>
      <c r="DJ99">
        <v>12.64</v>
      </c>
      <c r="DK99" s="1">
        <v>43556</v>
      </c>
      <c r="DL99">
        <v>12.67</v>
      </c>
      <c r="DM99" s="1">
        <v>43614</v>
      </c>
      <c r="DN99">
        <v>11.87</v>
      </c>
      <c r="DO99" s="1">
        <v>43705</v>
      </c>
      <c r="DP99">
        <v>11.37</v>
      </c>
      <c r="DQ99" s="1">
        <v>43804</v>
      </c>
      <c r="DR99">
        <v>13.08</v>
      </c>
    </row>
    <row r="100" spans="1:122" x14ac:dyDescent="0.3">
      <c r="A100" s="1">
        <v>38329</v>
      </c>
      <c r="B100">
        <v>8.74</v>
      </c>
      <c r="C100" s="1">
        <v>38446</v>
      </c>
      <c r="D100">
        <v>8.41</v>
      </c>
      <c r="E100" s="1">
        <v>38503</v>
      </c>
      <c r="F100">
        <v>8.76</v>
      </c>
      <c r="G100" s="1">
        <v>38590</v>
      </c>
      <c r="H100">
        <v>9.76</v>
      </c>
      <c r="I100" s="1">
        <v>38694</v>
      </c>
      <c r="J100">
        <v>13.61</v>
      </c>
      <c r="K100" s="1">
        <v>38810</v>
      </c>
      <c r="L100">
        <v>18.329999999999998</v>
      </c>
      <c r="M100" s="1">
        <v>38867</v>
      </c>
      <c r="N100">
        <v>15.91</v>
      </c>
      <c r="O100" s="1">
        <v>38958</v>
      </c>
      <c r="P100">
        <v>11.88</v>
      </c>
      <c r="Q100" s="1">
        <v>39059</v>
      </c>
      <c r="R100">
        <v>11.37</v>
      </c>
      <c r="S100" s="1">
        <v>39176</v>
      </c>
      <c r="T100">
        <v>9.7100000000000009</v>
      </c>
      <c r="U100" s="1">
        <v>39232</v>
      </c>
      <c r="V100">
        <v>9.3699999999999992</v>
      </c>
      <c r="W100" s="1">
        <v>39322</v>
      </c>
      <c r="X100">
        <v>9.4499999999999993</v>
      </c>
      <c r="Y100" s="1">
        <v>39426</v>
      </c>
      <c r="Z100">
        <v>10.119999999999999</v>
      </c>
      <c r="AA100" s="1">
        <v>39545</v>
      </c>
      <c r="AB100">
        <v>12.12</v>
      </c>
      <c r="AC100" s="1">
        <v>39598</v>
      </c>
      <c r="AD100">
        <v>10.02</v>
      </c>
      <c r="AE100" s="1">
        <v>39688</v>
      </c>
      <c r="AF100">
        <v>13.23</v>
      </c>
      <c r="AG100" s="1">
        <v>39787</v>
      </c>
      <c r="AH100">
        <v>10.57</v>
      </c>
      <c r="AI100" s="1">
        <v>39904</v>
      </c>
      <c r="AJ100">
        <v>12.73</v>
      </c>
      <c r="AK100" s="1">
        <v>39965</v>
      </c>
      <c r="AL100">
        <v>15.85</v>
      </c>
      <c r="AM100" s="1">
        <v>40056</v>
      </c>
      <c r="AN100">
        <v>24.39</v>
      </c>
      <c r="AO100" s="1">
        <v>40154</v>
      </c>
      <c r="AP100">
        <v>22.45</v>
      </c>
      <c r="AQ100" s="1">
        <v>40268</v>
      </c>
      <c r="AR100">
        <v>16.59</v>
      </c>
      <c r="AS100" s="1">
        <v>40330</v>
      </c>
      <c r="AT100">
        <v>14.4</v>
      </c>
      <c r="AU100" s="1">
        <v>40417</v>
      </c>
      <c r="AV100">
        <v>19.96</v>
      </c>
      <c r="AW100" s="1">
        <v>40519</v>
      </c>
      <c r="AX100">
        <v>28.41</v>
      </c>
      <c r="AY100" s="1">
        <v>40633</v>
      </c>
      <c r="AZ100">
        <v>27.11</v>
      </c>
      <c r="BA100" s="1">
        <v>40694</v>
      </c>
      <c r="BB100">
        <v>23.18</v>
      </c>
      <c r="BC100" s="1">
        <v>40784</v>
      </c>
      <c r="BD100">
        <v>29.89</v>
      </c>
      <c r="BE100" s="1">
        <v>40885</v>
      </c>
      <c r="BF100">
        <v>24.13</v>
      </c>
      <c r="BG100" s="1">
        <v>41001</v>
      </c>
      <c r="BH100">
        <v>24.58</v>
      </c>
      <c r="BI100" s="1">
        <v>41059</v>
      </c>
      <c r="BJ100">
        <v>19.48</v>
      </c>
      <c r="BK100" s="1">
        <v>41149</v>
      </c>
      <c r="BL100">
        <v>20.13</v>
      </c>
      <c r="BM100" s="1">
        <v>41250</v>
      </c>
      <c r="BN100">
        <v>19.21</v>
      </c>
      <c r="BO100" s="1">
        <v>41367</v>
      </c>
      <c r="BP100">
        <v>17.5</v>
      </c>
      <c r="BQ100" s="1">
        <v>41424</v>
      </c>
      <c r="BR100">
        <v>16.649999999999999</v>
      </c>
      <c r="BS100" s="1">
        <v>41514</v>
      </c>
      <c r="BT100">
        <v>16.440000000000001</v>
      </c>
      <c r="BU100" s="1">
        <v>41614</v>
      </c>
      <c r="BV100">
        <v>16.59</v>
      </c>
      <c r="BW100" s="1">
        <v>41731</v>
      </c>
      <c r="BX100">
        <v>16.97</v>
      </c>
      <c r="BY100" s="1">
        <v>41789</v>
      </c>
      <c r="BZ100">
        <v>17.38</v>
      </c>
      <c r="CA100" s="1">
        <v>41880</v>
      </c>
      <c r="CB100">
        <v>15.49</v>
      </c>
      <c r="CC100" s="1">
        <v>41978</v>
      </c>
      <c r="CD100">
        <v>15.14</v>
      </c>
      <c r="CE100" s="1">
        <v>42095</v>
      </c>
      <c r="CF100">
        <v>12.32</v>
      </c>
      <c r="CG100" s="1">
        <v>42156</v>
      </c>
      <c r="CH100">
        <v>12.25</v>
      </c>
      <c r="CI100" s="1">
        <v>42244</v>
      </c>
      <c r="CJ100">
        <v>10.97</v>
      </c>
      <c r="CK100" s="1">
        <v>42346</v>
      </c>
      <c r="CL100">
        <v>15</v>
      </c>
      <c r="CM100" s="1">
        <v>42461</v>
      </c>
      <c r="CN100">
        <v>15.18</v>
      </c>
      <c r="CO100" s="1">
        <v>42521</v>
      </c>
      <c r="CP100">
        <v>17.489999999999998</v>
      </c>
      <c r="CQ100" s="1">
        <v>42608</v>
      </c>
      <c r="CR100">
        <v>20.61</v>
      </c>
      <c r="CS100" s="1">
        <v>42711</v>
      </c>
      <c r="CT100">
        <v>19.63</v>
      </c>
      <c r="CU100" s="1">
        <v>42825</v>
      </c>
      <c r="CV100">
        <v>16.760000000000002</v>
      </c>
      <c r="CW100" s="1">
        <v>42885</v>
      </c>
      <c r="CX100">
        <v>15.02</v>
      </c>
      <c r="CY100" s="1">
        <v>42976</v>
      </c>
      <c r="CZ100">
        <v>13.82</v>
      </c>
      <c r="DA100" s="1">
        <v>43076</v>
      </c>
      <c r="DB100">
        <v>14.31</v>
      </c>
      <c r="DC100" s="1">
        <v>43193</v>
      </c>
      <c r="DD100">
        <v>12.47</v>
      </c>
      <c r="DE100" s="1">
        <v>43250</v>
      </c>
      <c r="DF100">
        <v>12.6</v>
      </c>
      <c r="DG100" s="1">
        <v>43340</v>
      </c>
      <c r="DH100">
        <v>10.31</v>
      </c>
      <c r="DI100" s="1">
        <v>43441</v>
      </c>
      <c r="DJ100">
        <v>12.87</v>
      </c>
      <c r="DK100" s="1">
        <v>43557</v>
      </c>
      <c r="DL100">
        <v>12.66</v>
      </c>
      <c r="DM100" s="1">
        <v>43615</v>
      </c>
      <c r="DN100">
        <v>11.76</v>
      </c>
      <c r="DO100" s="1">
        <v>43706</v>
      </c>
      <c r="DP100">
        <v>11.21</v>
      </c>
      <c r="DQ100" s="1">
        <v>43805</v>
      </c>
      <c r="DR100">
        <v>13.18</v>
      </c>
    </row>
    <row r="101" spans="1:122" x14ac:dyDescent="0.3">
      <c r="A101" s="1">
        <v>38330</v>
      </c>
      <c r="B101">
        <v>8.66</v>
      </c>
      <c r="C101" s="1">
        <v>38447</v>
      </c>
      <c r="D101">
        <v>8.5500000000000007</v>
      </c>
      <c r="E101" s="1">
        <v>38504</v>
      </c>
      <c r="F101">
        <v>8.68</v>
      </c>
      <c r="G101" s="1">
        <v>38593</v>
      </c>
      <c r="H101">
        <v>9.83</v>
      </c>
      <c r="I101" s="1">
        <v>38695</v>
      </c>
      <c r="J101">
        <v>13.51</v>
      </c>
      <c r="K101" s="1">
        <v>38811</v>
      </c>
      <c r="L101">
        <v>17.96</v>
      </c>
      <c r="M101" s="1">
        <v>38868</v>
      </c>
      <c r="N101">
        <v>15.46</v>
      </c>
      <c r="O101" s="1">
        <v>38959</v>
      </c>
      <c r="P101">
        <v>11.52</v>
      </c>
      <c r="Q101" s="1">
        <v>39062</v>
      </c>
      <c r="R101">
        <v>11.42</v>
      </c>
      <c r="S101" s="1">
        <v>39177</v>
      </c>
      <c r="T101">
        <v>9.8000000000000007</v>
      </c>
      <c r="U101" s="1">
        <v>39233</v>
      </c>
      <c r="V101">
        <v>9.34</v>
      </c>
      <c r="W101" s="1">
        <v>39323</v>
      </c>
      <c r="X101">
        <v>9.42</v>
      </c>
      <c r="Y101" s="1">
        <v>39427</v>
      </c>
      <c r="Z101">
        <v>10.3</v>
      </c>
      <c r="AA101" s="1">
        <v>39546</v>
      </c>
      <c r="AB101">
        <v>11.88</v>
      </c>
      <c r="AC101" s="1">
        <v>39601</v>
      </c>
      <c r="AD101">
        <v>10.31</v>
      </c>
      <c r="AE101" s="1">
        <v>39689</v>
      </c>
      <c r="AF101">
        <v>12.76</v>
      </c>
      <c r="AG101" s="1">
        <v>39790</v>
      </c>
      <c r="AH101">
        <v>11.25</v>
      </c>
      <c r="AI101" s="1">
        <v>39905</v>
      </c>
      <c r="AJ101">
        <v>13.06</v>
      </c>
      <c r="AK101" s="1">
        <v>39966</v>
      </c>
      <c r="AL101">
        <v>15.44</v>
      </c>
      <c r="AM101" s="1">
        <v>40057</v>
      </c>
      <c r="AN101">
        <v>24.24</v>
      </c>
      <c r="AO101" s="1">
        <v>40155</v>
      </c>
      <c r="AP101">
        <v>22.22</v>
      </c>
      <c r="AQ101" s="1">
        <v>40269</v>
      </c>
      <c r="AR101">
        <v>16.7</v>
      </c>
      <c r="AS101" s="1">
        <v>40331</v>
      </c>
      <c r="AT101">
        <v>13.94</v>
      </c>
      <c r="AU101" s="1">
        <v>40420</v>
      </c>
      <c r="AV101">
        <v>19.809999999999999</v>
      </c>
      <c r="AW101" s="1">
        <v>40520</v>
      </c>
      <c r="AX101">
        <v>28.98</v>
      </c>
      <c r="AY101" s="1">
        <v>40634</v>
      </c>
      <c r="AZ101">
        <v>27.44</v>
      </c>
      <c r="BA101" s="1">
        <v>40695</v>
      </c>
      <c r="BB101">
        <v>22.46</v>
      </c>
      <c r="BC101" s="1">
        <v>40785</v>
      </c>
      <c r="BD101">
        <v>29.62</v>
      </c>
      <c r="BE101" s="1">
        <v>40886</v>
      </c>
      <c r="BF101">
        <v>23.4</v>
      </c>
      <c r="BG101" s="1">
        <v>41002</v>
      </c>
      <c r="BH101">
        <v>24.25</v>
      </c>
      <c r="BI101" s="1">
        <v>41060</v>
      </c>
      <c r="BJ101">
        <v>19.420000000000002</v>
      </c>
      <c r="BK101" s="1">
        <v>41150</v>
      </c>
      <c r="BL101">
        <v>19.760000000000002</v>
      </c>
      <c r="BM101" s="1">
        <v>41253</v>
      </c>
      <c r="BN101">
        <v>18.760000000000002</v>
      </c>
      <c r="BO101" s="1">
        <v>41368</v>
      </c>
      <c r="BP101">
        <v>17.670000000000002</v>
      </c>
      <c r="BQ101" s="1">
        <v>41425</v>
      </c>
      <c r="BR101">
        <v>16.55</v>
      </c>
      <c r="BS101" s="1">
        <v>41515</v>
      </c>
      <c r="BT101">
        <v>16.37</v>
      </c>
      <c r="BU101" s="1">
        <v>41617</v>
      </c>
      <c r="BV101">
        <v>16.55</v>
      </c>
      <c r="BW101" s="1">
        <v>41732</v>
      </c>
      <c r="BX101">
        <v>17.18</v>
      </c>
      <c r="BY101" s="1">
        <v>41792</v>
      </c>
      <c r="BZ101">
        <v>17.18</v>
      </c>
      <c r="CA101" s="1">
        <v>41884</v>
      </c>
      <c r="CB101">
        <v>15.82</v>
      </c>
      <c r="CC101" s="1">
        <v>41981</v>
      </c>
      <c r="CD101">
        <v>15.3</v>
      </c>
      <c r="CE101" s="1">
        <v>42096</v>
      </c>
      <c r="CF101">
        <v>12.74</v>
      </c>
      <c r="CG101" s="1">
        <v>42157</v>
      </c>
      <c r="CH101">
        <v>12.32</v>
      </c>
      <c r="CI101" s="1">
        <v>42247</v>
      </c>
      <c r="CJ101">
        <v>10.69</v>
      </c>
      <c r="CK101" s="1">
        <v>42347</v>
      </c>
      <c r="CL101">
        <v>15.09</v>
      </c>
      <c r="CM101" s="1">
        <v>42464</v>
      </c>
      <c r="CN101">
        <v>14.64</v>
      </c>
      <c r="CO101" s="1">
        <v>42522</v>
      </c>
      <c r="CP101">
        <v>17.41</v>
      </c>
      <c r="CQ101" s="1">
        <v>42611</v>
      </c>
      <c r="CR101">
        <v>20.67</v>
      </c>
      <c r="CS101" s="1">
        <v>42712</v>
      </c>
      <c r="CT101">
        <v>19.45</v>
      </c>
      <c r="CU101" s="1">
        <v>42828</v>
      </c>
      <c r="CV101">
        <v>16.54</v>
      </c>
      <c r="CW101" s="1">
        <v>42886</v>
      </c>
      <c r="CX101">
        <v>14.87</v>
      </c>
      <c r="CY101" s="1">
        <v>42977</v>
      </c>
      <c r="CZ101">
        <v>13.91</v>
      </c>
      <c r="DA101" s="1">
        <v>43077</v>
      </c>
      <c r="DB101">
        <v>14.05</v>
      </c>
      <c r="DC101" s="1">
        <v>43194</v>
      </c>
      <c r="DD101">
        <v>12.27</v>
      </c>
      <c r="DE101" s="1">
        <v>43251</v>
      </c>
      <c r="DF101">
        <v>12.79</v>
      </c>
      <c r="DG101" s="1">
        <v>43341</v>
      </c>
      <c r="DH101">
        <v>10.37</v>
      </c>
      <c r="DI101" s="1">
        <v>43444</v>
      </c>
      <c r="DJ101">
        <v>12.72</v>
      </c>
      <c r="DK101" s="1">
        <v>43558</v>
      </c>
      <c r="DL101">
        <v>12.42</v>
      </c>
      <c r="DM101" s="1">
        <v>43616</v>
      </c>
      <c r="DN101">
        <v>12.1</v>
      </c>
      <c r="DO101" s="1">
        <v>43707</v>
      </c>
      <c r="DP101">
        <v>11.14</v>
      </c>
      <c r="DQ101" s="1">
        <v>43808</v>
      </c>
      <c r="DR101">
        <v>13.38</v>
      </c>
    </row>
    <row r="102" spans="1:122" x14ac:dyDescent="0.3">
      <c r="A102" s="1">
        <v>38331</v>
      </c>
      <c r="B102">
        <v>8.69</v>
      </c>
      <c r="C102" s="1">
        <v>38448</v>
      </c>
      <c r="D102">
        <v>8.57</v>
      </c>
      <c r="E102" s="1">
        <v>38505</v>
      </c>
      <c r="F102">
        <v>8.67</v>
      </c>
      <c r="G102" s="1">
        <v>38594</v>
      </c>
      <c r="H102">
        <v>10.119999999999999</v>
      </c>
      <c r="I102" s="1">
        <v>38698</v>
      </c>
      <c r="J102">
        <v>13.96</v>
      </c>
      <c r="K102" s="1">
        <v>38812</v>
      </c>
      <c r="L102">
        <v>17.84</v>
      </c>
      <c r="M102" s="1">
        <v>38869</v>
      </c>
      <c r="N102">
        <v>15.14</v>
      </c>
      <c r="O102" s="1">
        <v>38960</v>
      </c>
      <c r="P102">
        <v>11.8</v>
      </c>
      <c r="Q102" s="1">
        <v>39063</v>
      </c>
      <c r="R102">
        <v>11.37</v>
      </c>
      <c r="S102" s="1">
        <v>39181</v>
      </c>
      <c r="T102">
        <v>9.98</v>
      </c>
      <c r="U102" s="1">
        <v>39234</v>
      </c>
      <c r="V102">
        <v>9.24</v>
      </c>
      <c r="W102" s="1">
        <v>39324</v>
      </c>
      <c r="X102">
        <v>9.5399999999999991</v>
      </c>
      <c r="Y102" s="1">
        <v>39428</v>
      </c>
      <c r="Z102">
        <v>10.3</v>
      </c>
      <c r="AA102" s="1">
        <v>39547</v>
      </c>
      <c r="AB102">
        <v>12.4</v>
      </c>
      <c r="AC102" s="1">
        <v>39602</v>
      </c>
      <c r="AD102">
        <v>9.7100000000000009</v>
      </c>
      <c r="AE102" s="1">
        <v>39693</v>
      </c>
      <c r="AF102">
        <v>12.71</v>
      </c>
      <c r="AG102" s="1">
        <v>39791</v>
      </c>
      <c r="AH102">
        <v>11.22</v>
      </c>
      <c r="AI102" s="1">
        <v>39906</v>
      </c>
      <c r="AJ102">
        <v>12.55</v>
      </c>
      <c r="AK102" s="1">
        <v>39967</v>
      </c>
      <c r="AL102">
        <v>14.89</v>
      </c>
      <c r="AM102" s="1">
        <v>40058</v>
      </c>
      <c r="AN102">
        <v>23.68</v>
      </c>
      <c r="AO102" s="1">
        <v>40156</v>
      </c>
      <c r="AP102">
        <v>22.15</v>
      </c>
      <c r="AQ102" s="1">
        <v>40273</v>
      </c>
      <c r="AR102">
        <v>16.399999999999999</v>
      </c>
      <c r="AS102" s="1">
        <v>40332</v>
      </c>
      <c r="AT102">
        <v>13.99</v>
      </c>
      <c r="AU102" s="1">
        <v>40421</v>
      </c>
      <c r="AV102">
        <v>19.75</v>
      </c>
      <c r="AW102" s="1">
        <v>40521</v>
      </c>
      <c r="AX102">
        <v>28.71</v>
      </c>
      <c r="AY102" s="1">
        <v>40637</v>
      </c>
      <c r="AZ102">
        <v>28</v>
      </c>
      <c r="BA102" s="1">
        <v>40696</v>
      </c>
      <c r="BB102">
        <v>23.52</v>
      </c>
      <c r="BC102" s="1">
        <v>40786</v>
      </c>
      <c r="BD102">
        <v>29.68</v>
      </c>
      <c r="BE102" s="1">
        <v>40889</v>
      </c>
      <c r="BF102">
        <v>23.29</v>
      </c>
      <c r="BG102" s="1">
        <v>41003</v>
      </c>
      <c r="BH102">
        <v>24.42</v>
      </c>
      <c r="BI102" s="1">
        <v>41061</v>
      </c>
      <c r="BJ102">
        <v>19.09</v>
      </c>
      <c r="BK102" s="1">
        <v>41151</v>
      </c>
      <c r="BL102">
        <v>19.75</v>
      </c>
      <c r="BM102" s="1">
        <v>41254</v>
      </c>
      <c r="BN102">
        <v>18.88</v>
      </c>
      <c r="BO102" s="1">
        <v>41369</v>
      </c>
      <c r="BP102">
        <v>17.649999999999999</v>
      </c>
      <c r="BQ102" s="1">
        <v>41428</v>
      </c>
      <c r="BR102">
        <v>16.43</v>
      </c>
      <c r="BS102" s="1">
        <v>41516</v>
      </c>
      <c r="BT102">
        <v>16.34</v>
      </c>
      <c r="BU102" s="1">
        <v>41618</v>
      </c>
      <c r="BV102">
        <v>16.62</v>
      </c>
      <c r="BW102" s="1">
        <v>41733</v>
      </c>
      <c r="BX102">
        <v>17.350000000000001</v>
      </c>
      <c r="BY102" s="1">
        <v>41793</v>
      </c>
      <c r="BZ102">
        <v>17.190000000000001</v>
      </c>
      <c r="CA102" s="1">
        <v>41885</v>
      </c>
      <c r="CB102">
        <v>15.62</v>
      </c>
      <c r="CC102" s="1">
        <v>41982</v>
      </c>
      <c r="CD102">
        <v>15.42</v>
      </c>
      <c r="CE102" s="1">
        <v>42100</v>
      </c>
      <c r="CF102">
        <v>12.54</v>
      </c>
      <c r="CG102" s="1">
        <v>42158</v>
      </c>
      <c r="CH102">
        <v>12.05</v>
      </c>
      <c r="CI102" s="1">
        <v>42248</v>
      </c>
      <c r="CJ102">
        <v>10.71</v>
      </c>
      <c r="CK102" s="1">
        <v>42348</v>
      </c>
      <c r="CL102">
        <v>14.55</v>
      </c>
      <c r="CM102" s="1">
        <v>42465</v>
      </c>
      <c r="CN102">
        <v>14.64</v>
      </c>
      <c r="CO102" s="1">
        <v>42523</v>
      </c>
      <c r="CP102">
        <v>18.079999999999998</v>
      </c>
      <c r="CQ102" s="1">
        <v>42612</v>
      </c>
      <c r="CR102">
        <v>20.52</v>
      </c>
      <c r="CS102" s="1">
        <v>42713</v>
      </c>
      <c r="CT102">
        <v>19.239999999999998</v>
      </c>
      <c r="CU102" s="1">
        <v>42829</v>
      </c>
      <c r="CV102">
        <v>16.16</v>
      </c>
      <c r="CW102" s="1">
        <v>42887</v>
      </c>
      <c r="CX102">
        <v>14.23</v>
      </c>
      <c r="CY102" s="1">
        <v>42978</v>
      </c>
      <c r="CZ102">
        <v>14.4</v>
      </c>
      <c r="DA102" s="1">
        <v>43080</v>
      </c>
      <c r="DB102">
        <v>13.95</v>
      </c>
      <c r="DC102" s="1">
        <v>43195</v>
      </c>
      <c r="DD102">
        <v>12.35</v>
      </c>
      <c r="DE102" s="1">
        <v>43252</v>
      </c>
      <c r="DF102">
        <v>12.52</v>
      </c>
      <c r="DG102" s="1">
        <v>43342</v>
      </c>
      <c r="DH102">
        <v>10.57</v>
      </c>
      <c r="DI102" s="1">
        <v>43445</v>
      </c>
      <c r="DJ102">
        <v>12.83</v>
      </c>
      <c r="DK102" s="1">
        <v>43559</v>
      </c>
      <c r="DL102">
        <v>12.71</v>
      </c>
      <c r="DM102" s="1">
        <v>43619</v>
      </c>
      <c r="DN102">
        <v>12.19</v>
      </c>
      <c r="DO102" s="1">
        <v>43711</v>
      </c>
      <c r="DP102">
        <v>11.19</v>
      </c>
      <c r="DQ102" s="1">
        <v>43809</v>
      </c>
      <c r="DR102">
        <v>13.46</v>
      </c>
    </row>
    <row r="103" spans="1:122" x14ac:dyDescent="0.3">
      <c r="A103" s="1">
        <v>38334</v>
      </c>
      <c r="B103">
        <v>8.7100000000000009</v>
      </c>
      <c r="C103" s="1">
        <v>38449</v>
      </c>
      <c r="D103">
        <v>8.66</v>
      </c>
      <c r="E103" s="1">
        <v>38506</v>
      </c>
      <c r="F103">
        <v>8.8800000000000008</v>
      </c>
      <c r="G103" s="1">
        <v>38595</v>
      </c>
      <c r="H103">
        <v>10.07</v>
      </c>
      <c r="I103" s="1">
        <v>38699</v>
      </c>
      <c r="J103">
        <v>13.81</v>
      </c>
      <c r="K103" s="1">
        <v>38813</v>
      </c>
      <c r="L103">
        <v>17.77</v>
      </c>
      <c r="M103" s="1">
        <v>38870</v>
      </c>
      <c r="N103">
        <v>15.21</v>
      </c>
      <c r="O103" s="1">
        <v>38961</v>
      </c>
      <c r="P103">
        <v>11.39</v>
      </c>
      <c r="Q103" s="1">
        <v>39064</v>
      </c>
      <c r="R103">
        <v>11.32</v>
      </c>
      <c r="S103" s="1">
        <v>39182</v>
      </c>
      <c r="T103">
        <v>9.75</v>
      </c>
      <c r="U103" s="1">
        <v>39237</v>
      </c>
      <c r="V103">
        <v>8.92</v>
      </c>
      <c r="W103" s="1">
        <v>39325</v>
      </c>
      <c r="X103">
        <v>9.48</v>
      </c>
      <c r="Y103" s="1">
        <v>39429</v>
      </c>
      <c r="Z103">
        <v>10.31</v>
      </c>
      <c r="AA103" s="1">
        <v>39548</v>
      </c>
      <c r="AB103">
        <v>12.52</v>
      </c>
      <c r="AC103" s="1">
        <v>39603</v>
      </c>
      <c r="AD103">
        <v>9.52</v>
      </c>
      <c r="AE103" s="1">
        <v>39694</v>
      </c>
      <c r="AF103">
        <v>12.51</v>
      </c>
      <c r="AG103" s="1">
        <v>39792</v>
      </c>
      <c r="AH103">
        <v>11.62</v>
      </c>
      <c r="AI103" s="1">
        <v>39909</v>
      </c>
      <c r="AJ103">
        <v>12.22</v>
      </c>
      <c r="AK103" s="1">
        <v>39968</v>
      </c>
      <c r="AL103">
        <v>15.24</v>
      </c>
      <c r="AM103" s="1">
        <v>40059</v>
      </c>
      <c r="AN103">
        <v>23.14</v>
      </c>
      <c r="AO103" s="1">
        <v>40157</v>
      </c>
      <c r="AP103">
        <v>23.26</v>
      </c>
      <c r="AQ103" s="1">
        <v>40274</v>
      </c>
      <c r="AR103">
        <v>15.89</v>
      </c>
      <c r="AS103" s="1">
        <v>40333</v>
      </c>
      <c r="AT103">
        <v>14.52</v>
      </c>
      <c r="AU103" s="1">
        <v>40422</v>
      </c>
      <c r="AV103">
        <v>20.49</v>
      </c>
      <c r="AW103" s="1">
        <v>40522</v>
      </c>
      <c r="AX103">
        <v>29.13</v>
      </c>
      <c r="AY103" s="1">
        <v>40638</v>
      </c>
      <c r="AZ103">
        <v>27.55</v>
      </c>
      <c r="BA103" s="1">
        <v>40697</v>
      </c>
      <c r="BB103">
        <v>23.95</v>
      </c>
      <c r="BC103" s="1">
        <v>40787</v>
      </c>
      <c r="BD103">
        <v>29.59</v>
      </c>
      <c r="BE103" s="1">
        <v>40890</v>
      </c>
      <c r="BF103">
        <v>23.44</v>
      </c>
      <c r="BG103" s="1">
        <v>41004</v>
      </c>
      <c r="BH103">
        <v>24.58</v>
      </c>
      <c r="BI103" s="1">
        <v>41064</v>
      </c>
      <c r="BJ103">
        <v>18.899999999999999</v>
      </c>
      <c r="BK103" s="1">
        <v>41152</v>
      </c>
      <c r="BL103">
        <v>19.78</v>
      </c>
      <c r="BM103" s="1">
        <v>41255</v>
      </c>
      <c r="BN103">
        <v>18.54</v>
      </c>
      <c r="BO103" s="1">
        <v>41372</v>
      </c>
      <c r="BP103">
        <v>17.7</v>
      </c>
      <c r="BQ103" s="1">
        <v>41429</v>
      </c>
      <c r="BR103">
        <v>16.38</v>
      </c>
      <c r="BS103" s="1">
        <v>41520</v>
      </c>
      <c r="BT103">
        <v>16.47</v>
      </c>
      <c r="BU103" s="1">
        <v>41619</v>
      </c>
      <c r="BV103">
        <v>16.510000000000002</v>
      </c>
      <c r="BW103" s="1">
        <v>41736</v>
      </c>
      <c r="BX103">
        <v>16.940000000000001</v>
      </c>
      <c r="BY103" s="1">
        <v>41794</v>
      </c>
      <c r="BZ103">
        <v>17.04</v>
      </c>
      <c r="CA103" s="1">
        <v>41886</v>
      </c>
      <c r="CB103">
        <v>15.13</v>
      </c>
      <c r="CC103" s="1">
        <v>41983</v>
      </c>
      <c r="CD103">
        <v>15.47</v>
      </c>
      <c r="CE103" s="1">
        <v>42101</v>
      </c>
      <c r="CF103">
        <v>12.77</v>
      </c>
      <c r="CG103" s="1">
        <v>42159</v>
      </c>
      <c r="CH103">
        <v>12.12</v>
      </c>
      <c r="CI103" s="1">
        <v>42249</v>
      </c>
      <c r="CJ103">
        <v>10.73</v>
      </c>
      <c r="CK103" s="1">
        <v>42349</v>
      </c>
      <c r="CL103">
        <v>14.58</v>
      </c>
      <c r="CM103" s="1">
        <v>42466</v>
      </c>
      <c r="CN103">
        <v>14.62</v>
      </c>
      <c r="CO103" s="1">
        <v>42524</v>
      </c>
      <c r="CP103">
        <v>18.75</v>
      </c>
      <c r="CQ103" s="1">
        <v>42613</v>
      </c>
      <c r="CR103">
        <v>20.059999999999999</v>
      </c>
      <c r="CS103" s="1">
        <v>42716</v>
      </c>
      <c r="CT103">
        <v>19.25</v>
      </c>
      <c r="CU103" s="1">
        <v>42830</v>
      </c>
      <c r="CV103">
        <v>16.100000000000001</v>
      </c>
      <c r="CW103" s="1">
        <v>42888</v>
      </c>
      <c r="CX103">
        <v>13.74</v>
      </c>
      <c r="CY103" s="1">
        <v>42979</v>
      </c>
      <c r="CZ103">
        <v>13.75</v>
      </c>
      <c r="DA103" s="1">
        <v>43081</v>
      </c>
      <c r="DB103">
        <v>13.77</v>
      </c>
      <c r="DC103" s="1">
        <v>43196</v>
      </c>
      <c r="DD103">
        <v>12.34</v>
      </c>
      <c r="DE103" s="1">
        <v>43255</v>
      </c>
      <c r="DF103">
        <v>11.9</v>
      </c>
      <c r="DG103" s="1">
        <v>43343</v>
      </c>
      <c r="DH103">
        <v>10.6</v>
      </c>
      <c r="DI103" s="1">
        <v>43446</v>
      </c>
      <c r="DJ103">
        <v>12.74</v>
      </c>
      <c r="DK103" s="1">
        <v>43560</v>
      </c>
      <c r="DL103">
        <v>12.76</v>
      </c>
      <c r="DM103" s="1">
        <v>43620</v>
      </c>
      <c r="DN103">
        <v>12.42</v>
      </c>
      <c r="DO103" s="1">
        <v>43712</v>
      </c>
      <c r="DP103">
        <v>11.01</v>
      </c>
      <c r="DQ103" s="1">
        <v>43810</v>
      </c>
      <c r="DR103">
        <v>13.42</v>
      </c>
    </row>
    <row r="104" spans="1:122" x14ac:dyDescent="0.3">
      <c r="A104" s="1">
        <v>38335</v>
      </c>
      <c r="B104">
        <v>8.59</v>
      </c>
      <c r="C104" s="1">
        <v>38450</v>
      </c>
      <c r="D104">
        <v>8.48</v>
      </c>
      <c r="E104" s="1">
        <v>38509</v>
      </c>
      <c r="F104">
        <v>8.83</v>
      </c>
      <c r="G104" s="1">
        <v>38596</v>
      </c>
      <c r="H104">
        <v>10.1</v>
      </c>
      <c r="I104" s="1">
        <v>38700</v>
      </c>
      <c r="J104">
        <v>13.59</v>
      </c>
      <c r="K104" s="1">
        <v>38814</v>
      </c>
      <c r="L104">
        <v>17.12</v>
      </c>
      <c r="M104" s="1">
        <v>38873</v>
      </c>
      <c r="N104">
        <v>15.39</v>
      </c>
      <c r="O104" s="1">
        <v>38965</v>
      </c>
      <c r="P104">
        <v>11.49</v>
      </c>
      <c r="Q104" s="1">
        <v>39065</v>
      </c>
      <c r="R104">
        <v>11.32</v>
      </c>
      <c r="S104" s="1">
        <v>39183</v>
      </c>
      <c r="T104">
        <v>9.91</v>
      </c>
      <c r="U104" s="1">
        <v>39238</v>
      </c>
      <c r="V104">
        <v>8.56</v>
      </c>
      <c r="W104" s="1">
        <v>39329</v>
      </c>
      <c r="X104">
        <v>9.4499999999999993</v>
      </c>
      <c r="Y104" s="1">
        <v>39430</v>
      </c>
      <c r="Z104">
        <v>10.48</v>
      </c>
      <c r="AA104" s="1">
        <v>39549</v>
      </c>
      <c r="AB104">
        <v>12.34</v>
      </c>
      <c r="AC104" s="1">
        <v>39604</v>
      </c>
      <c r="AD104">
        <v>9.56</v>
      </c>
      <c r="AE104" s="1">
        <v>39695</v>
      </c>
      <c r="AF104">
        <v>12.65</v>
      </c>
      <c r="AG104" s="1">
        <v>39793</v>
      </c>
      <c r="AH104">
        <v>11.89</v>
      </c>
      <c r="AI104" s="1">
        <v>39910</v>
      </c>
      <c r="AJ104">
        <v>12.23</v>
      </c>
      <c r="AK104" s="1">
        <v>39969</v>
      </c>
      <c r="AL104">
        <v>15.53</v>
      </c>
      <c r="AM104" s="1">
        <v>40060</v>
      </c>
      <c r="AN104">
        <v>21.6</v>
      </c>
      <c r="AO104" s="1">
        <v>40158</v>
      </c>
      <c r="AP104">
        <v>24</v>
      </c>
      <c r="AQ104" s="1">
        <v>40275</v>
      </c>
      <c r="AR104">
        <v>16.16</v>
      </c>
      <c r="AS104" s="1">
        <v>40336</v>
      </c>
      <c r="AT104">
        <v>14.33</v>
      </c>
      <c r="AU104" s="1">
        <v>40423</v>
      </c>
      <c r="AV104">
        <v>20.81</v>
      </c>
      <c r="AW104" s="1">
        <v>40525</v>
      </c>
      <c r="AX104">
        <v>30.49</v>
      </c>
      <c r="AY104" s="1">
        <v>40639</v>
      </c>
      <c r="AZ104">
        <v>26.71</v>
      </c>
      <c r="BA104" s="1">
        <v>40700</v>
      </c>
      <c r="BB104">
        <v>23.59</v>
      </c>
      <c r="BC104" s="1">
        <v>40788</v>
      </c>
      <c r="BD104">
        <v>29.18</v>
      </c>
      <c r="BE104" s="1">
        <v>40891</v>
      </c>
      <c r="BF104">
        <v>22.8</v>
      </c>
      <c r="BG104" s="1">
        <v>41008</v>
      </c>
      <c r="BH104">
        <v>24.43</v>
      </c>
      <c r="BI104" s="1">
        <v>41065</v>
      </c>
      <c r="BJ104">
        <v>19.059999999999999</v>
      </c>
      <c r="BK104" s="1">
        <v>41156</v>
      </c>
      <c r="BL104">
        <v>19.34</v>
      </c>
      <c r="BM104" s="1">
        <v>41256</v>
      </c>
      <c r="BN104">
        <v>18.54</v>
      </c>
      <c r="BO104" s="1">
        <v>41373</v>
      </c>
      <c r="BP104">
        <v>17.72</v>
      </c>
      <c r="BQ104" s="1">
        <v>41430</v>
      </c>
      <c r="BR104">
        <v>16.38</v>
      </c>
      <c r="BS104" s="1">
        <v>41521</v>
      </c>
      <c r="BT104">
        <v>16.38</v>
      </c>
      <c r="BU104" s="1">
        <v>41620</v>
      </c>
      <c r="BV104">
        <v>16.3</v>
      </c>
      <c r="BW104" s="1">
        <v>41737</v>
      </c>
      <c r="BX104">
        <v>17.16</v>
      </c>
      <c r="BY104" s="1">
        <v>41795</v>
      </c>
      <c r="BZ104">
        <v>16.829999999999998</v>
      </c>
      <c r="CA104" s="1">
        <v>41887</v>
      </c>
      <c r="CB104">
        <v>15</v>
      </c>
      <c r="CC104" s="1">
        <v>41984</v>
      </c>
      <c r="CD104">
        <v>15.15</v>
      </c>
      <c r="CE104" s="1">
        <v>42102</v>
      </c>
      <c r="CF104">
        <v>12.97</v>
      </c>
      <c r="CG104" s="1">
        <v>42160</v>
      </c>
      <c r="CH104">
        <v>12.05</v>
      </c>
      <c r="CI104" s="1">
        <v>42250</v>
      </c>
      <c r="CJ104">
        <v>11.34</v>
      </c>
      <c r="CK104" s="1">
        <v>42352</v>
      </c>
      <c r="CL104">
        <v>14.51</v>
      </c>
      <c r="CM104" s="1">
        <v>42467</v>
      </c>
      <c r="CN104">
        <v>14.43</v>
      </c>
      <c r="CO104" s="1">
        <v>42527</v>
      </c>
      <c r="CP104">
        <v>18.78</v>
      </c>
      <c r="CQ104" s="1">
        <v>42614</v>
      </c>
      <c r="CR104">
        <v>19.59</v>
      </c>
      <c r="CS104" s="1">
        <v>42717</v>
      </c>
      <c r="CT104">
        <v>18.600000000000001</v>
      </c>
      <c r="CU104" s="1">
        <v>42831</v>
      </c>
      <c r="CV104">
        <v>16.45</v>
      </c>
      <c r="CW104" s="1">
        <v>42891</v>
      </c>
      <c r="CX104">
        <v>13.89</v>
      </c>
      <c r="CY104" s="1">
        <v>42983</v>
      </c>
      <c r="CZ104">
        <v>14.03</v>
      </c>
      <c r="DA104" s="1">
        <v>43082</v>
      </c>
      <c r="DB104">
        <v>13.85</v>
      </c>
      <c r="DC104" s="1">
        <v>43199</v>
      </c>
      <c r="DD104">
        <v>12.36</v>
      </c>
      <c r="DE104" s="1">
        <v>43256</v>
      </c>
      <c r="DF104">
        <v>12.02</v>
      </c>
      <c r="DG104" s="1">
        <v>43347</v>
      </c>
      <c r="DH104">
        <v>10.64</v>
      </c>
      <c r="DI104" s="1">
        <v>43447</v>
      </c>
      <c r="DJ104">
        <v>12.75</v>
      </c>
      <c r="DK104" s="1">
        <v>43563</v>
      </c>
      <c r="DL104">
        <v>12.57</v>
      </c>
      <c r="DM104" s="1">
        <v>43621</v>
      </c>
      <c r="DN104">
        <v>12.21</v>
      </c>
      <c r="DO104" s="1">
        <v>43713</v>
      </c>
      <c r="DP104">
        <v>10.97</v>
      </c>
      <c r="DQ104" s="1">
        <v>43811</v>
      </c>
      <c r="DR104">
        <v>13.52</v>
      </c>
    </row>
    <row r="105" spans="1:122" x14ac:dyDescent="0.3">
      <c r="A105" s="1">
        <v>38336</v>
      </c>
      <c r="B105">
        <v>8.5500000000000007</v>
      </c>
      <c r="C105" s="1">
        <v>38453</v>
      </c>
      <c r="D105">
        <v>8.35</v>
      </c>
      <c r="E105" s="1">
        <v>38510</v>
      </c>
      <c r="F105">
        <v>8.8000000000000007</v>
      </c>
      <c r="G105" s="1">
        <v>38597</v>
      </c>
      <c r="H105">
        <v>10.11</v>
      </c>
      <c r="I105" s="1">
        <v>38701</v>
      </c>
      <c r="J105">
        <v>13.87</v>
      </c>
      <c r="K105" s="1">
        <v>38817</v>
      </c>
      <c r="L105">
        <v>17.010000000000002</v>
      </c>
      <c r="M105" s="1">
        <v>38874</v>
      </c>
      <c r="N105">
        <v>15.09</v>
      </c>
      <c r="O105" s="1">
        <v>38966</v>
      </c>
      <c r="P105">
        <v>11.64</v>
      </c>
      <c r="Q105" s="1">
        <v>39066</v>
      </c>
      <c r="R105">
        <v>11.5</v>
      </c>
      <c r="S105" s="1">
        <v>39184</v>
      </c>
      <c r="T105">
        <v>9.8800000000000008</v>
      </c>
      <c r="U105" s="1">
        <v>39239</v>
      </c>
      <c r="V105">
        <v>8.69</v>
      </c>
      <c r="W105" s="1">
        <v>39330</v>
      </c>
      <c r="X105">
        <v>9.3800000000000008</v>
      </c>
      <c r="Y105" s="1">
        <v>39433</v>
      </c>
      <c r="Z105">
        <v>10.76</v>
      </c>
      <c r="AA105" s="1">
        <v>39552</v>
      </c>
      <c r="AB105">
        <v>12.37</v>
      </c>
      <c r="AC105" s="1">
        <v>39605</v>
      </c>
      <c r="AD105">
        <v>9.74</v>
      </c>
      <c r="AE105" s="1">
        <v>39696</v>
      </c>
      <c r="AF105">
        <v>12.54</v>
      </c>
      <c r="AG105" s="1">
        <v>39794</v>
      </c>
      <c r="AH105">
        <v>11.64</v>
      </c>
      <c r="AI105" s="1">
        <v>39911</v>
      </c>
      <c r="AJ105">
        <v>12.38</v>
      </c>
      <c r="AK105" s="1">
        <v>39972</v>
      </c>
      <c r="AL105">
        <v>15.37</v>
      </c>
      <c r="AM105" s="1">
        <v>40064</v>
      </c>
      <c r="AN105">
        <v>20.87</v>
      </c>
      <c r="AO105" s="1">
        <v>40161</v>
      </c>
      <c r="AP105">
        <v>25.28</v>
      </c>
      <c r="AQ105" s="1">
        <v>40276</v>
      </c>
      <c r="AR105">
        <v>15.92</v>
      </c>
      <c r="AS105" s="1">
        <v>40337</v>
      </c>
      <c r="AT105">
        <v>14.88</v>
      </c>
      <c r="AU105" s="1">
        <v>40424</v>
      </c>
      <c r="AV105">
        <v>20.6</v>
      </c>
      <c r="AW105" s="1">
        <v>40526</v>
      </c>
      <c r="AX105">
        <v>30.78</v>
      </c>
      <c r="AY105" s="1">
        <v>40640</v>
      </c>
      <c r="AZ105">
        <v>26.5</v>
      </c>
      <c r="BA105" s="1">
        <v>40701</v>
      </c>
      <c r="BB105">
        <v>24.35</v>
      </c>
      <c r="BC105" s="1">
        <v>40792</v>
      </c>
      <c r="BD105">
        <v>28.29</v>
      </c>
      <c r="BE105" s="1">
        <v>40892</v>
      </c>
      <c r="BF105">
        <v>22.75</v>
      </c>
      <c r="BG105" s="1">
        <v>41009</v>
      </c>
      <c r="BH105">
        <v>23.87</v>
      </c>
      <c r="BI105" s="1">
        <v>41066</v>
      </c>
      <c r="BJ105">
        <v>19.899999999999999</v>
      </c>
      <c r="BK105" s="1">
        <v>41157</v>
      </c>
      <c r="BL105">
        <v>19.010000000000002</v>
      </c>
      <c r="BM105" s="1">
        <v>41257</v>
      </c>
      <c r="BN105">
        <v>19.010000000000002</v>
      </c>
      <c r="BO105" s="1">
        <v>41374</v>
      </c>
      <c r="BP105">
        <v>17.899999999999999</v>
      </c>
      <c r="BQ105" s="1">
        <v>41431</v>
      </c>
      <c r="BR105">
        <v>16.48</v>
      </c>
      <c r="BS105" s="1">
        <v>41522</v>
      </c>
      <c r="BT105">
        <v>16.510000000000002</v>
      </c>
      <c r="BU105" s="1">
        <v>41621</v>
      </c>
      <c r="BV105">
        <v>16.27</v>
      </c>
      <c r="BW105" s="1">
        <v>41738</v>
      </c>
      <c r="BX105">
        <v>17.04</v>
      </c>
      <c r="BY105" s="1">
        <v>41796</v>
      </c>
      <c r="BZ105">
        <v>16.920000000000002</v>
      </c>
      <c r="CA105" s="1">
        <v>41890</v>
      </c>
      <c r="CB105">
        <v>14.94</v>
      </c>
      <c r="CC105" s="1">
        <v>41985</v>
      </c>
      <c r="CD105">
        <v>14.98</v>
      </c>
      <c r="CE105" s="1">
        <v>42103</v>
      </c>
      <c r="CF105">
        <v>12.8</v>
      </c>
      <c r="CG105" s="1">
        <v>42163</v>
      </c>
      <c r="CH105">
        <v>12.16</v>
      </c>
      <c r="CI105" s="1">
        <v>42251</v>
      </c>
      <c r="CJ105">
        <v>11.27</v>
      </c>
      <c r="CK105" s="1">
        <v>42353</v>
      </c>
      <c r="CL105">
        <v>14.59</v>
      </c>
      <c r="CM105" s="1">
        <v>42468</v>
      </c>
      <c r="CN105">
        <v>14.69</v>
      </c>
      <c r="CO105" s="1">
        <v>42528</v>
      </c>
      <c r="CP105">
        <v>19</v>
      </c>
      <c r="CQ105" s="1">
        <v>42615</v>
      </c>
      <c r="CR105">
        <v>20.18</v>
      </c>
      <c r="CS105" s="1">
        <v>42718</v>
      </c>
      <c r="CT105">
        <v>18.03</v>
      </c>
      <c r="CU105" s="1">
        <v>42832</v>
      </c>
      <c r="CV105">
        <v>16.77</v>
      </c>
      <c r="CW105" s="1">
        <v>42892</v>
      </c>
      <c r="CX105">
        <v>13.98</v>
      </c>
      <c r="CY105" s="1">
        <v>42984</v>
      </c>
      <c r="CZ105">
        <v>14.29</v>
      </c>
      <c r="DA105" s="1">
        <v>43083</v>
      </c>
      <c r="DB105">
        <v>13.77</v>
      </c>
      <c r="DC105" s="1">
        <v>43200</v>
      </c>
      <c r="DD105">
        <v>12.13</v>
      </c>
      <c r="DE105" s="1">
        <v>43257</v>
      </c>
      <c r="DF105">
        <v>12.2</v>
      </c>
      <c r="DG105" s="1">
        <v>43348</v>
      </c>
      <c r="DH105">
        <v>10.89</v>
      </c>
      <c r="DI105" s="1">
        <v>43448</v>
      </c>
      <c r="DJ105">
        <v>12.65</v>
      </c>
      <c r="DK105" s="1">
        <v>43564</v>
      </c>
      <c r="DL105">
        <v>12.78</v>
      </c>
      <c r="DM105" s="1">
        <v>43622</v>
      </c>
      <c r="DN105">
        <v>12.51</v>
      </c>
      <c r="DO105" s="1">
        <v>43714</v>
      </c>
      <c r="DP105">
        <v>11.02</v>
      </c>
      <c r="DQ105" s="1">
        <v>43812</v>
      </c>
      <c r="DR105">
        <v>13.5</v>
      </c>
    </row>
    <row r="106" spans="1:122" x14ac:dyDescent="0.3">
      <c r="A106" s="1">
        <v>38337</v>
      </c>
      <c r="B106">
        <v>8.48</v>
      </c>
      <c r="C106" s="1">
        <v>38454</v>
      </c>
      <c r="D106">
        <v>8.4499999999999993</v>
      </c>
      <c r="E106" s="1">
        <v>38511</v>
      </c>
      <c r="F106">
        <v>8.7799999999999994</v>
      </c>
      <c r="G106" s="1">
        <v>38601</v>
      </c>
      <c r="H106">
        <v>10.199999999999999</v>
      </c>
      <c r="I106" s="1">
        <v>38702</v>
      </c>
      <c r="J106">
        <v>14.2</v>
      </c>
      <c r="K106" s="1">
        <v>38818</v>
      </c>
      <c r="L106">
        <v>17</v>
      </c>
      <c r="M106" s="1">
        <v>38875</v>
      </c>
      <c r="N106">
        <v>15.22</v>
      </c>
      <c r="O106" s="1">
        <v>38967</v>
      </c>
      <c r="P106">
        <v>11.62</v>
      </c>
      <c r="Q106" s="1">
        <v>39069</v>
      </c>
      <c r="R106">
        <v>12.03</v>
      </c>
      <c r="S106" s="1">
        <v>39185</v>
      </c>
      <c r="T106">
        <v>9.9</v>
      </c>
      <c r="U106" s="1">
        <v>39240</v>
      </c>
      <c r="V106">
        <v>8.58</v>
      </c>
      <c r="W106" s="1">
        <v>39331</v>
      </c>
      <c r="X106">
        <v>9.3699999999999992</v>
      </c>
      <c r="Y106" s="1">
        <v>39434</v>
      </c>
      <c r="Z106">
        <v>10.64</v>
      </c>
      <c r="AA106" s="1">
        <v>39553</v>
      </c>
      <c r="AB106">
        <v>12.67</v>
      </c>
      <c r="AC106" s="1">
        <v>39608</v>
      </c>
      <c r="AD106">
        <v>9.6999999999999993</v>
      </c>
      <c r="AE106" s="1">
        <v>39699</v>
      </c>
      <c r="AF106">
        <v>12.37</v>
      </c>
      <c r="AG106" s="1">
        <v>39797</v>
      </c>
      <c r="AH106">
        <v>11.52</v>
      </c>
      <c r="AI106" s="1">
        <v>39912</v>
      </c>
      <c r="AJ106">
        <v>12.74</v>
      </c>
      <c r="AK106" s="1">
        <v>39973</v>
      </c>
      <c r="AL106">
        <v>15.56</v>
      </c>
      <c r="AM106" s="1">
        <v>40065</v>
      </c>
      <c r="AN106">
        <v>20.99</v>
      </c>
      <c r="AO106" s="1">
        <v>40162</v>
      </c>
      <c r="AP106">
        <v>24.82</v>
      </c>
      <c r="AQ106" s="1">
        <v>40277</v>
      </c>
      <c r="AR106">
        <v>16.39</v>
      </c>
      <c r="AS106" s="1">
        <v>40338</v>
      </c>
      <c r="AT106">
        <v>15.16</v>
      </c>
      <c r="AU106" s="1">
        <v>40428</v>
      </c>
      <c r="AV106">
        <v>21.45</v>
      </c>
      <c r="AW106" s="1">
        <v>40527</v>
      </c>
      <c r="AX106">
        <v>31.11</v>
      </c>
      <c r="AY106" s="1">
        <v>40641</v>
      </c>
      <c r="AZ106">
        <v>25.66</v>
      </c>
      <c r="BA106" s="1">
        <v>40702</v>
      </c>
      <c r="BB106">
        <v>24.95</v>
      </c>
      <c r="BC106" s="1">
        <v>40793</v>
      </c>
      <c r="BD106">
        <v>28.41</v>
      </c>
      <c r="BE106" s="1">
        <v>40893</v>
      </c>
      <c r="BF106">
        <v>23.08</v>
      </c>
      <c r="BG106" s="1">
        <v>41010</v>
      </c>
      <c r="BH106">
        <v>23.95</v>
      </c>
      <c r="BI106" s="1">
        <v>41067</v>
      </c>
      <c r="BJ106">
        <v>19.760000000000002</v>
      </c>
      <c r="BK106" s="1">
        <v>41158</v>
      </c>
      <c r="BL106">
        <v>18.87</v>
      </c>
      <c r="BM106" s="1">
        <v>41260</v>
      </c>
      <c r="BN106">
        <v>19.41</v>
      </c>
      <c r="BO106" s="1">
        <v>41375</v>
      </c>
      <c r="BP106">
        <v>17.84</v>
      </c>
      <c r="BQ106" s="1">
        <v>41432</v>
      </c>
      <c r="BR106">
        <v>16.43</v>
      </c>
      <c r="BS106" s="1">
        <v>41523</v>
      </c>
      <c r="BT106">
        <v>16.79</v>
      </c>
      <c r="BU106" s="1">
        <v>41624</v>
      </c>
      <c r="BV106">
        <v>16.27</v>
      </c>
      <c r="BW106" s="1">
        <v>41739</v>
      </c>
      <c r="BX106">
        <v>17.079999999999998</v>
      </c>
      <c r="BY106" s="1">
        <v>41799</v>
      </c>
      <c r="BZ106">
        <v>16.98</v>
      </c>
      <c r="CA106" s="1">
        <v>41891</v>
      </c>
      <c r="CB106">
        <v>14.88</v>
      </c>
      <c r="CC106" s="1">
        <v>41988</v>
      </c>
      <c r="CD106">
        <v>14.96</v>
      </c>
      <c r="CE106" s="1">
        <v>42104</v>
      </c>
      <c r="CF106">
        <v>12.83</v>
      </c>
      <c r="CG106" s="1">
        <v>42164</v>
      </c>
      <c r="CH106">
        <v>12.07</v>
      </c>
      <c r="CI106" s="1">
        <v>42255</v>
      </c>
      <c r="CJ106">
        <v>11.07</v>
      </c>
      <c r="CK106" s="1">
        <v>42354</v>
      </c>
      <c r="CL106">
        <v>14.59</v>
      </c>
      <c r="CM106" s="1">
        <v>42471</v>
      </c>
      <c r="CN106">
        <v>14.15</v>
      </c>
      <c r="CO106" s="1">
        <v>42529</v>
      </c>
      <c r="CP106">
        <v>19.61</v>
      </c>
      <c r="CQ106" s="1">
        <v>42619</v>
      </c>
      <c r="CR106">
        <v>20.22</v>
      </c>
      <c r="CS106" s="1">
        <v>42719</v>
      </c>
      <c r="CT106">
        <v>18.559999999999999</v>
      </c>
      <c r="CU106" s="1">
        <v>42835</v>
      </c>
      <c r="CV106">
        <v>16.63</v>
      </c>
      <c r="CW106" s="1">
        <v>42893</v>
      </c>
      <c r="CX106">
        <v>14.14</v>
      </c>
      <c r="CY106" s="1">
        <v>42985</v>
      </c>
      <c r="CZ106">
        <v>14.03</v>
      </c>
      <c r="DA106" s="1">
        <v>43084</v>
      </c>
      <c r="DB106">
        <v>13.66</v>
      </c>
      <c r="DC106" s="1">
        <v>43201</v>
      </c>
      <c r="DD106">
        <v>12.06</v>
      </c>
      <c r="DE106" s="1">
        <v>43258</v>
      </c>
      <c r="DF106">
        <v>11.73</v>
      </c>
      <c r="DG106" s="1">
        <v>43349</v>
      </c>
      <c r="DH106">
        <v>10.8</v>
      </c>
      <c r="DI106" s="1">
        <v>43451</v>
      </c>
      <c r="DJ106">
        <v>12.49</v>
      </c>
      <c r="DK106" s="1">
        <v>43565</v>
      </c>
      <c r="DL106">
        <v>12.81</v>
      </c>
      <c r="DM106" s="1">
        <v>43623</v>
      </c>
      <c r="DN106">
        <v>12.5</v>
      </c>
      <c r="DO106" s="1">
        <v>43717</v>
      </c>
      <c r="DP106">
        <v>10.92</v>
      </c>
      <c r="DQ106" s="1">
        <v>43815</v>
      </c>
      <c r="DR106">
        <v>13.29</v>
      </c>
    </row>
    <row r="107" spans="1:122" x14ac:dyDescent="0.3">
      <c r="A107" s="1">
        <v>38338</v>
      </c>
      <c r="B107">
        <v>8.64</v>
      </c>
      <c r="C107" s="1">
        <v>38455</v>
      </c>
      <c r="D107">
        <v>8.34</v>
      </c>
      <c r="E107" s="1">
        <v>38512</v>
      </c>
      <c r="F107">
        <v>8.91</v>
      </c>
      <c r="G107" s="1">
        <v>38602</v>
      </c>
      <c r="H107">
        <v>10.130000000000001</v>
      </c>
      <c r="I107" s="1">
        <v>38705</v>
      </c>
      <c r="J107">
        <v>14.33</v>
      </c>
      <c r="K107" s="1">
        <v>38819</v>
      </c>
      <c r="L107">
        <v>16.760000000000002</v>
      </c>
      <c r="M107" s="1">
        <v>38876</v>
      </c>
      <c r="N107">
        <v>15.03</v>
      </c>
      <c r="O107" s="1">
        <v>38968</v>
      </c>
      <c r="P107">
        <v>11.89</v>
      </c>
      <c r="Q107" s="1">
        <v>39070</v>
      </c>
      <c r="R107">
        <v>12.04</v>
      </c>
      <c r="S107" s="1">
        <v>39188</v>
      </c>
      <c r="T107">
        <v>9.6999999999999993</v>
      </c>
      <c r="U107" s="1">
        <v>39241</v>
      </c>
      <c r="V107">
        <v>8.61</v>
      </c>
      <c r="W107" s="1">
        <v>39332</v>
      </c>
      <c r="X107">
        <v>9.41</v>
      </c>
      <c r="Y107" s="1">
        <v>39435</v>
      </c>
      <c r="Z107">
        <v>10.74</v>
      </c>
      <c r="AA107" s="1">
        <v>39554</v>
      </c>
      <c r="AB107">
        <v>12.65</v>
      </c>
      <c r="AC107" s="1">
        <v>39609</v>
      </c>
      <c r="AD107">
        <v>9.8000000000000007</v>
      </c>
      <c r="AE107" s="1">
        <v>39700</v>
      </c>
      <c r="AF107">
        <v>12.1</v>
      </c>
      <c r="AG107" s="1">
        <v>39798</v>
      </c>
      <c r="AH107">
        <v>11.67</v>
      </c>
      <c r="AI107" s="1">
        <v>39916</v>
      </c>
      <c r="AJ107">
        <v>13.32</v>
      </c>
      <c r="AK107" s="1">
        <v>39974</v>
      </c>
      <c r="AL107">
        <v>15.38</v>
      </c>
      <c r="AM107" s="1">
        <v>40066</v>
      </c>
      <c r="AN107">
        <v>21.79</v>
      </c>
      <c r="AO107" s="1">
        <v>40163</v>
      </c>
      <c r="AP107">
        <v>25.94</v>
      </c>
      <c r="AQ107" s="1">
        <v>40280</v>
      </c>
      <c r="AR107">
        <v>16.54</v>
      </c>
      <c r="AS107" s="1">
        <v>40339</v>
      </c>
      <c r="AT107">
        <v>15.36</v>
      </c>
      <c r="AU107" s="1">
        <v>40429</v>
      </c>
      <c r="AV107">
        <v>21.38</v>
      </c>
      <c r="AW107" s="1">
        <v>40528</v>
      </c>
      <c r="AX107">
        <v>31</v>
      </c>
      <c r="AY107" s="1">
        <v>40644</v>
      </c>
      <c r="AZ107">
        <v>26.04</v>
      </c>
      <c r="BA107" s="1">
        <v>40703</v>
      </c>
      <c r="BB107">
        <v>24.84</v>
      </c>
      <c r="BC107" s="1">
        <v>40794</v>
      </c>
      <c r="BD107">
        <v>28.73</v>
      </c>
      <c r="BE107" s="1">
        <v>40896</v>
      </c>
      <c r="BF107">
        <v>23.09</v>
      </c>
      <c r="BG107" s="1">
        <v>41011</v>
      </c>
      <c r="BH107">
        <v>24.22</v>
      </c>
      <c r="BI107" s="1">
        <v>41068</v>
      </c>
      <c r="BJ107">
        <v>19.98</v>
      </c>
      <c r="BK107" s="1">
        <v>41159</v>
      </c>
      <c r="BL107">
        <v>19.38</v>
      </c>
      <c r="BM107" s="1">
        <v>41261</v>
      </c>
      <c r="BN107">
        <v>19.39</v>
      </c>
      <c r="BO107" s="1">
        <v>41376</v>
      </c>
      <c r="BP107">
        <v>18.03</v>
      </c>
      <c r="BQ107" s="1">
        <v>41435</v>
      </c>
      <c r="BR107">
        <v>16.38</v>
      </c>
      <c r="BS107" s="1">
        <v>41526</v>
      </c>
      <c r="BT107">
        <v>17.010000000000002</v>
      </c>
      <c r="BU107" s="1">
        <v>41625</v>
      </c>
      <c r="BV107">
        <v>15.96</v>
      </c>
      <c r="BW107" s="1">
        <v>41740</v>
      </c>
      <c r="BX107">
        <v>16.8</v>
      </c>
      <c r="BY107" s="1">
        <v>41800</v>
      </c>
      <c r="BZ107">
        <v>16.97</v>
      </c>
      <c r="CA107" s="1">
        <v>41892</v>
      </c>
      <c r="CB107">
        <v>14.52</v>
      </c>
      <c r="CC107" s="1">
        <v>41989</v>
      </c>
      <c r="CD107">
        <v>14.71</v>
      </c>
      <c r="CE107" s="1">
        <v>42107</v>
      </c>
      <c r="CF107">
        <v>13.01</v>
      </c>
      <c r="CG107" s="1">
        <v>42165</v>
      </c>
      <c r="CH107">
        <v>12.01</v>
      </c>
      <c r="CI107" s="1">
        <v>42256</v>
      </c>
      <c r="CJ107">
        <v>11.43</v>
      </c>
      <c r="CK107" s="1">
        <v>42355</v>
      </c>
      <c r="CL107">
        <v>14.7</v>
      </c>
      <c r="CM107" s="1">
        <v>42472</v>
      </c>
      <c r="CN107">
        <v>14.07</v>
      </c>
      <c r="CO107" s="1">
        <v>42530</v>
      </c>
      <c r="CP107">
        <v>19.739999999999998</v>
      </c>
      <c r="CQ107" s="1">
        <v>42620</v>
      </c>
      <c r="CR107">
        <v>20.29</v>
      </c>
      <c r="CS107" s="1">
        <v>42720</v>
      </c>
      <c r="CT107">
        <v>18.22</v>
      </c>
      <c r="CU107" s="1">
        <v>42836</v>
      </c>
      <c r="CV107">
        <v>16.72</v>
      </c>
      <c r="CW107" s="1">
        <v>42894</v>
      </c>
      <c r="CX107">
        <v>14.34</v>
      </c>
      <c r="CY107" s="1">
        <v>42986</v>
      </c>
      <c r="CZ107">
        <v>14.09</v>
      </c>
      <c r="DA107" s="1">
        <v>43087</v>
      </c>
      <c r="DB107">
        <v>13.76</v>
      </c>
      <c r="DC107" s="1">
        <v>43202</v>
      </c>
      <c r="DD107">
        <v>12.05</v>
      </c>
      <c r="DE107" s="1">
        <v>43259</v>
      </c>
      <c r="DF107">
        <v>12.25</v>
      </c>
      <c r="DG107" s="1">
        <v>43350</v>
      </c>
      <c r="DH107">
        <v>11.01</v>
      </c>
      <c r="DI107" s="1">
        <v>43452</v>
      </c>
      <c r="DJ107">
        <v>12.3</v>
      </c>
      <c r="DK107" s="1">
        <v>43566</v>
      </c>
      <c r="DL107">
        <v>12.66</v>
      </c>
      <c r="DM107" s="1">
        <v>43626</v>
      </c>
      <c r="DN107">
        <v>12.4</v>
      </c>
      <c r="DO107" s="1">
        <v>43718</v>
      </c>
      <c r="DP107">
        <v>10.88</v>
      </c>
      <c r="DQ107" s="1">
        <v>43816</v>
      </c>
      <c r="DR107">
        <v>13.27</v>
      </c>
    </row>
    <row r="108" spans="1:122" x14ac:dyDescent="0.3">
      <c r="A108" s="1">
        <v>38341</v>
      </c>
      <c r="B108">
        <v>8.8800000000000008</v>
      </c>
      <c r="C108" s="1">
        <v>38456</v>
      </c>
      <c r="D108">
        <v>8.15</v>
      </c>
      <c r="E108" s="1">
        <v>38513</v>
      </c>
      <c r="F108">
        <v>8.9</v>
      </c>
      <c r="G108" s="1">
        <v>38603</v>
      </c>
      <c r="H108">
        <v>10.18</v>
      </c>
      <c r="I108" s="1">
        <v>38706</v>
      </c>
      <c r="J108">
        <v>14.21</v>
      </c>
      <c r="K108" s="1">
        <v>38820</v>
      </c>
      <c r="L108">
        <v>16.489999999999998</v>
      </c>
      <c r="M108" s="1">
        <v>38877</v>
      </c>
      <c r="N108">
        <v>15.05</v>
      </c>
      <c r="O108" s="1">
        <v>38971</v>
      </c>
      <c r="P108">
        <v>11.41</v>
      </c>
      <c r="Q108" s="1">
        <v>39071</v>
      </c>
      <c r="R108">
        <v>11.99</v>
      </c>
      <c r="S108" s="1">
        <v>39189</v>
      </c>
      <c r="T108">
        <v>9.65</v>
      </c>
      <c r="U108" s="1">
        <v>39244</v>
      </c>
      <c r="V108">
        <v>8.76</v>
      </c>
      <c r="W108" s="1">
        <v>39335</v>
      </c>
      <c r="X108">
        <v>9.2899999999999991</v>
      </c>
      <c r="Y108" s="1">
        <v>39436</v>
      </c>
      <c r="Z108">
        <v>11.07</v>
      </c>
      <c r="AA108" s="1">
        <v>39555</v>
      </c>
      <c r="AB108">
        <v>12.57</v>
      </c>
      <c r="AC108" s="1">
        <v>39610</v>
      </c>
      <c r="AD108">
        <v>10.59</v>
      </c>
      <c r="AE108" s="1">
        <v>39701</v>
      </c>
      <c r="AF108">
        <v>12.14</v>
      </c>
      <c r="AG108" s="1">
        <v>39799</v>
      </c>
      <c r="AH108">
        <v>11.73</v>
      </c>
      <c r="AI108" s="1">
        <v>39917</v>
      </c>
      <c r="AJ108">
        <v>13.25</v>
      </c>
      <c r="AK108" s="1">
        <v>39975</v>
      </c>
      <c r="AL108">
        <v>15.35</v>
      </c>
      <c r="AM108" s="1">
        <v>40067</v>
      </c>
      <c r="AN108">
        <v>21.21</v>
      </c>
      <c r="AO108" s="1">
        <v>40164</v>
      </c>
      <c r="AP108">
        <v>26.43</v>
      </c>
      <c r="AQ108" s="1">
        <v>40281</v>
      </c>
      <c r="AR108">
        <v>16.98</v>
      </c>
      <c r="AS108" s="1">
        <v>40340</v>
      </c>
      <c r="AT108">
        <v>15.83</v>
      </c>
      <c r="AU108" s="1">
        <v>40430</v>
      </c>
      <c r="AV108">
        <v>22.43</v>
      </c>
      <c r="AW108" s="1">
        <v>40529</v>
      </c>
      <c r="AX108">
        <v>32.5</v>
      </c>
      <c r="AY108" s="1">
        <v>40645</v>
      </c>
      <c r="AZ108">
        <v>25.58</v>
      </c>
      <c r="BA108" s="1">
        <v>40704</v>
      </c>
      <c r="BB108">
        <v>25.64</v>
      </c>
      <c r="BC108" s="1">
        <v>40795</v>
      </c>
      <c r="BD108">
        <v>29.05</v>
      </c>
      <c r="BE108" s="1">
        <v>40897</v>
      </c>
      <c r="BF108">
        <v>23.49</v>
      </c>
      <c r="BG108" s="1">
        <v>41012</v>
      </c>
      <c r="BH108">
        <v>23.37</v>
      </c>
      <c r="BI108" s="1">
        <v>41071</v>
      </c>
      <c r="BJ108">
        <v>20.47</v>
      </c>
      <c r="BK108" s="1">
        <v>41162</v>
      </c>
      <c r="BL108">
        <v>19.43</v>
      </c>
      <c r="BM108" s="1">
        <v>41262</v>
      </c>
      <c r="BN108">
        <v>19.23</v>
      </c>
      <c r="BO108" s="1">
        <v>41379</v>
      </c>
      <c r="BP108">
        <v>17.79</v>
      </c>
      <c r="BQ108" s="1">
        <v>41436</v>
      </c>
      <c r="BR108">
        <v>16.29</v>
      </c>
      <c r="BS108" s="1">
        <v>41527</v>
      </c>
      <c r="BT108">
        <v>17.18</v>
      </c>
      <c r="BU108" s="1">
        <v>41626</v>
      </c>
      <c r="BV108">
        <v>15.89</v>
      </c>
      <c r="BW108" s="1">
        <v>41743</v>
      </c>
      <c r="BX108">
        <v>16.59</v>
      </c>
      <c r="BY108" s="1">
        <v>41801</v>
      </c>
      <c r="BZ108">
        <v>16.809999999999999</v>
      </c>
      <c r="CA108" s="1">
        <v>41893</v>
      </c>
      <c r="CB108">
        <v>14.36</v>
      </c>
      <c r="CC108" s="1">
        <v>41990</v>
      </c>
      <c r="CD108">
        <v>14.72</v>
      </c>
      <c r="CE108" s="1">
        <v>42108</v>
      </c>
      <c r="CF108">
        <v>13.19</v>
      </c>
      <c r="CG108" s="1">
        <v>42166</v>
      </c>
      <c r="CH108">
        <v>11.64</v>
      </c>
      <c r="CI108" s="1">
        <v>42257</v>
      </c>
      <c r="CJ108">
        <v>11.33</v>
      </c>
      <c r="CK108" s="1">
        <v>42356</v>
      </c>
      <c r="CL108">
        <v>15.1</v>
      </c>
      <c r="CM108" s="1">
        <v>42473</v>
      </c>
      <c r="CN108">
        <v>14.01</v>
      </c>
      <c r="CO108" s="1">
        <v>42531</v>
      </c>
      <c r="CP108">
        <v>19.7</v>
      </c>
      <c r="CQ108" s="1">
        <v>42621</v>
      </c>
      <c r="CR108">
        <v>20.22</v>
      </c>
      <c r="CS108" s="1">
        <v>42723</v>
      </c>
      <c r="CT108">
        <v>18.23</v>
      </c>
      <c r="CU108" s="1">
        <v>42837</v>
      </c>
      <c r="CV108">
        <v>16.7</v>
      </c>
      <c r="CW108" s="1">
        <v>42895</v>
      </c>
      <c r="CX108">
        <v>14.27</v>
      </c>
      <c r="CY108" s="1">
        <v>42989</v>
      </c>
      <c r="CZ108">
        <v>14.29</v>
      </c>
      <c r="DA108" s="1">
        <v>43088</v>
      </c>
      <c r="DB108">
        <v>14.41</v>
      </c>
      <c r="DC108" s="1">
        <v>43203</v>
      </c>
      <c r="DD108">
        <v>12.08</v>
      </c>
      <c r="DE108" s="1">
        <v>43262</v>
      </c>
      <c r="DF108">
        <v>12.35</v>
      </c>
      <c r="DG108" s="1">
        <v>43353</v>
      </c>
      <c r="DH108">
        <v>11.2</v>
      </c>
      <c r="DI108" s="1">
        <v>43453</v>
      </c>
      <c r="DJ108">
        <v>12.47</v>
      </c>
      <c r="DK108" s="1">
        <v>43567</v>
      </c>
      <c r="DL108">
        <v>12.77</v>
      </c>
      <c r="DM108" s="1">
        <v>43627</v>
      </c>
      <c r="DN108">
        <v>12.54</v>
      </c>
      <c r="DO108" s="1">
        <v>43719</v>
      </c>
      <c r="DP108">
        <v>10.81</v>
      </c>
      <c r="DQ108" s="1">
        <v>43817</v>
      </c>
      <c r="DR108">
        <v>13.43</v>
      </c>
    </row>
    <row r="109" spans="1:122" x14ac:dyDescent="0.3">
      <c r="A109" s="1">
        <v>38342</v>
      </c>
      <c r="B109">
        <v>8.85</v>
      </c>
      <c r="C109" s="1">
        <v>38457</v>
      </c>
      <c r="D109">
        <v>8.08</v>
      </c>
      <c r="E109" s="1">
        <v>38516</v>
      </c>
      <c r="F109">
        <v>8.8699999999999992</v>
      </c>
      <c r="G109" s="1">
        <v>38604</v>
      </c>
      <c r="H109">
        <v>10.27</v>
      </c>
      <c r="I109" s="1">
        <v>38707</v>
      </c>
      <c r="J109">
        <v>14.1</v>
      </c>
      <c r="K109" s="1">
        <v>38824</v>
      </c>
      <c r="L109">
        <v>16.88</v>
      </c>
      <c r="M109" s="1">
        <v>38880</v>
      </c>
      <c r="N109">
        <v>14.91</v>
      </c>
      <c r="O109" s="1">
        <v>38972</v>
      </c>
      <c r="P109">
        <v>11.55</v>
      </c>
      <c r="Q109" s="1">
        <v>39072</v>
      </c>
      <c r="R109">
        <v>11.9</v>
      </c>
      <c r="S109" s="1">
        <v>39190</v>
      </c>
      <c r="T109">
        <v>9.42</v>
      </c>
      <c r="U109" s="1">
        <v>39245</v>
      </c>
      <c r="V109">
        <v>8.56</v>
      </c>
      <c r="W109" s="1">
        <v>39336</v>
      </c>
      <c r="X109">
        <v>9.3000000000000007</v>
      </c>
      <c r="Y109" s="1">
        <v>39437</v>
      </c>
      <c r="Z109">
        <v>11.05</v>
      </c>
      <c r="AA109" s="1">
        <v>39556</v>
      </c>
      <c r="AB109">
        <v>12.45</v>
      </c>
      <c r="AC109" s="1">
        <v>39611</v>
      </c>
      <c r="AD109">
        <v>10.41</v>
      </c>
      <c r="AE109" s="1">
        <v>39702</v>
      </c>
      <c r="AF109">
        <v>11.94</v>
      </c>
      <c r="AG109" s="1">
        <v>39800</v>
      </c>
      <c r="AH109">
        <v>11.83</v>
      </c>
      <c r="AI109" s="1">
        <v>39918</v>
      </c>
      <c r="AJ109">
        <v>13.14</v>
      </c>
      <c r="AK109" s="1">
        <v>39976</v>
      </c>
      <c r="AL109">
        <v>15.2</v>
      </c>
      <c r="AM109" s="1">
        <v>40070</v>
      </c>
      <c r="AN109">
        <v>22.06</v>
      </c>
      <c r="AO109" s="1">
        <v>40165</v>
      </c>
      <c r="AP109">
        <v>26.34</v>
      </c>
      <c r="AQ109" s="1">
        <v>40282</v>
      </c>
      <c r="AR109">
        <v>17.53</v>
      </c>
      <c r="AS109" s="1">
        <v>40343</v>
      </c>
      <c r="AT109">
        <v>16.05</v>
      </c>
      <c r="AU109" s="1">
        <v>40431</v>
      </c>
      <c r="AV109">
        <v>22.73</v>
      </c>
      <c r="AW109" s="1">
        <v>40532</v>
      </c>
      <c r="AX109">
        <v>32.96</v>
      </c>
      <c r="AY109" s="1">
        <v>40646</v>
      </c>
      <c r="AZ109">
        <v>24.79</v>
      </c>
      <c r="BA109" s="1">
        <v>40707</v>
      </c>
      <c r="BB109">
        <v>25.59</v>
      </c>
      <c r="BC109" s="1">
        <v>40798</v>
      </c>
      <c r="BD109">
        <v>29.57</v>
      </c>
      <c r="BE109" s="1">
        <v>40898</v>
      </c>
      <c r="BF109">
        <v>23.32</v>
      </c>
      <c r="BG109" s="1">
        <v>41015</v>
      </c>
      <c r="BH109">
        <v>22.9</v>
      </c>
      <c r="BI109" s="1">
        <v>41072</v>
      </c>
      <c r="BJ109">
        <v>20.36</v>
      </c>
      <c r="BK109" s="1">
        <v>41163</v>
      </c>
      <c r="BL109">
        <v>19.440000000000001</v>
      </c>
      <c r="BM109" s="1">
        <v>41263</v>
      </c>
      <c r="BN109">
        <v>19.25</v>
      </c>
      <c r="BO109" s="1">
        <v>41380</v>
      </c>
      <c r="BP109">
        <v>18.010000000000002</v>
      </c>
      <c r="BQ109" s="1">
        <v>41437</v>
      </c>
      <c r="BR109">
        <v>16.21</v>
      </c>
      <c r="BS109" s="1">
        <v>41528</v>
      </c>
      <c r="BT109">
        <v>17.170000000000002</v>
      </c>
      <c r="BU109" s="1">
        <v>41627</v>
      </c>
      <c r="BV109">
        <v>16.149999999999999</v>
      </c>
      <c r="BW109" s="1">
        <v>41744</v>
      </c>
      <c r="BX109">
        <v>16.559999999999999</v>
      </c>
      <c r="BY109" s="1">
        <v>41802</v>
      </c>
      <c r="BZ109">
        <v>16.7</v>
      </c>
      <c r="CA109" s="1">
        <v>41894</v>
      </c>
      <c r="CB109">
        <v>13.78</v>
      </c>
      <c r="CC109" s="1">
        <v>41991</v>
      </c>
      <c r="CD109">
        <v>14.99</v>
      </c>
      <c r="CE109" s="1">
        <v>42109</v>
      </c>
      <c r="CF109">
        <v>13</v>
      </c>
      <c r="CG109" s="1">
        <v>42167</v>
      </c>
      <c r="CH109">
        <v>11.72</v>
      </c>
      <c r="CI109" s="1">
        <v>42258</v>
      </c>
      <c r="CJ109">
        <v>11.66</v>
      </c>
      <c r="CK109" s="1">
        <v>42359</v>
      </c>
      <c r="CL109">
        <v>14.97</v>
      </c>
      <c r="CM109" s="1">
        <v>42474</v>
      </c>
      <c r="CN109">
        <v>14.13</v>
      </c>
      <c r="CO109" s="1">
        <v>42534</v>
      </c>
      <c r="CP109">
        <v>19.54</v>
      </c>
      <c r="CQ109" s="1">
        <v>42622</v>
      </c>
      <c r="CR109">
        <v>19.989999999999998</v>
      </c>
      <c r="CS109" s="1">
        <v>42724</v>
      </c>
      <c r="CT109">
        <v>18.25</v>
      </c>
      <c r="CU109" s="1">
        <v>42838</v>
      </c>
      <c r="CV109">
        <v>16.600000000000001</v>
      </c>
      <c r="CW109" s="1">
        <v>42898</v>
      </c>
      <c r="CX109">
        <v>14.02</v>
      </c>
      <c r="CY109" s="1">
        <v>42990</v>
      </c>
      <c r="CZ109">
        <v>14.02</v>
      </c>
      <c r="DA109" s="1">
        <v>43089</v>
      </c>
      <c r="DB109">
        <v>14.57</v>
      </c>
      <c r="DC109" s="1">
        <v>43206</v>
      </c>
      <c r="DD109">
        <v>11.98</v>
      </c>
      <c r="DE109" s="1">
        <v>43263</v>
      </c>
      <c r="DF109">
        <v>12.35</v>
      </c>
      <c r="DG109" s="1">
        <v>43354</v>
      </c>
      <c r="DH109">
        <v>11.18</v>
      </c>
      <c r="DI109" s="1">
        <v>43454</v>
      </c>
      <c r="DJ109">
        <v>12.43</v>
      </c>
      <c r="DK109" s="1">
        <v>43570</v>
      </c>
      <c r="DL109">
        <v>12.66</v>
      </c>
      <c r="DM109" s="1">
        <v>43628</v>
      </c>
      <c r="DN109">
        <v>12.62</v>
      </c>
      <c r="DO109" s="1">
        <v>43720</v>
      </c>
      <c r="DP109">
        <v>10.76</v>
      </c>
      <c r="DQ109" s="1">
        <v>43818</v>
      </c>
      <c r="DR109">
        <v>13.55</v>
      </c>
    </row>
    <row r="110" spans="1:122" x14ac:dyDescent="0.3">
      <c r="A110" s="1">
        <v>38343</v>
      </c>
      <c r="B110">
        <v>8.86</v>
      </c>
      <c r="C110" s="1">
        <v>38460</v>
      </c>
      <c r="D110">
        <v>8.18</v>
      </c>
      <c r="E110" s="1">
        <v>38517</v>
      </c>
      <c r="F110">
        <v>8.84</v>
      </c>
      <c r="G110" s="1">
        <v>38607</v>
      </c>
      <c r="H110">
        <v>10.4</v>
      </c>
      <c r="I110" s="1">
        <v>38708</v>
      </c>
      <c r="J110">
        <v>14.5</v>
      </c>
      <c r="K110" s="1">
        <v>38825</v>
      </c>
      <c r="L110">
        <v>17.52</v>
      </c>
      <c r="M110" s="1">
        <v>38881</v>
      </c>
      <c r="N110">
        <v>14.72</v>
      </c>
      <c r="O110" s="1">
        <v>38973</v>
      </c>
      <c r="P110">
        <v>12.37</v>
      </c>
      <c r="Q110" s="1">
        <v>39073</v>
      </c>
      <c r="R110">
        <v>11.92</v>
      </c>
      <c r="S110" s="1">
        <v>39191</v>
      </c>
      <c r="T110">
        <v>9.5500000000000007</v>
      </c>
      <c r="U110" s="1">
        <v>39246</v>
      </c>
      <c r="V110">
        <v>8.4499999999999993</v>
      </c>
      <c r="W110" s="1">
        <v>39337</v>
      </c>
      <c r="X110">
        <v>9.2899999999999991</v>
      </c>
      <c r="Y110" s="1">
        <v>39442</v>
      </c>
      <c r="Z110">
        <v>10.9</v>
      </c>
      <c r="AA110" s="1">
        <v>39559</v>
      </c>
      <c r="AB110">
        <v>11.83</v>
      </c>
      <c r="AC110" s="1">
        <v>39612</v>
      </c>
      <c r="AD110">
        <v>10.54</v>
      </c>
      <c r="AE110" s="1">
        <v>39703</v>
      </c>
      <c r="AF110">
        <v>12.36</v>
      </c>
      <c r="AG110" s="1">
        <v>39801</v>
      </c>
      <c r="AH110">
        <v>10.95</v>
      </c>
      <c r="AI110" s="1">
        <v>39919</v>
      </c>
      <c r="AJ110">
        <v>12.84</v>
      </c>
      <c r="AK110" s="1">
        <v>39979</v>
      </c>
      <c r="AL110">
        <v>14.86</v>
      </c>
      <c r="AM110" s="1">
        <v>40071</v>
      </c>
      <c r="AN110">
        <v>21.78</v>
      </c>
      <c r="AO110" s="1">
        <v>40168</v>
      </c>
      <c r="AP110">
        <v>25.62</v>
      </c>
      <c r="AQ110" s="1">
        <v>40283</v>
      </c>
      <c r="AR110">
        <v>16.850000000000001</v>
      </c>
      <c r="AS110" s="1">
        <v>40344</v>
      </c>
      <c r="AT110">
        <v>16.18</v>
      </c>
      <c r="AU110" s="1">
        <v>40434</v>
      </c>
      <c r="AV110">
        <v>23.34</v>
      </c>
      <c r="AW110" s="1">
        <v>40533</v>
      </c>
      <c r="AX110">
        <v>33.020000000000003</v>
      </c>
      <c r="AY110" s="1">
        <v>40647</v>
      </c>
      <c r="AZ110">
        <v>24.44</v>
      </c>
      <c r="BA110" s="1">
        <v>40708</v>
      </c>
      <c r="BB110">
        <v>25.15</v>
      </c>
      <c r="BC110" s="1">
        <v>40799</v>
      </c>
      <c r="BD110">
        <v>29.41</v>
      </c>
      <c r="BE110" s="1">
        <v>40899</v>
      </c>
      <c r="BF110">
        <v>23.44</v>
      </c>
      <c r="BG110" s="1">
        <v>41016</v>
      </c>
      <c r="BH110">
        <v>23.02</v>
      </c>
      <c r="BI110" s="1">
        <v>41073</v>
      </c>
      <c r="BJ110">
        <v>19.920000000000002</v>
      </c>
      <c r="BK110" s="1">
        <v>41164</v>
      </c>
      <c r="BL110">
        <v>19.72</v>
      </c>
      <c r="BM110" s="1">
        <v>41264</v>
      </c>
      <c r="BN110">
        <v>19.25</v>
      </c>
      <c r="BO110" s="1">
        <v>41381</v>
      </c>
      <c r="BP110">
        <v>17.850000000000001</v>
      </c>
      <c r="BQ110" s="1">
        <v>41438</v>
      </c>
      <c r="BR110">
        <v>16.239999999999998</v>
      </c>
      <c r="BS110" s="1">
        <v>41529</v>
      </c>
      <c r="BT110">
        <v>17.18</v>
      </c>
      <c r="BU110" s="1">
        <v>41628</v>
      </c>
      <c r="BV110">
        <v>16.45</v>
      </c>
      <c r="BW110" s="1">
        <v>41745</v>
      </c>
      <c r="BX110">
        <v>16.920000000000002</v>
      </c>
      <c r="BY110" s="1">
        <v>41803</v>
      </c>
      <c r="BZ110">
        <v>17.04</v>
      </c>
      <c r="CA110" s="1">
        <v>41897</v>
      </c>
      <c r="CB110">
        <v>13.67</v>
      </c>
      <c r="CC110" s="1">
        <v>41992</v>
      </c>
      <c r="CD110">
        <v>14.98</v>
      </c>
      <c r="CE110" s="1">
        <v>42110</v>
      </c>
      <c r="CF110">
        <v>13.43</v>
      </c>
      <c r="CG110" s="1">
        <v>42170</v>
      </c>
      <c r="CH110">
        <v>11.46</v>
      </c>
      <c r="CI110" s="1">
        <v>42261</v>
      </c>
      <c r="CJ110">
        <v>11.5</v>
      </c>
      <c r="CK110" s="1">
        <v>42360</v>
      </c>
      <c r="CL110">
        <v>15.04</v>
      </c>
      <c r="CM110" s="1">
        <v>42475</v>
      </c>
      <c r="CN110">
        <v>15.04</v>
      </c>
      <c r="CO110" s="1">
        <v>42535</v>
      </c>
      <c r="CP110">
        <v>19.34</v>
      </c>
      <c r="CQ110" s="1">
        <v>42625</v>
      </c>
      <c r="CR110">
        <v>20.239999999999998</v>
      </c>
      <c r="CS110" s="1">
        <v>42725</v>
      </c>
      <c r="CT110">
        <v>18.2</v>
      </c>
      <c r="CU110" s="1">
        <v>42842</v>
      </c>
      <c r="CV110">
        <v>16.47</v>
      </c>
      <c r="CW110" s="1">
        <v>42899</v>
      </c>
      <c r="CX110">
        <v>13.79</v>
      </c>
      <c r="CY110" s="1">
        <v>42991</v>
      </c>
      <c r="CZ110">
        <v>14.33</v>
      </c>
      <c r="DA110" s="1">
        <v>43090</v>
      </c>
      <c r="DB110">
        <v>14.77</v>
      </c>
      <c r="DC110" s="1">
        <v>43207</v>
      </c>
      <c r="DD110">
        <v>11.65</v>
      </c>
      <c r="DE110" s="1">
        <v>43264</v>
      </c>
      <c r="DF110">
        <v>12.51</v>
      </c>
      <c r="DG110" s="1">
        <v>43355</v>
      </c>
      <c r="DH110">
        <v>11.67</v>
      </c>
      <c r="DI110" s="1">
        <v>43455</v>
      </c>
      <c r="DJ110">
        <v>12.34</v>
      </c>
      <c r="DK110" s="1">
        <v>43571</v>
      </c>
      <c r="DL110">
        <v>12.51</v>
      </c>
      <c r="DM110" s="1">
        <v>43629</v>
      </c>
      <c r="DN110">
        <v>12.75</v>
      </c>
      <c r="DO110" s="1">
        <v>43721</v>
      </c>
      <c r="DP110">
        <v>10.89</v>
      </c>
      <c r="DQ110" s="1">
        <v>43819</v>
      </c>
      <c r="DR110">
        <v>13.54</v>
      </c>
    </row>
    <row r="111" spans="1:122" x14ac:dyDescent="0.3">
      <c r="A111" s="1">
        <v>38344</v>
      </c>
      <c r="B111">
        <v>8.86</v>
      </c>
      <c r="C111" s="1">
        <v>38461</v>
      </c>
      <c r="D111">
        <v>8.33</v>
      </c>
      <c r="E111" s="1">
        <v>38518</v>
      </c>
      <c r="F111">
        <v>8.68</v>
      </c>
      <c r="G111" s="1">
        <v>38608</v>
      </c>
      <c r="H111">
        <v>10.31</v>
      </c>
      <c r="I111" s="1">
        <v>38709</v>
      </c>
      <c r="J111">
        <v>14.63</v>
      </c>
      <c r="K111" s="1">
        <v>38826</v>
      </c>
      <c r="L111">
        <v>17.43</v>
      </c>
      <c r="M111" s="1">
        <v>38882</v>
      </c>
      <c r="N111">
        <v>14.71</v>
      </c>
      <c r="O111" s="1">
        <v>38974</v>
      </c>
      <c r="P111">
        <v>12.16</v>
      </c>
      <c r="Q111" s="1">
        <v>39077</v>
      </c>
      <c r="R111">
        <v>11.86</v>
      </c>
      <c r="S111" s="1">
        <v>39192</v>
      </c>
      <c r="T111">
        <v>9.52</v>
      </c>
      <c r="U111" s="1">
        <v>39247</v>
      </c>
      <c r="V111">
        <v>8.4700000000000006</v>
      </c>
      <c r="W111" s="1">
        <v>39338</v>
      </c>
      <c r="X111">
        <v>9.27</v>
      </c>
      <c r="Y111" s="1">
        <v>39443</v>
      </c>
      <c r="Z111">
        <v>10.97</v>
      </c>
      <c r="AA111" s="1">
        <v>39560</v>
      </c>
      <c r="AB111">
        <v>12.13</v>
      </c>
      <c r="AC111" s="1">
        <v>39615</v>
      </c>
      <c r="AD111">
        <v>10.84</v>
      </c>
      <c r="AE111" s="1">
        <v>39706</v>
      </c>
      <c r="AF111">
        <v>12.14</v>
      </c>
      <c r="AG111" s="1">
        <v>39804</v>
      </c>
      <c r="AH111">
        <v>10.85</v>
      </c>
      <c r="AI111" s="1">
        <v>39920</v>
      </c>
      <c r="AJ111">
        <v>13.19</v>
      </c>
      <c r="AK111" s="1">
        <v>39980</v>
      </c>
      <c r="AL111">
        <v>14.8</v>
      </c>
      <c r="AM111" s="1">
        <v>40072</v>
      </c>
      <c r="AN111">
        <v>22.49</v>
      </c>
      <c r="AO111" s="1">
        <v>40169</v>
      </c>
      <c r="AP111">
        <v>26.5</v>
      </c>
      <c r="AQ111" s="1">
        <v>40284</v>
      </c>
      <c r="AR111">
        <v>15.95</v>
      </c>
      <c r="AS111" s="1">
        <v>40345</v>
      </c>
      <c r="AT111">
        <v>16.27</v>
      </c>
      <c r="AU111" s="1">
        <v>40435</v>
      </c>
      <c r="AV111">
        <v>24.36</v>
      </c>
      <c r="AW111" s="1">
        <v>40534</v>
      </c>
      <c r="AX111">
        <v>33.130000000000003</v>
      </c>
      <c r="AY111" s="1">
        <v>40648</v>
      </c>
      <c r="AZ111">
        <v>24.59</v>
      </c>
      <c r="BA111" s="1">
        <v>40709</v>
      </c>
      <c r="BB111">
        <v>25.08</v>
      </c>
      <c r="BC111" s="1">
        <v>40800</v>
      </c>
      <c r="BD111">
        <v>29.7</v>
      </c>
      <c r="BE111" s="1">
        <v>40900</v>
      </c>
      <c r="BF111">
        <v>23.59</v>
      </c>
      <c r="BG111" s="1">
        <v>41017</v>
      </c>
      <c r="BH111">
        <v>22.34</v>
      </c>
      <c r="BI111" s="1">
        <v>41074</v>
      </c>
      <c r="BJ111">
        <v>19.97</v>
      </c>
      <c r="BK111" s="1">
        <v>41165</v>
      </c>
      <c r="BL111">
        <v>19.71</v>
      </c>
      <c r="BM111" s="1">
        <v>41267</v>
      </c>
      <c r="BN111">
        <v>19.02</v>
      </c>
      <c r="BO111" s="1">
        <v>41382</v>
      </c>
      <c r="BP111">
        <v>17.690000000000001</v>
      </c>
      <c r="BQ111" s="1">
        <v>41439</v>
      </c>
      <c r="BR111">
        <v>16.78</v>
      </c>
      <c r="BS111" s="1">
        <v>41530</v>
      </c>
      <c r="BT111">
        <v>17.09</v>
      </c>
      <c r="BU111" s="1">
        <v>41631</v>
      </c>
      <c r="BV111">
        <v>16.23</v>
      </c>
      <c r="BW111" s="1">
        <v>41746</v>
      </c>
      <c r="BX111">
        <v>16.66</v>
      </c>
      <c r="BY111" s="1">
        <v>41806</v>
      </c>
      <c r="BZ111">
        <v>17.100000000000001</v>
      </c>
      <c r="CA111" s="1">
        <v>41898</v>
      </c>
      <c r="CB111">
        <v>13.55</v>
      </c>
      <c r="CC111" s="1">
        <v>41995</v>
      </c>
      <c r="CD111">
        <v>14.86</v>
      </c>
      <c r="CE111" s="1">
        <v>42111</v>
      </c>
      <c r="CF111">
        <v>13.24</v>
      </c>
      <c r="CG111" s="1">
        <v>42171</v>
      </c>
      <c r="CH111">
        <v>11.31</v>
      </c>
      <c r="CI111" s="1">
        <v>42262</v>
      </c>
      <c r="CJ111">
        <v>11.4</v>
      </c>
      <c r="CK111" s="1">
        <v>42361</v>
      </c>
      <c r="CL111">
        <v>15.15</v>
      </c>
      <c r="CM111" s="1">
        <v>42478</v>
      </c>
      <c r="CN111">
        <v>15.35</v>
      </c>
      <c r="CO111" s="1">
        <v>42536</v>
      </c>
      <c r="CP111">
        <v>19.760000000000002</v>
      </c>
      <c r="CQ111" s="1">
        <v>42626</v>
      </c>
      <c r="CR111">
        <v>20.43</v>
      </c>
      <c r="CS111" s="1">
        <v>42726</v>
      </c>
      <c r="CT111">
        <v>18.16</v>
      </c>
      <c r="CU111" s="1">
        <v>42843</v>
      </c>
      <c r="CV111">
        <v>16.7</v>
      </c>
      <c r="CW111" s="1">
        <v>42900</v>
      </c>
      <c r="CX111">
        <v>13.62</v>
      </c>
      <c r="CY111" s="1">
        <v>42992</v>
      </c>
      <c r="CZ111">
        <v>14.27</v>
      </c>
      <c r="DA111" s="1">
        <v>43091</v>
      </c>
      <c r="DB111">
        <v>14.6</v>
      </c>
      <c r="DC111" s="1">
        <v>43208</v>
      </c>
      <c r="DD111">
        <v>11.74</v>
      </c>
      <c r="DE111" s="1">
        <v>43265</v>
      </c>
      <c r="DF111">
        <v>12.23</v>
      </c>
      <c r="DG111" s="1">
        <v>43356</v>
      </c>
      <c r="DH111">
        <v>11.68</v>
      </c>
      <c r="DI111" s="1">
        <v>43458</v>
      </c>
      <c r="DJ111">
        <v>12.4</v>
      </c>
      <c r="DK111" s="1">
        <v>43572</v>
      </c>
      <c r="DL111">
        <v>12.35</v>
      </c>
      <c r="DM111" s="1">
        <v>43630</v>
      </c>
      <c r="DN111">
        <v>12.75</v>
      </c>
      <c r="DO111" s="1">
        <v>43724</v>
      </c>
      <c r="DP111">
        <v>11.09</v>
      </c>
      <c r="DQ111" s="1">
        <v>43822</v>
      </c>
      <c r="DR111">
        <v>13.45</v>
      </c>
    </row>
    <row r="112" spans="1:122" x14ac:dyDescent="0.3">
      <c r="A112" s="1">
        <v>38348</v>
      </c>
      <c r="B112">
        <v>8.99</v>
      </c>
      <c r="C112" s="1">
        <v>38462</v>
      </c>
      <c r="D112">
        <v>8.4</v>
      </c>
      <c r="E112" s="1">
        <v>38519</v>
      </c>
      <c r="F112">
        <v>8.86</v>
      </c>
      <c r="G112" s="1">
        <v>38609</v>
      </c>
      <c r="H112">
        <v>10.3</v>
      </c>
      <c r="I112" s="1">
        <v>38713</v>
      </c>
      <c r="J112">
        <v>14.55</v>
      </c>
      <c r="K112" s="1">
        <v>38827</v>
      </c>
      <c r="L112">
        <v>17.149999999999999</v>
      </c>
      <c r="M112" s="1">
        <v>38883</v>
      </c>
      <c r="N112">
        <v>15</v>
      </c>
      <c r="O112" s="1">
        <v>38975</v>
      </c>
      <c r="P112">
        <v>12.44</v>
      </c>
      <c r="Q112" s="1">
        <v>39078</v>
      </c>
      <c r="R112">
        <v>11.79</v>
      </c>
      <c r="S112" s="1">
        <v>39195</v>
      </c>
      <c r="T112">
        <v>9.33</v>
      </c>
      <c r="U112" s="1">
        <v>39248</v>
      </c>
      <c r="V112">
        <v>8.56</v>
      </c>
      <c r="W112" s="1">
        <v>39339</v>
      </c>
      <c r="X112">
        <v>9.35</v>
      </c>
      <c r="Y112" s="1">
        <v>39444</v>
      </c>
      <c r="Z112">
        <v>10.94</v>
      </c>
      <c r="AA112" s="1">
        <v>39561</v>
      </c>
      <c r="AB112">
        <v>11.89</v>
      </c>
      <c r="AC112" s="1">
        <v>39616</v>
      </c>
      <c r="AD112">
        <v>11.06</v>
      </c>
      <c r="AE112" s="1">
        <v>39707</v>
      </c>
      <c r="AF112">
        <v>12</v>
      </c>
      <c r="AG112" s="1">
        <v>39805</v>
      </c>
      <c r="AH112">
        <v>10.85</v>
      </c>
      <c r="AI112" s="1">
        <v>39923</v>
      </c>
      <c r="AJ112">
        <v>12.92</v>
      </c>
      <c r="AK112" s="1">
        <v>39981</v>
      </c>
      <c r="AL112">
        <v>14.99</v>
      </c>
      <c r="AM112" s="1">
        <v>40073</v>
      </c>
      <c r="AN112">
        <v>22.66</v>
      </c>
      <c r="AO112" s="1">
        <v>40170</v>
      </c>
      <c r="AP112">
        <v>26.5</v>
      </c>
      <c r="AQ112" s="1">
        <v>40287</v>
      </c>
      <c r="AR112">
        <v>16.91</v>
      </c>
      <c r="AS112" s="1">
        <v>40346</v>
      </c>
      <c r="AT112">
        <v>15.79</v>
      </c>
      <c r="AU112" s="1">
        <v>40436</v>
      </c>
      <c r="AV112">
        <v>23.82</v>
      </c>
      <c r="AW112" s="1">
        <v>40535</v>
      </c>
      <c r="AX112">
        <v>33.979999999999997</v>
      </c>
      <c r="AY112" s="1">
        <v>40651</v>
      </c>
      <c r="AZ112">
        <v>24.4</v>
      </c>
      <c r="BA112" s="1">
        <v>40710</v>
      </c>
      <c r="BB112">
        <v>25.92</v>
      </c>
      <c r="BC112" s="1">
        <v>40801</v>
      </c>
      <c r="BD112">
        <v>29.5</v>
      </c>
      <c r="BE112" s="1">
        <v>40904</v>
      </c>
      <c r="BF112">
        <v>23.61</v>
      </c>
      <c r="BG112" s="1">
        <v>41018</v>
      </c>
      <c r="BH112">
        <v>22.05</v>
      </c>
      <c r="BI112" s="1">
        <v>41075</v>
      </c>
      <c r="BJ112">
        <v>20.84</v>
      </c>
      <c r="BK112" s="1">
        <v>41166</v>
      </c>
      <c r="BL112">
        <v>19.91</v>
      </c>
      <c r="BM112" s="1">
        <v>41269</v>
      </c>
      <c r="BN112">
        <v>19.05</v>
      </c>
      <c r="BO112" s="1">
        <v>41383</v>
      </c>
      <c r="BP112">
        <v>17.97</v>
      </c>
      <c r="BQ112" s="1">
        <v>41442</v>
      </c>
      <c r="BR112">
        <v>16.93</v>
      </c>
      <c r="BS112" s="1">
        <v>41533</v>
      </c>
      <c r="BT112">
        <v>16.940000000000001</v>
      </c>
      <c r="BU112" s="1">
        <v>41632</v>
      </c>
      <c r="BV112">
        <v>16.21</v>
      </c>
      <c r="BW112" s="1">
        <v>41750</v>
      </c>
      <c r="BX112">
        <v>16.84</v>
      </c>
      <c r="BY112" s="1">
        <v>41807</v>
      </c>
      <c r="BZ112">
        <v>17.059999999999999</v>
      </c>
      <c r="CA112" s="1">
        <v>41899</v>
      </c>
      <c r="CB112">
        <v>13.88</v>
      </c>
      <c r="CC112" s="1">
        <v>41996</v>
      </c>
      <c r="CD112">
        <v>14.83</v>
      </c>
      <c r="CE112" s="1">
        <v>42114</v>
      </c>
      <c r="CF112">
        <v>12.69</v>
      </c>
      <c r="CG112" s="1">
        <v>42172</v>
      </c>
      <c r="CH112">
        <v>11.35</v>
      </c>
      <c r="CI112" s="1">
        <v>42263</v>
      </c>
      <c r="CJ112">
        <v>11.47</v>
      </c>
      <c r="CK112" s="1">
        <v>42362</v>
      </c>
      <c r="CL112">
        <v>15.06</v>
      </c>
      <c r="CM112" s="1">
        <v>42479</v>
      </c>
      <c r="CN112">
        <v>15.17</v>
      </c>
      <c r="CO112" s="1">
        <v>42537</v>
      </c>
      <c r="CP112">
        <v>19.68</v>
      </c>
      <c r="CQ112" s="1">
        <v>42627</v>
      </c>
      <c r="CR112">
        <v>20.13</v>
      </c>
      <c r="CS112" s="1">
        <v>42727</v>
      </c>
      <c r="CT112">
        <v>18.149999999999999</v>
      </c>
      <c r="CU112" s="1">
        <v>42844</v>
      </c>
      <c r="CV112">
        <v>16.420000000000002</v>
      </c>
      <c r="CW112" s="1">
        <v>42901</v>
      </c>
      <c r="CX112">
        <v>13.47</v>
      </c>
      <c r="CY112" s="1">
        <v>42993</v>
      </c>
      <c r="CZ112">
        <v>14.55</v>
      </c>
      <c r="DA112" s="1">
        <v>43095</v>
      </c>
      <c r="DB112">
        <v>14.7</v>
      </c>
      <c r="DC112" s="1">
        <v>43209</v>
      </c>
      <c r="DD112">
        <v>11.75</v>
      </c>
      <c r="DE112" s="1">
        <v>43266</v>
      </c>
      <c r="DF112">
        <v>12.02</v>
      </c>
      <c r="DG112" s="1">
        <v>43357</v>
      </c>
      <c r="DH112">
        <v>11.16</v>
      </c>
      <c r="DI112" s="1">
        <v>43460</v>
      </c>
      <c r="DJ112">
        <v>12.39</v>
      </c>
      <c r="DK112" s="1">
        <v>43573</v>
      </c>
      <c r="DL112">
        <v>12.76</v>
      </c>
      <c r="DM112" s="1">
        <v>43633</v>
      </c>
      <c r="DN112">
        <v>12.66</v>
      </c>
      <c r="DO112" s="1">
        <v>43725</v>
      </c>
      <c r="DP112">
        <v>10.94</v>
      </c>
      <c r="DQ112" s="1">
        <v>43823</v>
      </c>
      <c r="DR112">
        <v>13.37</v>
      </c>
    </row>
    <row r="113" spans="1:122" x14ac:dyDescent="0.3">
      <c r="A113" s="1">
        <v>38349</v>
      </c>
      <c r="B113">
        <v>9.02</v>
      </c>
      <c r="C113" s="1">
        <v>38463</v>
      </c>
      <c r="D113">
        <v>8.4600000000000009</v>
      </c>
      <c r="E113" s="1">
        <v>38520</v>
      </c>
      <c r="F113">
        <v>8.91</v>
      </c>
      <c r="G113" s="1">
        <v>38610</v>
      </c>
      <c r="H113">
        <v>10.33</v>
      </c>
      <c r="I113" s="1">
        <v>38714</v>
      </c>
      <c r="J113">
        <v>14.61</v>
      </c>
      <c r="K113" s="1">
        <v>38828</v>
      </c>
      <c r="L113">
        <v>17.21</v>
      </c>
      <c r="M113" s="1">
        <v>38884</v>
      </c>
      <c r="N113">
        <v>15.01</v>
      </c>
      <c r="O113" s="1">
        <v>38978</v>
      </c>
      <c r="P113">
        <v>12.36</v>
      </c>
      <c r="Q113" s="1">
        <v>39079</v>
      </c>
      <c r="R113">
        <v>11.86</v>
      </c>
      <c r="S113" s="1">
        <v>39196</v>
      </c>
      <c r="T113">
        <v>9.32</v>
      </c>
      <c r="U113" s="1">
        <v>39251</v>
      </c>
      <c r="V113">
        <v>9.02</v>
      </c>
      <c r="W113" s="1">
        <v>39342</v>
      </c>
      <c r="X113">
        <v>9.34</v>
      </c>
      <c r="Y113" s="1">
        <v>39447</v>
      </c>
      <c r="Z113">
        <v>10.82</v>
      </c>
      <c r="AA113" s="1">
        <v>39562</v>
      </c>
      <c r="AB113">
        <v>11.5</v>
      </c>
      <c r="AC113" s="1">
        <v>39617</v>
      </c>
      <c r="AD113">
        <v>11.6</v>
      </c>
      <c r="AE113" s="1">
        <v>39708</v>
      </c>
      <c r="AF113">
        <v>12.22</v>
      </c>
      <c r="AG113" s="1">
        <v>39806</v>
      </c>
      <c r="AH113">
        <v>11.02</v>
      </c>
      <c r="AI113" s="1">
        <v>39924</v>
      </c>
      <c r="AJ113">
        <v>13.06</v>
      </c>
      <c r="AK113" s="1">
        <v>39982</v>
      </c>
      <c r="AL113">
        <v>14.87</v>
      </c>
      <c r="AM113" s="1">
        <v>40074</v>
      </c>
      <c r="AN113">
        <v>21.91</v>
      </c>
      <c r="AO113" s="1">
        <v>40171</v>
      </c>
      <c r="AP113">
        <v>27.08</v>
      </c>
      <c r="AQ113" s="1">
        <v>40288</v>
      </c>
      <c r="AR113">
        <v>16.46</v>
      </c>
      <c r="AS113" s="1">
        <v>40347</v>
      </c>
      <c r="AT113">
        <v>15.58</v>
      </c>
      <c r="AU113" s="1">
        <v>40437</v>
      </c>
      <c r="AV113">
        <v>24.48</v>
      </c>
      <c r="AW113" s="1">
        <v>40539</v>
      </c>
      <c r="AX113">
        <v>33.64</v>
      </c>
      <c r="AY113" s="1">
        <v>40652</v>
      </c>
      <c r="AZ113">
        <v>24.27</v>
      </c>
      <c r="BA113" s="1">
        <v>40711</v>
      </c>
      <c r="BB113">
        <v>26.37</v>
      </c>
      <c r="BC113" s="1">
        <v>40802</v>
      </c>
      <c r="BD113">
        <v>27.52</v>
      </c>
      <c r="BE113" s="1">
        <v>40905</v>
      </c>
      <c r="BF113">
        <v>23.13</v>
      </c>
      <c r="BG113" s="1">
        <v>41019</v>
      </c>
      <c r="BH113">
        <v>21.93</v>
      </c>
      <c r="BI113" s="1">
        <v>41078</v>
      </c>
      <c r="BJ113">
        <v>20.86</v>
      </c>
      <c r="BK113" s="1">
        <v>41169</v>
      </c>
      <c r="BL113">
        <v>20.03</v>
      </c>
      <c r="BM113" s="1">
        <v>41270</v>
      </c>
      <c r="BN113">
        <v>19.45</v>
      </c>
      <c r="BO113" s="1">
        <v>41386</v>
      </c>
      <c r="BP113">
        <v>17.87</v>
      </c>
      <c r="BQ113" s="1">
        <v>41443</v>
      </c>
      <c r="BR113">
        <v>16.760000000000002</v>
      </c>
      <c r="BS113" s="1">
        <v>41534</v>
      </c>
      <c r="BT113">
        <v>16.79</v>
      </c>
      <c r="BU113" s="1">
        <v>41634</v>
      </c>
      <c r="BV113">
        <v>16.29</v>
      </c>
      <c r="BW113" s="1">
        <v>41751</v>
      </c>
      <c r="BX113">
        <v>16.989999999999998</v>
      </c>
      <c r="BY113" s="1">
        <v>41808</v>
      </c>
      <c r="BZ113">
        <v>17.53</v>
      </c>
      <c r="CA113" s="1">
        <v>41900</v>
      </c>
      <c r="CB113">
        <v>13.79</v>
      </c>
      <c r="CC113" s="1">
        <v>41997</v>
      </c>
      <c r="CD113">
        <v>14.76</v>
      </c>
      <c r="CE113" s="1">
        <v>42115</v>
      </c>
      <c r="CF113">
        <v>12.41</v>
      </c>
      <c r="CG113" s="1">
        <v>42173</v>
      </c>
      <c r="CH113">
        <v>11.25</v>
      </c>
      <c r="CI113" s="1">
        <v>42264</v>
      </c>
      <c r="CJ113">
        <v>11.44</v>
      </c>
      <c r="CK113" s="1">
        <v>42366</v>
      </c>
      <c r="CL113">
        <v>14.76</v>
      </c>
      <c r="CM113" s="1">
        <v>42480</v>
      </c>
      <c r="CN113">
        <v>15.57</v>
      </c>
      <c r="CO113" s="1">
        <v>42538</v>
      </c>
      <c r="CP113">
        <v>19.760000000000002</v>
      </c>
      <c r="CQ113" s="1">
        <v>42628</v>
      </c>
      <c r="CR113">
        <v>20.48</v>
      </c>
      <c r="CS113" s="1">
        <v>42731</v>
      </c>
      <c r="CT113">
        <v>18.54</v>
      </c>
      <c r="CU113" s="1">
        <v>42845</v>
      </c>
      <c r="CV113">
        <v>16.329999999999998</v>
      </c>
      <c r="CW113" s="1">
        <v>42902</v>
      </c>
      <c r="CX113">
        <v>13.44</v>
      </c>
      <c r="CY113" s="1">
        <v>42996</v>
      </c>
      <c r="CZ113">
        <v>14.31</v>
      </c>
      <c r="DA113" s="1">
        <v>43096</v>
      </c>
      <c r="DB113">
        <v>14.93</v>
      </c>
      <c r="DC113" s="1">
        <v>43210</v>
      </c>
      <c r="DD113">
        <v>11.64</v>
      </c>
      <c r="DE113" s="1">
        <v>43269</v>
      </c>
      <c r="DF113">
        <v>11.99</v>
      </c>
      <c r="DG113" s="1">
        <v>43360</v>
      </c>
      <c r="DH113">
        <v>10.63</v>
      </c>
      <c r="DI113" s="1">
        <v>43461</v>
      </c>
      <c r="DJ113">
        <v>12.25</v>
      </c>
      <c r="DK113" s="1">
        <v>43577</v>
      </c>
      <c r="DL113">
        <v>12.54</v>
      </c>
      <c r="DM113" s="1">
        <v>43634</v>
      </c>
      <c r="DN113">
        <v>12.61</v>
      </c>
      <c r="DO113" s="1">
        <v>43726</v>
      </c>
      <c r="DP113">
        <v>11</v>
      </c>
      <c r="DQ113" s="1">
        <v>43825</v>
      </c>
      <c r="DR113">
        <v>13.44</v>
      </c>
    </row>
    <row r="114" spans="1:122" x14ac:dyDescent="0.3">
      <c r="A114" s="1">
        <v>38350</v>
      </c>
      <c r="B114">
        <v>9.06</v>
      </c>
      <c r="C114" s="1">
        <v>38464</v>
      </c>
      <c r="D114">
        <v>8.35</v>
      </c>
      <c r="E114" s="1">
        <v>38523</v>
      </c>
      <c r="F114">
        <v>8.98</v>
      </c>
      <c r="G114" s="1">
        <v>38611</v>
      </c>
      <c r="H114">
        <v>10.43</v>
      </c>
      <c r="I114" s="1">
        <v>38715</v>
      </c>
      <c r="J114">
        <v>14.79</v>
      </c>
      <c r="K114" s="1">
        <v>38831</v>
      </c>
      <c r="L114">
        <v>17.05</v>
      </c>
      <c r="M114" s="1">
        <v>38887</v>
      </c>
      <c r="N114">
        <v>14.85</v>
      </c>
      <c r="O114" s="1">
        <v>38979</v>
      </c>
      <c r="P114">
        <v>12.3</v>
      </c>
      <c r="Q114" s="1">
        <v>39080</v>
      </c>
      <c r="R114">
        <v>11.75</v>
      </c>
      <c r="S114" s="1">
        <v>39197</v>
      </c>
      <c r="T114">
        <v>9.52</v>
      </c>
      <c r="U114" s="1">
        <v>39252</v>
      </c>
      <c r="V114">
        <v>9</v>
      </c>
      <c r="W114" s="1">
        <v>39343</v>
      </c>
      <c r="X114">
        <v>9.35</v>
      </c>
      <c r="Y114" s="1">
        <v>39449</v>
      </c>
      <c r="Z114">
        <v>10.73</v>
      </c>
      <c r="AA114" s="1">
        <v>39563</v>
      </c>
      <c r="AB114">
        <v>11.37</v>
      </c>
      <c r="AC114" s="1">
        <v>39618</v>
      </c>
      <c r="AD114">
        <v>11.58</v>
      </c>
      <c r="AE114" s="1">
        <v>39709</v>
      </c>
      <c r="AF114">
        <v>11.67</v>
      </c>
      <c r="AG114" s="1">
        <v>39808</v>
      </c>
      <c r="AH114">
        <v>10.98</v>
      </c>
      <c r="AI114" s="1">
        <v>39925</v>
      </c>
      <c r="AJ114">
        <v>13.22</v>
      </c>
      <c r="AK114" s="1">
        <v>39983</v>
      </c>
      <c r="AL114">
        <v>15</v>
      </c>
      <c r="AM114" s="1">
        <v>40077</v>
      </c>
      <c r="AN114">
        <v>21.86</v>
      </c>
      <c r="AO114" s="1">
        <v>40175</v>
      </c>
      <c r="AP114">
        <v>27.26</v>
      </c>
      <c r="AQ114" s="1">
        <v>40289</v>
      </c>
      <c r="AR114">
        <v>16.55</v>
      </c>
      <c r="AS114" s="1">
        <v>40350</v>
      </c>
      <c r="AT114">
        <v>16.18</v>
      </c>
      <c r="AU114" s="1">
        <v>40438</v>
      </c>
      <c r="AV114">
        <v>24.61</v>
      </c>
      <c r="AW114" s="1">
        <v>40540</v>
      </c>
      <c r="AX114">
        <v>34.39</v>
      </c>
      <c r="AY114" s="1">
        <v>40653</v>
      </c>
      <c r="AZ114">
        <v>25.2</v>
      </c>
      <c r="BA114" s="1">
        <v>40714</v>
      </c>
      <c r="BB114">
        <v>27.47</v>
      </c>
      <c r="BC114" s="1">
        <v>40805</v>
      </c>
      <c r="BD114">
        <v>27.83</v>
      </c>
      <c r="BE114" s="1">
        <v>40906</v>
      </c>
      <c r="BF114">
        <v>23.51</v>
      </c>
      <c r="BG114" s="1">
        <v>41022</v>
      </c>
      <c r="BH114">
        <v>21.91</v>
      </c>
      <c r="BI114" s="1">
        <v>41079</v>
      </c>
      <c r="BJ114">
        <v>21.57</v>
      </c>
      <c r="BK114" s="1">
        <v>41170</v>
      </c>
      <c r="BL114">
        <v>19.440000000000001</v>
      </c>
      <c r="BM114" s="1">
        <v>41271</v>
      </c>
      <c r="BN114">
        <v>19.420000000000002</v>
      </c>
      <c r="BO114" s="1">
        <v>41387</v>
      </c>
      <c r="BP114">
        <v>17.739999999999998</v>
      </c>
      <c r="BQ114" s="1">
        <v>41444</v>
      </c>
      <c r="BR114">
        <v>16.97</v>
      </c>
      <c r="BS114" s="1">
        <v>41535</v>
      </c>
      <c r="BT114">
        <v>16.89</v>
      </c>
      <c r="BU114" s="1">
        <v>41635</v>
      </c>
      <c r="BV114">
        <v>16.43</v>
      </c>
      <c r="BW114" s="1">
        <v>41752</v>
      </c>
      <c r="BX114">
        <v>17.420000000000002</v>
      </c>
      <c r="BY114" s="1">
        <v>41809</v>
      </c>
      <c r="BZ114">
        <v>17.940000000000001</v>
      </c>
      <c r="CA114" s="1">
        <v>41901</v>
      </c>
      <c r="CB114">
        <v>13.5</v>
      </c>
      <c r="CC114" s="1">
        <v>41999</v>
      </c>
      <c r="CD114">
        <v>14.7</v>
      </c>
      <c r="CE114" s="1">
        <v>42116</v>
      </c>
      <c r="CF114">
        <v>12.66</v>
      </c>
      <c r="CG114" s="1">
        <v>42174</v>
      </c>
      <c r="CH114">
        <v>11.12</v>
      </c>
      <c r="CI114" s="1">
        <v>42265</v>
      </c>
      <c r="CJ114">
        <v>10.96</v>
      </c>
      <c r="CK114" s="1">
        <v>42367</v>
      </c>
      <c r="CL114">
        <v>14.78</v>
      </c>
      <c r="CM114" s="1">
        <v>42481</v>
      </c>
      <c r="CN114">
        <v>15.58</v>
      </c>
      <c r="CO114" s="1">
        <v>42541</v>
      </c>
      <c r="CP114">
        <v>19.690000000000001</v>
      </c>
      <c r="CQ114" s="1">
        <v>42629</v>
      </c>
      <c r="CR114">
        <v>21.78</v>
      </c>
      <c r="CS114" s="1">
        <v>42732</v>
      </c>
      <c r="CT114">
        <v>18.989999999999998</v>
      </c>
      <c r="CU114" s="1">
        <v>42846</v>
      </c>
      <c r="CV114">
        <v>16.41</v>
      </c>
      <c r="CW114" s="1">
        <v>42905</v>
      </c>
      <c r="CX114">
        <v>13.46</v>
      </c>
      <c r="CY114" s="1">
        <v>42997</v>
      </c>
      <c r="CZ114">
        <v>13.76</v>
      </c>
      <c r="DA114" s="1">
        <v>43097</v>
      </c>
      <c r="DB114">
        <v>15</v>
      </c>
      <c r="DC114" s="1">
        <v>43213</v>
      </c>
      <c r="DD114">
        <v>11.21</v>
      </c>
      <c r="DE114" s="1">
        <v>43270</v>
      </c>
      <c r="DF114">
        <v>11.84</v>
      </c>
      <c r="DG114" s="1">
        <v>43361</v>
      </c>
      <c r="DH114">
        <v>10.52</v>
      </c>
      <c r="DI114" s="1">
        <v>43462</v>
      </c>
      <c r="DJ114">
        <v>12.39</v>
      </c>
      <c r="DK114" s="1">
        <v>43578</v>
      </c>
      <c r="DL114">
        <v>12.7</v>
      </c>
      <c r="DM114" s="1">
        <v>43635</v>
      </c>
      <c r="DN114">
        <v>12.5</v>
      </c>
      <c r="DO114" s="1">
        <v>43727</v>
      </c>
      <c r="DP114">
        <v>10.99</v>
      </c>
      <c r="DQ114" s="1">
        <v>43826</v>
      </c>
      <c r="DR114">
        <v>13.54</v>
      </c>
    </row>
    <row r="115" spans="1:122" x14ac:dyDescent="0.3">
      <c r="A115" s="1">
        <v>38351</v>
      </c>
      <c r="B115">
        <v>9.0399999999999991</v>
      </c>
      <c r="C115" s="1">
        <v>38467</v>
      </c>
      <c r="D115">
        <v>8.3699999999999992</v>
      </c>
      <c r="E115" s="1">
        <v>38524</v>
      </c>
      <c r="F115">
        <v>8.92</v>
      </c>
      <c r="G115" s="1">
        <v>38614</v>
      </c>
      <c r="H115">
        <v>10.51</v>
      </c>
      <c r="I115" s="1">
        <v>38716</v>
      </c>
      <c r="J115">
        <v>14.68</v>
      </c>
      <c r="K115" s="1">
        <v>38832</v>
      </c>
      <c r="L115">
        <v>16.84</v>
      </c>
      <c r="M115" s="1">
        <v>38888</v>
      </c>
      <c r="N115">
        <v>15.21</v>
      </c>
      <c r="O115" s="1">
        <v>38980</v>
      </c>
      <c r="P115">
        <v>12.12</v>
      </c>
      <c r="Q115" s="1">
        <v>39085</v>
      </c>
      <c r="R115">
        <v>11.51</v>
      </c>
      <c r="S115" s="1">
        <v>39198</v>
      </c>
      <c r="T115">
        <v>9.61</v>
      </c>
      <c r="U115" s="1">
        <v>39253</v>
      </c>
      <c r="V115">
        <v>8.93</v>
      </c>
      <c r="W115" s="1">
        <v>39344</v>
      </c>
      <c r="X115">
        <v>9.69</v>
      </c>
      <c r="Y115" s="1">
        <v>39450</v>
      </c>
      <c r="Z115">
        <v>11.14</v>
      </c>
      <c r="AA115" s="1">
        <v>39566</v>
      </c>
      <c r="AB115">
        <v>10.58</v>
      </c>
      <c r="AC115" s="1">
        <v>39619</v>
      </c>
      <c r="AD115">
        <v>11.97</v>
      </c>
      <c r="AE115" s="1">
        <v>39710</v>
      </c>
      <c r="AF115">
        <v>11.65</v>
      </c>
      <c r="AG115" s="1">
        <v>39811</v>
      </c>
      <c r="AH115">
        <v>11.12</v>
      </c>
      <c r="AI115" s="1">
        <v>39926</v>
      </c>
      <c r="AJ115">
        <v>13.35</v>
      </c>
      <c r="AK115" s="1">
        <v>39986</v>
      </c>
      <c r="AL115">
        <v>15.07</v>
      </c>
      <c r="AM115" s="1">
        <v>40078</v>
      </c>
      <c r="AN115">
        <v>22.15</v>
      </c>
      <c r="AO115" s="1">
        <v>40176</v>
      </c>
      <c r="AP115">
        <v>26.77</v>
      </c>
      <c r="AQ115" s="1">
        <v>40290</v>
      </c>
      <c r="AR115">
        <v>16.07</v>
      </c>
      <c r="AS115" s="1">
        <v>40351</v>
      </c>
      <c r="AT115">
        <v>16.21</v>
      </c>
      <c r="AU115" s="1">
        <v>40441</v>
      </c>
      <c r="AV115">
        <v>24.29</v>
      </c>
      <c r="AW115" s="1">
        <v>40541</v>
      </c>
      <c r="AX115">
        <v>33.83</v>
      </c>
      <c r="AY115" s="1">
        <v>40654</v>
      </c>
      <c r="AZ115">
        <v>25.48</v>
      </c>
      <c r="BA115" s="1">
        <v>40715</v>
      </c>
      <c r="BB115">
        <v>27.49</v>
      </c>
      <c r="BC115" s="1">
        <v>40806</v>
      </c>
      <c r="BD115">
        <v>27.59</v>
      </c>
      <c r="BE115" s="1">
        <v>40907</v>
      </c>
      <c r="BF115">
        <v>23.3</v>
      </c>
      <c r="BG115" s="1">
        <v>41023</v>
      </c>
      <c r="BH115">
        <v>22</v>
      </c>
      <c r="BI115" s="1">
        <v>41080</v>
      </c>
      <c r="BJ115">
        <v>21.74</v>
      </c>
      <c r="BK115" s="1">
        <v>41171</v>
      </c>
      <c r="BL115">
        <v>18.96</v>
      </c>
      <c r="BM115" s="1">
        <v>41274</v>
      </c>
      <c r="BN115">
        <v>19.510000000000002</v>
      </c>
      <c r="BO115" s="1">
        <v>41388</v>
      </c>
      <c r="BP115">
        <v>17.399999999999999</v>
      </c>
      <c r="BQ115" s="1">
        <v>41445</v>
      </c>
      <c r="BR115">
        <v>16.38</v>
      </c>
      <c r="BS115" s="1">
        <v>41536</v>
      </c>
      <c r="BT115">
        <v>17.170000000000002</v>
      </c>
      <c r="BU115" s="1">
        <v>41638</v>
      </c>
      <c r="BV115">
        <v>16.38</v>
      </c>
      <c r="BW115" s="1">
        <v>41753</v>
      </c>
      <c r="BX115">
        <v>17.12</v>
      </c>
      <c r="BY115" s="1">
        <v>41810</v>
      </c>
      <c r="BZ115">
        <v>17.920000000000002</v>
      </c>
      <c r="CA115" s="1">
        <v>41904</v>
      </c>
      <c r="CB115">
        <v>14.08</v>
      </c>
      <c r="CC115" s="1">
        <v>42002</v>
      </c>
      <c r="CD115">
        <v>14.6</v>
      </c>
      <c r="CE115" s="1">
        <v>42117</v>
      </c>
      <c r="CF115">
        <v>13.09</v>
      </c>
      <c r="CG115" s="1">
        <v>42177</v>
      </c>
      <c r="CH115">
        <v>11.48</v>
      </c>
      <c r="CI115" s="1">
        <v>42268</v>
      </c>
      <c r="CJ115">
        <v>10.93</v>
      </c>
      <c r="CK115" s="1">
        <v>42368</v>
      </c>
      <c r="CL115">
        <v>15.15</v>
      </c>
      <c r="CM115" s="1">
        <v>42482</v>
      </c>
      <c r="CN115">
        <v>15.26</v>
      </c>
      <c r="CO115" s="1">
        <v>42542</v>
      </c>
      <c r="CP115">
        <v>19.239999999999998</v>
      </c>
      <c r="CQ115" s="1">
        <v>42632</v>
      </c>
      <c r="CR115">
        <v>22.1</v>
      </c>
      <c r="CS115" s="1">
        <v>42733</v>
      </c>
      <c r="CT115">
        <v>19.489999999999998</v>
      </c>
      <c r="CU115" s="1">
        <v>42849</v>
      </c>
      <c r="CV115">
        <v>16.239999999999998</v>
      </c>
      <c r="CW115" s="1">
        <v>42906</v>
      </c>
      <c r="CX115">
        <v>13.61</v>
      </c>
      <c r="CY115" s="1">
        <v>42998</v>
      </c>
      <c r="CZ115">
        <v>14.07</v>
      </c>
      <c r="DA115" s="1">
        <v>43098</v>
      </c>
      <c r="DB115">
        <v>15.16</v>
      </c>
      <c r="DC115" s="1">
        <v>43214</v>
      </c>
      <c r="DD115">
        <v>11.14</v>
      </c>
      <c r="DE115" s="1">
        <v>43271</v>
      </c>
      <c r="DF115">
        <v>11.89</v>
      </c>
      <c r="DG115" s="1">
        <v>43362</v>
      </c>
      <c r="DH115">
        <v>10.76</v>
      </c>
      <c r="DI115" s="1">
        <v>43465</v>
      </c>
      <c r="DJ115">
        <v>12.03</v>
      </c>
      <c r="DK115" s="1">
        <v>43579</v>
      </c>
      <c r="DL115">
        <v>12.68</v>
      </c>
      <c r="DM115" s="1">
        <v>43636</v>
      </c>
      <c r="DN115">
        <v>12.43</v>
      </c>
      <c r="DO115" s="1">
        <v>43728</v>
      </c>
      <c r="DP115">
        <v>11.09</v>
      </c>
      <c r="DQ115" s="1">
        <v>43829</v>
      </c>
      <c r="DR115">
        <v>13.53</v>
      </c>
    </row>
    <row r="116" spans="1:122" x14ac:dyDescent="0.3">
      <c r="A116" s="1">
        <v>38355</v>
      </c>
      <c r="B116">
        <v>9.17</v>
      </c>
      <c r="C116" s="1">
        <v>38468</v>
      </c>
      <c r="D116">
        <v>8.5</v>
      </c>
      <c r="E116" s="1">
        <v>38525</v>
      </c>
      <c r="F116">
        <v>8.9499999999999993</v>
      </c>
      <c r="G116" s="1">
        <v>38615</v>
      </c>
      <c r="H116">
        <v>10.49</v>
      </c>
      <c r="I116" s="1">
        <v>38720</v>
      </c>
      <c r="J116">
        <v>14.18</v>
      </c>
      <c r="K116" s="1">
        <v>38833</v>
      </c>
      <c r="L116">
        <v>16.82</v>
      </c>
      <c r="M116" s="1">
        <v>38889</v>
      </c>
      <c r="N116">
        <v>15.74</v>
      </c>
      <c r="O116" s="1">
        <v>38981</v>
      </c>
      <c r="P116">
        <v>11.56</v>
      </c>
      <c r="Q116" s="1">
        <v>39086</v>
      </c>
      <c r="R116">
        <v>11.27</v>
      </c>
      <c r="S116" s="1">
        <v>39199</v>
      </c>
      <c r="T116">
        <v>9.35</v>
      </c>
      <c r="U116" s="1">
        <v>39254</v>
      </c>
      <c r="V116">
        <v>9.1300000000000008</v>
      </c>
      <c r="W116" s="1">
        <v>39345</v>
      </c>
      <c r="X116">
        <v>9.84</v>
      </c>
      <c r="Y116" s="1">
        <v>39451</v>
      </c>
      <c r="Z116">
        <v>11.32</v>
      </c>
      <c r="AA116" s="1">
        <v>39567</v>
      </c>
      <c r="AB116">
        <v>10.16</v>
      </c>
      <c r="AC116" s="1">
        <v>39622</v>
      </c>
      <c r="AD116">
        <v>11.71</v>
      </c>
      <c r="AE116" s="1">
        <v>39713</v>
      </c>
      <c r="AF116">
        <v>12.06</v>
      </c>
      <c r="AG116" s="1">
        <v>39812</v>
      </c>
      <c r="AH116">
        <v>11.29</v>
      </c>
      <c r="AI116" s="1">
        <v>39927</v>
      </c>
      <c r="AJ116">
        <v>13.9</v>
      </c>
      <c r="AK116" s="1">
        <v>39987</v>
      </c>
      <c r="AL116">
        <v>15.86</v>
      </c>
      <c r="AM116" s="1">
        <v>40079</v>
      </c>
      <c r="AN116">
        <v>21.55</v>
      </c>
      <c r="AO116" s="1">
        <v>40177</v>
      </c>
      <c r="AP116">
        <v>26.96</v>
      </c>
      <c r="AQ116" s="1">
        <v>40291</v>
      </c>
      <c r="AR116">
        <v>15.66</v>
      </c>
      <c r="AS116" s="1">
        <v>40352</v>
      </c>
      <c r="AT116">
        <v>16.25</v>
      </c>
      <c r="AU116" s="1">
        <v>40442</v>
      </c>
      <c r="AV116">
        <v>23.79</v>
      </c>
      <c r="AW116" s="1">
        <v>40542</v>
      </c>
      <c r="AX116">
        <v>30.38</v>
      </c>
      <c r="AY116" s="1">
        <v>40658</v>
      </c>
      <c r="AZ116">
        <v>25.07</v>
      </c>
      <c r="BA116" s="1">
        <v>40716</v>
      </c>
      <c r="BB116">
        <v>27.23</v>
      </c>
      <c r="BC116" s="1">
        <v>40807</v>
      </c>
      <c r="BD116">
        <v>26.83</v>
      </c>
      <c r="BE116" s="1">
        <v>40911</v>
      </c>
      <c r="BF116">
        <v>24.51</v>
      </c>
      <c r="BG116" s="1">
        <v>41024</v>
      </c>
      <c r="BH116">
        <v>22.04</v>
      </c>
      <c r="BI116" s="1">
        <v>41081</v>
      </c>
      <c r="BJ116">
        <v>21.39</v>
      </c>
      <c r="BK116" s="1">
        <v>41172</v>
      </c>
      <c r="BL116">
        <v>19.21</v>
      </c>
      <c r="BM116" s="1">
        <v>41276</v>
      </c>
      <c r="BN116">
        <v>19.690000000000001</v>
      </c>
      <c r="BO116" s="1">
        <v>41389</v>
      </c>
      <c r="BP116">
        <v>17.41</v>
      </c>
      <c r="BQ116" s="1">
        <v>41446</v>
      </c>
      <c r="BR116">
        <v>16.739999999999998</v>
      </c>
      <c r="BS116" s="1">
        <v>41537</v>
      </c>
      <c r="BT116">
        <v>17.18</v>
      </c>
      <c r="BU116" s="1">
        <v>41639</v>
      </c>
      <c r="BV116">
        <v>16.41</v>
      </c>
      <c r="BW116" s="1">
        <v>41754</v>
      </c>
      <c r="BX116">
        <v>17.2</v>
      </c>
      <c r="BY116" s="1">
        <v>41813</v>
      </c>
      <c r="BZ116">
        <v>17.850000000000001</v>
      </c>
      <c r="CA116" s="1">
        <v>41905</v>
      </c>
      <c r="CB116">
        <v>14.15</v>
      </c>
      <c r="CC116" s="1">
        <v>42003</v>
      </c>
      <c r="CD116">
        <v>14.61</v>
      </c>
      <c r="CE116" s="1">
        <v>42118</v>
      </c>
      <c r="CF116">
        <v>13.23</v>
      </c>
      <c r="CG116" s="1">
        <v>42178</v>
      </c>
      <c r="CH116">
        <v>11.25</v>
      </c>
      <c r="CI116" s="1">
        <v>42269</v>
      </c>
      <c r="CJ116">
        <v>10.88</v>
      </c>
      <c r="CK116" s="1">
        <v>42369</v>
      </c>
      <c r="CL116">
        <v>15.24</v>
      </c>
      <c r="CM116" s="1">
        <v>42485</v>
      </c>
      <c r="CN116">
        <v>15.63</v>
      </c>
      <c r="CO116" s="1">
        <v>42543</v>
      </c>
      <c r="CP116">
        <v>19.04</v>
      </c>
      <c r="CQ116" s="1">
        <v>42633</v>
      </c>
      <c r="CR116">
        <v>22.13</v>
      </c>
      <c r="CS116" s="1">
        <v>42734</v>
      </c>
      <c r="CT116">
        <v>19.510000000000002</v>
      </c>
      <c r="CU116" s="1">
        <v>42850</v>
      </c>
      <c r="CV116">
        <v>16.18</v>
      </c>
      <c r="CW116" s="1">
        <v>42907</v>
      </c>
      <c r="CX116">
        <v>13.06</v>
      </c>
      <c r="CY116" s="1">
        <v>42999</v>
      </c>
      <c r="CZ116">
        <v>14.05</v>
      </c>
      <c r="DA116" s="1">
        <v>43102</v>
      </c>
      <c r="DB116">
        <v>15.33</v>
      </c>
      <c r="DC116" s="1">
        <v>43215</v>
      </c>
      <c r="DD116">
        <v>10.86</v>
      </c>
      <c r="DE116" s="1">
        <v>43272</v>
      </c>
      <c r="DF116">
        <v>11.87</v>
      </c>
      <c r="DG116" s="1">
        <v>43363</v>
      </c>
      <c r="DH116">
        <v>10.8</v>
      </c>
      <c r="DI116" s="1">
        <v>43467</v>
      </c>
      <c r="DJ116">
        <v>11.93</v>
      </c>
      <c r="DK116" s="1">
        <v>43580</v>
      </c>
      <c r="DL116">
        <v>12.36</v>
      </c>
      <c r="DM116" s="1">
        <v>43637</v>
      </c>
      <c r="DN116">
        <v>12.22</v>
      </c>
      <c r="DO116" s="1">
        <v>43731</v>
      </c>
      <c r="DP116">
        <v>11.22</v>
      </c>
      <c r="DQ116" s="1">
        <v>43830</v>
      </c>
      <c r="DR116">
        <v>13.42</v>
      </c>
    </row>
    <row r="117" spans="1:122" x14ac:dyDescent="0.3">
      <c r="A117" s="1">
        <v>38356</v>
      </c>
      <c r="B117">
        <v>9.0299999999999994</v>
      </c>
      <c r="C117" s="1">
        <v>38469</v>
      </c>
      <c r="D117">
        <v>8.58</v>
      </c>
      <c r="E117" s="1">
        <v>38526</v>
      </c>
      <c r="F117">
        <v>9.0399999999999991</v>
      </c>
      <c r="G117" s="1">
        <v>38616</v>
      </c>
      <c r="H117">
        <v>10.25</v>
      </c>
      <c r="I117" s="1">
        <v>38721</v>
      </c>
      <c r="J117">
        <v>14.87</v>
      </c>
      <c r="K117" s="1">
        <v>38834</v>
      </c>
      <c r="L117">
        <v>16.72</v>
      </c>
      <c r="M117" s="1">
        <v>38890</v>
      </c>
      <c r="N117">
        <v>15.75</v>
      </c>
      <c r="O117" s="1">
        <v>38982</v>
      </c>
      <c r="P117">
        <v>10.46</v>
      </c>
      <c r="Q117" s="1">
        <v>39087</v>
      </c>
      <c r="R117">
        <v>11.09</v>
      </c>
      <c r="S117" s="1">
        <v>39202</v>
      </c>
      <c r="T117">
        <v>9.24</v>
      </c>
      <c r="U117" s="1">
        <v>39255</v>
      </c>
      <c r="V117">
        <v>9.16</v>
      </c>
      <c r="W117" s="1">
        <v>39346</v>
      </c>
      <c r="X117">
        <v>9.7899999999999991</v>
      </c>
      <c r="Y117" s="1">
        <v>39454</v>
      </c>
      <c r="Z117">
        <v>11.37</v>
      </c>
      <c r="AA117" s="1">
        <v>39568</v>
      </c>
      <c r="AB117">
        <v>10.65</v>
      </c>
      <c r="AC117" s="1">
        <v>39623</v>
      </c>
      <c r="AD117">
        <v>11.56</v>
      </c>
      <c r="AE117" s="1">
        <v>39714</v>
      </c>
      <c r="AF117">
        <v>11.83</v>
      </c>
      <c r="AG117" s="1">
        <v>39813</v>
      </c>
      <c r="AH117">
        <v>11.81</v>
      </c>
      <c r="AI117" s="1">
        <v>39930</v>
      </c>
      <c r="AJ117">
        <v>13.7</v>
      </c>
      <c r="AK117" s="1">
        <v>39988</v>
      </c>
      <c r="AL117">
        <v>15.94</v>
      </c>
      <c r="AM117" s="1">
        <v>40080</v>
      </c>
      <c r="AN117">
        <v>21.44</v>
      </c>
      <c r="AO117" s="1">
        <v>40178</v>
      </c>
      <c r="AP117">
        <v>26.95</v>
      </c>
      <c r="AQ117" s="1">
        <v>40294</v>
      </c>
      <c r="AR117">
        <v>15.69</v>
      </c>
      <c r="AS117" s="1">
        <v>40353</v>
      </c>
      <c r="AT117">
        <v>16.82</v>
      </c>
      <c r="AU117" s="1">
        <v>40443</v>
      </c>
      <c r="AV117">
        <v>24.31</v>
      </c>
      <c r="AW117" s="1">
        <v>40543</v>
      </c>
      <c r="AX117">
        <v>32.119999999999997</v>
      </c>
      <c r="AY117" s="1">
        <v>40659</v>
      </c>
      <c r="AZ117">
        <v>24.94</v>
      </c>
      <c r="BA117" s="1">
        <v>40717</v>
      </c>
      <c r="BB117">
        <v>27.58</v>
      </c>
      <c r="BC117" s="1">
        <v>40808</v>
      </c>
      <c r="BD117">
        <v>25.67</v>
      </c>
      <c r="BE117" s="1">
        <v>40912</v>
      </c>
      <c r="BF117">
        <v>24.42</v>
      </c>
      <c r="BG117" s="1">
        <v>41025</v>
      </c>
      <c r="BH117">
        <v>21.32</v>
      </c>
      <c r="BI117" s="1">
        <v>41082</v>
      </c>
      <c r="BJ117">
        <v>20.239999999999998</v>
      </c>
      <c r="BK117" s="1">
        <v>41173</v>
      </c>
      <c r="BL117">
        <v>19.38</v>
      </c>
      <c r="BM117" s="1">
        <v>41277</v>
      </c>
      <c r="BN117">
        <v>19.100000000000001</v>
      </c>
      <c r="BO117" s="1">
        <v>41390</v>
      </c>
      <c r="BP117">
        <v>17.36</v>
      </c>
      <c r="BQ117" s="1">
        <v>41449</v>
      </c>
      <c r="BR117">
        <v>17.010000000000002</v>
      </c>
      <c r="BS117" s="1">
        <v>41540</v>
      </c>
      <c r="BT117">
        <v>17.25</v>
      </c>
      <c r="BU117" s="1">
        <v>41641</v>
      </c>
      <c r="BV117">
        <v>16.29</v>
      </c>
      <c r="BW117" s="1">
        <v>41757</v>
      </c>
      <c r="BX117">
        <v>16.940000000000001</v>
      </c>
      <c r="BY117" s="1">
        <v>41814</v>
      </c>
      <c r="BZ117">
        <v>17.809999999999999</v>
      </c>
      <c r="CA117" s="1">
        <v>41906</v>
      </c>
      <c r="CB117">
        <v>14.62</v>
      </c>
      <c r="CC117" s="1">
        <v>42004</v>
      </c>
      <c r="CD117">
        <v>14.52</v>
      </c>
      <c r="CE117" s="1">
        <v>42121</v>
      </c>
      <c r="CF117">
        <v>13.31</v>
      </c>
      <c r="CG117" s="1">
        <v>42179</v>
      </c>
      <c r="CH117">
        <v>11.51</v>
      </c>
      <c r="CI117" s="1">
        <v>42270</v>
      </c>
      <c r="CJ117">
        <v>10.95</v>
      </c>
      <c r="CK117" s="1">
        <v>42373</v>
      </c>
      <c r="CL117">
        <v>14.97</v>
      </c>
      <c r="CM117" s="1">
        <v>42486</v>
      </c>
      <c r="CN117">
        <v>15.77</v>
      </c>
      <c r="CO117" s="1">
        <v>42544</v>
      </c>
      <c r="CP117">
        <v>19.04</v>
      </c>
      <c r="CQ117" s="1">
        <v>42634</v>
      </c>
      <c r="CR117">
        <v>22.2</v>
      </c>
      <c r="CS117" s="1">
        <v>42738</v>
      </c>
      <c r="CT117">
        <v>20.51</v>
      </c>
      <c r="CU117" s="1">
        <v>42851</v>
      </c>
      <c r="CV117">
        <v>15.38</v>
      </c>
      <c r="CW117" s="1">
        <v>42908</v>
      </c>
      <c r="CX117">
        <v>12.84</v>
      </c>
      <c r="CY117" s="1">
        <v>43000</v>
      </c>
      <c r="CZ117">
        <v>13.98</v>
      </c>
      <c r="DA117" s="1">
        <v>43103</v>
      </c>
      <c r="DB117">
        <v>15.31</v>
      </c>
      <c r="DC117" s="1">
        <v>43216</v>
      </c>
      <c r="DD117">
        <v>10.97</v>
      </c>
      <c r="DE117" s="1">
        <v>43273</v>
      </c>
      <c r="DF117">
        <v>12.05</v>
      </c>
      <c r="DG117" s="1">
        <v>43364</v>
      </c>
      <c r="DH117">
        <v>10.84</v>
      </c>
      <c r="DI117" s="1">
        <v>43468</v>
      </c>
      <c r="DJ117">
        <v>11.69</v>
      </c>
      <c r="DK117" s="1">
        <v>43581</v>
      </c>
      <c r="DL117">
        <v>12.26</v>
      </c>
      <c r="DM117" s="1">
        <v>43640</v>
      </c>
      <c r="DN117">
        <v>12.27</v>
      </c>
      <c r="DO117" s="1">
        <v>43732</v>
      </c>
      <c r="DP117">
        <v>11.5</v>
      </c>
      <c r="DQ117" s="1">
        <v>43832</v>
      </c>
      <c r="DR117">
        <v>13.13</v>
      </c>
    </row>
    <row r="118" spans="1:122" x14ac:dyDescent="0.3">
      <c r="A118" s="1">
        <v>38357</v>
      </c>
      <c r="B118">
        <v>8.98</v>
      </c>
      <c r="C118" s="1">
        <v>38470</v>
      </c>
      <c r="D118">
        <v>8.4499999999999993</v>
      </c>
      <c r="E118" s="1">
        <v>38527</v>
      </c>
      <c r="F118">
        <v>8.9700000000000006</v>
      </c>
      <c r="G118" s="1">
        <v>38617</v>
      </c>
      <c r="H118">
        <v>10.47</v>
      </c>
      <c r="I118" s="1">
        <v>38722</v>
      </c>
      <c r="J118">
        <v>14.85</v>
      </c>
      <c r="K118" s="1">
        <v>38835</v>
      </c>
      <c r="L118">
        <v>17.13</v>
      </c>
      <c r="M118" s="1">
        <v>38891</v>
      </c>
      <c r="N118">
        <v>15.45</v>
      </c>
      <c r="O118" s="1">
        <v>38985</v>
      </c>
      <c r="P118">
        <v>9.75</v>
      </c>
      <c r="Q118" s="1">
        <v>39090</v>
      </c>
      <c r="R118">
        <v>11.16</v>
      </c>
      <c r="U118" s="1">
        <v>39258</v>
      </c>
      <c r="V118">
        <v>8.93</v>
      </c>
      <c r="W118" s="1">
        <v>39349</v>
      </c>
      <c r="X118">
        <v>9.8800000000000008</v>
      </c>
      <c r="Y118" s="1">
        <v>39455</v>
      </c>
      <c r="Z118">
        <v>11.37</v>
      </c>
      <c r="AC118" s="1">
        <v>39624</v>
      </c>
      <c r="AD118">
        <v>11.48</v>
      </c>
      <c r="AE118" s="1">
        <v>39715</v>
      </c>
      <c r="AF118">
        <v>12.14</v>
      </c>
      <c r="AG118" s="1">
        <v>39815</v>
      </c>
      <c r="AH118">
        <v>11.85</v>
      </c>
      <c r="AI118" s="1">
        <v>39931</v>
      </c>
      <c r="AJ118">
        <v>13.79</v>
      </c>
      <c r="AK118" s="1">
        <v>39989</v>
      </c>
      <c r="AL118">
        <v>16.649999999999999</v>
      </c>
      <c r="AM118" s="1">
        <v>40081</v>
      </c>
      <c r="AN118">
        <v>21.59</v>
      </c>
      <c r="AO118" s="1">
        <v>40182</v>
      </c>
      <c r="AP118">
        <v>27.62</v>
      </c>
      <c r="AQ118" s="1">
        <v>40295</v>
      </c>
      <c r="AR118">
        <v>15.12</v>
      </c>
      <c r="AS118" s="1">
        <v>40354</v>
      </c>
      <c r="AT118">
        <v>17.29</v>
      </c>
      <c r="AU118" s="1">
        <v>40444</v>
      </c>
      <c r="AV118">
        <v>24.7</v>
      </c>
      <c r="AW118" s="1">
        <v>40547</v>
      </c>
      <c r="AX118">
        <v>31</v>
      </c>
      <c r="AY118" s="1">
        <v>40660</v>
      </c>
      <c r="AZ118">
        <v>24.55</v>
      </c>
      <c r="BA118" s="1">
        <v>40718</v>
      </c>
      <c r="BB118">
        <v>27.54</v>
      </c>
      <c r="BC118" s="1">
        <v>40809</v>
      </c>
      <c r="BD118">
        <v>24.84</v>
      </c>
      <c r="BE118" s="1">
        <v>40913</v>
      </c>
      <c r="BF118">
        <v>23.13</v>
      </c>
      <c r="BG118" s="1">
        <v>41026</v>
      </c>
      <c r="BH118">
        <v>21.22</v>
      </c>
      <c r="BI118" s="1">
        <v>41085</v>
      </c>
      <c r="BJ118">
        <v>20.3</v>
      </c>
      <c r="BK118" s="1">
        <v>41176</v>
      </c>
      <c r="BL118">
        <v>19.5</v>
      </c>
      <c r="BM118" s="1">
        <v>41278</v>
      </c>
      <c r="BN118">
        <v>18.850000000000001</v>
      </c>
      <c r="BO118" s="1">
        <v>41393</v>
      </c>
      <c r="BP118">
        <v>17.489999999999998</v>
      </c>
      <c r="BQ118" s="1">
        <v>41450</v>
      </c>
      <c r="BR118">
        <v>17.07</v>
      </c>
      <c r="BS118" s="1">
        <v>41541</v>
      </c>
      <c r="BT118">
        <v>17.420000000000002</v>
      </c>
      <c r="BU118" s="1">
        <v>41642</v>
      </c>
      <c r="BV118">
        <v>16.079999999999998</v>
      </c>
      <c r="BW118" s="1">
        <v>41758</v>
      </c>
      <c r="BX118">
        <v>17.04</v>
      </c>
      <c r="BY118" s="1">
        <v>41815</v>
      </c>
      <c r="BZ118">
        <v>17.72</v>
      </c>
      <c r="CA118" s="1">
        <v>41907</v>
      </c>
      <c r="CB118">
        <v>14.7</v>
      </c>
      <c r="CC118" s="1">
        <v>42006</v>
      </c>
      <c r="CD118">
        <v>14.17</v>
      </c>
      <c r="CE118" s="1">
        <v>42122</v>
      </c>
      <c r="CF118">
        <v>13.17</v>
      </c>
      <c r="CG118" s="1">
        <v>42180</v>
      </c>
      <c r="CH118">
        <v>11.52</v>
      </c>
      <c r="CI118" s="1">
        <v>42271</v>
      </c>
      <c r="CJ118">
        <v>11.19</v>
      </c>
      <c r="CK118" s="1">
        <v>42374</v>
      </c>
      <c r="CL118">
        <v>14.57</v>
      </c>
      <c r="CM118" s="1">
        <v>42487</v>
      </c>
      <c r="CN118">
        <v>15.55</v>
      </c>
      <c r="CO118" s="1">
        <v>42545</v>
      </c>
      <c r="CP118">
        <v>19</v>
      </c>
      <c r="CQ118" s="1">
        <v>42635</v>
      </c>
      <c r="CR118">
        <v>22.17</v>
      </c>
      <c r="CS118" s="1">
        <v>42739</v>
      </c>
      <c r="CT118">
        <v>20.89</v>
      </c>
      <c r="CU118" s="1">
        <v>42852</v>
      </c>
      <c r="CV118">
        <v>15.18</v>
      </c>
      <c r="CW118" s="1">
        <v>42909</v>
      </c>
      <c r="CX118">
        <v>12.97</v>
      </c>
      <c r="CY118" s="1">
        <v>43003</v>
      </c>
      <c r="CZ118">
        <v>13.74</v>
      </c>
      <c r="DA118" s="1">
        <v>43104</v>
      </c>
      <c r="DB118">
        <v>15.25</v>
      </c>
      <c r="DC118" s="1">
        <v>43217</v>
      </c>
      <c r="DD118">
        <v>11.22</v>
      </c>
      <c r="DE118" s="1">
        <v>43276</v>
      </c>
      <c r="DF118">
        <v>12</v>
      </c>
      <c r="DG118" s="1">
        <v>43367</v>
      </c>
      <c r="DH118">
        <v>10.38</v>
      </c>
      <c r="DI118" s="1">
        <v>43469</v>
      </c>
      <c r="DJ118">
        <v>11.93</v>
      </c>
      <c r="DK118" s="1">
        <v>43584</v>
      </c>
      <c r="DL118">
        <v>11.63</v>
      </c>
      <c r="DM118" s="1">
        <v>43641</v>
      </c>
      <c r="DN118">
        <v>12.33</v>
      </c>
      <c r="DO118" s="1">
        <v>43733</v>
      </c>
      <c r="DP118">
        <v>11.8</v>
      </c>
      <c r="DQ118" s="1">
        <v>43833</v>
      </c>
      <c r="DR118">
        <v>13.31</v>
      </c>
    </row>
    <row r="119" spans="1:122" x14ac:dyDescent="0.3">
      <c r="A119" s="1">
        <v>38358</v>
      </c>
      <c r="B119">
        <v>8.99</v>
      </c>
      <c r="C119" s="1">
        <v>38471</v>
      </c>
      <c r="D119">
        <v>8.61</v>
      </c>
      <c r="E119" s="1">
        <v>38530</v>
      </c>
      <c r="F119">
        <v>9.19</v>
      </c>
      <c r="G119" s="1">
        <v>38618</v>
      </c>
      <c r="H119">
        <v>10.43</v>
      </c>
      <c r="I119" s="1">
        <v>38723</v>
      </c>
      <c r="J119">
        <v>14.88</v>
      </c>
      <c r="K119" s="1"/>
      <c r="M119" s="1">
        <v>38894</v>
      </c>
      <c r="N119">
        <v>15.76</v>
      </c>
      <c r="O119" s="1">
        <v>38986</v>
      </c>
      <c r="P119">
        <v>10.19</v>
      </c>
      <c r="Q119" s="1">
        <v>39091</v>
      </c>
      <c r="R119">
        <v>11.1</v>
      </c>
      <c r="U119" s="1">
        <v>39259</v>
      </c>
      <c r="V119">
        <v>9.15</v>
      </c>
      <c r="W119" s="1">
        <v>39350</v>
      </c>
      <c r="X119">
        <v>9.83</v>
      </c>
      <c r="Y119" s="1">
        <v>39456</v>
      </c>
      <c r="Z119">
        <v>11.45</v>
      </c>
      <c r="AC119" s="1">
        <v>39625</v>
      </c>
      <c r="AD119">
        <v>11.68</v>
      </c>
      <c r="AE119" s="1">
        <v>39716</v>
      </c>
      <c r="AF119">
        <v>13.05</v>
      </c>
      <c r="AG119" s="1">
        <v>39818</v>
      </c>
      <c r="AH119">
        <v>11.82</v>
      </c>
      <c r="AI119" s="1">
        <v>39932</v>
      </c>
      <c r="AJ119">
        <v>13.84</v>
      </c>
      <c r="AK119" s="1">
        <v>39990</v>
      </c>
      <c r="AL119">
        <v>16.260000000000002</v>
      </c>
      <c r="AM119" s="1">
        <v>40084</v>
      </c>
      <c r="AN119">
        <v>22.65</v>
      </c>
      <c r="AO119" s="1">
        <v>40183</v>
      </c>
      <c r="AP119">
        <v>27.64</v>
      </c>
      <c r="AQ119" s="1">
        <v>40296</v>
      </c>
      <c r="AR119">
        <v>14.63</v>
      </c>
      <c r="AS119" s="1">
        <v>40357</v>
      </c>
      <c r="AT119">
        <v>17.190000000000001</v>
      </c>
      <c r="AU119" s="1">
        <v>40445</v>
      </c>
      <c r="AV119">
        <v>25.44</v>
      </c>
      <c r="AW119" s="1">
        <v>40548</v>
      </c>
      <c r="AX119">
        <v>32.200000000000003</v>
      </c>
      <c r="AY119" s="1">
        <v>40661</v>
      </c>
      <c r="AZ119">
        <v>23.92</v>
      </c>
      <c r="BA119" s="1">
        <v>40721</v>
      </c>
      <c r="BB119">
        <v>27.8</v>
      </c>
      <c r="BC119" s="1">
        <v>40812</v>
      </c>
      <c r="BD119">
        <v>25.09</v>
      </c>
      <c r="BE119" s="1">
        <v>40914</v>
      </c>
      <c r="BF119">
        <v>23.29</v>
      </c>
      <c r="BG119" s="1">
        <v>41029</v>
      </c>
      <c r="BH119">
        <v>21.17</v>
      </c>
      <c r="BI119" s="1">
        <v>41086</v>
      </c>
      <c r="BJ119">
        <v>20.53</v>
      </c>
      <c r="BK119" s="1">
        <v>41177</v>
      </c>
      <c r="BL119">
        <v>19.86</v>
      </c>
      <c r="BM119" s="1">
        <v>41281</v>
      </c>
      <c r="BN119">
        <v>18.86</v>
      </c>
      <c r="BO119" s="1">
        <v>41394</v>
      </c>
      <c r="BP119">
        <v>17.670000000000002</v>
      </c>
      <c r="BQ119" s="1">
        <v>41451</v>
      </c>
      <c r="BR119">
        <v>17.010000000000002</v>
      </c>
      <c r="BS119" s="1">
        <v>41542</v>
      </c>
      <c r="BT119">
        <v>17.62</v>
      </c>
      <c r="BU119" s="1">
        <v>41645</v>
      </c>
      <c r="BV119">
        <v>16.079999999999998</v>
      </c>
      <c r="BW119" s="1">
        <v>41759</v>
      </c>
      <c r="BX119">
        <v>17.239999999999998</v>
      </c>
      <c r="BY119" s="1">
        <v>41816</v>
      </c>
      <c r="BZ119">
        <v>17.57</v>
      </c>
      <c r="CA119" s="1">
        <v>41908</v>
      </c>
      <c r="CB119">
        <v>15.41</v>
      </c>
      <c r="CC119" s="1">
        <v>42009</v>
      </c>
      <c r="CD119">
        <v>14.26</v>
      </c>
      <c r="CE119" s="1">
        <v>42123</v>
      </c>
      <c r="CF119">
        <v>13.09</v>
      </c>
      <c r="CG119" s="1">
        <v>42181</v>
      </c>
      <c r="CH119">
        <v>11.67</v>
      </c>
      <c r="CI119" s="1">
        <v>42272</v>
      </c>
      <c r="CJ119">
        <v>11.74</v>
      </c>
      <c r="CK119" s="1">
        <v>42375</v>
      </c>
      <c r="CL119">
        <v>14.42</v>
      </c>
      <c r="CM119" s="1">
        <v>42488</v>
      </c>
      <c r="CN119">
        <v>15.32</v>
      </c>
      <c r="CO119" s="1">
        <v>42548</v>
      </c>
      <c r="CP119">
        <v>19.48</v>
      </c>
      <c r="CQ119" s="1">
        <v>42636</v>
      </c>
      <c r="CR119">
        <v>22.13</v>
      </c>
      <c r="CS119" s="1">
        <v>42740</v>
      </c>
      <c r="CT119">
        <v>20.78</v>
      </c>
      <c r="CU119" s="1">
        <v>42853</v>
      </c>
      <c r="CV119">
        <v>16.04</v>
      </c>
      <c r="CW119" s="1">
        <v>42912</v>
      </c>
      <c r="CX119">
        <v>12.61</v>
      </c>
      <c r="CY119" s="1">
        <v>43004</v>
      </c>
      <c r="CZ119">
        <v>13.21</v>
      </c>
      <c r="DA119" s="1">
        <v>43105</v>
      </c>
      <c r="DB119">
        <v>15.08</v>
      </c>
      <c r="DC119" s="1">
        <v>43220</v>
      </c>
      <c r="DD119">
        <v>11.52</v>
      </c>
      <c r="DE119" s="1">
        <v>43277</v>
      </c>
      <c r="DF119">
        <v>12.12</v>
      </c>
      <c r="DG119" s="1">
        <v>43368</v>
      </c>
      <c r="DH119">
        <v>10.36</v>
      </c>
      <c r="DI119" s="1">
        <v>43472</v>
      </c>
      <c r="DJ119">
        <v>12.65</v>
      </c>
      <c r="DK119" s="1">
        <v>43585</v>
      </c>
      <c r="DL119">
        <v>11.99</v>
      </c>
      <c r="DM119" s="1">
        <v>43642</v>
      </c>
      <c r="DN119">
        <v>12.03</v>
      </c>
      <c r="DO119" s="1">
        <v>43734</v>
      </c>
      <c r="DP119">
        <v>11.63</v>
      </c>
      <c r="DQ119" s="1">
        <v>43836</v>
      </c>
      <c r="DR119">
        <v>13.73</v>
      </c>
    </row>
    <row r="120" spans="1:122" x14ac:dyDescent="0.3">
      <c r="A120" s="1">
        <v>38359</v>
      </c>
      <c r="B120">
        <v>8.7100000000000009</v>
      </c>
      <c r="C120" s="1"/>
      <c r="E120" s="1">
        <v>38531</v>
      </c>
      <c r="F120">
        <v>9.11</v>
      </c>
      <c r="G120" s="1">
        <v>38621</v>
      </c>
      <c r="H120">
        <v>10.4</v>
      </c>
      <c r="I120" s="1">
        <v>38726</v>
      </c>
      <c r="J120">
        <v>14.6</v>
      </c>
      <c r="K120" s="1"/>
      <c r="M120" s="1">
        <v>38895</v>
      </c>
      <c r="N120">
        <v>15.64</v>
      </c>
      <c r="O120" s="1">
        <v>38987</v>
      </c>
      <c r="P120">
        <v>10.15</v>
      </c>
      <c r="Q120" s="1">
        <v>39092</v>
      </c>
      <c r="R120">
        <v>11.12</v>
      </c>
      <c r="U120" s="1">
        <v>39260</v>
      </c>
      <c r="V120">
        <v>9.1300000000000008</v>
      </c>
      <c r="W120" s="1">
        <v>39351</v>
      </c>
      <c r="X120">
        <v>9.7200000000000006</v>
      </c>
      <c r="Y120" s="1">
        <v>39457</v>
      </c>
      <c r="Z120">
        <v>11.39</v>
      </c>
      <c r="AC120" s="1">
        <v>39626</v>
      </c>
      <c r="AD120">
        <v>11.38</v>
      </c>
      <c r="AE120" s="1">
        <v>39717</v>
      </c>
      <c r="AF120">
        <v>13.1</v>
      </c>
      <c r="AG120" s="1">
        <v>39819</v>
      </c>
      <c r="AH120">
        <v>12.27</v>
      </c>
      <c r="AI120" s="1">
        <v>39933</v>
      </c>
      <c r="AJ120">
        <v>14.05</v>
      </c>
      <c r="AK120" s="1">
        <v>39993</v>
      </c>
      <c r="AL120">
        <v>16.93</v>
      </c>
      <c r="AM120" s="1">
        <v>40085</v>
      </c>
      <c r="AN120">
        <v>23.46</v>
      </c>
      <c r="AO120" s="1">
        <v>40184</v>
      </c>
      <c r="AP120">
        <v>28.41</v>
      </c>
      <c r="AQ120" s="1">
        <v>40297</v>
      </c>
      <c r="AR120">
        <v>15.1</v>
      </c>
      <c r="AS120" s="1">
        <v>40358</v>
      </c>
      <c r="AT120">
        <v>17.579999999999998</v>
      </c>
      <c r="AU120" s="1">
        <v>40448</v>
      </c>
      <c r="AV120">
        <v>26.09</v>
      </c>
      <c r="AW120" s="1">
        <v>40549</v>
      </c>
      <c r="AX120">
        <v>30.24</v>
      </c>
      <c r="AY120" s="1">
        <v>40662</v>
      </c>
      <c r="AZ120">
        <v>23.38</v>
      </c>
      <c r="BA120" s="1">
        <v>40722</v>
      </c>
      <c r="BB120">
        <v>29.28</v>
      </c>
      <c r="BC120" s="1">
        <v>40813</v>
      </c>
      <c r="BD120">
        <v>26.04</v>
      </c>
      <c r="BE120" s="1">
        <v>40917</v>
      </c>
      <c r="BF120">
        <v>23.34</v>
      </c>
      <c r="BI120" s="1">
        <v>41087</v>
      </c>
      <c r="BJ120">
        <v>21.42</v>
      </c>
      <c r="BK120" s="1">
        <v>41178</v>
      </c>
      <c r="BL120">
        <v>19.57</v>
      </c>
      <c r="BM120" s="1">
        <v>41282</v>
      </c>
      <c r="BN120">
        <v>18.670000000000002</v>
      </c>
      <c r="BQ120" s="1">
        <v>41452</v>
      </c>
      <c r="BR120">
        <v>16.47</v>
      </c>
      <c r="BS120" s="1">
        <v>41543</v>
      </c>
      <c r="BT120">
        <v>17.510000000000002</v>
      </c>
      <c r="BU120" s="1">
        <v>41646</v>
      </c>
      <c r="BV120">
        <v>16.059999999999999</v>
      </c>
      <c r="BY120" s="1">
        <v>41817</v>
      </c>
      <c r="BZ120">
        <v>16.850000000000001</v>
      </c>
      <c r="CA120" s="1">
        <v>41911</v>
      </c>
      <c r="CB120">
        <v>15.66</v>
      </c>
      <c r="CC120" s="1">
        <v>42010</v>
      </c>
      <c r="CD120">
        <v>14.87</v>
      </c>
      <c r="CE120" s="1">
        <v>42124</v>
      </c>
      <c r="CF120">
        <v>12.98</v>
      </c>
      <c r="CG120" s="1">
        <v>42184</v>
      </c>
      <c r="CH120">
        <v>11.82</v>
      </c>
      <c r="CI120" s="1">
        <v>42275</v>
      </c>
      <c r="CJ120">
        <v>11.75</v>
      </c>
      <c r="CK120" s="1">
        <v>42376</v>
      </c>
      <c r="CL120">
        <v>14.75</v>
      </c>
      <c r="CM120" s="1">
        <v>42489</v>
      </c>
      <c r="CN120">
        <v>16.16</v>
      </c>
      <c r="CO120" s="1">
        <v>42549</v>
      </c>
      <c r="CP120">
        <v>19.809999999999999</v>
      </c>
      <c r="CQ120" s="1">
        <v>42639</v>
      </c>
      <c r="CR120">
        <v>22.54</v>
      </c>
      <c r="CS120" s="1">
        <v>42741</v>
      </c>
      <c r="CT120">
        <v>20.75</v>
      </c>
      <c r="CW120" s="1">
        <v>42913</v>
      </c>
      <c r="CX120">
        <v>12.65</v>
      </c>
      <c r="CY120" s="1">
        <v>43005</v>
      </c>
      <c r="CZ120">
        <v>13.08</v>
      </c>
      <c r="DA120" s="1">
        <v>43108</v>
      </c>
      <c r="DB120">
        <v>14.78</v>
      </c>
      <c r="DE120" s="1">
        <v>43278</v>
      </c>
      <c r="DF120">
        <v>11.72</v>
      </c>
      <c r="DG120" s="1">
        <v>43369</v>
      </c>
      <c r="DH120">
        <v>9.9</v>
      </c>
      <c r="DI120" s="1">
        <v>43473</v>
      </c>
      <c r="DJ120">
        <v>12.76</v>
      </c>
      <c r="DM120" s="1">
        <v>43643</v>
      </c>
      <c r="DN120">
        <v>12.53</v>
      </c>
      <c r="DO120" s="1">
        <v>43735</v>
      </c>
      <c r="DP120">
        <v>11.53</v>
      </c>
      <c r="DQ120" s="1">
        <v>43837</v>
      </c>
      <c r="DR120">
        <v>13.59</v>
      </c>
    </row>
    <row r="121" spans="1:122" x14ac:dyDescent="0.3">
      <c r="A121" s="1">
        <v>38362</v>
      </c>
      <c r="B121">
        <v>8.52</v>
      </c>
      <c r="C121" s="1"/>
      <c r="E121" s="1">
        <v>38532</v>
      </c>
      <c r="F121">
        <v>9.19</v>
      </c>
      <c r="G121" s="1">
        <v>38622</v>
      </c>
      <c r="H121">
        <v>10.92</v>
      </c>
      <c r="I121" s="1">
        <v>38727</v>
      </c>
      <c r="J121">
        <v>14.66</v>
      </c>
      <c r="K121" s="1"/>
      <c r="M121" s="1">
        <v>38896</v>
      </c>
      <c r="N121">
        <v>15.67</v>
      </c>
      <c r="O121" s="1">
        <v>38988</v>
      </c>
      <c r="P121">
        <v>10.55</v>
      </c>
      <c r="Q121" s="1">
        <v>39093</v>
      </c>
      <c r="R121">
        <v>11.02</v>
      </c>
      <c r="U121" s="1">
        <v>39261</v>
      </c>
      <c r="V121">
        <v>9.06</v>
      </c>
      <c r="W121" s="1">
        <v>39352</v>
      </c>
      <c r="X121">
        <v>9.82</v>
      </c>
      <c r="Y121" s="1">
        <v>39458</v>
      </c>
      <c r="Z121">
        <v>11.32</v>
      </c>
      <c r="AC121" s="1">
        <v>39629</v>
      </c>
      <c r="AD121">
        <v>12.04</v>
      </c>
      <c r="AE121" s="1">
        <v>39720</v>
      </c>
      <c r="AF121">
        <v>12.59</v>
      </c>
      <c r="AG121" s="1">
        <v>39820</v>
      </c>
      <c r="AH121">
        <v>11.98</v>
      </c>
      <c r="AK121" s="1">
        <v>39994</v>
      </c>
      <c r="AL121">
        <v>16.809999999999999</v>
      </c>
      <c r="AM121" s="1">
        <v>40086</v>
      </c>
      <c r="AN121">
        <v>24.12</v>
      </c>
      <c r="AO121" s="1">
        <v>40185</v>
      </c>
      <c r="AP121">
        <v>28</v>
      </c>
      <c r="AQ121" s="1">
        <v>40298</v>
      </c>
      <c r="AR121">
        <v>15.05</v>
      </c>
      <c r="AS121" s="1">
        <v>40359</v>
      </c>
      <c r="AT121">
        <v>18.03</v>
      </c>
      <c r="AU121" s="1">
        <v>40449</v>
      </c>
      <c r="AV121">
        <v>26.84</v>
      </c>
      <c r="AW121" s="1">
        <v>40550</v>
      </c>
      <c r="AX121">
        <v>31.53</v>
      </c>
      <c r="BA121" s="1">
        <v>40723</v>
      </c>
      <c r="BB121">
        <v>29.28</v>
      </c>
      <c r="BC121" s="1">
        <v>40814</v>
      </c>
      <c r="BD121">
        <v>25.68</v>
      </c>
      <c r="BE121" s="1">
        <v>40918</v>
      </c>
      <c r="BF121">
        <v>23.32</v>
      </c>
      <c r="BI121" s="1">
        <v>41088</v>
      </c>
      <c r="BJ121">
        <v>21.21</v>
      </c>
      <c r="BK121" s="1">
        <v>41179</v>
      </c>
      <c r="BL121">
        <v>19.600000000000001</v>
      </c>
      <c r="BM121" s="1">
        <v>41283</v>
      </c>
      <c r="BN121">
        <v>18.72</v>
      </c>
      <c r="BQ121" s="1">
        <v>41453</v>
      </c>
      <c r="BR121">
        <v>16.38</v>
      </c>
      <c r="BS121" s="1">
        <v>41544</v>
      </c>
      <c r="BT121">
        <v>16.87</v>
      </c>
      <c r="BU121" s="1">
        <v>41647</v>
      </c>
      <c r="BV121">
        <v>15.74</v>
      </c>
      <c r="BY121" s="1">
        <v>41820</v>
      </c>
      <c r="BZ121">
        <v>16.62</v>
      </c>
      <c r="CA121" s="1">
        <v>41912</v>
      </c>
      <c r="CB121">
        <v>15.48</v>
      </c>
      <c r="CC121" s="1">
        <v>42011</v>
      </c>
      <c r="CD121">
        <v>14.78</v>
      </c>
      <c r="CG121" s="1">
        <v>42185</v>
      </c>
      <c r="CH121">
        <v>12.28</v>
      </c>
      <c r="CI121" s="1">
        <v>42276</v>
      </c>
      <c r="CJ121">
        <v>11.76</v>
      </c>
      <c r="CK121" s="1">
        <v>42377</v>
      </c>
      <c r="CL121">
        <v>14.46</v>
      </c>
      <c r="CO121" s="1">
        <v>42550</v>
      </c>
      <c r="CP121">
        <v>20.82</v>
      </c>
      <c r="CQ121" s="1">
        <v>42640</v>
      </c>
      <c r="CR121">
        <v>23.02</v>
      </c>
      <c r="CS121" s="1">
        <v>42744</v>
      </c>
      <c r="CT121">
        <v>20.420000000000002</v>
      </c>
      <c r="CW121" s="1">
        <v>42914</v>
      </c>
      <c r="CX121">
        <v>12.55</v>
      </c>
      <c r="CY121" s="1">
        <v>43006</v>
      </c>
      <c r="CZ121">
        <v>13.23</v>
      </c>
      <c r="DA121" s="1">
        <v>43109</v>
      </c>
      <c r="DB121">
        <v>14.73</v>
      </c>
      <c r="DE121" s="1">
        <v>43279</v>
      </c>
      <c r="DF121">
        <v>11.88</v>
      </c>
      <c r="DG121" s="1">
        <v>43370</v>
      </c>
      <c r="DH121">
        <v>10.050000000000001</v>
      </c>
      <c r="DI121" s="1">
        <v>43474</v>
      </c>
      <c r="DJ121">
        <v>12.87</v>
      </c>
      <c r="DM121" s="1">
        <v>43644</v>
      </c>
      <c r="DN121">
        <v>12.32</v>
      </c>
      <c r="DO121" s="1">
        <v>43738</v>
      </c>
      <c r="DP121">
        <v>11.92</v>
      </c>
      <c r="DQ121" s="1">
        <v>43838</v>
      </c>
      <c r="DR121">
        <v>13.47</v>
      </c>
    </row>
    <row r="122" spans="1:122" x14ac:dyDescent="0.3">
      <c r="A122" s="1">
        <v>38363</v>
      </c>
      <c r="B122">
        <v>8.5500000000000007</v>
      </c>
      <c r="C122" s="1"/>
      <c r="E122" s="1">
        <v>38533</v>
      </c>
      <c r="F122">
        <v>9.34</v>
      </c>
      <c r="G122" s="1">
        <v>38623</v>
      </c>
      <c r="H122">
        <v>11.13</v>
      </c>
      <c r="I122" s="1">
        <v>38728</v>
      </c>
      <c r="J122">
        <v>14.71</v>
      </c>
      <c r="K122" s="1"/>
      <c r="M122" s="1">
        <v>38897</v>
      </c>
      <c r="N122">
        <v>15.63</v>
      </c>
      <c r="O122" s="1">
        <v>38989</v>
      </c>
      <c r="P122">
        <v>10.85</v>
      </c>
      <c r="Q122" s="1">
        <v>39094</v>
      </c>
      <c r="R122">
        <v>10.93</v>
      </c>
      <c r="U122" s="1">
        <v>39262</v>
      </c>
      <c r="V122">
        <v>9.07</v>
      </c>
      <c r="W122" s="1">
        <v>39353</v>
      </c>
      <c r="X122">
        <v>9.56</v>
      </c>
      <c r="Y122" s="1">
        <v>39461</v>
      </c>
      <c r="Z122">
        <v>11.47</v>
      </c>
      <c r="AE122" s="1">
        <v>39721</v>
      </c>
      <c r="AF122">
        <v>12.36</v>
      </c>
      <c r="AG122" s="1">
        <v>39821</v>
      </c>
      <c r="AH122">
        <v>12.03</v>
      </c>
      <c r="AO122" s="1">
        <v>40186</v>
      </c>
      <c r="AP122">
        <v>27.53</v>
      </c>
      <c r="AU122" s="1">
        <v>40450</v>
      </c>
      <c r="AV122">
        <v>26.82</v>
      </c>
      <c r="AW122" s="1">
        <v>40553</v>
      </c>
      <c r="AX122">
        <v>31.74</v>
      </c>
      <c r="BA122" s="1">
        <v>40724</v>
      </c>
      <c r="BB122">
        <v>28.36</v>
      </c>
      <c r="BC122" s="1">
        <v>40815</v>
      </c>
      <c r="BD122">
        <v>26.85</v>
      </c>
      <c r="BE122" s="1">
        <v>40919</v>
      </c>
      <c r="BF122">
        <v>23.69</v>
      </c>
      <c r="BI122" s="1">
        <v>41089</v>
      </c>
      <c r="BJ122">
        <v>21.81</v>
      </c>
      <c r="BK122" s="1">
        <v>41180</v>
      </c>
      <c r="BL122">
        <v>19.579999999999998</v>
      </c>
      <c r="BM122" s="1">
        <v>41284</v>
      </c>
      <c r="BN122">
        <v>18.96</v>
      </c>
      <c r="BS122" s="1">
        <v>41547</v>
      </c>
      <c r="BT122">
        <v>17.48</v>
      </c>
      <c r="BU122" s="1">
        <v>41648</v>
      </c>
      <c r="BV122">
        <v>15.48</v>
      </c>
      <c r="CC122" s="1">
        <v>42012</v>
      </c>
      <c r="CD122">
        <v>14.88</v>
      </c>
      <c r="CI122" s="1">
        <v>42277</v>
      </c>
      <c r="CJ122">
        <v>12.17</v>
      </c>
      <c r="CK122" s="1">
        <v>42380</v>
      </c>
      <c r="CL122">
        <v>14.15</v>
      </c>
      <c r="CO122" s="1">
        <v>42551</v>
      </c>
      <c r="CP122">
        <v>20.149999999999999</v>
      </c>
      <c r="CQ122" s="1">
        <v>42641</v>
      </c>
      <c r="CR122">
        <v>23.27</v>
      </c>
      <c r="CS122" s="1">
        <v>42745</v>
      </c>
      <c r="CT122">
        <v>20.48</v>
      </c>
      <c r="CW122" s="1">
        <v>42915</v>
      </c>
      <c r="CX122">
        <v>13.3</v>
      </c>
      <c r="CY122" s="1">
        <v>43007</v>
      </c>
      <c r="CZ122">
        <v>13.54</v>
      </c>
      <c r="DA122" s="1">
        <v>43110</v>
      </c>
      <c r="DB122">
        <v>14.65</v>
      </c>
      <c r="DE122" s="1">
        <v>43280</v>
      </c>
      <c r="DF122">
        <v>11.86</v>
      </c>
      <c r="DG122" s="1">
        <v>43371</v>
      </c>
      <c r="DH122">
        <v>10.42</v>
      </c>
      <c r="DI122" s="1">
        <v>43475</v>
      </c>
      <c r="DJ122">
        <v>12.67</v>
      </c>
      <c r="DQ122" s="1">
        <v>43839</v>
      </c>
      <c r="DR122">
        <v>13.71</v>
      </c>
    </row>
    <row r="123" spans="1:122" x14ac:dyDescent="0.3">
      <c r="A123" s="1">
        <v>38364</v>
      </c>
      <c r="B123">
        <v>8.6199999999999992</v>
      </c>
      <c r="C123" s="1"/>
      <c r="E123" s="1"/>
      <c r="G123" s="1">
        <v>38624</v>
      </c>
      <c r="H123">
        <v>10.89</v>
      </c>
      <c r="I123" s="1">
        <v>38729</v>
      </c>
      <c r="J123">
        <v>14.72</v>
      </c>
      <c r="K123" s="1"/>
      <c r="M123" s="1">
        <v>38898</v>
      </c>
      <c r="N123">
        <v>15.79</v>
      </c>
      <c r="O123" s="1"/>
      <c r="Q123" s="1">
        <v>39098</v>
      </c>
      <c r="R123">
        <v>10.91</v>
      </c>
      <c r="Y123" s="1">
        <v>39462</v>
      </c>
      <c r="Z123">
        <v>11.47</v>
      </c>
      <c r="AG123" s="1">
        <v>39822</v>
      </c>
      <c r="AH123">
        <v>12.05</v>
      </c>
      <c r="AO123" s="1">
        <v>40189</v>
      </c>
      <c r="AP123">
        <v>26.75</v>
      </c>
      <c r="AU123" s="1">
        <v>40451</v>
      </c>
      <c r="AV123">
        <v>25.3</v>
      </c>
      <c r="AW123" s="1">
        <v>40554</v>
      </c>
      <c r="AX123">
        <v>32.75</v>
      </c>
      <c r="BC123" s="1">
        <v>40816</v>
      </c>
      <c r="BD123">
        <v>26.34</v>
      </c>
      <c r="BE123" s="1">
        <v>40920</v>
      </c>
      <c r="BF123">
        <v>23.27</v>
      </c>
      <c r="BM123" s="1">
        <v>41285</v>
      </c>
      <c r="BN123">
        <v>19.170000000000002</v>
      </c>
      <c r="BU123" s="1">
        <v>41649</v>
      </c>
      <c r="BV123">
        <v>15.57</v>
      </c>
      <c r="CC123" s="1">
        <v>42013</v>
      </c>
      <c r="CD123">
        <v>14.91</v>
      </c>
      <c r="CK123" s="1">
        <v>42381</v>
      </c>
      <c r="CL123">
        <v>14.05</v>
      </c>
      <c r="CQ123" s="1">
        <v>42642</v>
      </c>
      <c r="CR123">
        <v>22.76</v>
      </c>
      <c r="CS123" s="1">
        <v>42746</v>
      </c>
      <c r="CT123">
        <v>20.56</v>
      </c>
      <c r="CW123" s="1">
        <v>42916</v>
      </c>
      <c r="CX123">
        <v>13.68</v>
      </c>
      <c r="DA123" s="1">
        <v>43111</v>
      </c>
      <c r="DB123">
        <v>14.18</v>
      </c>
      <c r="DI123" s="1">
        <v>43476</v>
      </c>
      <c r="DJ123">
        <v>12.78</v>
      </c>
      <c r="DQ123" s="1">
        <v>43840</v>
      </c>
      <c r="DR123">
        <v>14.07</v>
      </c>
    </row>
    <row r="124" spans="1:122" x14ac:dyDescent="0.3">
      <c r="A124" s="1">
        <v>38365</v>
      </c>
      <c r="B124">
        <v>8.7200000000000006</v>
      </c>
      <c r="C124" s="1"/>
      <c r="E124" s="1"/>
      <c r="G124" s="1">
        <v>38625</v>
      </c>
      <c r="H124">
        <v>10.95</v>
      </c>
      <c r="I124" s="1">
        <v>38730</v>
      </c>
      <c r="J124">
        <v>15.27</v>
      </c>
      <c r="K124" s="1"/>
      <c r="M124" s="1"/>
      <c r="O124" s="1"/>
      <c r="Q124" s="1">
        <v>39099</v>
      </c>
      <c r="R124">
        <v>10.76</v>
      </c>
      <c r="Y124" s="1">
        <v>39463</v>
      </c>
      <c r="Z124">
        <v>11.77</v>
      </c>
      <c r="AG124" s="1">
        <v>39825</v>
      </c>
      <c r="AH124">
        <v>11.47</v>
      </c>
      <c r="AO124" s="1">
        <v>40190</v>
      </c>
      <c r="AP124">
        <v>27.36</v>
      </c>
      <c r="AW124" s="1">
        <v>40555</v>
      </c>
      <c r="AX124">
        <v>32.020000000000003</v>
      </c>
      <c r="BE124" s="1">
        <v>40921</v>
      </c>
      <c r="BF124">
        <v>23.84</v>
      </c>
      <c r="BM124" s="1">
        <v>41288</v>
      </c>
      <c r="BN124">
        <v>18.899999999999999</v>
      </c>
      <c r="BU124" s="1">
        <v>41652</v>
      </c>
      <c r="BV124">
        <v>15.6</v>
      </c>
      <c r="CC124" s="1">
        <v>42016</v>
      </c>
      <c r="CD124">
        <v>14.76</v>
      </c>
      <c r="CK124" s="1">
        <v>42382</v>
      </c>
      <c r="CL124">
        <v>14.47</v>
      </c>
      <c r="CQ124" s="1">
        <v>42643</v>
      </c>
      <c r="CR124">
        <v>22.53</v>
      </c>
      <c r="CS124" s="1">
        <v>42747</v>
      </c>
      <c r="CT124">
        <v>20.76</v>
      </c>
      <c r="DA124" s="1">
        <v>43112</v>
      </c>
      <c r="DB124">
        <v>14.18</v>
      </c>
      <c r="DI124" s="1">
        <v>43479</v>
      </c>
      <c r="DJ124">
        <v>12.75</v>
      </c>
      <c r="DQ124" s="1">
        <v>43843</v>
      </c>
      <c r="DR124">
        <v>14.16</v>
      </c>
    </row>
    <row r="125" spans="1:122" x14ac:dyDescent="0.3">
      <c r="A125" s="1">
        <v>38366</v>
      </c>
      <c r="B125">
        <v>8.83</v>
      </c>
      <c r="C125" s="1"/>
      <c r="E125" s="1"/>
      <c r="G125" s="1"/>
      <c r="I125" s="1">
        <v>38734</v>
      </c>
      <c r="J125">
        <v>15.57</v>
      </c>
      <c r="K125" s="1"/>
      <c r="M125" s="1"/>
      <c r="O125" s="1"/>
      <c r="Q125" s="1">
        <v>39100</v>
      </c>
      <c r="R125">
        <v>10.71</v>
      </c>
      <c r="Y125" s="1">
        <v>39464</v>
      </c>
      <c r="Z125">
        <v>12.45</v>
      </c>
      <c r="AG125" s="1">
        <v>39826</v>
      </c>
      <c r="AH125">
        <v>11.53</v>
      </c>
      <c r="AO125" s="1">
        <v>40191</v>
      </c>
      <c r="AP125">
        <v>28.04</v>
      </c>
      <c r="AW125" s="1">
        <v>40556</v>
      </c>
      <c r="AX125">
        <v>32.06</v>
      </c>
      <c r="BE125" s="1">
        <v>40925</v>
      </c>
      <c r="BF125">
        <v>23.86</v>
      </c>
      <c r="BM125" s="1">
        <v>41289</v>
      </c>
      <c r="BN125">
        <v>18.62</v>
      </c>
      <c r="BU125" s="1">
        <v>41653</v>
      </c>
      <c r="BV125">
        <v>15.49</v>
      </c>
      <c r="CC125" s="1">
        <v>42017</v>
      </c>
      <c r="CD125">
        <v>14.87</v>
      </c>
      <c r="CK125" s="1">
        <v>42383</v>
      </c>
      <c r="CL125">
        <v>14.88</v>
      </c>
      <c r="CS125" s="1">
        <v>42748</v>
      </c>
      <c r="CT125">
        <v>20.52</v>
      </c>
      <c r="DA125" s="1">
        <v>43116</v>
      </c>
      <c r="DB125">
        <v>13.59</v>
      </c>
      <c r="DI125" s="1">
        <v>43480</v>
      </c>
      <c r="DJ125">
        <v>13.16</v>
      </c>
      <c r="DQ125" s="1">
        <v>43844</v>
      </c>
      <c r="DR125">
        <v>14.32</v>
      </c>
    </row>
    <row r="126" spans="1:122" x14ac:dyDescent="0.3">
      <c r="A126" s="1">
        <v>38370</v>
      </c>
      <c r="B126">
        <v>8.84</v>
      </c>
      <c r="C126" s="1"/>
      <c r="E126" s="1"/>
      <c r="G126" s="1"/>
      <c r="I126" s="1">
        <v>38735</v>
      </c>
      <c r="J126">
        <v>15.7</v>
      </c>
      <c r="K126" s="1"/>
      <c r="M126" s="1"/>
      <c r="O126" s="1"/>
      <c r="Q126" s="1">
        <v>39101</v>
      </c>
      <c r="R126">
        <v>10.86</v>
      </c>
      <c r="Y126" s="1">
        <v>39465</v>
      </c>
      <c r="Z126">
        <v>11.99</v>
      </c>
      <c r="AG126" s="1">
        <v>39827</v>
      </c>
      <c r="AH126">
        <v>11.43</v>
      </c>
      <c r="AO126" s="1">
        <v>40192</v>
      </c>
      <c r="AP126">
        <v>27.76</v>
      </c>
      <c r="AW126" s="1">
        <v>40557</v>
      </c>
      <c r="AX126">
        <v>30.89</v>
      </c>
      <c r="BE126" s="1">
        <v>40926</v>
      </c>
      <c r="BF126">
        <v>24</v>
      </c>
      <c r="BM126" s="1">
        <v>41290</v>
      </c>
      <c r="BN126">
        <v>18.45</v>
      </c>
      <c r="BU126" s="1">
        <v>41654</v>
      </c>
      <c r="BV126">
        <v>15.23</v>
      </c>
      <c r="CC126" s="1">
        <v>42018</v>
      </c>
      <c r="CD126">
        <v>14.93</v>
      </c>
      <c r="CK126" s="1">
        <v>42384</v>
      </c>
      <c r="CL126">
        <v>14.92</v>
      </c>
      <c r="CS126" s="1">
        <v>42752</v>
      </c>
      <c r="CT126">
        <v>20.73</v>
      </c>
      <c r="DA126" s="1">
        <v>43117</v>
      </c>
      <c r="DB126">
        <v>13.42</v>
      </c>
      <c r="DI126" s="1">
        <v>43481</v>
      </c>
      <c r="DJ126">
        <v>13.17</v>
      </c>
      <c r="DQ126" s="1">
        <v>43845</v>
      </c>
      <c r="DR126">
        <v>14.52</v>
      </c>
    </row>
    <row r="127" spans="1:122" x14ac:dyDescent="0.3">
      <c r="A127" s="1">
        <v>38371</v>
      </c>
      <c r="B127">
        <v>8.8699999999999992</v>
      </c>
      <c r="C127" s="1"/>
      <c r="E127" s="1"/>
      <c r="G127" s="1"/>
      <c r="I127" s="1">
        <v>38736</v>
      </c>
      <c r="J127">
        <v>16.12</v>
      </c>
      <c r="K127" s="1"/>
      <c r="M127" s="1"/>
      <c r="O127" s="1"/>
      <c r="Q127" s="1">
        <v>39104</v>
      </c>
      <c r="R127">
        <v>10.93</v>
      </c>
      <c r="Y127" s="1">
        <v>39469</v>
      </c>
      <c r="Z127">
        <v>11.55</v>
      </c>
      <c r="AG127" s="1">
        <v>39828</v>
      </c>
      <c r="AH127">
        <v>11.96</v>
      </c>
      <c r="AO127" s="1">
        <v>40193</v>
      </c>
      <c r="AP127">
        <v>27.62</v>
      </c>
      <c r="AW127" s="1">
        <v>40561</v>
      </c>
      <c r="AX127">
        <v>31.12</v>
      </c>
      <c r="BE127" s="1">
        <v>40927</v>
      </c>
      <c r="BF127">
        <v>24.61</v>
      </c>
      <c r="BM127" s="1">
        <v>41291</v>
      </c>
      <c r="BN127">
        <v>18.420000000000002</v>
      </c>
      <c r="BU127" s="1">
        <v>41655</v>
      </c>
      <c r="BV127">
        <v>15.45</v>
      </c>
      <c r="CC127" s="1">
        <v>42019</v>
      </c>
      <c r="CD127">
        <v>15.35</v>
      </c>
      <c r="CK127" s="1">
        <v>42388</v>
      </c>
      <c r="CL127">
        <v>14.75</v>
      </c>
      <c r="CS127" s="1">
        <v>42753</v>
      </c>
      <c r="CT127">
        <v>20.98</v>
      </c>
      <c r="DA127" s="1">
        <v>43118</v>
      </c>
      <c r="DB127">
        <v>13.08</v>
      </c>
      <c r="DI127" s="1">
        <v>43482</v>
      </c>
      <c r="DJ127">
        <v>12.85</v>
      </c>
      <c r="DQ127" s="1">
        <v>43846</v>
      </c>
      <c r="DR127">
        <v>14.43</v>
      </c>
    </row>
    <row r="128" spans="1:122" x14ac:dyDescent="0.3">
      <c r="A128" s="1">
        <v>38372</v>
      </c>
      <c r="B128">
        <v>8.9600000000000009</v>
      </c>
      <c r="C128" s="1"/>
      <c r="E128" s="1"/>
      <c r="G128" s="1"/>
      <c r="I128" s="1">
        <v>38737</v>
      </c>
      <c r="J128">
        <v>17.149999999999999</v>
      </c>
      <c r="K128" s="1"/>
      <c r="M128" s="1"/>
      <c r="O128" s="1"/>
      <c r="Q128" s="1">
        <v>39105</v>
      </c>
      <c r="R128">
        <v>10.79</v>
      </c>
      <c r="Y128" s="1">
        <v>39470</v>
      </c>
      <c r="Z128">
        <v>11.43</v>
      </c>
      <c r="AG128" s="1">
        <v>39829</v>
      </c>
      <c r="AH128">
        <v>12.26</v>
      </c>
      <c r="AO128" s="1">
        <v>40197</v>
      </c>
      <c r="AP128">
        <v>28.98</v>
      </c>
      <c r="AW128" s="1">
        <v>40562</v>
      </c>
      <c r="AX128">
        <v>31.18</v>
      </c>
      <c r="BE128" s="1">
        <v>40928</v>
      </c>
      <c r="BF128">
        <v>24.89</v>
      </c>
      <c r="BM128" s="1">
        <v>41292</v>
      </c>
      <c r="BN128">
        <v>18.37</v>
      </c>
      <c r="BU128" s="1">
        <v>41656</v>
      </c>
      <c r="BV128">
        <v>15.22</v>
      </c>
      <c r="CC128" s="1">
        <v>42020</v>
      </c>
      <c r="CD128">
        <v>15.33</v>
      </c>
      <c r="CK128" s="1">
        <v>42389</v>
      </c>
      <c r="CL128">
        <v>14.18</v>
      </c>
      <c r="CS128" s="1">
        <v>42754</v>
      </c>
      <c r="CT128">
        <v>20.18</v>
      </c>
      <c r="DA128" s="1">
        <v>43119</v>
      </c>
      <c r="DB128">
        <v>13.25</v>
      </c>
      <c r="DI128" s="1">
        <v>43483</v>
      </c>
      <c r="DJ128">
        <v>13.03</v>
      </c>
      <c r="DQ128" s="1">
        <v>43847</v>
      </c>
      <c r="DR128">
        <v>14.45</v>
      </c>
    </row>
    <row r="129" spans="1:122" x14ac:dyDescent="0.3">
      <c r="A129" s="1">
        <v>38373</v>
      </c>
      <c r="B129">
        <v>8.8800000000000008</v>
      </c>
      <c r="C129" s="1"/>
      <c r="E129" s="1"/>
      <c r="G129" s="1"/>
      <c r="I129" s="1">
        <v>38740</v>
      </c>
      <c r="J129">
        <v>17.350000000000001</v>
      </c>
      <c r="K129" s="1"/>
      <c r="M129" s="1"/>
      <c r="O129" s="1"/>
      <c r="Q129" s="1">
        <v>39106</v>
      </c>
      <c r="R129">
        <v>10.76</v>
      </c>
      <c r="Y129" s="1">
        <v>39471</v>
      </c>
      <c r="Z129">
        <v>11.47</v>
      </c>
      <c r="AG129" s="1">
        <v>39833</v>
      </c>
      <c r="AH129">
        <v>12.59</v>
      </c>
      <c r="AO129" s="1">
        <v>40198</v>
      </c>
      <c r="AP129">
        <v>29.11</v>
      </c>
      <c r="AW129" s="1">
        <v>40563</v>
      </c>
      <c r="AX129">
        <v>31.31</v>
      </c>
      <c r="BE129" s="1">
        <v>40931</v>
      </c>
      <c r="BF129">
        <v>24.96</v>
      </c>
      <c r="BM129" s="1">
        <v>41296</v>
      </c>
      <c r="BN129">
        <v>18.12</v>
      </c>
      <c r="BU129" s="1">
        <v>41660</v>
      </c>
      <c r="BV129">
        <v>15.22</v>
      </c>
      <c r="CC129" s="1">
        <v>42024</v>
      </c>
      <c r="CD129">
        <v>15.83</v>
      </c>
      <c r="CK129" s="1">
        <v>42390</v>
      </c>
      <c r="CL129">
        <v>14.45</v>
      </c>
      <c r="CS129" s="1">
        <v>42755</v>
      </c>
      <c r="CT129">
        <v>20.18</v>
      </c>
      <c r="DA129" s="1">
        <v>43122</v>
      </c>
      <c r="DB129">
        <v>13.17</v>
      </c>
      <c r="DI129" s="1">
        <v>43487</v>
      </c>
      <c r="DJ129">
        <v>12.93</v>
      </c>
      <c r="DQ129" s="1">
        <v>43851</v>
      </c>
      <c r="DR129">
        <v>14.55</v>
      </c>
    </row>
    <row r="130" spans="1:122" x14ac:dyDescent="0.3">
      <c r="A130" s="1">
        <v>38376</v>
      </c>
      <c r="B130">
        <v>8.9</v>
      </c>
      <c r="C130" s="1"/>
      <c r="E130" s="1"/>
      <c r="G130" s="1"/>
      <c r="I130" s="1">
        <v>38741</v>
      </c>
      <c r="J130">
        <v>17.89</v>
      </c>
      <c r="K130" s="1"/>
      <c r="M130" s="1"/>
      <c r="O130" s="1"/>
      <c r="Q130" s="1">
        <v>39107</v>
      </c>
      <c r="R130">
        <v>10.69</v>
      </c>
      <c r="Y130" s="1">
        <v>39472</v>
      </c>
      <c r="Z130">
        <v>11.94</v>
      </c>
      <c r="AG130" s="1">
        <v>39834</v>
      </c>
      <c r="AH130">
        <v>12.6</v>
      </c>
      <c r="AO130" s="1">
        <v>40199</v>
      </c>
      <c r="AP130">
        <v>29.26</v>
      </c>
      <c r="AW130" s="1">
        <v>40564</v>
      </c>
      <c r="AX130">
        <v>32.33</v>
      </c>
      <c r="BE130" s="1">
        <v>40932</v>
      </c>
      <c r="BF130">
        <v>24.89</v>
      </c>
      <c r="BM130" s="1">
        <v>41297</v>
      </c>
      <c r="BN130">
        <v>18.5</v>
      </c>
      <c r="BU130" s="1">
        <v>41661</v>
      </c>
      <c r="BV130">
        <v>15.03</v>
      </c>
      <c r="CC130" s="1">
        <v>42025</v>
      </c>
      <c r="CD130">
        <v>15.92</v>
      </c>
      <c r="CK130" s="1">
        <v>42391</v>
      </c>
      <c r="CL130">
        <v>14.42</v>
      </c>
      <c r="CS130" s="1">
        <v>42758</v>
      </c>
      <c r="CT130">
        <v>20.64</v>
      </c>
      <c r="DA130" s="1">
        <v>43123</v>
      </c>
      <c r="DB130">
        <v>13.19</v>
      </c>
      <c r="DI130" s="1">
        <v>43488</v>
      </c>
      <c r="DJ130">
        <v>12.97</v>
      </c>
      <c r="DQ130" s="1">
        <v>43852</v>
      </c>
      <c r="DR130">
        <v>14.66</v>
      </c>
    </row>
    <row r="131" spans="1:122" x14ac:dyDescent="0.3">
      <c r="A131" s="1">
        <v>38377</v>
      </c>
      <c r="B131">
        <v>8.98</v>
      </c>
      <c r="C131" s="1"/>
      <c r="E131" s="1"/>
      <c r="G131" s="1"/>
      <c r="I131" s="1">
        <v>38742</v>
      </c>
      <c r="J131">
        <v>17.91</v>
      </c>
      <c r="K131" s="1"/>
      <c r="M131" s="1"/>
      <c r="O131" s="1"/>
      <c r="Q131" s="1">
        <v>39108</v>
      </c>
      <c r="R131">
        <v>10.72</v>
      </c>
      <c r="Y131" s="1">
        <v>39475</v>
      </c>
      <c r="Z131">
        <v>12.24</v>
      </c>
      <c r="AG131" s="1">
        <v>39835</v>
      </c>
      <c r="AH131">
        <v>12.38</v>
      </c>
      <c r="AO131" s="1">
        <v>40200</v>
      </c>
      <c r="AP131">
        <v>28.78</v>
      </c>
      <c r="AW131" s="1">
        <v>40567</v>
      </c>
      <c r="AX131">
        <v>32.31</v>
      </c>
      <c r="BE131" s="1">
        <v>40933</v>
      </c>
      <c r="BF131">
        <v>24.51</v>
      </c>
      <c r="BM131" s="1">
        <v>41298</v>
      </c>
      <c r="BN131">
        <v>18.489999999999998</v>
      </c>
      <c r="BU131" s="1">
        <v>41662</v>
      </c>
      <c r="BV131">
        <v>15.04</v>
      </c>
      <c r="CC131" s="1">
        <v>42026</v>
      </c>
      <c r="CD131">
        <v>15.91</v>
      </c>
      <c r="CK131" s="1">
        <v>42394</v>
      </c>
      <c r="CL131">
        <v>14.1</v>
      </c>
      <c r="CS131" s="1">
        <v>42759</v>
      </c>
      <c r="CT131">
        <v>20.58</v>
      </c>
      <c r="DA131" s="1">
        <v>43124</v>
      </c>
      <c r="DB131">
        <v>13.16</v>
      </c>
      <c r="DI131" s="1">
        <v>43489</v>
      </c>
      <c r="DJ131">
        <v>12.98</v>
      </c>
      <c r="DQ131" s="1">
        <v>43853</v>
      </c>
      <c r="DR131">
        <v>14.57</v>
      </c>
    </row>
    <row r="132" spans="1:122" x14ac:dyDescent="0.3">
      <c r="A132" s="1">
        <v>38378</v>
      </c>
      <c r="B132">
        <v>9.3000000000000007</v>
      </c>
      <c r="C132" s="1"/>
      <c r="E132" s="1"/>
      <c r="G132" s="1"/>
      <c r="I132" s="1">
        <v>38743</v>
      </c>
      <c r="J132">
        <v>18.48</v>
      </c>
      <c r="K132" s="1"/>
      <c r="M132" s="1"/>
      <c r="O132" s="1"/>
      <c r="Q132" s="1">
        <v>39111</v>
      </c>
      <c r="R132">
        <v>10.59</v>
      </c>
      <c r="Y132" s="1">
        <v>39476</v>
      </c>
      <c r="Z132">
        <v>12.2</v>
      </c>
      <c r="AG132" s="1">
        <v>39836</v>
      </c>
      <c r="AH132">
        <v>12.7</v>
      </c>
      <c r="AO132" s="1">
        <v>40203</v>
      </c>
      <c r="AP132">
        <v>29.8</v>
      </c>
      <c r="AW132" s="1">
        <v>40568</v>
      </c>
      <c r="AX132">
        <v>31.84</v>
      </c>
      <c r="BE132" s="1">
        <v>40934</v>
      </c>
      <c r="BF132">
        <v>24.73</v>
      </c>
      <c r="BM132" s="1">
        <v>41299</v>
      </c>
      <c r="BN132">
        <v>18.38</v>
      </c>
      <c r="BU132" s="1">
        <v>41663</v>
      </c>
      <c r="BV132">
        <v>15.11</v>
      </c>
      <c r="CC132" s="1">
        <v>42027</v>
      </c>
      <c r="CD132">
        <v>15.17</v>
      </c>
      <c r="CK132" s="1">
        <v>42395</v>
      </c>
      <c r="CL132">
        <v>14.02</v>
      </c>
      <c r="CS132" s="1">
        <v>42760</v>
      </c>
      <c r="CT132">
        <v>20.34</v>
      </c>
      <c r="DA132" s="1">
        <v>43125</v>
      </c>
      <c r="DB132">
        <v>13.24</v>
      </c>
      <c r="DI132" s="1">
        <v>43490</v>
      </c>
      <c r="DJ132">
        <v>12.44</v>
      </c>
      <c r="DQ132" s="1">
        <v>43854</v>
      </c>
      <c r="DR132">
        <v>14.39</v>
      </c>
    </row>
    <row r="133" spans="1:122" x14ac:dyDescent="0.3">
      <c r="A133" s="1">
        <v>38379</v>
      </c>
      <c r="B133">
        <v>9.2200000000000006</v>
      </c>
      <c r="C133" s="1"/>
      <c r="E133" s="1"/>
      <c r="G133" s="1"/>
      <c r="I133" s="1">
        <v>38744</v>
      </c>
      <c r="J133">
        <v>18.61</v>
      </c>
      <c r="K133" s="1"/>
      <c r="M133" s="1"/>
      <c r="O133" s="1"/>
      <c r="Q133" s="1">
        <v>39112</v>
      </c>
      <c r="R133">
        <v>10.55</v>
      </c>
      <c r="Y133" s="1">
        <v>39477</v>
      </c>
      <c r="Z133">
        <v>12.42</v>
      </c>
      <c r="AG133" s="1">
        <v>39839</v>
      </c>
      <c r="AH133">
        <v>12.92</v>
      </c>
      <c r="AO133" s="1">
        <v>40204</v>
      </c>
      <c r="AP133">
        <v>29.3</v>
      </c>
      <c r="AW133" s="1">
        <v>40569</v>
      </c>
      <c r="AX133">
        <v>33.130000000000003</v>
      </c>
      <c r="BE133" s="1">
        <v>40935</v>
      </c>
      <c r="BF133">
        <v>24.21</v>
      </c>
      <c r="BM133" s="1">
        <v>41302</v>
      </c>
      <c r="BN133">
        <v>18.73</v>
      </c>
      <c r="BU133" s="1">
        <v>41666</v>
      </c>
      <c r="BV133">
        <v>14.8</v>
      </c>
      <c r="CC133" s="1">
        <v>42030</v>
      </c>
      <c r="CD133">
        <v>15.35</v>
      </c>
      <c r="CK133" s="1">
        <v>42396</v>
      </c>
      <c r="CL133">
        <v>13.58</v>
      </c>
      <c r="CS133" s="1">
        <v>42761</v>
      </c>
      <c r="CT133">
        <v>20.36</v>
      </c>
      <c r="DA133" s="1">
        <v>43126</v>
      </c>
      <c r="DB133">
        <v>13.36</v>
      </c>
      <c r="DI133" s="1">
        <v>43493</v>
      </c>
      <c r="DJ133">
        <v>12.79</v>
      </c>
      <c r="DQ133" s="1">
        <v>43857</v>
      </c>
      <c r="DR133">
        <v>14.21</v>
      </c>
    </row>
    <row r="134" spans="1:122" x14ac:dyDescent="0.3">
      <c r="A134" s="1">
        <v>38380</v>
      </c>
      <c r="B134">
        <v>9.15</v>
      </c>
      <c r="C134" s="1"/>
      <c r="E134" s="1"/>
      <c r="G134" s="1"/>
      <c r="I134" s="1">
        <v>38747</v>
      </c>
      <c r="J134">
        <v>18.2</v>
      </c>
      <c r="K134" s="1"/>
      <c r="M134" s="1"/>
      <c r="O134" s="1"/>
      <c r="Q134" s="1">
        <v>39113</v>
      </c>
      <c r="R134">
        <v>10.6</v>
      </c>
      <c r="Y134" s="1">
        <v>39478</v>
      </c>
      <c r="Z134">
        <v>12.36</v>
      </c>
      <c r="AG134" s="1">
        <v>39840</v>
      </c>
      <c r="AH134">
        <v>12.91</v>
      </c>
      <c r="AO134" s="1">
        <v>40205</v>
      </c>
      <c r="AP134">
        <v>28.36</v>
      </c>
      <c r="AW134" s="1">
        <v>40570</v>
      </c>
      <c r="AX134">
        <v>34.18</v>
      </c>
      <c r="BE134" s="1">
        <v>40938</v>
      </c>
      <c r="BF134">
        <v>23.85</v>
      </c>
      <c r="BM134" s="1">
        <v>41303</v>
      </c>
      <c r="BN134">
        <v>18.38</v>
      </c>
      <c r="BU134" s="1">
        <v>41667</v>
      </c>
      <c r="BV134">
        <v>15.02</v>
      </c>
      <c r="CC134" s="1">
        <v>42031</v>
      </c>
      <c r="CD134">
        <v>15.16</v>
      </c>
      <c r="CK134" s="1">
        <v>42397</v>
      </c>
      <c r="CL134">
        <v>13.25</v>
      </c>
      <c r="CS134" s="1">
        <v>42762</v>
      </c>
      <c r="CT134">
        <v>20.329999999999998</v>
      </c>
      <c r="DA134" s="1">
        <v>43129</v>
      </c>
      <c r="DB134">
        <v>13.67</v>
      </c>
      <c r="DI134" s="1">
        <v>43494</v>
      </c>
      <c r="DJ134">
        <v>12.69</v>
      </c>
      <c r="DQ134" s="1">
        <v>43858</v>
      </c>
      <c r="DR134">
        <v>14.54</v>
      </c>
    </row>
    <row r="135" spans="1:122" x14ac:dyDescent="0.3">
      <c r="A135" s="1">
        <v>38383</v>
      </c>
      <c r="B135">
        <v>9.2200000000000006</v>
      </c>
      <c r="C135" s="1"/>
      <c r="E135" s="1"/>
      <c r="G135" s="1"/>
      <c r="I135" s="1">
        <v>38748</v>
      </c>
      <c r="J135">
        <v>18.02</v>
      </c>
      <c r="K135" s="1"/>
      <c r="M135" s="1"/>
      <c r="O135" s="1"/>
      <c r="Q135" s="1">
        <v>39114</v>
      </c>
      <c r="R135">
        <v>10.63</v>
      </c>
      <c r="Y135" s="1">
        <v>39479</v>
      </c>
      <c r="Z135">
        <v>12.35</v>
      </c>
      <c r="AG135" s="1">
        <v>39841</v>
      </c>
      <c r="AH135">
        <v>12.87</v>
      </c>
      <c r="AO135" s="1">
        <v>40206</v>
      </c>
      <c r="AP135">
        <v>29</v>
      </c>
      <c r="AW135" s="1">
        <v>40571</v>
      </c>
      <c r="AX135">
        <v>33.94</v>
      </c>
      <c r="BE135" s="1">
        <v>40939</v>
      </c>
      <c r="BF135">
        <v>23.64</v>
      </c>
      <c r="BM135" s="1">
        <v>41304</v>
      </c>
      <c r="BN135">
        <v>18.71</v>
      </c>
      <c r="BU135" s="1">
        <v>41668</v>
      </c>
      <c r="BV135">
        <v>14.74</v>
      </c>
      <c r="CC135" s="1">
        <v>42032</v>
      </c>
      <c r="CD135">
        <v>15.16</v>
      </c>
      <c r="CK135" s="1">
        <v>42398</v>
      </c>
      <c r="CL135">
        <v>13.14</v>
      </c>
      <c r="CS135" s="1">
        <v>42765</v>
      </c>
      <c r="CT135">
        <v>20.309999999999999</v>
      </c>
      <c r="DA135" s="1">
        <v>43130</v>
      </c>
      <c r="DB135">
        <v>13.72</v>
      </c>
      <c r="DI135" s="1">
        <v>43495</v>
      </c>
      <c r="DJ135">
        <v>12.53</v>
      </c>
      <c r="DQ135" s="1">
        <v>43859</v>
      </c>
      <c r="DR135">
        <v>14.49</v>
      </c>
    </row>
    <row r="136" spans="1:122" x14ac:dyDescent="0.3">
      <c r="A136" s="1">
        <v>38384</v>
      </c>
      <c r="B136">
        <v>8.9499999999999993</v>
      </c>
      <c r="C136" s="1"/>
      <c r="E136" s="1"/>
      <c r="G136" s="1"/>
      <c r="I136" s="1">
        <v>38749</v>
      </c>
      <c r="J136">
        <v>18.29</v>
      </c>
      <c r="K136" s="1"/>
      <c r="M136" s="1"/>
      <c r="O136" s="1"/>
      <c r="Q136" s="1">
        <v>39115</v>
      </c>
      <c r="R136">
        <v>10.5</v>
      </c>
      <c r="Y136" s="1">
        <v>39482</v>
      </c>
      <c r="Z136">
        <v>12.17</v>
      </c>
      <c r="AG136" s="1">
        <v>39842</v>
      </c>
      <c r="AH136">
        <v>12.59</v>
      </c>
      <c r="AO136" s="1">
        <v>40207</v>
      </c>
      <c r="AP136">
        <v>29.9</v>
      </c>
      <c r="AW136" s="1">
        <v>40574</v>
      </c>
      <c r="AX136">
        <v>33.97</v>
      </c>
      <c r="BE136" s="1">
        <v>40940</v>
      </c>
      <c r="BF136">
        <v>23.59</v>
      </c>
      <c r="BM136" s="1">
        <v>41305</v>
      </c>
      <c r="BN136">
        <v>18.78</v>
      </c>
      <c r="BU136" s="1">
        <v>41669</v>
      </c>
      <c r="BV136">
        <v>14.99</v>
      </c>
      <c r="CC136" s="1">
        <v>42033</v>
      </c>
      <c r="CD136">
        <v>14.85</v>
      </c>
      <c r="CK136" s="1">
        <v>42401</v>
      </c>
      <c r="CL136">
        <v>12.83</v>
      </c>
      <c r="CS136" s="1">
        <v>42766</v>
      </c>
      <c r="CT136">
        <v>20.45</v>
      </c>
      <c r="DA136" s="1">
        <v>43131</v>
      </c>
      <c r="DB136">
        <v>13.23</v>
      </c>
      <c r="DI136" s="1">
        <v>43496</v>
      </c>
      <c r="DJ136">
        <v>12.73</v>
      </c>
      <c r="DQ136" s="1">
        <v>43860</v>
      </c>
      <c r="DR136">
        <v>14.59</v>
      </c>
    </row>
    <row r="137" spans="1:122" x14ac:dyDescent="0.3">
      <c r="A137" s="1">
        <v>38385</v>
      </c>
      <c r="B137">
        <v>8.81</v>
      </c>
      <c r="C137" s="1"/>
      <c r="E137" s="1"/>
      <c r="G137" s="1"/>
      <c r="I137" s="1">
        <v>38750</v>
      </c>
      <c r="J137">
        <v>19.149999999999999</v>
      </c>
      <c r="K137" s="1"/>
      <c r="M137" s="1"/>
      <c r="O137" s="1"/>
      <c r="Q137" s="1">
        <v>39118</v>
      </c>
      <c r="R137">
        <v>10.48</v>
      </c>
      <c r="Y137" s="1">
        <v>39483</v>
      </c>
      <c r="Z137">
        <v>11.86</v>
      </c>
      <c r="AG137" s="1">
        <v>39843</v>
      </c>
      <c r="AH137">
        <v>12.67</v>
      </c>
      <c r="AO137" s="1">
        <v>40210</v>
      </c>
      <c r="AP137">
        <v>29.28</v>
      </c>
      <c r="AW137" s="1">
        <v>40575</v>
      </c>
      <c r="AX137">
        <v>33.96</v>
      </c>
      <c r="BE137" s="1">
        <v>40941</v>
      </c>
      <c r="BF137">
        <v>23.48</v>
      </c>
      <c r="BM137" s="1">
        <v>41306</v>
      </c>
      <c r="BN137">
        <v>18.89</v>
      </c>
      <c r="BU137" s="1">
        <v>41670</v>
      </c>
      <c r="BV137">
        <v>15.55</v>
      </c>
      <c r="CC137" s="1">
        <v>42034</v>
      </c>
      <c r="CD137">
        <v>14.79</v>
      </c>
      <c r="CK137" s="1">
        <v>42402</v>
      </c>
      <c r="CL137">
        <v>12.99</v>
      </c>
      <c r="CS137" s="1">
        <v>42767</v>
      </c>
      <c r="CT137">
        <v>20.84</v>
      </c>
      <c r="DA137" s="1">
        <v>43132</v>
      </c>
      <c r="DB137">
        <v>13.37</v>
      </c>
      <c r="DI137" s="1">
        <v>43497</v>
      </c>
      <c r="DJ137">
        <v>12.6</v>
      </c>
      <c r="DQ137" s="1">
        <v>43861</v>
      </c>
      <c r="DR137">
        <v>14.61</v>
      </c>
    </row>
    <row r="138" spans="1:122" x14ac:dyDescent="0.3">
      <c r="A138" s="1">
        <v>38386</v>
      </c>
      <c r="B138">
        <v>8.94</v>
      </c>
      <c r="C138" s="1"/>
      <c r="E138" s="1"/>
      <c r="G138" s="1"/>
      <c r="I138" s="1">
        <v>38751</v>
      </c>
      <c r="J138">
        <v>19.3</v>
      </c>
      <c r="K138" s="1"/>
      <c r="M138" s="1"/>
      <c r="O138" s="1"/>
      <c r="Q138" s="1">
        <v>39119</v>
      </c>
      <c r="R138">
        <v>10.19</v>
      </c>
      <c r="Y138" s="1">
        <v>39484</v>
      </c>
      <c r="Z138">
        <v>12.11</v>
      </c>
      <c r="AG138" s="1">
        <v>39846</v>
      </c>
      <c r="AH138">
        <v>12.75</v>
      </c>
      <c r="AO138" s="1">
        <v>40211</v>
      </c>
      <c r="AP138">
        <v>29.4</v>
      </c>
      <c r="AW138" s="1">
        <v>40576</v>
      </c>
      <c r="AX138">
        <v>35.31</v>
      </c>
      <c r="BE138" s="1">
        <v>40942</v>
      </c>
      <c r="BF138">
        <v>23.94</v>
      </c>
      <c r="BM138" s="1">
        <v>41309</v>
      </c>
      <c r="BN138">
        <v>18.73</v>
      </c>
      <c r="BU138" s="1">
        <v>41673</v>
      </c>
      <c r="BV138">
        <v>15.74</v>
      </c>
      <c r="CC138" s="1">
        <v>42037</v>
      </c>
      <c r="CD138">
        <v>14.22</v>
      </c>
      <c r="CK138" s="1">
        <v>42403</v>
      </c>
      <c r="CL138">
        <v>12.89</v>
      </c>
      <c r="CS138" s="1">
        <v>42768</v>
      </c>
      <c r="CT138">
        <v>20.55</v>
      </c>
      <c r="DA138" s="1">
        <v>43133</v>
      </c>
      <c r="DB138">
        <v>13.63</v>
      </c>
      <c r="DI138" s="1">
        <v>43500</v>
      </c>
      <c r="DJ138">
        <v>12.85</v>
      </c>
      <c r="DQ138" s="1">
        <v>43864</v>
      </c>
      <c r="DR138">
        <v>14.89</v>
      </c>
    </row>
    <row r="139" spans="1:122" x14ac:dyDescent="0.3">
      <c r="A139" s="1">
        <v>38387</v>
      </c>
      <c r="B139">
        <v>9.08</v>
      </c>
      <c r="C139" s="1"/>
      <c r="E139" s="1"/>
      <c r="G139" s="1"/>
      <c r="I139" s="1">
        <v>38754</v>
      </c>
      <c r="J139">
        <v>18.8</v>
      </c>
      <c r="K139" s="1"/>
      <c r="M139" s="1"/>
      <c r="O139" s="1"/>
      <c r="Q139" s="1">
        <v>39120</v>
      </c>
      <c r="R139">
        <v>10.119999999999999</v>
      </c>
      <c r="Y139" s="1">
        <v>39485</v>
      </c>
      <c r="Z139">
        <v>11.98</v>
      </c>
      <c r="AG139" s="1">
        <v>39847</v>
      </c>
      <c r="AH139">
        <v>12.66</v>
      </c>
      <c r="AO139" s="1">
        <v>40212</v>
      </c>
      <c r="AP139">
        <v>28.58</v>
      </c>
      <c r="AW139" s="1">
        <v>40577</v>
      </c>
      <c r="AX139">
        <v>32.04</v>
      </c>
      <c r="BE139" s="1">
        <v>40945</v>
      </c>
      <c r="BF139">
        <v>24.5</v>
      </c>
      <c r="BM139" s="1">
        <v>41310</v>
      </c>
      <c r="BN139">
        <v>18.559999999999999</v>
      </c>
      <c r="BU139" s="1">
        <v>41674</v>
      </c>
      <c r="BV139">
        <v>16.059999999999999</v>
      </c>
      <c r="CC139" s="1">
        <v>42038</v>
      </c>
      <c r="CD139">
        <v>14.47</v>
      </c>
      <c r="CK139" s="1">
        <v>42404</v>
      </c>
      <c r="CL139">
        <v>12.89</v>
      </c>
      <c r="CS139" s="1">
        <v>42769</v>
      </c>
      <c r="CT139">
        <v>21.11</v>
      </c>
      <c r="DA139" s="1">
        <v>43136</v>
      </c>
      <c r="DB139">
        <v>13.9</v>
      </c>
      <c r="DI139" s="1">
        <v>43501</v>
      </c>
      <c r="DJ139">
        <v>12.82</v>
      </c>
      <c r="DQ139" s="1">
        <v>43865</v>
      </c>
      <c r="DR139">
        <v>14.71</v>
      </c>
    </row>
    <row r="140" spans="1:122" x14ac:dyDescent="0.3">
      <c r="A140" s="1">
        <v>38390</v>
      </c>
      <c r="B140">
        <v>8.93</v>
      </c>
      <c r="C140" s="1"/>
      <c r="E140" s="1"/>
      <c r="G140" s="1"/>
      <c r="I140" s="1">
        <v>38755</v>
      </c>
      <c r="J140">
        <v>18.170000000000002</v>
      </c>
      <c r="M140" s="1"/>
      <c r="O140" s="1"/>
      <c r="Q140" s="1">
        <v>39121</v>
      </c>
      <c r="R140">
        <v>10.28</v>
      </c>
      <c r="Y140" s="1">
        <v>39486</v>
      </c>
      <c r="Z140">
        <v>12.71</v>
      </c>
      <c r="AG140" s="1">
        <v>39848</v>
      </c>
      <c r="AH140">
        <v>12.59</v>
      </c>
      <c r="AO140" s="1">
        <v>40213</v>
      </c>
      <c r="AP140">
        <v>27.64</v>
      </c>
      <c r="AW140" s="1">
        <v>40578</v>
      </c>
      <c r="AX140">
        <v>32.64</v>
      </c>
      <c r="BE140" s="1">
        <v>40946</v>
      </c>
      <c r="BF140">
        <v>24.4</v>
      </c>
      <c r="BM140" s="1">
        <v>41311</v>
      </c>
      <c r="BN140">
        <v>18.190000000000001</v>
      </c>
      <c r="BU140" s="1">
        <v>41675</v>
      </c>
      <c r="BV140">
        <v>16.100000000000001</v>
      </c>
      <c r="CC140" s="1">
        <v>42039</v>
      </c>
      <c r="CD140">
        <v>14.45</v>
      </c>
      <c r="CK140" s="1">
        <v>42405</v>
      </c>
      <c r="CL140">
        <v>13.27</v>
      </c>
      <c r="CS140" s="1">
        <v>42772</v>
      </c>
      <c r="CT140">
        <v>21.18</v>
      </c>
      <c r="DA140" s="1">
        <v>43137</v>
      </c>
      <c r="DB140">
        <v>13.84</v>
      </c>
      <c r="DI140" s="1">
        <v>43502</v>
      </c>
      <c r="DJ140">
        <v>12.9</v>
      </c>
      <c r="DQ140" s="1">
        <v>43866</v>
      </c>
      <c r="DR140">
        <v>14.73</v>
      </c>
    </row>
    <row r="141" spans="1:122" x14ac:dyDescent="0.3">
      <c r="A141" s="1">
        <v>38391</v>
      </c>
      <c r="B141">
        <v>9.01</v>
      </c>
      <c r="C141" s="1"/>
      <c r="E141" s="1"/>
      <c r="G141" s="1"/>
      <c r="I141" s="1">
        <v>38756</v>
      </c>
      <c r="J141">
        <v>18.8</v>
      </c>
      <c r="M141" s="1"/>
      <c r="O141" s="1"/>
      <c r="Q141" s="1">
        <v>39122</v>
      </c>
      <c r="R141">
        <v>10.49</v>
      </c>
      <c r="Y141" s="1">
        <v>39489</v>
      </c>
      <c r="Z141">
        <v>12.66</v>
      </c>
      <c r="AG141" s="1">
        <v>39849</v>
      </c>
      <c r="AH141">
        <v>12.98</v>
      </c>
      <c r="AO141" s="1">
        <v>40214</v>
      </c>
      <c r="AP141">
        <v>26.17</v>
      </c>
      <c r="AW141" s="1">
        <v>40581</v>
      </c>
      <c r="AX141">
        <v>32.68</v>
      </c>
      <c r="BE141" s="1">
        <v>40947</v>
      </c>
      <c r="BF141">
        <v>24.48</v>
      </c>
      <c r="BM141" s="1">
        <v>41312</v>
      </c>
      <c r="BN141">
        <v>18.16</v>
      </c>
      <c r="BU141" s="1">
        <v>41676</v>
      </c>
      <c r="BV141">
        <v>15.85</v>
      </c>
      <c r="CC141" s="1">
        <v>42040</v>
      </c>
      <c r="CD141">
        <v>14.41</v>
      </c>
      <c r="CK141" s="1">
        <v>42408</v>
      </c>
      <c r="CL141">
        <v>13.45</v>
      </c>
      <c r="CS141" s="1">
        <v>42773</v>
      </c>
      <c r="CT141">
        <v>20.72</v>
      </c>
      <c r="DA141" s="1">
        <v>43138</v>
      </c>
      <c r="DB141">
        <v>14</v>
      </c>
      <c r="DI141" s="1">
        <v>43503</v>
      </c>
      <c r="DJ141">
        <v>12.73</v>
      </c>
      <c r="DQ141" s="1">
        <v>43867</v>
      </c>
      <c r="DR141">
        <v>14.74</v>
      </c>
    </row>
    <row r="142" spans="1:122" x14ac:dyDescent="0.3">
      <c r="A142" s="1">
        <v>38392</v>
      </c>
      <c r="B142">
        <v>9.0399999999999991</v>
      </c>
      <c r="C142" s="1"/>
      <c r="E142" s="1"/>
      <c r="G142" s="1"/>
      <c r="I142" s="1">
        <v>38757</v>
      </c>
      <c r="J142">
        <v>18.14</v>
      </c>
      <c r="O142" s="1"/>
      <c r="Q142" s="1">
        <v>39125</v>
      </c>
      <c r="R142">
        <v>10.39</v>
      </c>
      <c r="Y142" s="1">
        <v>39490</v>
      </c>
      <c r="Z142">
        <v>12.36</v>
      </c>
      <c r="AG142" s="1">
        <v>39850</v>
      </c>
      <c r="AH142">
        <v>13.12</v>
      </c>
      <c r="AO142" s="1">
        <v>40217</v>
      </c>
      <c r="AP142">
        <v>26.6</v>
      </c>
      <c r="AW142" s="1">
        <v>40582</v>
      </c>
      <c r="AX142">
        <v>31.16</v>
      </c>
      <c r="BE142" s="1">
        <v>40948</v>
      </c>
      <c r="BF142">
        <v>24.53</v>
      </c>
      <c r="BM142" s="1">
        <v>41313</v>
      </c>
      <c r="BN142">
        <v>18.14</v>
      </c>
      <c r="BU142" s="1">
        <v>41677</v>
      </c>
      <c r="BV142">
        <v>15.73</v>
      </c>
      <c r="CC142" s="1">
        <v>42041</v>
      </c>
      <c r="CD142">
        <v>14.51</v>
      </c>
      <c r="CK142" s="1">
        <v>42409</v>
      </c>
      <c r="CL142">
        <v>13.39</v>
      </c>
      <c r="CS142" s="1">
        <v>42774</v>
      </c>
      <c r="CT142">
        <v>20.76</v>
      </c>
      <c r="DA142" s="1">
        <v>43139</v>
      </c>
      <c r="DB142">
        <v>13.58</v>
      </c>
      <c r="DI142" s="1">
        <v>43504</v>
      </c>
      <c r="DJ142">
        <v>12.71</v>
      </c>
      <c r="DQ142" s="1">
        <v>43868</v>
      </c>
      <c r="DR142">
        <v>14.92</v>
      </c>
    </row>
    <row r="143" spans="1:122" x14ac:dyDescent="0.3">
      <c r="A143" s="1">
        <v>38393</v>
      </c>
      <c r="B143">
        <v>9.15</v>
      </c>
      <c r="C143" s="1"/>
      <c r="E143" s="1"/>
      <c r="G143" s="1"/>
      <c r="I143" s="1">
        <v>38758</v>
      </c>
      <c r="J143">
        <v>17.66</v>
      </c>
      <c r="O143" s="1"/>
      <c r="Q143" s="1">
        <v>39126</v>
      </c>
      <c r="R143">
        <v>10.38</v>
      </c>
      <c r="Y143" s="1">
        <v>39491</v>
      </c>
      <c r="Z143">
        <v>12.75</v>
      </c>
      <c r="AG143" s="1">
        <v>39853</v>
      </c>
      <c r="AH143">
        <v>13.28</v>
      </c>
      <c r="AO143" s="1">
        <v>40218</v>
      </c>
      <c r="AP143">
        <v>27.07</v>
      </c>
      <c r="AW143" s="1">
        <v>40583</v>
      </c>
      <c r="AX143">
        <v>31.5</v>
      </c>
      <c r="BE143" s="1">
        <v>40949</v>
      </c>
      <c r="BF143">
        <v>24.67</v>
      </c>
      <c r="BM143" s="1">
        <v>41316</v>
      </c>
      <c r="BN143">
        <v>18.440000000000001</v>
      </c>
      <c r="BU143" s="1">
        <v>41680</v>
      </c>
      <c r="BV143">
        <v>15.64</v>
      </c>
      <c r="CC143" s="1">
        <v>42044</v>
      </c>
      <c r="CD143">
        <v>14.82</v>
      </c>
      <c r="CK143" s="1">
        <v>42410</v>
      </c>
      <c r="CL143">
        <v>13.38</v>
      </c>
      <c r="CS143" s="1">
        <v>42775</v>
      </c>
      <c r="CT143">
        <v>20.65</v>
      </c>
      <c r="DA143" s="1">
        <v>43140</v>
      </c>
      <c r="DB143">
        <v>13.67</v>
      </c>
      <c r="DI143" s="1">
        <v>43507</v>
      </c>
      <c r="DJ143">
        <v>12.67</v>
      </c>
      <c r="DQ143" s="1">
        <v>43871</v>
      </c>
      <c r="DR143">
        <v>15.04</v>
      </c>
    </row>
    <row r="144" spans="1:122" x14ac:dyDescent="0.3">
      <c r="A144" s="1">
        <v>38394</v>
      </c>
      <c r="B144">
        <v>9.1300000000000008</v>
      </c>
      <c r="C144" s="1"/>
      <c r="E144" s="1"/>
      <c r="G144" s="1"/>
      <c r="I144" s="1">
        <v>38761</v>
      </c>
      <c r="J144">
        <v>17.75</v>
      </c>
      <c r="O144" s="1"/>
      <c r="Q144" s="1">
        <v>39127</v>
      </c>
      <c r="R144">
        <v>10.56</v>
      </c>
      <c r="Y144" s="1">
        <v>39492</v>
      </c>
      <c r="Z144">
        <v>13.1</v>
      </c>
      <c r="AG144" s="1">
        <v>39854</v>
      </c>
      <c r="AH144">
        <v>13.23</v>
      </c>
      <c r="AO144" s="1">
        <v>40219</v>
      </c>
      <c r="AP144">
        <v>26.64</v>
      </c>
      <c r="AW144" s="1">
        <v>40584</v>
      </c>
      <c r="AX144">
        <v>32.049999999999997</v>
      </c>
      <c r="BE144" s="1">
        <v>40952</v>
      </c>
      <c r="BF144">
        <v>24.64</v>
      </c>
      <c r="BM144" s="1">
        <v>41317</v>
      </c>
      <c r="BN144">
        <v>18.079999999999998</v>
      </c>
      <c r="BU144" s="1">
        <v>41681</v>
      </c>
      <c r="BV144">
        <v>15.46</v>
      </c>
      <c r="CC144" s="1">
        <v>42045</v>
      </c>
      <c r="CD144">
        <v>14.71</v>
      </c>
      <c r="CK144" s="1">
        <v>42411</v>
      </c>
      <c r="CL144">
        <v>13.07</v>
      </c>
      <c r="CS144" s="1">
        <v>42776</v>
      </c>
      <c r="CT144">
        <v>20.420000000000002</v>
      </c>
      <c r="DA144" s="1">
        <v>43143</v>
      </c>
      <c r="DB144">
        <v>13.73</v>
      </c>
      <c r="DI144" s="1">
        <v>43508</v>
      </c>
      <c r="DJ144">
        <v>12.85</v>
      </c>
      <c r="DQ144" s="1">
        <v>43872</v>
      </c>
      <c r="DR144">
        <v>15.41</v>
      </c>
    </row>
    <row r="145" spans="1:122" x14ac:dyDescent="0.3">
      <c r="A145" s="1">
        <v>38397</v>
      </c>
      <c r="B145">
        <v>9.0299999999999994</v>
      </c>
      <c r="C145" s="1"/>
      <c r="E145" s="1"/>
      <c r="G145" s="1"/>
      <c r="I145" s="1">
        <v>38762</v>
      </c>
      <c r="J145">
        <v>17.72</v>
      </c>
      <c r="Q145" s="1">
        <v>39128</v>
      </c>
      <c r="R145">
        <v>11.11</v>
      </c>
      <c r="Y145" s="1">
        <v>39493</v>
      </c>
      <c r="Z145">
        <v>13.26</v>
      </c>
      <c r="AG145" s="1">
        <v>39855</v>
      </c>
      <c r="AH145">
        <v>13.19</v>
      </c>
      <c r="AO145" s="1">
        <v>40220</v>
      </c>
      <c r="AP145">
        <v>27.53</v>
      </c>
      <c r="AW145" s="1">
        <v>40585</v>
      </c>
      <c r="AX145">
        <v>31.3</v>
      </c>
      <c r="BE145" s="1">
        <v>40953</v>
      </c>
      <c r="BF145">
        <v>24.25</v>
      </c>
      <c r="BM145" s="1">
        <v>41318</v>
      </c>
      <c r="BN145">
        <v>18.23</v>
      </c>
      <c r="BU145" s="1">
        <v>41682</v>
      </c>
      <c r="BV145">
        <v>15.81</v>
      </c>
      <c r="CC145" s="1">
        <v>42046</v>
      </c>
      <c r="CD145">
        <v>14.71</v>
      </c>
      <c r="CK145" s="1">
        <v>42412</v>
      </c>
      <c r="CL145">
        <v>13.15</v>
      </c>
      <c r="CS145" s="1">
        <v>42779</v>
      </c>
      <c r="CT145">
        <v>20</v>
      </c>
      <c r="DA145" s="1">
        <v>43144</v>
      </c>
      <c r="DB145">
        <v>13.48</v>
      </c>
      <c r="DI145" s="1">
        <v>43509</v>
      </c>
      <c r="DJ145">
        <v>12.75</v>
      </c>
      <c r="DQ145" s="1">
        <v>43873</v>
      </c>
      <c r="DR145">
        <v>15.78</v>
      </c>
    </row>
    <row r="146" spans="1:122" x14ac:dyDescent="0.3">
      <c r="A146" s="1">
        <v>38398</v>
      </c>
      <c r="B146">
        <v>9.1</v>
      </c>
      <c r="C146" s="1"/>
      <c r="E146" s="1"/>
      <c r="G146" s="1"/>
      <c r="I146" s="1">
        <v>38763</v>
      </c>
      <c r="J146">
        <v>17.920000000000002</v>
      </c>
      <c r="Q146" s="1">
        <v>39129</v>
      </c>
      <c r="R146">
        <v>11.13</v>
      </c>
      <c r="Y146" s="1">
        <v>39497</v>
      </c>
      <c r="Z146">
        <v>13.62</v>
      </c>
      <c r="AG146" s="1">
        <v>39856</v>
      </c>
      <c r="AH146">
        <v>13.13</v>
      </c>
      <c r="AO146" s="1">
        <v>40221</v>
      </c>
      <c r="AP146">
        <v>26.95</v>
      </c>
      <c r="AW146" s="1">
        <v>40588</v>
      </c>
      <c r="AX146">
        <v>30.91</v>
      </c>
      <c r="BE146" s="1">
        <v>40954</v>
      </c>
      <c r="BF146">
        <v>24.49</v>
      </c>
      <c r="BM146" s="1">
        <v>41319</v>
      </c>
      <c r="BN146">
        <v>17.940000000000001</v>
      </c>
      <c r="BU146" s="1">
        <v>41683</v>
      </c>
      <c r="BV146">
        <v>15.66</v>
      </c>
      <c r="CC146" s="1">
        <v>42047</v>
      </c>
      <c r="CD146">
        <v>15.04</v>
      </c>
      <c r="CK146" s="1">
        <v>42416</v>
      </c>
      <c r="CL146">
        <v>13.22</v>
      </c>
      <c r="CS146" s="1">
        <v>42780</v>
      </c>
      <c r="CT146">
        <v>20.47</v>
      </c>
      <c r="DA146" s="1">
        <v>43145</v>
      </c>
      <c r="DB146">
        <v>13.4</v>
      </c>
      <c r="DI146" s="1">
        <v>43510</v>
      </c>
      <c r="DJ146">
        <v>12.61</v>
      </c>
      <c r="DQ146" s="1">
        <v>43874</v>
      </c>
      <c r="DR146">
        <v>15.16</v>
      </c>
    </row>
    <row r="147" spans="1:122" x14ac:dyDescent="0.3">
      <c r="A147" s="1">
        <v>38399</v>
      </c>
      <c r="B147">
        <v>8.8800000000000008</v>
      </c>
      <c r="C147" s="1"/>
      <c r="E147" s="1"/>
      <c r="G147" s="1"/>
      <c r="I147" s="1">
        <v>38764</v>
      </c>
      <c r="J147">
        <v>17.46</v>
      </c>
      <c r="Q147" s="1">
        <v>39133</v>
      </c>
      <c r="R147">
        <v>10.79</v>
      </c>
      <c r="Y147" s="1">
        <v>39498</v>
      </c>
      <c r="Z147">
        <v>13.64</v>
      </c>
      <c r="AG147" s="1">
        <v>39857</v>
      </c>
      <c r="AH147">
        <v>13.26</v>
      </c>
      <c r="AO147" s="1">
        <v>40225</v>
      </c>
      <c r="AP147">
        <v>27.36</v>
      </c>
      <c r="AW147" s="1">
        <v>40589</v>
      </c>
      <c r="AX147">
        <v>30.82</v>
      </c>
      <c r="BE147" s="1">
        <v>40955</v>
      </c>
      <c r="BF147">
        <v>24.59</v>
      </c>
      <c r="BM147" s="1">
        <v>41320</v>
      </c>
      <c r="BN147">
        <v>18</v>
      </c>
      <c r="BU147" s="1">
        <v>41684</v>
      </c>
      <c r="BV147">
        <v>15.63</v>
      </c>
      <c r="CC147" s="1">
        <v>42048</v>
      </c>
      <c r="CD147">
        <v>14.88</v>
      </c>
      <c r="CK147" s="1">
        <v>42417</v>
      </c>
      <c r="CL147">
        <v>13.16</v>
      </c>
      <c r="CS147" s="1">
        <v>42781</v>
      </c>
      <c r="CT147">
        <v>20.48</v>
      </c>
      <c r="DA147" s="1">
        <v>43146</v>
      </c>
      <c r="DB147">
        <v>13.62</v>
      </c>
      <c r="DI147" s="1">
        <v>43511</v>
      </c>
      <c r="DJ147">
        <v>13.14</v>
      </c>
      <c r="DQ147" s="1">
        <v>43875</v>
      </c>
      <c r="DR147">
        <v>15.06</v>
      </c>
    </row>
    <row r="148" spans="1:122" x14ac:dyDescent="0.3">
      <c r="A148" s="1">
        <v>38400</v>
      </c>
      <c r="B148">
        <v>8.93</v>
      </c>
      <c r="C148" s="1"/>
      <c r="E148" s="1"/>
      <c r="G148" s="1"/>
      <c r="I148" s="1">
        <v>38765</v>
      </c>
      <c r="J148">
        <v>17.329999999999998</v>
      </c>
      <c r="Q148" s="1">
        <v>39134</v>
      </c>
      <c r="R148">
        <v>10.71</v>
      </c>
      <c r="Y148" s="1">
        <v>39499</v>
      </c>
      <c r="Z148">
        <v>14</v>
      </c>
      <c r="AG148" s="1">
        <v>39861</v>
      </c>
      <c r="AH148">
        <v>12.98</v>
      </c>
      <c r="AO148" s="1">
        <v>40226</v>
      </c>
      <c r="AP148">
        <v>26.12</v>
      </c>
      <c r="AW148" s="1">
        <v>40590</v>
      </c>
      <c r="AX148">
        <v>31.77</v>
      </c>
      <c r="BE148" s="1">
        <v>40956</v>
      </c>
      <c r="BF148">
        <v>24.62</v>
      </c>
      <c r="BM148" s="1">
        <v>41324</v>
      </c>
      <c r="BN148">
        <v>18.22</v>
      </c>
      <c r="BU148" s="1">
        <v>41688</v>
      </c>
      <c r="BV148">
        <v>16.16</v>
      </c>
      <c r="CC148" s="1">
        <v>42052</v>
      </c>
      <c r="CD148">
        <v>15.14</v>
      </c>
      <c r="CK148" s="1">
        <v>42418</v>
      </c>
      <c r="CL148">
        <v>12.78</v>
      </c>
      <c r="CS148" s="1">
        <v>42782</v>
      </c>
      <c r="CT148">
        <v>20.36</v>
      </c>
      <c r="DA148" s="1">
        <v>43147</v>
      </c>
      <c r="DB148">
        <v>13.38</v>
      </c>
      <c r="DI148" s="1">
        <v>43515</v>
      </c>
      <c r="DJ148">
        <v>13.35</v>
      </c>
      <c r="DQ148" s="1">
        <v>43879</v>
      </c>
      <c r="DR148">
        <v>15.28</v>
      </c>
    </row>
    <row r="149" spans="1:122" x14ac:dyDescent="0.3">
      <c r="A149" s="1">
        <v>38401</v>
      </c>
      <c r="B149">
        <v>8.85</v>
      </c>
      <c r="C149" s="1"/>
      <c r="E149" s="1"/>
      <c r="G149" s="1"/>
      <c r="I149" s="1">
        <v>38769</v>
      </c>
      <c r="J149">
        <v>17.68</v>
      </c>
      <c r="Q149" s="1">
        <v>39135</v>
      </c>
      <c r="R149">
        <v>11.1</v>
      </c>
      <c r="Y149" s="1">
        <v>39500</v>
      </c>
      <c r="Z149">
        <v>13.78</v>
      </c>
      <c r="AG149" s="1">
        <v>39862</v>
      </c>
      <c r="AH149">
        <v>12.69</v>
      </c>
      <c r="AO149" s="1">
        <v>40227</v>
      </c>
      <c r="AP149">
        <v>26.47</v>
      </c>
      <c r="AW149" s="1">
        <v>40591</v>
      </c>
      <c r="AX149">
        <v>31.26</v>
      </c>
      <c r="BE149" s="1">
        <v>40960</v>
      </c>
      <c r="BF149">
        <v>25.35</v>
      </c>
      <c r="BM149" s="1">
        <v>41325</v>
      </c>
      <c r="BN149">
        <v>18.350000000000001</v>
      </c>
      <c r="BU149" s="1">
        <v>41689</v>
      </c>
      <c r="BV149">
        <v>16.46</v>
      </c>
      <c r="CC149" s="1">
        <v>42053</v>
      </c>
      <c r="CD149">
        <v>15.09</v>
      </c>
      <c r="CK149" s="1">
        <v>42419</v>
      </c>
      <c r="CL149">
        <v>12.52</v>
      </c>
      <c r="CS149" s="1">
        <v>42783</v>
      </c>
      <c r="CT149">
        <v>20.3</v>
      </c>
      <c r="DA149" s="1">
        <v>43151</v>
      </c>
      <c r="DB149">
        <v>13.36</v>
      </c>
      <c r="DI149" s="1">
        <v>43516</v>
      </c>
      <c r="DJ149">
        <v>13.44</v>
      </c>
      <c r="DQ149" s="1">
        <v>43880</v>
      </c>
      <c r="DR149">
        <v>15.58</v>
      </c>
    </row>
    <row r="150" spans="1:122" x14ac:dyDescent="0.3">
      <c r="A150" s="1">
        <v>38405</v>
      </c>
      <c r="B150">
        <v>8.99</v>
      </c>
      <c r="C150" s="1"/>
      <c r="E150" s="1"/>
      <c r="G150" s="1"/>
      <c r="I150" s="1">
        <v>38770</v>
      </c>
      <c r="J150">
        <v>18.260000000000002</v>
      </c>
      <c r="Q150" s="1">
        <v>39136</v>
      </c>
      <c r="R150">
        <v>10.97</v>
      </c>
      <c r="Y150" s="1">
        <v>39503</v>
      </c>
      <c r="Z150">
        <v>13.71</v>
      </c>
      <c r="AG150" s="1">
        <v>39863</v>
      </c>
      <c r="AH150">
        <v>12.84</v>
      </c>
      <c r="AO150" s="1">
        <v>40228</v>
      </c>
      <c r="AP150">
        <v>26.8</v>
      </c>
      <c r="AW150" s="1">
        <v>40592</v>
      </c>
      <c r="AX150">
        <v>31.02</v>
      </c>
      <c r="BE150" s="1">
        <v>40961</v>
      </c>
      <c r="BF150">
        <v>25.76</v>
      </c>
      <c r="BM150" s="1">
        <v>41326</v>
      </c>
      <c r="BN150">
        <v>18.12</v>
      </c>
      <c r="BU150" s="1">
        <v>41690</v>
      </c>
      <c r="BV150">
        <v>16.329999999999998</v>
      </c>
      <c r="CC150" s="1">
        <v>42054</v>
      </c>
      <c r="CD150">
        <v>14.68</v>
      </c>
      <c r="CK150" s="1">
        <v>42422</v>
      </c>
      <c r="CL150">
        <v>12.61</v>
      </c>
      <c r="CS150" s="1">
        <v>42787</v>
      </c>
      <c r="CT150">
        <v>20.8</v>
      </c>
      <c r="DA150" s="1">
        <v>43152</v>
      </c>
      <c r="DB150">
        <v>13.38</v>
      </c>
      <c r="DI150" s="1">
        <v>43517</v>
      </c>
      <c r="DJ150">
        <v>13.24</v>
      </c>
      <c r="DQ150" s="1">
        <v>43881</v>
      </c>
      <c r="DR150">
        <v>15.4</v>
      </c>
    </row>
    <row r="151" spans="1:122" x14ac:dyDescent="0.3">
      <c r="A151" s="1">
        <v>38406</v>
      </c>
      <c r="B151">
        <v>8.91</v>
      </c>
      <c r="C151" s="1"/>
      <c r="E151" s="1"/>
      <c r="G151" s="1"/>
      <c r="I151" s="1">
        <v>38771</v>
      </c>
      <c r="J151">
        <v>17.5</v>
      </c>
      <c r="Q151" s="1">
        <v>39139</v>
      </c>
      <c r="R151">
        <v>11.02</v>
      </c>
      <c r="Y151" s="1">
        <v>39504</v>
      </c>
      <c r="Z151">
        <v>14.05</v>
      </c>
      <c r="AG151" s="1">
        <v>39864</v>
      </c>
      <c r="AH151">
        <v>12.71</v>
      </c>
      <c r="AO151" s="1">
        <v>40231</v>
      </c>
      <c r="AP151">
        <v>24.79</v>
      </c>
      <c r="AW151" s="1">
        <v>40596</v>
      </c>
      <c r="AX151">
        <v>30.96</v>
      </c>
      <c r="BE151" s="1">
        <v>40962</v>
      </c>
      <c r="BF151">
        <v>25.94</v>
      </c>
      <c r="BM151" s="1">
        <v>41327</v>
      </c>
      <c r="BN151">
        <v>18.239999999999998</v>
      </c>
      <c r="BU151" s="1">
        <v>41691</v>
      </c>
      <c r="BV151">
        <v>16.72</v>
      </c>
      <c r="CC151" s="1">
        <v>42055</v>
      </c>
      <c r="CD151">
        <v>14.39</v>
      </c>
      <c r="CK151" s="1">
        <v>42423</v>
      </c>
      <c r="CL151">
        <v>14</v>
      </c>
      <c r="CS151" s="1">
        <v>42788</v>
      </c>
      <c r="CT151">
        <v>20.71</v>
      </c>
      <c r="DA151" s="1">
        <v>43153</v>
      </c>
      <c r="DB151">
        <v>13.71</v>
      </c>
      <c r="DI151" s="1">
        <v>43518</v>
      </c>
      <c r="DJ151">
        <v>13.37</v>
      </c>
      <c r="DQ151" s="1">
        <v>43882</v>
      </c>
      <c r="DR151">
        <v>15.59</v>
      </c>
    </row>
    <row r="152" spans="1:122" x14ac:dyDescent="0.3">
      <c r="A152" s="1">
        <v>38407</v>
      </c>
      <c r="B152">
        <v>8.75</v>
      </c>
      <c r="C152" s="1"/>
      <c r="E152" s="1"/>
      <c r="G152" s="1"/>
      <c r="I152" s="1">
        <v>38772</v>
      </c>
      <c r="J152">
        <v>17.62</v>
      </c>
      <c r="Q152" s="1">
        <v>39140</v>
      </c>
      <c r="R152">
        <v>11.45</v>
      </c>
      <c r="Y152" s="1">
        <v>39505</v>
      </c>
      <c r="Z152">
        <v>14.11</v>
      </c>
      <c r="AG152" s="1">
        <v>39867</v>
      </c>
      <c r="AH152">
        <v>12.68</v>
      </c>
      <c r="AO152" s="1">
        <v>40232</v>
      </c>
      <c r="AP152">
        <v>24.37</v>
      </c>
      <c r="AW152" s="1">
        <v>40597</v>
      </c>
      <c r="AX152">
        <v>29.94</v>
      </c>
      <c r="BE152" s="1">
        <v>40963</v>
      </c>
      <c r="BF152">
        <v>26.19</v>
      </c>
      <c r="BM152" s="1">
        <v>41330</v>
      </c>
      <c r="BN152">
        <v>18.010000000000002</v>
      </c>
      <c r="BU152" s="1">
        <v>41694</v>
      </c>
      <c r="BV152">
        <v>17.41</v>
      </c>
      <c r="CC152" s="1">
        <v>42058</v>
      </c>
      <c r="CD152">
        <v>14.31</v>
      </c>
      <c r="CK152" s="1">
        <v>42424</v>
      </c>
      <c r="CL152">
        <v>13.97</v>
      </c>
      <c r="CS152" s="1">
        <v>42789</v>
      </c>
      <c r="CT152">
        <v>20.16</v>
      </c>
      <c r="DA152" s="1">
        <v>43154</v>
      </c>
      <c r="DB152">
        <v>13.68</v>
      </c>
      <c r="DI152" s="1">
        <v>43521</v>
      </c>
      <c r="DJ152">
        <v>13.1</v>
      </c>
      <c r="DQ152" s="1">
        <v>43885</v>
      </c>
      <c r="DR152">
        <v>15.27</v>
      </c>
    </row>
    <row r="153" spans="1:122" x14ac:dyDescent="0.3">
      <c r="A153" s="1">
        <v>38408</v>
      </c>
      <c r="B153">
        <v>8.64</v>
      </c>
      <c r="C153" s="1"/>
      <c r="E153" s="1"/>
      <c r="G153" s="1"/>
      <c r="I153" s="1">
        <v>38775</v>
      </c>
      <c r="J153">
        <v>16.55</v>
      </c>
      <c r="Q153" s="1">
        <v>39141</v>
      </c>
      <c r="R153">
        <v>11.31</v>
      </c>
      <c r="Y153" s="1">
        <v>39506</v>
      </c>
      <c r="Z153">
        <v>14.08</v>
      </c>
      <c r="AG153" s="1">
        <v>39868</v>
      </c>
      <c r="AH153">
        <v>12.83</v>
      </c>
      <c r="AO153" s="1">
        <v>40233</v>
      </c>
      <c r="AP153">
        <v>25.11</v>
      </c>
      <c r="AW153" s="1">
        <v>40598</v>
      </c>
      <c r="AX153">
        <v>30.22</v>
      </c>
      <c r="BE153" s="1">
        <v>40966</v>
      </c>
      <c r="BF153">
        <v>26.5</v>
      </c>
      <c r="BM153" s="1">
        <v>41331</v>
      </c>
      <c r="BN153">
        <v>17.79</v>
      </c>
      <c r="BU153" s="1">
        <v>41695</v>
      </c>
      <c r="BV153">
        <v>17.34</v>
      </c>
      <c r="CC153" s="1">
        <v>42059</v>
      </c>
      <c r="CD153">
        <v>14.17</v>
      </c>
      <c r="CK153" s="1">
        <v>42425</v>
      </c>
      <c r="CL153">
        <v>14.24</v>
      </c>
      <c r="CS153" s="1">
        <v>42790</v>
      </c>
      <c r="CT153">
        <v>19.8</v>
      </c>
      <c r="DA153" s="1">
        <v>43157</v>
      </c>
      <c r="DB153">
        <v>13.66</v>
      </c>
      <c r="DI153" s="1">
        <v>43522</v>
      </c>
      <c r="DJ153">
        <v>12.88</v>
      </c>
      <c r="DQ153" s="1">
        <v>43886</v>
      </c>
      <c r="DR153">
        <v>15.15</v>
      </c>
    </row>
    <row r="154" spans="1:122" x14ac:dyDescent="0.3">
      <c r="A154" s="1">
        <v>38411</v>
      </c>
      <c r="B154">
        <v>8.42</v>
      </c>
      <c r="C154" s="1"/>
      <c r="E154" s="1"/>
      <c r="G154" s="1"/>
      <c r="I154" s="1">
        <v>38776</v>
      </c>
      <c r="J154">
        <v>16.739999999999998</v>
      </c>
      <c r="Y154" s="1">
        <v>39507</v>
      </c>
      <c r="Z154">
        <v>14.27</v>
      </c>
      <c r="AG154" s="1">
        <v>39869</v>
      </c>
      <c r="AH154">
        <v>13.18</v>
      </c>
      <c r="AO154" s="1">
        <v>40234</v>
      </c>
      <c r="AP154">
        <v>24.45</v>
      </c>
      <c r="AW154" s="1">
        <v>40599</v>
      </c>
      <c r="AX154">
        <v>31.52</v>
      </c>
      <c r="BE154" s="1">
        <v>40967</v>
      </c>
      <c r="BF154">
        <v>26.09</v>
      </c>
      <c r="BM154" s="1">
        <v>41332</v>
      </c>
      <c r="BN154">
        <v>17.84</v>
      </c>
      <c r="BU154" s="1">
        <v>41696</v>
      </c>
      <c r="BV154">
        <v>17.29</v>
      </c>
      <c r="CC154" s="1">
        <v>42060</v>
      </c>
      <c r="CD154">
        <v>13.79</v>
      </c>
      <c r="CK154" s="1">
        <v>42426</v>
      </c>
      <c r="CL154">
        <v>13.91</v>
      </c>
      <c r="CS154" s="1">
        <v>42793</v>
      </c>
      <c r="CT154">
        <v>19.09</v>
      </c>
      <c r="DA154" s="1">
        <v>43158</v>
      </c>
      <c r="DB154">
        <v>13.01</v>
      </c>
      <c r="DI154" s="1">
        <v>43523</v>
      </c>
      <c r="DJ154">
        <v>12.91</v>
      </c>
      <c r="DQ154" s="1">
        <v>43887</v>
      </c>
      <c r="DR154">
        <v>14.79</v>
      </c>
    </row>
    <row r="155" spans="1:122" x14ac:dyDescent="0.3">
      <c r="C155" s="1"/>
      <c r="E155" s="1"/>
      <c r="G155" s="1"/>
      <c r="I155" s="1"/>
      <c r="AG155" s="1">
        <v>39870</v>
      </c>
      <c r="AH155">
        <v>13.7</v>
      </c>
      <c r="AO155" s="1">
        <v>40235</v>
      </c>
      <c r="AP155">
        <v>24.13</v>
      </c>
      <c r="AW155" s="1">
        <v>40602</v>
      </c>
      <c r="AX155">
        <v>32.51</v>
      </c>
      <c r="BE155" s="1">
        <v>40968</v>
      </c>
      <c r="BF155">
        <v>25.66</v>
      </c>
      <c r="BM155" s="1">
        <v>41333</v>
      </c>
      <c r="BN155">
        <v>18.38</v>
      </c>
      <c r="BU155" s="1">
        <v>41697</v>
      </c>
      <c r="BV155">
        <v>17.440000000000001</v>
      </c>
      <c r="CC155" s="1">
        <v>42061</v>
      </c>
      <c r="CD155">
        <v>14.08</v>
      </c>
      <c r="CK155" s="1">
        <v>42429</v>
      </c>
      <c r="CL155">
        <v>14.56</v>
      </c>
      <c r="CS155" s="1">
        <v>42794</v>
      </c>
      <c r="CT155">
        <v>19.309999999999999</v>
      </c>
      <c r="DA155" s="1">
        <v>43159</v>
      </c>
      <c r="DB155">
        <v>13.48</v>
      </c>
      <c r="DI155" s="1">
        <v>43524</v>
      </c>
      <c r="DJ155">
        <v>12.73</v>
      </c>
      <c r="DQ155" s="1">
        <v>43888</v>
      </c>
      <c r="DR155">
        <v>14.39</v>
      </c>
    </row>
    <row r="156" spans="1:122" x14ac:dyDescent="0.3">
      <c r="C156" s="1"/>
      <c r="E156" s="1"/>
      <c r="G156" s="1"/>
      <c r="I156" s="1"/>
      <c r="AG156" s="1">
        <v>39871</v>
      </c>
      <c r="AH156">
        <v>13.47</v>
      </c>
      <c r="BU156" s="1">
        <v>41698</v>
      </c>
      <c r="BV156">
        <v>16.47</v>
      </c>
      <c r="CC156" s="1">
        <v>42062</v>
      </c>
      <c r="CD156">
        <v>13.93</v>
      </c>
      <c r="DQ156" s="1">
        <v>43889</v>
      </c>
      <c r="DR156">
        <v>14.46</v>
      </c>
    </row>
    <row r="157" spans="1:122" x14ac:dyDescent="0.3">
      <c r="C157" s="1"/>
      <c r="E157" s="1"/>
      <c r="G157" s="1"/>
      <c r="I157" s="1"/>
    </row>
    <row r="158" spans="1:122" x14ac:dyDescent="0.3">
      <c r="C158" s="1"/>
      <c r="E158" s="1"/>
      <c r="G158" s="1"/>
      <c r="I158" s="1"/>
    </row>
    <row r="159" spans="1:122" x14ac:dyDescent="0.3">
      <c r="C159" s="1"/>
      <c r="E159" s="1"/>
      <c r="G159" s="1"/>
      <c r="I159" s="1"/>
    </row>
    <row r="160" spans="1:122" x14ac:dyDescent="0.3">
      <c r="C160" s="1"/>
      <c r="E160" s="1"/>
      <c r="G160" s="1"/>
      <c r="I160" s="1"/>
    </row>
    <row r="161" spans="3:9" x14ac:dyDescent="0.3">
      <c r="C161" s="1"/>
      <c r="E161" s="1"/>
      <c r="G161" s="1"/>
      <c r="I161" s="1"/>
    </row>
    <row r="162" spans="3:9" x14ac:dyDescent="0.3">
      <c r="C162" s="1"/>
      <c r="E162" s="1"/>
      <c r="G162" s="1"/>
      <c r="I162" s="1"/>
    </row>
    <row r="163" spans="3:9" x14ac:dyDescent="0.3">
      <c r="C163" s="1"/>
      <c r="E163" s="1"/>
      <c r="G163" s="1"/>
      <c r="I163" s="1"/>
    </row>
    <row r="164" spans="3:9" x14ac:dyDescent="0.3">
      <c r="C164" s="1"/>
      <c r="E164" s="1"/>
      <c r="G164" s="1"/>
      <c r="I164" s="1"/>
    </row>
    <row r="165" spans="3:9" x14ac:dyDescent="0.3">
      <c r="C165" s="1"/>
      <c r="E165" s="1"/>
      <c r="G165" s="1"/>
      <c r="I165" s="1"/>
    </row>
    <row r="166" spans="3:9" x14ac:dyDescent="0.3">
      <c r="C166" s="1"/>
      <c r="E166" s="1"/>
      <c r="G166" s="1"/>
      <c r="I166" s="1"/>
    </row>
    <row r="167" spans="3:9" x14ac:dyDescent="0.3">
      <c r="C167" s="1"/>
      <c r="E167" s="1"/>
      <c r="G167" s="1"/>
      <c r="I167" s="1"/>
    </row>
    <row r="168" spans="3:9" x14ac:dyDescent="0.3">
      <c r="C168" s="1"/>
      <c r="E168" s="1"/>
      <c r="G168" s="1"/>
      <c r="I168" s="1"/>
    </row>
    <row r="169" spans="3:9" x14ac:dyDescent="0.3">
      <c r="C169" s="1"/>
      <c r="E169" s="1"/>
      <c r="G169" s="1"/>
      <c r="I169" s="1"/>
    </row>
    <row r="170" spans="3:9" x14ac:dyDescent="0.3">
      <c r="C170" s="1"/>
      <c r="E170" s="1"/>
      <c r="G170" s="1"/>
      <c r="I170" s="1"/>
    </row>
    <row r="171" spans="3:9" x14ac:dyDescent="0.3">
      <c r="C171" s="1"/>
      <c r="E171" s="1"/>
      <c r="G171" s="1"/>
      <c r="I171" s="1"/>
    </row>
    <row r="172" spans="3:9" x14ac:dyDescent="0.3">
      <c r="C172" s="1"/>
      <c r="E172" s="1"/>
      <c r="G172" s="1"/>
      <c r="I172" s="1"/>
    </row>
    <row r="173" spans="3:9" x14ac:dyDescent="0.3">
      <c r="C173" s="1"/>
      <c r="E173" s="1"/>
      <c r="G173" s="1"/>
      <c r="I17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3FF7-174E-4E12-AE01-749B88687DAB}">
  <dimension ref="A1:N3564"/>
  <sheetViews>
    <sheetView topLeftCell="A253" workbookViewId="0">
      <selection activeCell="D276" sqref="A1:N3564"/>
    </sheetView>
  </sheetViews>
  <sheetFormatPr baseColWidth="10" defaultRowHeight="14.4" x14ac:dyDescent="0.3"/>
  <cols>
    <col min="2" max="2" width="15.77734375" bestFit="1" customWidth="1"/>
    <col min="3" max="3" width="20.109375" bestFit="1" customWidth="1"/>
    <col min="4" max="4" width="15.6640625" bestFit="1" customWidth="1"/>
  </cols>
  <sheetData>
    <row r="1" spans="1:14" x14ac:dyDescent="0.3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</row>
    <row r="2" spans="1:14" x14ac:dyDescent="0.3">
      <c r="A2" s="1">
        <v>38698</v>
      </c>
      <c r="B2">
        <v>13.96</v>
      </c>
      <c r="D2">
        <f t="shared" ref="D2:D65" si="0">WEEKDAY(A2,2)</f>
        <v>1</v>
      </c>
    </row>
    <row r="3" spans="1:14" x14ac:dyDescent="0.3">
      <c r="A3" s="1">
        <v>38699</v>
      </c>
      <c r="B3">
        <v>13.81</v>
      </c>
      <c r="D3">
        <f t="shared" si="0"/>
        <v>2</v>
      </c>
    </row>
    <row r="4" spans="1:14" x14ac:dyDescent="0.3">
      <c r="A4" s="1">
        <v>38700</v>
      </c>
      <c r="B4">
        <v>13.59</v>
      </c>
      <c r="D4">
        <f t="shared" si="0"/>
        <v>3</v>
      </c>
    </row>
    <row r="5" spans="1:14" x14ac:dyDescent="0.3">
      <c r="A5" s="1">
        <v>38701</v>
      </c>
      <c r="B5">
        <v>13.87</v>
      </c>
      <c r="D5">
        <f t="shared" si="0"/>
        <v>4</v>
      </c>
    </row>
    <row r="6" spans="1:14" x14ac:dyDescent="0.3">
      <c r="A6" s="1">
        <v>38702</v>
      </c>
      <c r="B6">
        <v>14.2</v>
      </c>
      <c r="D6">
        <f t="shared" si="0"/>
        <v>5</v>
      </c>
    </row>
    <row r="7" spans="1:14" x14ac:dyDescent="0.3">
      <c r="A7" s="1">
        <v>38705</v>
      </c>
      <c r="B7">
        <v>14.33</v>
      </c>
      <c r="D7">
        <f t="shared" si="0"/>
        <v>1</v>
      </c>
      <c r="E7" s="1">
        <f t="shared" ref="E7:E70" si="1">A7-7</f>
        <v>38698</v>
      </c>
      <c r="F7" s="1">
        <f>E7-1</f>
        <v>38697</v>
      </c>
      <c r="G7" s="1">
        <f>E7-2</f>
        <v>38696</v>
      </c>
      <c r="H7" s="1">
        <f>E7-3</f>
        <v>38695</v>
      </c>
      <c r="I7" s="2">
        <f>IF(SUMIFS($B$2:$B$3564,$A$2:$A$3564,"="&amp;E7)=0,IF(SUMIFS($B$2:$B$3564,$A$2:$A$3564,"="&amp;F7)=0,IF(SUMIFS($B$2:$B$3564,$A$2:$A$3564,"="&amp;G7)=0,SUMIFS($B$2:$B$3564,$A$2:$A$3564,"="&amp;H7),SUMIFS($B$2:$B$3564,$A$2:$A$3564,"="&amp;G7)),SUMIFS($B$2:$B$3564,$A$2:$A$3564,"="&amp;F7)),SUMIFS($B$2:$B$3564,$A$2:$A$3564,"="&amp;E7))</f>
        <v>13.96</v>
      </c>
      <c r="K7" s="2">
        <f>SUMIFS($J$2:$J$3564,$A$2:$A$3564,"&gt;"&amp;E7,$A$2:$A$3564,"&lt;="&amp;A7)</f>
        <v>0</v>
      </c>
      <c r="L7" s="2"/>
      <c r="M7" s="2"/>
    </row>
    <row r="8" spans="1:14" x14ac:dyDescent="0.3">
      <c r="A8" s="1">
        <v>38706</v>
      </c>
      <c r="B8">
        <v>14.21</v>
      </c>
      <c r="D8">
        <f t="shared" si="0"/>
        <v>2</v>
      </c>
      <c r="E8" s="1">
        <f t="shared" si="1"/>
        <v>38699</v>
      </c>
      <c r="F8" s="1">
        <f t="shared" ref="F8:F71" si="2">E8-1</f>
        <v>38698</v>
      </c>
      <c r="G8" s="1">
        <f t="shared" ref="G8:G71" si="3">E8-2</f>
        <v>38697</v>
      </c>
      <c r="H8" s="1">
        <f t="shared" ref="H8:H71" si="4">E8-3</f>
        <v>38696</v>
      </c>
      <c r="I8" s="2">
        <f>IF(SUMIFS($B$2:$B$3564,$A$2:$A$3564,"="&amp;E8)=0,IF(SUMIFS($B$2:$B$3564,$A$2:$A$3564,"="&amp;F8)=0,IF(SUMIFS($B$2:$B$3564,$A$2:$A$3564,"="&amp;G8)=0,SUMIFS($B$2:$B$3564,$A$2:$A$3564,"="&amp;H8),SUMIFS($B$2:$B$3564,$A$2:$A$3564,"="&amp;G8)),SUMIFS($B$2:$B$3564,$A$2:$A$3564,"="&amp;F8)),SUMIFS($B$2:$B$3564,$A$2:$A$3564,"="&amp;E8))</f>
        <v>13.81</v>
      </c>
      <c r="K8" s="2">
        <f>SUMIFS($J$2:$J$3564,$A$2:$A$3564,"&gt;"&amp;E8,$A$2:$A$3564,"&lt;="&amp;A8)</f>
        <v>0</v>
      </c>
      <c r="L8" s="2">
        <f>IF(K8&lt;&gt;0,LOOKUP(K8,C2:C8,B2:B8),0)</f>
        <v>0</v>
      </c>
      <c r="M8" s="2">
        <f>IF(K8&lt;&gt;0,L8/K8,1)</f>
        <v>1</v>
      </c>
      <c r="N8">
        <f>LN(B8*M8/I8)*100</f>
        <v>2.855297468780857</v>
      </c>
    </row>
    <row r="9" spans="1:14" x14ac:dyDescent="0.3">
      <c r="A9" s="1">
        <v>38707</v>
      </c>
      <c r="B9">
        <v>14.1</v>
      </c>
      <c r="D9">
        <f t="shared" si="0"/>
        <v>3</v>
      </c>
      <c r="E9" s="1">
        <f t="shared" si="1"/>
        <v>38700</v>
      </c>
      <c r="F9" s="1">
        <f t="shared" si="2"/>
        <v>38699</v>
      </c>
      <c r="G9" s="1">
        <f t="shared" si="3"/>
        <v>38698</v>
      </c>
      <c r="H9" s="1">
        <f t="shared" si="4"/>
        <v>38697</v>
      </c>
      <c r="I9" s="2">
        <f>IF(SUMIFS($B$2:$B$3564,$A$2:$A$3564,"="&amp;E9)=0,IF(SUMIFS($B$2:$B$3564,$A$2:$A$3564,"="&amp;F9)=0,IF(SUMIFS($B$2:$B$3564,$A$2:$A$3564,"="&amp;G9)=0,SUMIFS($B$2:$B$3564,$A$2:$A$3564,"="&amp;H9),SUMIFS($B$2:$B$3564,$A$2:$A$3564,"="&amp;G9)),SUMIFS($B$2:$B$3564,$A$2:$A$3564,"="&amp;F9)),SUMIFS($B$2:$B$3564,$A$2:$A$3564,"="&amp;E9))</f>
        <v>13.59</v>
      </c>
      <c r="K9" s="2">
        <f>SUMIFS($J$2:$J$3564,$A$2:$A$3564,"&gt;"&amp;E9,$A$2:$A$3564,"&lt;="&amp;A9)</f>
        <v>0</v>
      </c>
      <c r="L9" s="2">
        <f t="shared" ref="L9:L72" si="5">IF(K9&lt;&gt;0,LOOKUP(K9,C3:C9,B3:B9),0)</f>
        <v>0</v>
      </c>
      <c r="M9" s="2">
        <f t="shared" ref="M9:M72" si="6">IF(K9&lt;&gt;0,L9/K9,1)</f>
        <v>1</v>
      </c>
      <c r="N9">
        <f t="shared" ref="N9:N72" si="7">LN(B9*M9/I9)*100</f>
        <v>3.6840569221070223</v>
      </c>
    </row>
    <row r="10" spans="1:14" x14ac:dyDescent="0.3">
      <c r="A10" s="1">
        <v>38708</v>
      </c>
      <c r="B10">
        <v>14.5</v>
      </c>
      <c r="D10">
        <f t="shared" si="0"/>
        <v>4</v>
      </c>
      <c r="E10" s="1">
        <f t="shared" si="1"/>
        <v>38701</v>
      </c>
      <c r="F10" s="1">
        <f t="shared" si="2"/>
        <v>38700</v>
      </c>
      <c r="G10" s="1">
        <f t="shared" si="3"/>
        <v>38699</v>
      </c>
      <c r="H10" s="1">
        <f t="shared" si="4"/>
        <v>38698</v>
      </c>
      <c r="I10" s="2">
        <f>IF(SUMIFS($B$2:$B$3564,$A$2:$A$3564,"="&amp;E10)=0,IF(SUMIFS($B$2:$B$3564,$A$2:$A$3564,"="&amp;F10)=0,IF(SUMIFS($B$2:$B$3564,$A$2:$A$3564,"="&amp;G10)=0,SUMIFS($B$2:$B$3564,$A$2:$A$3564,"="&amp;H10),SUMIFS($B$2:$B$3564,$A$2:$A$3564,"="&amp;G10)),SUMIFS($B$2:$B$3564,$A$2:$A$3564,"="&amp;F10)),SUMIFS($B$2:$B$3564,$A$2:$A$3564,"="&amp;E10))</f>
        <v>13.87</v>
      </c>
      <c r="K10" s="2">
        <f>SUMIFS($J$2:$J$3564,$A$2:$A$3564,"&gt;"&amp;E10,$A$2:$A$3564,"&lt;="&amp;A10)</f>
        <v>0</v>
      </c>
      <c r="L10" s="2">
        <f t="shared" si="5"/>
        <v>0</v>
      </c>
      <c r="M10" s="2">
        <f t="shared" si="6"/>
        <v>1</v>
      </c>
      <c r="N10">
        <f t="shared" si="7"/>
        <v>4.4420415099788553</v>
      </c>
    </row>
    <row r="11" spans="1:14" x14ac:dyDescent="0.3">
      <c r="A11" s="1">
        <v>38709</v>
      </c>
      <c r="B11">
        <v>14.63</v>
      </c>
      <c r="D11">
        <f t="shared" si="0"/>
        <v>5</v>
      </c>
      <c r="E11" s="1">
        <f t="shared" si="1"/>
        <v>38702</v>
      </c>
      <c r="F11" s="1">
        <f t="shared" si="2"/>
        <v>38701</v>
      </c>
      <c r="G11" s="1">
        <f t="shared" si="3"/>
        <v>38700</v>
      </c>
      <c r="H11" s="1">
        <f t="shared" si="4"/>
        <v>38699</v>
      </c>
      <c r="I11" s="2">
        <f>IF(SUMIFS($B$2:$B$3564,$A$2:$A$3564,"="&amp;E11)=0,IF(SUMIFS($B$2:$B$3564,$A$2:$A$3564,"="&amp;F11)=0,IF(SUMIFS($B$2:$B$3564,$A$2:$A$3564,"="&amp;G11)=0,SUMIFS($B$2:$B$3564,$A$2:$A$3564,"="&amp;H11),SUMIFS($B$2:$B$3564,$A$2:$A$3564,"="&amp;G11)),SUMIFS($B$2:$B$3564,$A$2:$A$3564,"="&amp;F11)),SUMIFS($B$2:$B$3564,$A$2:$A$3564,"="&amp;E11))</f>
        <v>14.2</v>
      </c>
      <c r="K11" s="2">
        <f>SUMIFS($J$2:$J$3564,$A$2:$A$3564,"&gt;"&amp;E11,$A$2:$A$3564,"&lt;="&amp;A11)</f>
        <v>0</v>
      </c>
      <c r="L11" s="2">
        <f t="shared" si="5"/>
        <v>0</v>
      </c>
      <c r="M11" s="2">
        <f t="shared" si="6"/>
        <v>1</v>
      </c>
      <c r="N11">
        <f t="shared" si="7"/>
        <v>2.9832250424817963</v>
      </c>
    </row>
    <row r="12" spans="1:14" x14ac:dyDescent="0.3">
      <c r="A12" s="1">
        <v>38713</v>
      </c>
      <c r="B12">
        <v>14.55</v>
      </c>
      <c r="D12">
        <f t="shared" si="0"/>
        <v>2</v>
      </c>
      <c r="E12" s="1">
        <f t="shared" si="1"/>
        <v>38706</v>
      </c>
      <c r="F12" s="1">
        <f t="shared" si="2"/>
        <v>38705</v>
      </c>
      <c r="G12" s="1">
        <f t="shared" si="3"/>
        <v>38704</v>
      </c>
      <c r="H12" s="1">
        <f t="shared" si="4"/>
        <v>38703</v>
      </c>
      <c r="I12" s="2">
        <f>IF(SUMIFS($B$2:$B$3564,$A$2:$A$3564,"="&amp;E12)=0,IF(SUMIFS($B$2:$B$3564,$A$2:$A$3564,"="&amp;F12)=0,IF(SUMIFS($B$2:$B$3564,$A$2:$A$3564,"="&amp;G12)=0,SUMIFS($B$2:$B$3564,$A$2:$A$3564,"="&amp;H12),SUMIFS($B$2:$B$3564,$A$2:$A$3564,"="&amp;G12)),SUMIFS($B$2:$B$3564,$A$2:$A$3564,"="&amp;F12)),SUMIFS($B$2:$B$3564,$A$2:$A$3564,"="&amp;E12))</f>
        <v>14.21</v>
      </c>
      <c r="K12" s="2">
        <f>SUMIFS($J$2:$J$3564,$A$2:$A$3564,"&gt;"&amp;E12,$A$2:$A$3564,"&lt;="&amp;A12)</f>
        <v>0</v>
      </c>
      <c r="L12" s="2">
        <f t="shared" si="5"/>
        <v>0</v>
      </c>
      <c r="M12" s="2">
        <f t="shared" si="6"/>
        <v>1</v>
      </c>
      <c r="N12">
        <f t="shared" si="7"/>
        <v>2.3645051508492285</v>
      </c>
    </row>
    <row r="13" spans="1:14" x14ac:dyDescent="0.3">
      <c r="A13" s="1">
        <v>38714</v>
      </c>
      <c r="B13">
        <v>14.61</v>
      </c>
      <c r="D13">
        <f t="shared" si="0"/>
        <v>3</v>
      </c>
      <c r="E13" s="1">
        <f t="shared" si="1"/>
        <v>38707</v>
      </c>
      <c r="F13" s="1">
        <f t="shared" si="2"/>
        <v>38706</v>
      </c>
      <c r="G13" s="1">
        <f t="shared" si="3"/>
        <v>38705</v>
      </c>
      <c r="H13" s="1">
        <f t="shared" si="4"/>
        <v>38704</v>
      </c>
      <c r="I13" s="2">
        <f>IF(SUMIFS($B$2:$B$3564,$A$2:$A$3564,"="&amp;E13)=0,IF(SUMIFS($B$2:$B$3564,$A$2:$A$3564,"="&amp;F13)=0,IF(SUMIFS($B$2:$B$3564,$A$2:$A$3564,"="&amp;G13)=0,SUMIFS($B$2:$B$3564,$A$2:$A$3564,"="&amp;H13),SUMIFS($B$2:$B$3564,$A$2:$A$3564,"="&amp;G13)),SUMIFS($B$2:$B$3564,$A$2:$A$3564,"="&amp;F13)),SUMIFS($B$2:$B$3564,$A$2:$A$3564,"="&amp;E13))</f>
        <v>14.1</v>
      </c>
      <c r="K13" s="2">
        <f>SUMIFS($J$2:$J$3564,$A$2:$A$3564,"&gt;"&amp;E13,$A$2:$A$3564,"&lt;="&amp;A13)</f>
        <v>0</v>
      </c>
      <c r="L13" s="2">
        <f t="shared" si="5"/>
        <v>0</v>
      </c>
      <c r="M13" s="2">
        <f t="shared" si="6"/>
        <v>1</v>
      </c>
      <c r="N13">
        <f t="shared" si="7"/>
        <v>3.5531428378485406</v>
      </c>
    </row>
    <row r="14" spans="1:14" x14ac:dyDescent="0.3">
      <c r="A14" s="1">
        <v>38715</v>
      </c>
      <c r="B14">
        <v>14.79</v>
      </c>
      <c r="D14">
        <f t="shared" si="0"/>
        <v>4</v>
      </c>
      <c r="E14" s="1">
        <f t="shared" si="1"/>
        <v>38708</v>
      </c>
      <c r="F14" s="1">
        <f t="shared" si="2"/>
        <v>38707</v>
      </c>
      <c r="G14" s="1">
        <f t="shared" si="3"/>
        <v>38706</v>
      </c>
      <c r="H14" s="1">
        <f t="shared" si="4"/>
        <v>38705</v>
      </c>
      <c r="I14" s="2">
        <f>IF(SUMIFS($B$2:$B$3564,$A$2:$A$3564,"="&amp;E14)=0,IF(SUMIFS($B$2:$B$3564,$A$2:$A$3564,"="&amp;F14)=0,IF(SUMIFS($B$2:$B$3564,$A$2:$A$3564,"="&amp;G14)=0,SUMIFS($B$2:$B$3564,$A$2:$A$3564,"="&amp;H14),SUMIFS($B$2:$B$3564,$A$2:$A$3564,"="&amp;G14)),SUMIFS($B$2:$B$3564,$A$2:$A$3564,"="&amp;F14)),SUMIFS($B$2:$B$3564,$A$2:$A$3564,"="&amp;E14))</f>
        <v>14.5</v>
      </c>
      <c r="K14" s="2">
        <f>SUMIFS($J$2:$J$3564,$A$2:$A$3564,"&gt;"&amp;E14,$A$2:$A$3564,"&lt;="&amp;A14)</f>
        <v>0</v>
      </c>
      <c r="L14" s="2">
        <f t="shared" si="5"/>
        <v>0</v>
      </c>
      <c r="M14" s="2">
        <f t="shared" si="6"/>
        <v>1</v>
      </c>
      <c r="N14">
        <f t="shared" si="7"/>
        <v>1.9802627296179729</v>
      </c>
    </row>
    <row r="15" spans="1:14" x14ac:dyDescent="0.3">
      <c r="A15" s="1">
        <v>38716</v>
      </c>
      <c r="B15">
        <v>14.68</v>
      </c>
      <c r="D15">
        <f t="shared" si="0"/>
        <v>5</v>
      </c>
      <c r="E15" s="1">
        <f t="shared" si="1"/>
        <v>38709</v>
      </c>
      <c r="F15" s="1">
        <f t="shared" si="2"/>
        <v>38708</v>
      </c>
      <c r="G15" s="1">
        <f t="shared" si="3"/>
        <v>38707</v>
      </c>
      <c r="H15" s="1">
        <f t="shared" si="4"/>
        <v>38706</v>
      </c>
      <c r="I15" s="2">
        <f>IF(SUMIFS($B$2:$B$3564,$A$2:$A$3564,"="&amp;E15)=0,IF(SUMIFS($B$2:$B$3564,$A$2:$A$3564,"="&amp;F15)=0,IF(SUMIFS($B$2:$B$3564,$A$2:$A$3564,"="&amp;G15)=0,SUMIFS($B$2:$B$3564,$A$2:$A$3564,"="&amp;H15),SUMIFS($B$2:$B$3564,$A$2:$A$3564,"="&amp;G15)),SUMIFS($B$2:$B$3564,$A$2:$A$3564,"="&amp;F15)),SUMIFS($B$2:$B$3564,$A$2:$A$3564,"="&amp;E15))</f>
        <v>14.63</v>
      </c>
      <c r="K15" s="2">
        <f>SUMIFS($J$2:$J$3564,$A$2:$A$3564,"&gt;"&amp;E15,$A$2:$A$3564,"&lt;="&amp;A15)</f>
        <v>0</v>
      </c>
      <c r="L15" s="2">
        <f t="shared" si="5"/>
        <v>0</v>
      </c>
      <c r="M15" s="2">
        <f t="shared" si="6"/>
        <v>1</v>
      </c>
      <c r="N15">
        <f t="shared" si="7"/>
        <v>0.34118081543364254</v>
      </c>
    </row>
    <row r="16" spans="1:14" x14ac:dyDescent="0.3">
      <c r="A16" s="1">
        <v>38720</v>
      </c>
      <c r="B16">
        <v>14.18</v>
      </c>
      <c r="D16">
        <f t="shared" si="0"/>
        <v>2</v>
      </c>
      <c r="E16" s="1">
        <f t="shared" si="1"/>
        <v>38713</v>
      </c>
      <c r="F16" s="1">
        <f t="shared" si="2"/>
        <v>38712</v>
      </c>
      <c r="G16" s="1">
        <f t="shared" si="3"/>
        <v>38711</v>
      </c>
      <c r="H16" s="1">
        <f t="shared" si="4"/>
        <v>38710</v>
      </c>
      <c r="I16" s="2">
        <f>IF(SUMIFS($B$2:$B$3564,$A$2:$A$3564,"="&amp;E16)=0,IF(SUMIFS($B$2:$B$3564,$A$2:$A$3564,"="&amp;F16)=0,IF(SUMIFS($B$2:$B$3564,$A$2:$A$3564,"="&amp;G16)=0,SUMIFS($B$2:$B$3564,$A$2:$A$3564,"="&amp;H16),SUMIFS($B$2:$B$3564,$A$2:$A$3564,"="&amp;G16)),SUMIFS($B$2:$B$3564,$A$2:$A$3564,"="&amp;F16)),SUMIFS($B$2:$B$3564,$A$2:$A$3564,"="&amp;E16))</f>
        <v>14.55</v>
      </c>
      <c r="K16" s="2">
        <f>SUMIFS($J$2:$J$3564,$A$2:$A$3564,"&gt;"&amp;E16,$A$2:$A$3564,"&lt;="&amp;A16)</f>
        <v>0</v>
      </c>
      <c r="L16" s="2">
        <f t="shared" si="5"/>
        <v>0</v>
      </c>
      <c r="M16" s="2">
        <f t="shared" si="6"/>
        <v>1</v>
      </c>
      <c r="N16">
        <f t="shared" si="7"/>
        <v>-2.5758472513520103</v>
      </c>
    </row>
    <row r="17" spans="1:14" x14ac:dyDescent="0.3">
      <c r="A17" s="1">
        <v>38721</v>
      </c>
      <c r="B17">
        <v>14.87</v>
      </c>
      <c r="D17">
        <f t="shared" si="0"/>
        <v>3</v>
      </c>
      <c r="E17" s="1">
        <f t="shared" si="1"/>
        <v>38714</v>
      </c>
      <c r="F17" s="1">
        <f t="shared" si="2"/>
        <v>38713</v>
      </c>
      <c r="G17" s="1">
        <f t="shared" si="3"/>
        <v>38712</v>
      </c>
      <c r="H17" s="1">
        <f t="shared" si="4"/>
        <v>38711</v>
      </c>
      <c r="I17" s="2">
        <f>IF(SUMIFS($B$2:$B$3564,$A$2:$A$3564,"="&amp;E17)=0,IF(SUMIFS($B$2:$B$3564,$A$2:$A$3564,"="&amp;F17)=0,IF(SUMIFS($B$2:$B$3564,$A$2:$A$3564,"="&amp;G17)=0,SUMIFS($B$2:$B$3564,$A$2:$A$3564,"="&amp;H17),SUMIFS($B$2:$B$3564,$A$2:$A$3564,"="&amp;G17)),SUMIFS($B$2:$B$3564,$A$2:$A$3564,"="&amp;F17)),SUMIFS($B$2:$B$3564,$A$2:$A$3564,"="&amp;E17))</f>
        <v>14.61</v>
      </c>
      <c r="K17" s="2">
        <f>SUMIFS($J$2:$J$3564,$A$2:$A$3564,"&gt;"&amp;E17,$A$2:$A$3564,"&lt;="&amp;A17)</f>
        <v>0</v>
      </c>
      <c r="L17" s="2">
        <f t="shared" si="5"/>
        <v>0</v>
      </c>
      <c r="M17" s="2">
        <f t="shared" si="6"/>
        <v>1</v>
      </c>
      <c r="N17">
        <f t="shared" si="7"/>
        <v>1.7639534709455598</v>
      </c>
    </row>
    <row r="18" spans="1:14" x14ac:dyDescent="0.3">
      <c r="A18" s="1">
        <v>38722</v>
      </c>
      <c r="B18">
        <v>14.85</v>
      </c>
      <c r="D18">
        <f t="shared" si="0"/>
        <v>4</v>
      </c>
      <c r="E18" s="1">
        <f t="shared" si="1"/>
        <v>38715</v>
      </c>
      <c r="F18" s="1">
        <f t="shared" si="2"/>
        <v>38714</v>
      </c>
      <c r="G18" s="1">
        <f t="shared" si="3"/>
        <v>38713</v>
      </c>
      <c r="H18" s="1">
        <f t="shared" si="4"/>
        <v>38712</v>
      </c>
      <c r="I18" s="2">
        <f>IF(SUMIFS($B$2:$B$3564,$A$2:$A$3564,"="&amp;E18)=0,IF(SUMIFS($B$2:$B$3564,$A$2:$A$3564,"="&amp;F18)=0,IF(SUMIFS($B$2:$B$3564,$A$2:$A$3564,"="&amp;G18)=0,SUMIFS($B$2:$B$3564,$A$2:$A$3564,"="&amp;H18),SUMIFS($B$2:$B$3564,$A$2:$A$3564,"="&amp;G18)),SUMIFS($B$2:$B$3564,$A$2:$A$3564,"="&amp;F18)),SUMIFS($B$2:$B$3564,$A$2:$A$3564,"="&amp;E18))</f>
        <v>14.79</v>
      </c>
      <c r="K18" s="2">
        <f>SUMIFS($J$2:$J$3564,$A$2:$A$3564,"&gt;"&amp;E18,$A$2:$A$3564,"&lt;="&amp;A18)</f>
        <v>0</v>
      </c>
      <c r="L18" s="2">
        <f t="shared" si="5"/>
        <v>0</v>
      </c>
      <c r="M18" s="2">
        <f t="shared" si="6"/>
        <v>1</v>
      </c>
      <c r="N18">
        <f t="shared" si="7"/>
        <v>0.40485885260003324</v>
      </c>
    </row>
    <row r="19" spans="1:14" x14ac:dyDescent="0.3">
      <c r="A19" s="1">
        <v>38723</v>
      </c>
      <c r="B19">
        <v>14.88</v>
      </c>
      <c r="D19">
        <f t="shared" si="0"/>
        <v>5</v>
      </c>
      <c r="E19" s="1">
        <f t="shared" si="1"/>
        <v>38716</v>
      </c>
      <c r="F19" s="1">
        <f t="shared" si="2"/>
        <v>38715</v>
      </c>
      <c r="G19" s="1">
        <f t="shared" si="3"/>
        <v>38714</v>
      </c>
      <c r="H19" s="1">
        <f t="shared" si="4"/>
        <v>38713</v>
      </c>
      <c r="I19" s="2">
        <f>IF(SUMIFS($B$2:$B$3564,$A$2:$A$3564,"="&amp;E19)=0,IF(SUMIFS($B$2:$B$3564,$A$2:$A$3564,"="&amp;F19)=0,IF(SUMIFS($B$2:$B$3564,$A$2:$A$3564,"="&amp;G19)=0,SUMIFS($B$2:$B$3564,$A$2:$A$3564,"="&amp;H19),SUMIFS($B$2:$B$3564,$A$2:$A$3564,"="&amp;G19)),SUMIFS($B$2:$B$3564,$A$2:$A$3564,"="&amp;F19)),SUMIFS($B$2:$B$3564,$A$2:$A$3564,"="&amp;E19))</f>
        <v>14.68</v>
      </c>
      <c r="K19" s="2">
        <f>SUMIFS($J$2:$J$3564,$A$2:$A$3564,"&gt;"&amp;E19,$A$2:$A$3564,"&lt;="&amp;A19)</f>
        <v>0</v>
      </c>
      <c r="L19" s="2">
        <f t="shared" si="5"/>
        <v>0</v>
      </c>
      <c r="M19" s="2">
        <f t="shared" si="6"/>
        <v>1</v>
      </c>
      <c r="N19">
        <f t="shared" si="7"/>
        <v>1.3532006218576373</v>
      </c>
    </row>
    <row r="20" spans="1:14" x14ac:dyDescent="0.3">
      <c r="A20" s="1">
        <v>38726</v>
      </c>
      <c r="B20">
        <v>14.6</v>
      </c>
      <c r="D20">
        <f t="shared" si="0"/>
        <v>1</v>
      </c>
      <c r="E20" s="1">
        <f t="shared" si="1"/>
        <v>38719</v>
      </c>
      <c r="F20" s="1">
        <f t="shared" si="2"/>
        <v>38718</v>
      </c>
      <c r="G20" s="1">
        <f t="shared" si="3"/>
        <v>38717</v>
      </c>
      <c r="H20" s="1">
        <f t="shared" si="4"/>
        <v>38716</v>
      </c>
      <c r="I20" s="2">
        <f>IF(SUMIFS($B$2:$B$3564,$A$2:$A$3564,"="&amp;E20)=0,IF(SUMIFS($B$2:$B$3564,$A$2:$A$3564,"="&amp;F20)=0,IF(SUMIFS($B$2:$B$3564,$A$2:$A$3564,"="&amp;G20)=0,SUMIFS($B$2:$B$3564,$A$2:$A$3564,"="&amp;H20),SUMIFS($B$2:$B$3564,$A$2:$A$3564,"="&amp;G20)),SUMIFS($B$2:$B$3564,$A$2:$A$3564,"="&amp;F20)),SUMIFS($B$2:$B$3564,$A$2:$A$3564,"="&amp;E20))</f>
        <v>14.68</v>
      </c>
      <c r="K20" s="2">
        <f>SUMIFS($J$2:$J$3564,$A$2:$A$3564,"&gt;"&amp;E20,$A$2:$A$3564,"&lt;="&amp;A20)</f>
        <v>0</v>
      </c>
      <c r="L20" s="2">
        <f t="shared" si="5"/>
        <v>0</v>
      </c>
      <c r="M20" s="2">
        <f t="shared" si="6"/>
        <v>1</v>
      </c>
      <c r="N20">
        <f t="shared" si="7"/>
        <v>-0.54644944720787381</v>
      </c>
    </row>
    <row r="21" spans="1:14" x14ac:dyDescent="0.3">
      <c r="A21" s="1">
        <v>38727</v>
      </c>
      <c r="B21">
        <v>14.66</v>
      </c>
      <c r="D21">
        <f t="shared" si="0"/>
        <v>2</v>
      </c>
      <c r="E21" s="1">
        <f t="shared" si="1"/>
        <v>38720</v>
      </c>
      <c r="F21" s="1">
        <f t="shared" si="2"/>
        <v>38719</v>
      </c>
      <c r="G21" s="1">
        <f t="shared" si="3"/>
        <v>38718</v>
      </c>
      <c r="H21" s="1">
        <f t="shared" si="4"/>
        <v>38717</v>
      </c>
      <c r="I21" s="2">
        <f>IF(SUMIFS($B$2:$B$3564,$A$2:$A$3564,"="&amp;E21)=0,IF(SUMIFS($B$2:$B$3564,$A$2:$A$3564,"="&amp;F21)=0,IF(SUMIFS($B$2:$B$3564,$A$2:$A$3564,"="&amp;G21)=0,SUMIFS($B$2:$B$3564,$A$2:$A$3564,"="&amp;H21),SUMIFS($B$2:$B$3564,$A$2:$A$3564,"="&amp;G21)),SUMIFS($B$2:$B$3564,$A$2:$A$3564,"="&amp;F21)),SUMIFS($B$2:$B$3564,$A$2:$A$3564,"="&amp;E21))</f>
        <v>14.18</v>
      </c>
      <c r="K21" s="2">
        <f>SUMIFS($J$2:$J$3564,$A$2:$A$3564,"&gt;"&amp;E21,$A$2:$A$3564,"&lt;="&amp;A21)</f>
        <v>0</v>
      </c>
      <c r="L21" s="2">
        <f t="shared" si="5"/>
        <v>0</v>
      </c>
      <c r="M21" s="2">
        <f t="shared" si="6"/>
        <v>1</v>
      </c>
      <c r="N21">
        <f t="shared" si="7"/>
        <v>3.3290175354523943</v>
      </c>
    </row>
    <row r="22" spans="1:14" x14ac:dyDescent="0.3">
      <c r="A22" s="1">
        <v>38728</v>
      </c>
      <c r="B22">
        <v>14.71</v>
      </c>
      <c r="D22">
        <f t="shared" si="0"/>
        <v>3</v>
      </c>
      <c r="E22" s="1">
        <f t="shared" si="1"/>
        <v>38721</v>
      </c>
      <c r="F22" s="1">
        <f t="shared" si="2"/>
        <v>38720</v>
      </c>
      <c r="G22" s="1">
        <f t="shared" si="3"/>
        <v>38719</v>
      </c>
      <c r="H22" s="1">
        <f t="shared" si="4"/>
        <v>38718</v>
      </c>
      <c r="I22" s="2">
        <f>IF(SUMIFS($B$2:$B$3564,$A$2:$A$3564,"="&amp;E22)=0,IF(SUMIFS($B$2:$B$3564,$A$2:$A$3564,"="&amp;F22)=0,IF(SUMIFS($B$2:$B$3564,$A$2:$A$3564,"="&amp;G22)=0,SUMIFS($B$2:$B$3564,$A$2:$A$3564,"="&amp;H22),SUMIFS($B$2:$B$3564,$A$2:$A$3564,"="&amp;G22)),SUMIFS($B$2:$B$3564,$A$2:$A$3564,"="&amp;F22)),SUMIFS($B$2:$B$3564,$A$2:$A$3564,"="&amp;E22))</f>
        <v>14.87</v>
      </c>
      <c r="K22" s="2">
        <f>SUMIFS($J$2:$J$3564,$A$2:$A$3564,"&gt;"&amp;E22,$A$2:$A$3564,"&lt;="&amp;A22)</f>
        <v>0</v>
      </c>
      <c r="L22" s="2">
        <f t="shared" si="5"/>
        <v>0</v>
      </c>
      <c r="M22" s="2">
        <f t="shared" si="6"/>
        <v>1</v>
      </c>
      <c r="N22">
        <f t="shared" si="7"/>
        <v>-1.0818225858717467</v>
      </c>
    </row>
    <row r="23" spans="1:14" x14ac:dyDescent="0.3">
      <c r="A23" s="1">
        <v>38729</v>
      </c>
      <c r="B23">
        <v>14.72</v>
      </c>
      <c r="D23">
        <f t="shared" si="0"/>
        <v>4</v>
      </c>
      <c r="E23" s="1">
        <f t="shared" si="1"/>
        <v>38722</v>
      </c>
      <c r="F23" s="1">
        <f t="shared" si="2"/>
        <v>38721</v>
      </c>
      <c r="G23" s="1">
        <f t="shared" si="3"/>
        <v>38720</v>
      </c>
      <c r="H23" s="1">
        <f t="shared" si="4"/>
        <v>38719</v>
      </c>
      <c r="I23" s="2">
        <f>IF(SUMIFS($B$2:$B$3564,$A$2:$A$3564,"="&amp;E23)=0,IF(SUMIFS($B$2:$B$3564,$A$2:$A$3564,"="&amp;F23)=0,IF(SUMIFS($B$2:$B$3564,$A$2:$A$3564,"="&amp;G23)=0,SUMIFS($B$2:$B$3564,$A$2:$A$3564,"="&amp;H23),SUMIFS($B$2:$B$3564,$A$2:$A$3564,"="&amp;G23)),SUMIFS($B$2:$B$3564,$A$2:$A$3564,"="&amp;F23)),SUMIFS($B$2:$B$3564,$A$2:$A$3564,"="&amp;E23))</f>
        <v>14.85</v>
      </c>
      <c r="K23" s="2">
        <f>SUMIFS($J$2:$J$3564,$A$2:$A$3564,"&gt;"&amp;E23,$A$2:$A$3564,"&lt;="&amp;A23)</f>
        <v>0</v>
      </c>
      <c r="L23" s="2">
        <f t="shared" si="5"/>
        <v>0</v>
      </c>
      <c r="M23" s="2">
        <f t="shared" si="6"/>
        <v>1</v>
      </c>
      <c r="N23">
        <f t="shared" si="7"/>
        <v>-0.87927519479784277</v>
      </c>
    </row>
    <row r="24" spans="1:14" x14ac:dyDescent="0.3">
      <c r="A24" s="1">
        <v>38730</v>
      </c>
      <c r="B24">
        <v>15.27</v>
      </c>
      <c r="D24">
        <f t="shared" si="0"/>
        <v>5</v>
      </c>
      <c r="E24" s="1">
        <f t="shared" si="1"/>
        <v>38723</v>
      </c>
      <c r="F24" s="1">
        <f t="shared" si="2"/>
        <v>38722</v>
      </c>
      <c r="G24" s="1">
        <f t="shared" si="3"/>
        <v>38721</v>
      </c>
      <c r="H24" s="1">
        <f t="shared" si="4"/>
        <v>38720</v>
      </c>
      <c r="I24" s="2">
        <f>IF(SUMIFS($B$2:$B$3564,$A$2:$A$3564,"="&amp;E24)=0,IF(SUMIFS($B$2:$B$3564,$A$2:$A$3564,"="&amp;F24)=0,IF(SUMIFS($B$2:$B$3564,$A$2:$A$3564,"="&amp;G24)=0,SUMIFS($B$2:$B$3564,$A$2:$A$3564,"="&amp;H24),SUMIFS($B$2:$B$3564,$A$2:$A$3564,"="&amp;G24)),SUMIFS($B$2:$B$3564,$A$2:$A$3564,"="&amp;F24)),SUMIFS($B$2:$B$3564,$A$2:$A$3564,"="&amp;E24))</f>
        <v>14.88</v>
      </c>
      <c r="K24" s="2">
        <f>SUMIFS($J$2:$J$3564,$A$2:$A$3564,"&gt;"&amp;E24,$A$2:$A$3564,"&lt;="&amp;A24)</f>
        <v>0</v>
      </c>
      <c r="L24" s="2">
        <f t="shared" si="5"/>
        <v>0</v>
      </c>
      <c r="M24" s="2">
        <f t="shared" si="6"/>
        <v>1</v>
      </c>
      <c r="N24">
        <f t="shared" si="7"/>
        <v>2.5872089825595181</v>
      </c>
    </row>
    <row r="25" spans="1:14" x14ac:dyDescent="0.3">
      <c r="A25" s="1">
        <v>38734</v>
      </c>
      <c r="B25">
        <v>15.57</v>
      </c>
      <c r="D25">
        <f t="shared" si="0"/>
        <v>2</v>
      </c>
      <c r="E25" s="1">
        <f t="shared" si="1"/>
        <v>38727</v>
      </c>
      <c r="F25" s="1">
        <f t="shared" si="2"/>
        <v>38726</v>
      </c>
      <c r="G25" s="1">
        <f t="shared" si="3"/>
        <v>38725</v>
      </c>
      <c r="H25" s="1">
        <f t="shared" si="4"/>
        <v>38724</v>
      </c>
      <c r="I25" s="2">
        <f>IF(SUMIFS($B$2:$B$3564,$A$2:$A$3564,"="&amp;E25)=0,IF(SUMIFS($B$2:$B$3564,$A$2:$A$3564,"="&amp;F25)=0,IF(SUMIFS($B$2:$B$3564,$A$2:$A$3564,"="&amp;G25)=0,SUMIFS($B$2:$B$3564,$A$2:$A$3564,"="&amp;H25),SUMIFS($B$2:$B$3564,$A$2:$A$3564,"="&amp;G25)),SUMIFS($B$2:$B$3564,$A$2:$A$3564,"="&amp;F25)),SUMIFS($B$2:$B$3564,$A$2:$A$3564,"="&amp;E25))</f>
        <v>14.66</v>
      </c>
      <c r="K25" s="2">
        <f>SUMIFS($J$2:$J$3564,$A$2:$A$3564,"&gt;"&amp;E25,$A$2:$A$3564,"&lt;="&amp;A25)</f>
        <v>0</v>
      </c>
      <c r="L25" s="2">
        <f t="shared" si="5"/>
        <v>0</v>
      </c>
      <c r="M25" s="2">
        <f t="shared" si="6"/>
        <v>1</v>
      </c>
      <c r="N25">
        <f t="shared" si="7"/>
        <v>6.0223289387401531</v>
      </c>
    </row>
    <row r="26" spans="1:14" x14ac:dyDescent="0.3">
      <c r="A26" s="1">
        <v>38735</v>
      </c>
      <c r="B26">
        <v>15.7</v>
      </c>
      <c r="D26">
        <f t="shared" si="0"/>
        <v>3</v>
      </c>
      <c r="E26" s="1">
        <f t="shared" si="1"/>
        <v>38728</v>
      </c>
      <c r="F26" s="1">
        <f t="shared" si="2"/>
        <v>38727</v>
      </c>
      <c r="G26" s="1">
        <f t="shared" si="3"/>
        <v>38726</v>
      </c>
      <c r="H26" s="1">
        <f t="shared" si="4"/>
        <v>38725</v>
      </c>
      <c r="I26" s="2">
        <f>IF(SUMIFS($B$2:$B$3564,$A$2:$A$3564,"="&amp;E26)=0,IF(SUMIFS($B$2:$B$3564,$A$2:$A$3564,"="&amp;F26)=0,IF(SUMIFS($B$2:$B$3564,$A$2:$A$3564,"="&amp;G26)=0,SUMIFS($B$2:$B$3564,$A$2:$A$3564,"="&amp;H26),SUMIFS($B$2:$B$3564,$A$2:$A$3564,"="&amp;G26)),SUMIFS($B$2:$B$3564,$A$2:$A$3564,"="&amp;F26)),SUMIFS($B$2:$B$3564,$A$2:$A$3564,"="&amp;E26))</f>
        <v>14.71</v>
      </c>
      <c r="K26" s="2">
        <f>SUMIFS($J$2:$J$3564,$A$2:$A$3564,"&gt;"&amp;E26,$A$2:$A$3564,"&lt;="&amp;A26)</f>
        <v>0</v>
      </c>
      <c r="L26" s="2">
        <f t="shared" si="5"/>
        <v>0</v>
      </c>
      <c r="M26" s="2">
        <f t="shared" si="6"/>
        <v>1</v>
      </c>
      <c r="N26">
        <f t="shared" si="7"/>
        <v>6.5133177740916111</v>
      </c>
    </row>
    <row r="27" spans="1:14" x14ac:dyDescent="0.3">
      <c r="A27" s="1">
        <v>38736</v>
      </c>
      <c r="B27">
        <v>16.12</v>
      </c>
      <c r="D27">
        <f t="shared" si="0"/>
        <v>4</v>
      </c>
      <c r="E27" s="1">
        <f t="shared" si="1"/>
        <v>38729</v>
      </c>
      <c r="F27" s="1">
        <f t="shared" si="2"/>
        <v>38728</v>
      </c>
      <c r="G27" s="1">
        <f t="shared" si="3"/>
        <v>38727</v>
      </c>
      <c r="H27" s="1">
        <f t="shared" si="4"/>
        <v>38726</v>
      </c>
      <c r="I27" s="2">
        <f>IF(SUMIFS($B$2:$B$3564,$A$2:$A$3564,"="&amp;E27)=0,IF(SUMIFS($B$2:$B$3564,$A$2:$A$3564,"="&amp;F27)=0,IF(SUMIFS($B$2:$B$3564,$A$2:$A$3564,"="&amp;G27)=0,SUMIFS($B$2:$B$3564,$A$2:$A$3564,"="&amp;H27),SUMIFS($B$2:$B$3564,$A$2:$A$3564,"="&amp;G27)),SUMIFS($B$2:$B$3564,$A$2:$A$3564,"="&amp;F27)),SUMIFS($B$2:$B$3564,$A$2:$A$3564,"="&amp;E27))</f>
        <v>14.72</v>
      </c>
      <c r="K27" s="2">
        <f>SUMIFS($J$2:$J$3564,$A$2:$A$3564,"&gt;"&amp;E27,$A$2:$A$3564,"&lt;="&amp;A27)</f>
        <v>0</v>
      </c>
      <c r="L27" s="2">
        <f t="shared" si="5"/>
        <v>0</v>
      </c>
      <c r="M27" s="2">
        <f t="shared" si="6"/>
        <v>1</v>
      </c>
      <c r="N27">
        <f t="shared" si="7"/>
        <v>9.0853623777751977</v>
      </c>
    </row>
    <row r="28" spans="1:14" x14ac:dyDescent="0.3">
      <c r="A28" s="1">
        <v>38737</v>
      </c>
      <c r="B28">
        <v>17.149999999999999</v>
      </c>
      <c r="D28">
        <f t="shared" si="0"/>
        <v>5</v>
      </c>
      <c r="E28" s="1">
        <f t="shared" si="1"/>
        <v>38730</v>
      </c>
      <c r="F28" s="1">
        <f t="shared" si="2"/>
        <v>38729</v>
      </c>
      <c r="G28" s="1">
        <f t="shared" si="3"/>
        <v>38728</v>
      </c>
      <c r="H28" s="1">
        <f t="shared" si="4"/>
        <v>38727</v>
      </c>
      <c r="I28" s="2">
        <f>IF(SUMIFS($B$2:$B$3564,$A$2:$A$3564,"="&amp;E28)=0,IF(SUMIFS($B$2:$B$3564,$A$2:$A$3564,"="&amp;F28)=0,IF(SUMIFS($B$2:$B$3564,$A$2:$A$3564,"="&amp;G28)=0,SUMIFS($B$2:$B$3564,$A$2:$A$3564,"="&amp;H28),SUMIFS($B$2:$B$3564,$A$2:$A$3564,"="&amp;G28)),SUMIFS($B$2:$B$3564,$A$2:$A$3564,"="&amp;F28)),SUMIFS($B$2:$B$3564,$A$2:$A$3564,"="&amp;E28))</f>
        <v>15.27</v>
      </c>
      <c r="K28" s="2">
        <f>SUMIFS($J$2:$J$3564,$A$2:$A$3564,"&gt;"&amp;E28,$A$2:$A$3564,"&lt;="&amp;A28)</f>
        <v>0</v>
      </c>
      <c r="L28" s="2">
        <f t="shared" si="5"/>
        <v>0</v>
      </c>
      <c r="M28" s="2">
        <f t="shared" si="6"/>
        <v>1</v>
      </c>
      <c r="N28">
        <f t="shared" si="7"/>
        <v>11.610805438140769</v>
      </c>
    </row>
    <row r="29" spans="1:14" x14ac:dyDescent="0.3">
      <c r="A29" s="1">
        <v>38740</v>
      </c>
      <c r="B29">
        <v>17.350000000000001</v>
      </c>
      <c r="D29">
        <f t="shared" si="0"/>
        <v>1</v>
      </c>
      <c r="E29" s="1">
        <f t="shared" si="1"/>
        <v>38733</v>
      </c>
      <c r="F29" s="1">
        <f t="shared" si="2"/>
        <v>38732</v>
      </c>
      <c r="G29" s="1">
        <f t="shared" si="3"/>
        <v>38731</v>
      </c>
      <c r="H29" s="1">
        <f t="shared" si="4"/>
        <v>38730</v>
      </c>
      <c r="I29" s="2">
        <f>IF(SUMIFS($B$2:$B$3564,$A$2:$A$3564,"="&amp;E29)=0,IF(SUMIFS($B$2:$B$3564,$A$2:$A$3564,"="&amp;F29)=0,IF(SUMIFS($B$2:$B$3564,$A$2:$A$3564,"="&amp;G29)=0,SUMIFS($B$2:$B$3564,$A$2:$A$3564,"="&amp;H29),SUMIFS($B$2:$B$3564,$A$2:$A$3564,"="&amp;G29)),SUMIFS($B$2:$B$3564,$A$2:$A$3564,"="&amp;F29)),SUMIFS($B$2:$B$3564,$A$2:$A$3564,"="&amp;E29))</f>
        <v>15.27</v>
      </c>
      <c r="K29" s="2">
        <f>SUMIFS($J$2:$J$3564,$A$2:$A$3564,"&gt;"&amp;E29,$A$2:$A$3564,"&lt;="&amp;A29)</f>
        <v>0</v>
      </c>
      <c r="L29" s="2">
        <f t="shared" si="5"/>
        <v>0</v>
      </c>
      <c r="M29" s="2">
        <f t="shared" si="6"/>
        <v>1</v>
      </c>
      <c r="N29">
        <f t="shared" si="7"/>
        <v>12.770238716232724</v>
      </c>
    </row>
    <row r="30" spans="1:14" x14ac:dyDescent="0.3">
      <c r="A30" s="1">
        <v>38741</v>
      </c>
      <c r="B30">
        <v>17.89</v>
      </c>
      <c r="D30">
        <f t="shared" si="0"/>
        <v>2</v>
      </c>
      <c r="E30" s="1">
        <f t="shared" si="1"/>
        <v>38734</v>
      </c>
      <c r="F30" s="1">
        <f t="shared" si="2"/>
        <v>38733</v>
      </c>
      <c r="G30" s="1">
        <f t="shared" si="3"/>
        <v>38732</v>
      </c>
      <c r="H30" s="1">
        <f t="shared" si="4"/>
        <v>38731</v>
      </c>
      <c r="I30" s="2">
        <f>IF(SUMIFS($B$2:$B$3564,$A$2:$A$3564,"="&amp;E30)=0,IF(SUMIFS($B$2:$B$3564,$A$2:$A$3564,"="&amp;F30)=0,IF(SUMIFS($B$2:$B$3564,$A$2:$A$3564,"="&amp;G30)=0,SUMIFS($B$2:$B$3564,$A$2:$A$3564,"="&amp;H30),SUMIFS($B$2:$B$3564,$A$2:$A$3564,"="&amp;G30)),SUMIFS($B$2:$B$3564,$A$2:$A$3564,"="&amp;F30)),SUMIFS($B$2:$B$3564,$A$2:$A$3564,"="&amp;E30))</f>
        <v>15.57</v>
      </c>
      <c r="K30" s="2">
        <f>SUMIFS($J$2:$J$3564,$A$2:$A$3564,"&gt;"&amp;E30,$A$2:$A$3564,"&lt;="&amp;A30)</f>
        <v>0</v>
      </c>
      <c r="L30" s="2">
        <f t="shared" si="5"/>
        <v>0</v>
      </c>
      <c r="M30" s="2">
        <f t="shared" si="6"/>
        <v>1</v>
      </c>
      <c r="N30">
        <f t="shared" si="7"/>
        <v>13.889591167472092</v>
      </c>
    </row>
    <row r="31" spans="1:14" x14ac:dyDescent="0.3">
      <c r="A31" s="1">
        <v>38742</v>
      </c>
      <c r="B31">
        <v>17.91</v>
      </c>
      <c r="D31">
        <f t="shared" si="0"/>
        <v>3</v>
      </c>
      <c r="E31" s="1">
        <f t="shared" si="1"/>
        <v>38735</v>
      </c>
      <c r="F31" s="1">
        <f t="shared" si="2"/>
        <v>38734</v>
      </c>
      <c r="G31" s="1">
        <f t="shared" si="3"/>
        <v>38733</v>
      </c>
      <c r="H31" s="1">
        <f t="shared" si="4"/>
        <v>38732</v>
      </c>
      <c r="I31" s="2">
        <f>IF(SUMIFS($B$2:$B$3564,$A$2:$A$3564,"="&amp;E31)=0,IF(SUMIFS($B$2:$B$3564,$A$2:$A$3564,"="&amp;F31)=0,IF(SUMIFS($B$2:$B$3564,$A$2:$A$3564,"="&amp;G31)=0,SUMIFS($B$2:$B$3564,$A$2:$A$3564,"="&amp;H31),SUMIFS($B$2:$B$3564,$A$2:$A$3564,"="&amp;G31)),SUMIFS($B$2:$B$3564,$A$2:$A$3564,"="&amp;F31)),SUMIFS($B$2:$B$3564,$A$2:$A$3564,"="&amp;E31))</f>
        <v>15.7</v>
      </c>
      <c r="K31" s="2">
        <f>SUMIFS($J$2:$J$3564,$A$2:$A$3564,"&gt;"&amp;E31,$A$2:$A$3564,"&lt;="&amp;A31)</f>
        <v>0</v>
      </c>
      <c r="L31" s="2">
        <f t="shared" si="5"/>
        <v>0</v>
      </c>
      <c r="M31" s="2">
        <f t="shared" si="6"/>
        <v>1</v>
      </c>
      <c r="N31">
        <f t="shared" si="7"/>
        <v>13.169850371835812</v>
      </c>
    </row>
    <row r="32" spans="1:14" x14ac:dyDescent="0.3">
      <c r="A32" s="1">
        <v>38743</v>
      </c>
      <c r="B32">
        <v>18.48</v>
      </c>
      <c r="D32">
        <f t="shared" si="0"/>
        <v>4</v>
      </c>
      <c r="E32" s="1">
        <f t="shared" si="1"/>
        <v>38736</v>
      </c>
      <c r="F32" s="1">
        <f t="shared" si="2"/>
        <v>38735</v>
      </c>
      <c r="G32" s="1">
        <f t="shared" si="3"/>
        <v>38734</v>
      </c>
      <c r="H32" s="1">
        <f t="shared" si="4"/>
        <v>38733</v>
      </c>
      <c r="I32" s="2">
        <f>IF(SUMIFS($B$2:$B$3564,$A$2:$A$3564,"="&amp;E32)=0,IF(SUMIFS($B$2:$B$3564,$A$2:$A$3564,"="&amp;F32)=0,IF(SUMIFS($B$2:$B$3564,$A$2:$A$3564,"="&amp;G32)=0,SUMIFS($B$2:$B$3564,$A$2:$A$3564,"="&amp;H32),SUMIFS($B$2:$B$3564,$A$2:$A$3564,"="&amp;G32)),SUMIFS($B$2:$B$3564,$A$2:$A$3564,"="&amp;F32)),SUMIFS($B$2:$B$3564,$A$2:$A$3564,"="&amp;E32))</f>
        <v>16.12</v>
      </c>
      <c r="K32" s="2">
        <f>SUMIFS($J$2:$J$3564,$A$2:$A$3564,"&gt;"&amp;E32,$A$2:$A$3564,"&lt;="&amp;A32)</f>
        <v>0</v>
      </c>
      <c r="L32" s="2">
        <f t="shared" si="5"/>
        <v>0</v>
      </c>
      <c r="M32" s="2">
        <f t="shared" si="6"/>
        <v>1</v>
      </c>
      <c r="N32">
        <f t="shared" si="7"/>
        <v>13.662832913505582</v>
      </c>
    </row>
    <row r="33" spans="1:14" x14ac:dyDescent="0.3">
      <c r="A33" s="1">
        <v>38744</v>
      </c>
      <c r="B33">
        <v>18.61</v>
      </c>
      <c r="D33">
        <f t="shared" si="0"/>
        <v>5</v>
      </c>
      <c r="E33" s="1">
        <f t="shared" si="1"/>
        <v>38737</v>
      </c>
      <c r="F33" s="1">
        <f t="shared" si="2"/>
        <v>38736</v>
      </c>
      <c r="G33" s="1">
        <f t="shared" si="3"/>
        <v>38735</v>
      </c>
      <c r="H33" s="1">
        <f t="shared" si="4"/>
        <v>38734</v>
      </c>
      <c r="I33" s="2">
        <f>IF(SUMIFS($B$2:$B$3564,$A$2:$A$3564,"="&amp;E33)=0,IF(SUMIFS($B$2:$B$3564,$A$2:$A$3564,"="&amp;F33)=0,IF(SUMIFS($B$2:$B$3564,$A$2:$A$3564,"="&amp;G33)=0,SUMIFS($B$2:$B$3564,$A$2:$A$3564,"="&amp;H33),SUMIFS($B$2:$B$3564,$A$2:$A$3564,"="&amp;G33)),SUMIFS($B$2:$B$3564,$A$2:$A$3564,"="&amp;F33)),SUMIFS($B$2:$B$3564,$A$2:$A$3564,"="&amp;E33))</f>
        <v>17.149999999999999</v>
      </c>
      <c r="K33" s="2">
        <f>SUMIFS($J$2:$J$3564,$A$2:$A$3564,"&gt;"&amp;E33,$A$2:$A$3564,"&lt;="&amp;A33)</f>
        <v>0</v>
      </c>
      <c r="L33" s="2">
        <f t="shared" si="5"/>
        <v>0</v>
      </c>
      <c r="M33" s="2">
        <f t="shared" si="6"/>
        <v>1</v>
      </c>
      <c r="N33">
        <f t="shared" si="7"/>
        <v>8.1700897042210627</v>
      </c>
    </row>
    <row r="34" spans="1:14" x14ac:dyDescent="0.3">
      <c r="A34" s="1">
        <v>38747</v>
      </c>
      <c r="B34">
        <v>18.2</v>
      </c>
      <c r="D34">
        <f t="shared" si="0"/>
        <v>1</v>
      </c>
      <c r="E34" s="1">
        <f t="shared" si="1"/>
        <v>38740</v>
      </c>
      <c r="F34" s="1">
        <f t="shared" si="2"/>
        <v>38739</v>
      </c>
      <c r="G34" s="1">
        <f t="shared" si="3"/>
        <v>38738</v>
      </c>
      <c r="H34" s="1">
        <f t="shared" si="4"/>
        <v>38737</v>
      </c>
      <c r="I34" s="2">
        <f>IF(SUMIFS($B$2:$B$3564,$A$2:$A$3564,"="&amp;E34)=0,IF(SUMIFS($B$2:$B$3564,$A$2:$A$3564,"="&amp;F34)=0,IF(SUMIFS($B$2:$B$3564,$A$2:$A$3564,"="&amp;G34)=0,SUMIFS($B$2:$B$3564,$A$2:$A$3564,"="&amp;H34),SUMIFS($B$2:$B$3564,$A$2:$A$3564,"="&amp;G34)),SUMIFS($B$2:$B$3564,$A$2:$A$3564,"="&amp;F34)),SUMIFS($B$2:$B$3564,$A$2:$A$3564,"="&amp;E34))</f>
        <v>17.350000000000001</v>
      </c>
      <c r="K34" s="2">
        <f>SUMIFS($J$2:$J$3564,$A$2:$A$3564,"&gt;"&amp;E34,$A$2:$A$3564,"&lt;="&amp;A34)</f>
        <v>0</v>
      </c>
      <c r="L34" s="2">
        <f t="shared" si="5"/>
        <v>0</v>
      </c>
      <c r="M34" s="2">
        <f t="shared" si="6"/>
        <v>1</v>
      </c>
      <c r="N34">
        <f t="shared" si="7"/>
        <v>4.7829087689881442</v>
      </c>
    </row>
    <row r="35" spans="1:14" x14ac:dyDescent="0.3">
      <c r="A35" s="1">
        <v>38748</v>
      </c>
      <c r="B35">
        <v>18.02</v>
      </c>
      <c r="D35">
        <f t="shared" si="0"/>
        <v>2</v>
      </c>
      <c r="E35" s="1">
        <f t="shared" si="1"/>
        <v>38741</v>
      </c>
      <c r="F35" s="1">
        <f t="shared" si="2"/>
        <v>38740</v>
      </c>
      <c r="G35" s="1">
        <f t="shared" si="3"/>
        <v>38739</v>
      </c>
      <c r="H35" s="1">
        <f t="shared" si="4"/>
        <v>38738</v>
      </c>
      <c r="I35" s="2">
        <f>IF(SUMIFS($B$2:$B$3564,$A$2:$A$3564,"="&amp;E35)=0,IF(SUMIFS($B$2:$B$3564,$A$2:$A$3564,"="&amp;F35)=0,IF(SUMIFS($B$2:$B$3564,$A$2:$A$3564,"="&amp;G35)=0,SUMIFS($B$2:$B$3564,$A$2:$A$3564,"="&amp;H35),SUMIFS($B$2:$B$3564,$A$2:$A$3564,"="&amp;G35)),SUMIFS($B$2:$B$3564,$A$2:$A$3564,"="&amp;F35)),SUMIFS($B$2:$B$3564,$A$2:$A$3564,"="&amp;E35))</f>
        <v>17.89</v>
      </c>
      <c r="K35" s="2">
        <f>SUMIFS($J$2:$J$3564,$A$2:$A$3564,"&gt;"&amp;E35,$A$2:$A$3564,"&lt;="&amp;A35)</f>
        <v>0</v>
      </c>
      <c r="L35" s="2">
        <f t="shared" si="5"/>
        <v>0</v>
      </c>
      <c r="M35" s="2">
        <f t="shared" si="6"/>
        <v>1</v>
      </c>
      <c r="N35">
        <f t="shared" si="7"/>
        <v>0.72403546595639323</v>
      </c>
    </row>
    <row r="36" spans="1:14" x14ac:dyDescent="0.3">
      <c r="A36" s="1">
        <v>38749</v>
      </c>
      <c r="B36">
        <v>18.29</v>
      </c>
      <c r="D36">
        <f t="shared" si="0"/>
        <v>3</v>
      </c>
      <c r="E36" s="1">
        <f t="shared" si="1"/>
        <v>38742</v>
      </c>
      <c r="F36" s="1">
        <f t="shared" si="2"/>
        <v>38741</v>
      </c>
      <c r="G36" s="1">
        <f t="shared" si="3"/>
        <v>38740</v>
      </c>
      <c r="H36" s="1">
        <f t="shared" si="4"/>
        <v>38739</v>
      </c>
      <c r="I36" s="2">
        <f>IF(SUMIFS($B$2:$B$3564,$A$2:$A$3564,"="&amp;E36)=0,IF(SUMIFS($B$2:$B$3564,$A$2:$A$3564,"="&amp;F36)=0,IF(SUMIFS($B$2:$B$3564,$A$2:$A$3564,"="&amp;G36)=0,SUMIFS($B$2:$B$3564,$A$2:$A$3564,"="&amp;H36),SUMIFS($B$2:$B$3564,$A$2:$A$3564,"="&amp;G36)),SUMIFS($B$2:$B$3564,$A$2:$A$3564,"="&amp;F36)),SUMIFS($B$2:$B$3564,$A$2:$A$3564,"="&amp;E36))</f>
        <v>17.91</v>
      </c>
      <c r="K36" s="2">
        <f>SUMIFS($J$2:$J$3564,$A$2:$A$3564,"&gt;"&amp;E36,$A$2:$A$3564,"&lt;="&amp;A36)</f>
        <v>0</v>
      </c>
      <c r="L36" s="2">
        <f t="shared" si="5"/>
        <v>0</v>
      </c>
      <c r="M36" s="2">
        <f t="shared" si="6"/>
        <v>1</v>
      </c>
      <c r="N36">
        <f t="shared" si="7"/>
        <v>2.0995246330153816</v>
      </c>
    </row>
    <row r="37" spans="1:14" x14ac:dyDescent="0.3">
      <c r="A37" s="1">
        <v>38750</v>
      </c>
      <c r="B37">
        <v>19.149999999999999</v>
      </c>
      <c r="D37">
        <f t="shared" si="0"/>
        <v>4</v>
      </c>
      <c r="E37" s="1">
        <f t="shared" si="1"/>
        <v>38743</v>
      </c>
      <c r="F37" s="1">
        <f t="shared" si="2"/>
        <v>38742</v>
      </c>
      <c r="G37" s="1">
        <f t="shared" si="3"/>
        <v>38741</v>
      </c>
      <c r="H37" s="1">
        <f t="shared" si="4"/>
        <v>38740</v>
      </c>
      <c r="I37" s="2">
        <f>IF(SUMIFS($B$2:$B$3564,$A$2:$A$3564,"="&amp;E37)=0,IF(SUMIFS($B$2:$B$3564,$A$2:$A$3564,"="&amp;F37)=0,IF(SUMIFS($B$2:$B$3564,$A$2:$A$3564,"="&amp;G37)=0,SUMIFS($B$2:$B$3564,$A$2:$A$3564,"="&amp;H37),SUMIFS($B$2:$B$3564,$A$2:$A$3564,"="&amp;G37)),SUMIFS($B$2:$B$3564,$A$2:$A$3564,"="&amp;F37)),SUMIFS($B$2:$B$3564,$A$2:$A$3564,"="&amp;E37))</f>
        <v>18.48</v>
      </c>
      <c r="K37" s="2">
        <f>SUMIFS($J$2:$J$3564,$A$2:$A$3564,"&gt;"&amp;E37,$A$2:$A$3564,"&lt;="&amp;A37)</f>
        <v>0</v>
      </c>
      <c r="L37" s="2">
        <f t="shared" si="5"/>
        <v>0</v>
      </c>
      <c r="M37" s="2">
        <f t="shared" si="6"/>
        <v>1</v>
      </c>
      <c r="N37">
        <f t="shared" si="7"/>
        <v>3.5613649413116852</v>
      </c>
    </row>
    <row r="38" spans="1:14" x14ac:dyDescent="0.3">
      <c r="A38" s="1">
        <v>38751</v>
      </c>
      <c r="B38">
        <v>19.3</v>
      </c>
      <c r="D38">
        <f t="shared" si="0"/>
        <v>5</v>
      </c>
      <c r="E38" s="1">
        <f t="shared" si="1"/>
        <v>38744</v>
      </c>
      <c r="F38" s="1">
        <f t="shared" si="2"/>
        <v>38743</v>
      </c>
      <c r="G38" s="1">
        <f t="shared" si="3"/>
        <v>38742</v>
      </c>
      <c r="H38" s="1">
        <f t="shared" si="4"/>
        <v>38741</v>
      </c>
      <c r="I38" s="2">
        <f>IF(SUMIFS($B$2:$B$3564,$A$2:$A$3564,"="&amp;E38)=0,IF(SUMIFS($B$2:$B$3564,$A$2:$A$3564,"="&amp;F38)=0,IF(SUMIFS($B$2:$B$3564,$A$2:$A$3564,"="&amp;G38)=0,SUMIFS($B$2:$B$3564,$A$2:$A$3564,"="&amp;H38),SUMIFS($B$2:$B$3564,$A$2:$A$3564,"="&amp;G38)),SUMIFS($B$2:$B$3564,$A$2:$A$3564,"="&amp;F38)),SUMIFS($B$2:$B$3564,$A$2:$A$3564,"="&amp;E38))</f>
        <v>18.61</v>
      </c>
      <c r="K38" s="2">
        <f>SUMIFS($J$2:$J$3564,$A$2:$A$3564,"&gt;"&amp;E38,$A$2:$A$3564,"&lt;="&amp;A38)</f>
        <v>0</v>
      </c>
      <c r="L38" s="2">
        <f t="shared" si="5"/>
        <v>0</v>
      </c>
      <c r="M38" s="2">
        <f t="shared" si="6"/>
        <v>1</v>
      </c>
      <c r="N38">
        <f t="shared" si="7"/>
        <v>3.6406025256680441</v>
      </c>
    </row>
    <row r="39" spans="1:14" x14ac:dyDescent="0.3">
      <c r="A39" s="1">
        <v>38754</v>
      </c>
      <c r="B39">
        <v>18.8</v>
      </c>
      <c r="D39">
        <f t="shared" si="0"/>
        <v>1</v>
      </c>
      <c r="E39" s="1">
        <f t="shared" si="1"/>
        <v>38747</v>
      </c>
      <c r="F39" s="1">
        <f t="shared" si="2"/>
        <v>38746</v>
      </c>
      <c r="G39" s="1">
        <f t="shared" si="3"/>
        <v>38745</v>
      </c>
      <c r="H39" s="1">
        <f t="shared" si="4"/>
        <v>38744</v>
      </c>
      <c r="I39" s="2">
        <f>IF(SUMIFS($B$2:$B$3564,$A$2:$A$3564,"="&amp;E39)=0,IF(SUMIFS($B$2:$B$3564,$A$2:$A$3564,"="&amp;F39)=0,IF(SUMIFS($B$2:$B$3564,$A$2:$A$3564,"="&amp;G39)=0,SUMIFS($B$2:$B$3564,$A$2:$A$3564,"="&amp;H39),SUMIFS($B$2:$B$3564,$A$2:$A$3564,"="&amp;G39)),SUMIFS($B$2:$B$3564,$A$2:$A$3564,"="&amp;F39)),SUMIFS($B$2:$B$3564,$A$2:$A$3564,"="&amp;E39))</f>
        <v>18.2</v>
      </c>
      <c r="K39" s="2">
        <f>SUMIFS($J$2:$J$3564,$A$2:$A$3564,"&gt;"&amp;E39,$A$2:$A$3564,"&lt;="&amp;A39)</f>
        <v>0</v>
      </c>
      <c r="L39" s="2">
        <f t="shared" si="5"/>
        <v>0</v>
      </c>
      <c r="M39" s="2">
        <f t="shared" si="6"/>
        <v>1</v>
      </c>
      <c r="N39">
        <f t="shared" si="7"/>
        <v>3.2435275753153956</v>
      </c>
    </row>
    <row r="40" spans="1:14" x14ac:dyDescent="0.3">
      <c r="A40" s="1">
        <v>38755</v>
      </c>
      <c r="B40">
        <v>18.170000000000002</v>
      </c>
      <c r="D40">
        <f t="shared" si="0"/>
        <v>2</v>
      </c>
      <c r="E40" s="1">
        <f t="shared" si="1"/>
        <v>38748</v>
      </c>
      <c r="F40" s="1">
        <f t="shared" si="2"/>
        <v>38747</v>
      </c>
      <c r="G40" s="1">
        <f t="shared" si="3"/>
        <v>38746</v>
      </c>
      <c r="H40" s="1">
        <f t="shared" si="4"/>
        <v>38745</v>
      </c>
      <c r="I40" s="2">
        <f>IF(SUMIFS($B$2:$B$3564,$A$2:$A$3564,"="&amp;E40)=0,IF(SUMIFS($B$2:$B$3564,$A$2:$A$3564,"="&amp;F40)=0,IF(SUMIFS($B$2:$B$3564,$A$2:$A$3564,"="&amp;G40)=0,SUMIFS($B$2:$B$3564,$A$2:$A$3564,"="&amp;H40),SUMIFS($B$2:$B$3564,$A$2:$A$3564,"="&amp;G40)),SUMIFS($B$2:$B$3564,$A$2:$A$3564,"="&amp;F40)),SUMIFS($B$2:$B$3564,$A$2:$A$3564,"="&amp;E40))</f>
        <v>18.02</v>
      </c>
      <c r="K40" s="2">
        <f>SUMIFS($J$2:$J$3564,$A$2:$A$3564,"&gt;"&amp;E40,$A$2:$A$3564,"&lt;="&amp;A40)</f>
        <v>0</v>
      </c>
      <c r="L40" s="2">
        <f t="shared" si="5"/>
        <v>0</v>
      </c>
      <c r="M40" s="2">
        <f t="shared" si="6"/>
        <v>1</v>
      </c>
      <c r="N40">
        <f t="shared" si="7"/>
        <v>0.82896302278880563</v>
      </c>
    </row>
    <row r="41" spans="1:14" x14ac:dyDescent="0.3">
      <c r="A41" s="1">
        <v>38756</v>
      </c>
      <c r="B41">
        <v>18.8</v>
      </c>
      <c r="D41">
        <f t="shared" si="0"/>
        <v>3</v>
      </c>
      <c r="E41" s="1">
        <f t="shared" si="1"/>
        <v>38749</v>
      </c>
      <c r="F41" s="1">
        <f t="shared" si="2"/>
        <v>38748</v>
      </c>
      <c r="G41" s="1">
        <f t="shared" si="3"/>
        <v>38747</v>
      </c>
      <c r="H41" s="1">
        <f t="shared" si="4"/>
        <v>38746</v>
      </c>
      <c r="I41" s="2">
        <f>IF(SUMIFS($B$2:$B$3564,$A$2:$A$3564,"="&amp;E41)=0,IF(SUMIFS($B$2:$B$3564,$A$2:$A$3564,"="&amp;F41)=0,IF(SUMIFS($B$2:$B$3564,$A$2:$A$3564,"="&amp;G41)=0,SUMIFS($B$2:$B$3564,$A$2:$A$3564,"="&amp;H41),SUMIFS($B$2:$B$3564,$A$2:$A$3564,"="&amp;G41)),SUMIFS($B$2:$B$3564,$A$2:$A$3564,"="&amp;F41)),SUMIFS($B$2:$B$3564,$A$2:$A$3564,"="&amp;E41))</f>
        <v>18.29</v>
      </c>
      <c r="K41" s="2">
        <f>SUMIFS($J$2:$J$3564,$A$2:$A$3564,"&gt;"&amp;E41,$A$2:$A$3564,"&lt;="&amp;A41)</f>
        <v>0</v>
      </c>
      <c r="L41" s="2">
        <f t="shared" si="5"/>
        <v>0</v>
      </c>
      <c r="M41" s="2">
        <f t="shared" si="6"/>
        <v>1</v>
      </c>
      <c r="N41">
        <f t="shared" si="7"/>
        <v>2.7502407433129252</v>
      </c>
    </row>
    <row r="42" spans="1:14" x14ac:dyDescent="0.3">
      <c r="A42" s="1">
        <v>38757</v>
      </c>
      <c r="B42">
        <v>18.14</v>
      </c>
      <c r="C42">
        <v>18.239999999999998</v>
      </c>
      <c r="D42">
        <f t="shared" si="0"/>
        <v>4</v>
      </c>
      <c r="E42" s="1">
        <f t="shared" si="1"/>
        <v>38750</v>
      </c>
      <c r="F42" s="1">
        <f t="shared" si="2"/>
        <v>38749</v>
      </c>
      <c r="G42" s="1">
        <f t="shared" si="3"/>
        <v>38748</v>
      </c>
      <c r="H42" s="1">
        <f t="shared" si="4"/>
        <v>38747</v>
      </c>
      <c r="I42" s="2">
        <f>IF(SUMIFS($B$2:$B$3564,$A$2:$A$3564,"="&amp;E42)=0,IF(SUMIFS($B$2:$B$3564,$A$2:$A$3564,"="&amp;F42)=0,IF(SUMIFS($B$2:$B$3564,$A$2:$A$3564,"="&amp;G42)=0,SUMIFS($B$2:$B$3564,$A$2:$A$3564,"="&amp;H42),SUMIFS($B$2:$B$3564,$A$2:$A$3564,"="&amp;G42)),SUMIFS($B$2:$B$3564,$A$2:$A$3564,"="&amp;F42)),SUMIFS($B$2:$B$3564,$A$2:$A$3564,"="&amp;E42))</f>
        <v>19.149999999999999</v>
      </c>
      <c r="K42" s="2">
        <f>SUMIFS($J$2:$J$3564,$A$2:$A$3564,"&gt;"&amp;E42,$A$2:$A$3564,"&lt;="&amp;A42)</f>
        <v>0</v>
      </c>
      <c r="L42" s="2">
        <f t="shared" si="5"/>
        <v>0</v>
      </c>
      <c r="M42" s="2">
        <f t="shared" si="6"/>
        <v>1</v>
      </c>
      <c r="N42">
        <f t="shared" si="7"/>
        <v>-5.4183270939664396</v>
      </c>
    </row>
    <row r="43" spans="1:14" x14ac:dyDescent="0.3">
      <c r="A43" s="1">
        <v>38758</v>
      </c>
      <c r="B43">
        <v>17.850000000000001</v>
      </c>
      <c r="D43">
        <f t="shared" si="0"/>
        <v>5</v>
      </c>
      <c r="E43" s="1">
        <f t="shared" si="1"/>
        <v>38751</v>
      </c>
      <c r="F43" s="1">
        <f t="shared" si="2"/>
        <v>38750</v>
      </c>
      <c r="G43" s="1">
        <f t="shared" si="3"/>
        <v>38749</v>
      </c>
      <c r="H43" s="1">
        <f t="shared" si="4"/>
        <v>38748</v>
      </c>
      <c r="I43" s="2">
        <f>IF(SUMIFS($B$2:$B$3564,$A$2:$A$3564,"="&amp;E43)=0,IF(SUMIFS($B$2:$B$3564,$A$2:$A$3564,"="&amp;F43)=0,IF(SUMIFS($B$2:$B$3564,$A$2:$A$3564,"="&amp;G43)=0,SUMIFS($B$2:$B$3564,$A$2:$A$3564,"="&amp;H43),SUMIFS($B$2:$B$3564,$A$2:$A$3564,"="&amp;G43)),SUMIFS($B$2:$B$3564,$A$2:$A$3564,"="&amp;F43)),SUMIFS($B$2:$B$3564,$A$2:$A$3564,"="&amp;E43))</f>
        <v>19.3</v>
      </c>
      <c r="J43">
        <v>18.239999999999998</v>
      </c>
      <c r="K43" s="2">
        <f>SUMIFS($J$2:$J$3564,$A$2:$A$3564,"&gt;"&amp;E43,$A$2:$A$3564,"&lt;="&amp;A43)</f>
        <v>18.239999999999998</v>
      </c>
      <c r="L43" s="2">
        <f t="shared" si="5"/>
        <v>18.14</v>
      </c>
      <c r="M43" s="2">
        <f t="shared" si="6"/>
        <v>0.99451754385964919</v>
      </c>
      <c r="N43">
        <f t="shared" si="7"/>
        <v>-8.3599127644386613</v>
      </c>
    </row>
    <row r="44" spans="1:14" x14ac:dyDescent="0.3">
      <c r="A44" s="1">
        <v>38761</v>
      </c>
      <c r="B44">
        <v>17.91</v>
      </c>
      <c r="D44">
        <f t="shared" si="0"/>
        <v>1</v>
      </c>
      <c r="E44" s="1">
        <f t="shared" si="1"/>
        <v>38754</v>
      </c>
      <c r="F44" s="1">
        <f t="shared" si="2"/>
        <v>38753</v>
      </c>
      <c r="G44" s="1">
        <f t="shared" si="3"/>
        <v>38752</v>
      </c>
      <c r="H44" s="1">
        <f t="shared" si="4"/>
        <v>38751</v>
      </c>
      <c r="I44" s="2">
        <f>IF(SUMIFS($B$2:$B$3564,$A$2:$A$3564,"="&amp;E44)=0,IF(SUMIFS($B$2:$B$3564,$A$2:$A$3564,"="&amp;F44)=0,IF(SUMIFS($B$2:$B$3564,$A$2:$A$3564,"="&amp;G44)=0,SUMIFS($B$2:$B$3564,$A$2:$A$3564,"="&amp;H44),SUMIFS($B$2:$B$3564,$A$2:$A$3564,"="&amp;G44)),SUMIFS($B$2:$B$3564,$A$2:$A$3564,"="&amp;F44)),SUMIFS($B$2:$B$3564,$A$2:$A$3564,"="&amp;E44))</f>
        <v>18.8</v>
      </c>
      <c r="K44" s="2">
        <f>SUMIFS($J$2:$J$3564,$A$2:$A$3564,"&gt;"&amp;E44,$A$2:$A$3564,"&lt;="&amp;A44)</f>
        <v>18.239999999999998</v>
      </c>
      <c r="L44" s="2">
        <f t="shared" si="5"/>
        <v>18.14</v>
      </c>
      <c r="M44" s="2">
        <f t="shared" si="6"/>
        <v>0.99451754385964919</v>
      </c>
      <c r="N44">
        <f t="shared" si="7"/>
        <v>-5.3995193722477843</v>
      </c>
    </row>
    <row r="45" spans="1:14" x14ac:dyDescent="0.3">
      <c r="A45" s="1">
        <v>38762</v>
      </c>
      <c r="B45">
        <v>17.899999999999999</v>
      </c>
      <c r="D45">
        <f t="shared" si="0"/>
        <v>2</v>
      </c>
      <c r="E45" s="1">
        <f t="shared" si="1"/>
        <v>38755</v>
      </c>
      <c r="F45" s="1">
        <f t="shared" si="2"/>
        <v>38754</v>
      </c>
      <c r="G45" s="1">
        <f t="shared" si="3"/>
        <v>38753</v>
      </c>
      <c r="H45" s="1">
        <f t="shared" si="4"/>
        <v>38752</v>
      </c>
      <c r="I45" s="2">
        <f>IF(SUMIFS($B$2:$B$3564,$A$2:$A$3564,"="&amp;E45)=0,IF(SUMIFS($B$2:$B$3564,$A$2:$A$3564,"="&amp;F45)=0,IF(SUMIFS($B$2:$B$3564,$A$2:$A$3564,"="&amp;G45)=0,SUMIFS($B$2:$B$3564,$A$2:$A$3564,"="&amp;H45),SUMIFS($B$2:$B$3564,$A$2:$A$3564,"="&amp;G45)),SUMIFS($B$2:$B$3564,$A$2:$A$3564,"="&amp;F45)),SUMIFS($B$2:$B$3564,$A$2:$A$3564,"="&amp;E45))</f>
        <v>18.170000000000002</v>
      </c>
      <c r="K45" s="2">
        <f>SUMIFS($J$2:$J$3564,$A$2:$A$3564,"&gt;"&amp;E45,$A$2:$A$3564,"&lt;="&amp;A45)</f>
        <v>18.239999999999998</v>
      </c>
      <c r="L45" s="2">
        <f t="shared" si="5"/>
        <v>18.14</v>
      </c>
      <c r="M45" s="2">
        <f t="shared" si="6"/>
        <v>0.99451754385964919</v>
      </c>
      <c r="N45">
        <f t="shared" si="7"/>
        <v>-2.0468709520565516</v>
      </c>
    </row>
    <row r="46" spans="1:14" x14ac:dyDescent="0.3">
      <c r="A46" s="1">
        <v>38763</v>
      </c>
      <c r="B46">
        <v>18.12</v>
      </c>
      <c r="D46">
        <f t="shared" si="0"/>
        <v>3</v>
      </c>
      <c r="E46" s="1">
        <f t="shared" si="1"/>
        <v>38756</v>
      </c>
      <c r="F46" s="1">
        <f t="shared" si="2"/>
        <v>38755</v>
      </c>
      <c r="G46" s="1">
        <f t="shared" si="3"/>
        <v>38754</v>
      </c>
      <c r="H46" s="1">
        <f t="shared" si="4"/>
        <v>38753</v>
      </c>
      <c r="I46" s="2">
        <f>IF(SUMIFS($B$2:$B$3564,$A$2:$A$3564,"="&amp;E46)=0,IF(SUMIFS($B$2:$B$3564,$A$2:$A$3564,"="&amp;F46)=0,IF(SUMIFS($B$2:$B$3564,$A$2:$A$3564,"="&amp;G46)=0,SUMIFS($B$2:$B$3564,$A$2:$A$3564,"="&amp;H46),SUMIFS($B$2:$B$3564,$A$2:$A$3564,"="&amp;G46)),SUMIFS($B$2:$B$3564,$A$2:$A$3564,"="&amp;F46)),SUMIFS($B$2:$B$3564,$A$2:$A$3564,"="&amp;E46))</f>
        <v>18.8</v>
      </c>
      <c r="K46" s="2">
        <f>SUMIFS($J$2:$J$3564,$A$2:$A$3564,"&gt;"&amp;E46,$A$2:$A$3564,"&lt;="&amp;A46)</f>
        <v>18.239999999999998</v>
      </c>
      <c r="L46" s="2">
        <f t="shared" si="5"/>
        <v>18.14</v>
      </c>
      <c r="M46" s="2">
        <f t="shared" si="6"/>
        <v>0.99451754385964919</v>
      </c>
      <c r="N46">
        <f t="shared" si="7"/>
        <v>-4.2338109180264984</v>
      </c>
    </row>
    <row r="47" spans="1:14" x14ac:dyDescent="0.3">
      <c r="A47" s="1">
        <v>38764</v>
      </c>
      <c r="B47">
        <v>17.63</v>
      </c>
      <c r="D47">
        <f t="shared" si="0"/>
        <v>4</v>
      </c>
      <c r="E47" s="1">
        <f t="shared" si="1"/>
        <v>38757</v>
      </c>
      <c r="F47" s="1">
        <f t="shared" si="2"/>
        <v>38756</v>
      </c>
      <c r="G47" s="1">
        <f t="shared" si="3"/>
        <v>38755</v>
      </c>
      <c r="H47" s="1">
        <f t="shared" si="4"/>
        <v>38754</v>
      </c>
      <c r="I47" s="2">
        <f>IF(SUMIFS($B$2:$B$3564,$A$2:$A$3564,"="&amp;E47)=0,IF(SUMIFS($B$2:$B$3564,$A$2:$A$3564,"="&amp;F47)=0,IF(SUMIFS($B$2:$B$3564,$A$2:$A$3564,"="&amp;G47)=0,SUMIFS($B$2:$B$3564,$A$2:$A$3564,"="&amp;H47),SUMIFS($B$2:$B$3564,$A$2:$A$3564,"="&amp;G47)),SUMIFS($B$2:$B$3564,$A$2:$A$3564,"="&amp;F47)),SUMIFS($B$2:$B$3564,$A$2:$A$3564,"="&amp;E47))</f>
        <v>18.14</v>
      </c>
      <c r="K47" s="2">
        <f>SUMIFS($J$2:$J$3564,$A$2:$A$3564,"&gt;"&amp;E47,$A$2:$A$3564,"&lt;="&amp;A47)</f>
        <v>18.239999999999998</v>
      </c>
      <c r="L47" s="2">
        <f t="shared" si="5"/>
        <v>18.14</v>
      </c>
      <c r="M47" s="2">
        <f t="shared" si="6"/>
        <v>0.99451754385964919</v>
      </c>
      <c r="N47">
        <f t="shared" si="7"/>
        <v>-3.4014988236406536</v>
      </c>
    </row>
    <row r="48" spans="1:14" x14ac:dyDescent="0.3">
      <c r="A48" s="1">
        <v>38765</v>
      </c>
      <c r="B48">
        <v>17.59</v>
      </c>
      <c r="D48">
        <f t="shared" si="0"/>
        <v>5</v>
      </c>
      <c r="E48" s="1">
        <f t="shared" si="1"/>
        <v>38758</v>
      </c>
      <c r="F48" s="1">
        <f t="shared" si="2"/>
        <v>38757</v>
      </c>
      <c r="G48" s="1">
        <f t="shared" si="3"/>
        <v>38756</v>
      </c>
      <c r="H48" s="1">
        <f t="shared" si="4"/>
        <v>38755</v>
      </c>
      <c r="I48" s="2">
        <f>IF(SUMIFS($B$2:$B$3564,$A$2:$A$3564,"="&amp;E48)=0,IF(SUMIFS($B$2:$B$3564,$A$2:$A$3564,"="&amp;F48)=0,IF(SUMIFS($B$2:$B$3564,$A$2:$A$3564,"="&amp;G48)=0,SUMIFS($B$2:$B$3564,$A$2:$A$3564,"="&amp;H48),SUMIFS($B$2:$B$3564,$A$2:$A$3564,"="&amp;G48)),SUMIFS($B$2:$B$3564,$A$2:$A$3564,"="&amp;F48)),SUMIFS($B$2:$B$3564,$A$2:$A$3564,"="&amp;E48))</f>
        <v>17.850000000000001</v>
      </c>
      <c r="K48" s="2">
        <f>SUMIFS($J$2:$J$3564,$A$2:$A$3564,"&gt;"&amp;E48,$A$2:$A$3564,"&lt;="&amp;A48)</f>
        <v>0</v>
      </c>
      <c r="L48" s="2">
        <f t="shared" si="5"/>
        <v>0</v>
      </c>
      <c r="M48" s="2">
        <f t="shared" si="6"/>
        <v>1</v>
      </c>
      <c r="N48">
        <f t="shared" si="7"/>
        <v>-1.4672949476181343</v>
      </c>
    </row>
    <row r="49" spans="1:14" x14ac:dyDescent="0.3">
      <c r="A49" s="1">
        <v>38769</v>
      </c>
      <c r="B49">
        <v>17.82</v>
      </c>
      <c r="D49">
        <f t="shared" si="0"/>
        <v>2</v>
      </c>
      <c r="E49" s="1">
        <f t="shared" si="1"/>
        <v>38762</v>
      </c>
      <c r="F49" s="1">
        <f t="shared" si="2"/>
        <v>38761</v>
      </c>
      <c r="G49" s="1">
        <f t="shared" si="3"/>
        <v>38760</v>
      </c>
      <c r="H49" s="1">
        <f t="shared" si="4"/>
        <v>38759</v>
      </c>
      <c r="I49" s="2">
        <f>IF(SUMIFS($B$2:$B$3564,$A$2:$A$3564,"="&amp;E49)=0,IF(SUMIFS($B$2:$B$3564,$A$2:$A$3564,"="&amp;F49)=0,IF(SUMIFS($B$2:$B$3564,$A$2:$A$3564,"="&amp;G49)=0,SUMIFS($B$2:$B$3564,$A$2:$A$3564,"="&amp;H49),SUMIFS($B$2:$B$3564,$A$2:$A$3564,"="&amp;G49)),SUMIFS($B$2:$B$3564,$A$2:$A$3564,"="&amp;F49)),SUMIFS($B$2:$B$3564,$A$2:$A$3564,"="&amp;E49))</f>
        <v>17.899999999999999</v>
      </c>
      <c r="K49" s="2">
        <f>SUMIFS($J$2:$J$3564,$A$2:$A$3564,"&gt;"&amp;E49,$A$2:$A$3564,"&lt;="&amp;A49)</f>
        <v>0</v>
      </c>
      <c r="L49" s="2">
        <f t="shared" si="5"/>
        <v>0</v>
      </c>
      <c r="M49" s="2">
        <f t="shared" si="6"/>
        <v>1</v>
      </c>
      <c r="N49">
        <f t="shared" si="7"/>
        <v>-0.44792908040459445</v>
      </c>
    </row>
    <row r="50" spans="1:14" x14ac:dyDescent="0.3">
      <c r="A50" s="1">
        <v>38770</v>
      </c>
      <c r="B50">
        <v>18.41</v>
      </c>
      <c r="D50">
        <f t="shared" si="0"/>
        <v>3</v>
      </c>
      <c r="E50" s="1">
        <f t="shared" si="1"/>
        <v>38763</v>
      </c>
      <c r="F50" s="1">
        <f t="shared" si="2"/>
        <v>38762</v>
      </c>
      <c r="G50" s="1">
        <f t="shared" si="3"/>
        <v>38761</v>
      </c>
      <c r="H50" s="1">
        <f t="shared" si="4"/>
        <v>38760</v>
      </c>
      <c r="I50" s="2">
        <f>IF(SUMIFS($B$2:$B$3564,$A$2:$A$3564,"="&amp;E50)=0,IF(SUMIFS($B$2:$B$3564,$A$2:$A$3564,"="&amp;F50)=0,IF(SUMIFS($B$2:$B$3564,$A$2:$A$3564,"="&amp;G50)=0,SUMIFS($B$2:$B$3564,$A$2:$A$3564,"="&amp;H50),SUMIFS($B$2:$B$3564,$A$2:$A$3564,"="&amp;G50)),SUMIFS($B$2:$B$3564,$A$2:$A$3564,"="&amp;F50)),SUMIFS($B$2:$B$3564,$A$2:$A$3564,"="&amp;E50))</f>
        <v>18.12</v>
      </c>
      <c r="K50" s="2">
        <f>SUMIFS($J$2:$J$3564,$A$2:$A$3564,"&gt;"&amp;E50,$A$2:$A$3564,"&lt;="&amp;A50)</f>
        <v>0</v>
      </c>
      <c r="L50" s="2">
        <f t="shared" si="5"/>
        <v>0</v>
      </c>
      <c r="M50" s="2">
        <f t="shared" si="6"/>
        <v>1</v>
      </c>
      <c r="N50">
        <f t="shared" si="7"/>
        <v>1.5877694630153132</v>
      </c>
    </row>
    <row r="51" spans="1:14" x14ac:dyDescent="0.3">
      <c r="A51" s="1">
        <v>38771</v>
      </c>
      <c r="B51">
        <v>17.64</v>
      </c>
      <c r="D51">
        <f t="shared" si="0"/>
        <v>4</v>
      </c>
      <c r="E51" s="1">
        <f t="shared" si="1"/>
        <v>38764</v>
      </c>
      <c r="F51" s="1">
        <f t="shared" si="2"/>
        <v>38763</v>
      </c>
      <c r="G51" s="1">
        <f t="shared" si="3"/>
        <v>38762</v>
      </c>
      <c r="H51" s="1">
        <f t="shared" si="4"/>
        <v>38761</v>
      </c>
      <c r="I51" s="2">
        <f>IF(SUMIFS($B$2:$B$3564,$A$2:$A$3564,"="&amp;E51)=0,IF(SUMIFS($B$2:$B$3564,$A$2:$A$3564,"="&amp;F51)=0,IF(SUMIFS($B$2:$B$3564,$A$2:$A$3564,"="&amp;G51)=0,SUMIFS($B$2:$B$3564,$A$2:$A$3564,"="&amp;H51),SUMIFS($B$2:$B$3564,$A$2:$A$3564,"="&amp;G51)),SUMIFS($B$2:$B$3564,$A$2:$A$3564,"="&amp;F51)),SUMIFS($B$2:$B$3564,$A$2:$A$3564,"="&amp;E51))</f>
        <v>17.63</v>
      </c>
      <c r="K51" s="2">
        <f>SUMIFS($J$2:$J$3564,$A$2:$A$3564,"&gt;"&amp;E51,$A$2:$A$3564,"&lt;="&amp;A51)</f>
        <v>0</v>
      </c>
      <c r="L51" s="2">
        <f t="shared" si="5"/>
        <v>0</v>
      </c>
      <c r="M51" s="2">
        <f t="shared" si="6"/>
        <v>1</v>
      </c>
      <c r="N51">
        <f t="shared" si="7"/>
        <v>5.6705416886637466E-2</v>
      </c>
    </row>
    <row r="52" spans="1:14" x14ac:dyDescent="0.3">
      <c r="A52" s="1">
        <v>38772</v>
      </c>
      <c r="B52">
        <v>17.8</v>
      </c>
      <c r="D52">
        <f t="shared" si="0"/>
        <v>5</v>
      </c>
      <c r="E52" s="1">
        <f t="shared" si="1"/>
        <v>38765</v>
      </c>
      <c r="F52" s="1">
        <f t="shared" si="2"/>
        <v>38764</v>
      </c>
      <c r="G52" s="1">
        <f t="shared" si="3"/>
        <v>38763</v>
      </c>
      <c r="H52" s="1">
        <f t="shared" si="4"/>
        <v>38762</v>
      </c>
      <c r="I52" s="2">
        <f>IF(SUMIFS($B$2:$B$3564,$A$2:$A$3564,"="&amp;E52)=0,IF(SUMIFS($B$2:$B$3564,$A$2:$A$3564,"="&amp;F52)=0,IF(SUMIFS($B$2:$B$3564,$A$2:$A$3564,"="&amp;G52)=0,SUMIFS($B$2:$B$3564,$A$2:$A$3564,"="&amp;H52),SUMIFS($B$2:$B$3564,$A$2:$A$3564,"="&amp;G52)),SUMIFS($B$2:$B$3564,$A$2:$A$3564,"="&amp;F52)),SUMIFS($B$2:$B$3564,$A$2:$A$3564,"="&amp;E52))</f>
        <v>17.59</v>
      </c>
      <c r="K52" s="2">
        <f>SUMIFS($J$2:$J$3564,$A$2:$A$3564,"&gt;"&amp;E52,$A$2:$A$3564,"&lt;="&amp;A52)</f>
        <v>0</v>
      </c>
      <c r="L52" s="2">
        <f t="shared" si="5"/>
        <v>0</v>
      </c>
      <c r="M52" s="2">
        <f t="shared" si="6"/>
        <v>1</v>
      </c>
      <c r="N52">
        <f t="shared" si="7"/>
        <v>1.1867898548572751</v>
      </c>
    </row>
    <row r="53" spans="1:14" x14ac:dyDescent="0.3">
      <c r="A53" s="1">
        <v>38775</v>
      </c>
      <c r="B53">
        <v>16.739999999999998</v>
      </c>
      <c r="D53">
        <f t="shared" si="0"/>
        <v>1</v>
      </c>
      <c r="E53" s="1">
        <f t="shared" si="1"/>
        <v>38768</v>
      </c>
      <c r="F53" s="1">
        <f t="shared" si="2"/>
        <v>38767</v>
      </c>
      <c r="G53" s="1">
        <f t="shared" si="3"/>
        <v>38766</v>
      </c>
      <c r="H53" s="1">
        <f t="shared" si="4"/>
        <v>38765</v>
      </c>
      <c r="I53" s="2">
        <f>IF(SUMIFS($B$2:$B$3564,$A$2:$A$3564,"="&amp;E53)=0,IF(SUMIFS($B$2:$B$3564,$A$2:$A$3564,"="&amp;F53)=0,IF(SUMIFS($B$2:$B$3564,$A$2:$A$3564,"="&amp;G53)=0,SUMIFS($B$2:$B$3564,$A$2:$A$3564,"="&amp;H53),SUMIFS($B$2:$B$3564,$A$2:$A$3564,"="&amp;G53)),SUMIFS($B$2:$B$3564,$A$2:$A$3564,"="&amp;F53)),SUMIFS($B$2:$B$3564,$A$2:$A$3564,"="&amp;E53))</f>
        <v>17.59</v>
      </c>
      <c r="K53" s="2">
        <f>SUMIFS($J$2:$J$3564,$A$2:$A$3564,"&gt;"&amp;E53,$A$2:$A$3564,"&lt;="&amp;A53)</f>
        <v>0</v>
      </c>
      <c r="L53" s="2">
        <f t="shared" si="5"/>
        <v>0</v>
      </c>
      <c r="M53" s="2">
        <f t="shared" si="6"/>
        <v>1</v>
      </c>
      <c r="N53">
        <f t="shared" si="7"/>
        <v>-4.9529493688137594</v>
      </c>
    </row>
    <row r="54" spans="1:14" x14ac:dyDescent="0.3">
      <c r="A54" s="1">
        <v>38776</v>
      </c>
      <c r="B54">
        <v>17.12</v>
      </c>
      <c r="D54">
        <f t="shared" si="0"/>
        <v>2</v>
      </c>
      <c r="E54" s="1">
        <f t="shared" si="1"/>
        <v>38769</v>
      </c>
      <c r="F54" s="1">
        <f t="shared" si="2"/>
        <v>38768</v>
      </c>
      <c r="G54" s="1">
        <f t="shared" si="3"/>
        <v>38767</v>
      </c>
      <c r="H54" s="1">
        <f t="shared" si="4"/>
        <v>38766</v>
      </c>
      <c r="I54" s="2">
        <f>IF(SUMIFS($B$2:$B$3564,$A$2:$A$3564,"="&amp;E54)=0,IF(SUMIFS($B$2:$B$3564,$A$2:$A$3564,"="&amp;F54)=0,IF(SUMIFS($B$2:$B$3564,$A$2:$A$3564,"="&amp;G54)=0,SUMIFS($B$2:$B$3564,$A$2:$A$3564,"="&amp;H54),SUMIFS($B$2:$B$3564,$A$2:$A$3564,"="&amp;G54)),SUMIFS($B$2:$B$3564,$A$2:$A$3564,"="&amp;F54)),SUMIFS($B$2:$B$3564,$A$2:$A$3564,"="&amp;E54))</f>
        <v>17.82</v>
      </c>
      <c r="K54" s="2">
        <f>SUMIFS($J$2:$J$3564,$A$2:$A$3564,"&gt;"&amp;E54,$A$2:$A$3564,"&lt;="&amp;A54)</f>
        <v>0</v>
      </c>
      <c r="L54" s="2">
        <f t="shared" si="5"/>
        <v>0</v>
      </c>
      <c r="M54" s="2">
        <f t="shared" si="6"/>
        <v>1</v>
      </c>
      <c r="N54">
        <f t="shared" si="7"/>
        <v>-4.0074051329067135</v>
      </c>
    </row>
    <row r="55" spans="1:14" x14ac:dyDescent="0.3">
      <c r="A55" s="1">
        <v>38777</v>
      </c>
      <c r="B55">
        <v>16.79</v>
      </c>
      <c r="D55">
        <f t="shared" si="0"/>
        <v>3</v>
      </c>
      <c r="E55" s="1">
        <f t="shared" si="1"/>
        <v>38770</v>
      </c>
      <c r="F55" s="1">
        <f t="shared" si="2"/>
        <v>38769</v>
      </c>
      <c r="G55" s="1">
        <f t="shared" si="3"/>
        <v>38768</v>
      </c>
      <c r="H55" s="1">
        <f t="shared" si="4"/>
        <v>38767</v>
      </c>
      <c r="I55" s="2">
        <f>IF(SUMIFS($B$2:$B$3564,$A$2:$A$3564,"="&amp;E55)=0,IF(SUMIFS($B$2:$B$3564,$A$2:$A$3564,"="&amp;F55)=0,IF(SUMIFS($B$2:$B$3564,$A$2:$A$3564,"="&amp;G55)=0,SUMIFS($B$2:$B$3564,$A$2:$A$3564,"="&amp;H55),SUMIFS($B$2:$B$3564,$A$2:$A$3564,"="&amp;G55)),SUMIFS($B$2:$B$3564,$A$2:$A$3564,"="&amp;F55)),SUMIFS($B$2:$B$3564,$A$2:$A$3564,"="&amp;E55))</f>
        <v>18.41</v>
      </c>
      <c r="K55" s="2">
        <f>SUMIFS($J$2:$J$3564,$A$2:$A$3564,"&gt;"&amp;E55,$A$2:$A$3564,"&lt;="&amp;A55)</f>
        <v>0</v>
      </c>
      <c r="L55" s="2">
        <f t="shared" si="5"/>
        <v>0</v>
      </c>
      <c r="M55" s="2">
        <f t="shared" si="6"/>
        <v>1</v>
      </c>
      <c r="N55">
        <f t="shared" si="7"/>
        <v>-9.211052415553711</v>
      </c>
    </row>
    <row r="56" spans="1:14" x14ac:dyDescent="0.3">
      <c r="A56" s="1">
        <v>38778</v>
      </c>
      <c r="B56">
        <v>16.88</v>
      </c>
      <c r="D56">
        <f t="shared" si="0"/>
        <v>4</v>
      </c>
      <c r="E56" s="1">
        <f t="shared" si="1"/>
        <v>38771</v>
      </c>
      <c r="F56" s="1">
        <f t="shared" si="2"/>
        <v>38770</v>
      </c>
      <c r="G56" s="1">
        <f t="shared" si="3"/>
        <v>38769</v>
      </c>
      <c r="H56" s="1">
        <f t="shared" si="4"/>
        <v>38768</v>
      </c>
      <c r="I56" s="2">
        <f>IF(SUMIFS($B$2:$B$3564,$A$2:$A$3564,"="&amp;E56)=0,IF(SUMIFS($B$2:$B$3564,$A$2:$A$3564,"="&amp;F56)=0,IF(SUMIFS($B$2:$B$3564,$A$2:$A$3564,"="&amp;G56)=0,SUMIFS($B$2:$B$3564,$A$2:$A$3564,"="&amp;H56),SUMIFS($B$2:$B$3564,$A$2:$A$3564,"="&amp;G56)),SUMIFS($B$2:$B$3564,$A$2:$A$3564,"="&amp;F56)),SUMIFS($B$2:$B$3564,$A$2:$A$3564,"="&amp;E56))</f>
        <v>17.64</v>
      </c>
      <c r="K56" s="2">
        <f>SUMIFS($J$2:$J$3564,$A$2:$A$3564,"&gt;"&amp;E56,$A$2:$A$3564,"&lt;="&amp;A56)</f>
        <v>0</v>
      </c>
      <c r="L56" s="2">
        <f t="shared" si="5"/>
        <v>0</v>
      </c>
      <c r="M56" s="2">
        <f t="shared" si="6"/>
        <v>1</v>
      </c>
      <c r="N56">
        <f t="shared" si="7"/>
        <v>-4.4039561410834276</v>
      </c>
    </row>
    <row r="57" spans="1:14" x14ac:dyDescent="0.3">
      <c r="A57" s="1">
        <v>38779</v>
      </c>
      <c r="B57">
        <v>17.23</v>
      </c>
      <c r="D57">
        <f t="shared" si="0"/>
        <v>5</v>
      </c>
      <c r="E57" s="1">
        <f t="shared" si="1"/>
        <v>38772</v>
      </c>
      <c r="F57" s="1">
        <f t="shared" si="2"/>
        <v>38771</v>
      </c>
      <c r="G57" s="1">
        <f t="shared" si="3"/>
        <v>38770</v>
      </c>
      <c r="H57" s="1">
        <f t="shared" si="4"/>
        <v>38769</v>
      </c>
      <c r="I57" s="2">
        <f>IF(SUMIFS($B$2:$B$3564,$A$2:$A$3564,"="&amp;E57)=0,IF(SUMIFS($B$2:$B$3564,$A$2:$A$3564,"="&amp;F57)=0,IF(SUMIFS($B$2:$B$3564,$A$2:$A$3564,"="&amp;G57)=0,SUMIFS($B$2:$B$3564,$A$2:$A$3564,"="&amp;H57),SUMIFS($B$2:$B$3564,$A$2:$A$3564,"="&amp;G57)),SUMIFS($B$2:$B$3564,$A$2:$A$3564,"="&amp;F57)),SUMIFS($B$2:$B$3564,$A$2:$A$3564,"="&amp;E57))</f>
        <v>17.8</v>
      </c>
      <c r="K57" s="2">
        <f>SUMIFS($J$2:$J$3564,$A$2:$A$3564,"&gt;"&amp;E57,$A$2:$A$3564,"&lt;="&amp;A57)</f>
        <v>0</v>
      </c>
      <c r="L57" s="2">
        <f t="shared" si="5"/>
        <v>0</v>
      </c>
      <c r="M57" s="2">
        <f t="shared" si="6"/>
        <v>1</v>
      </c>
      <c r="N57">
        <f t="shared" si="7"/>
        <v>-3.2546406758201281</v>
      </c>
    </row>
    <row r="58" spans="1:14" x14ac:dyDescent="0.3">
      <c r="A58" s="1">
        <v>38782</v>
      </c>
      <c r="B58">
        <v>17.77</v>
      </c>
      <c r="D58">
        <f t="shared" si="0"/>
        <v>1</v>
      </c>
      <c r="E58" s="1">
        <f t="shared" si="1"/>
        <v>38775</v>
      </c>
      <c r="F58" s="1">
        <f t="shared" si="2"/>
        <v>38774</v>
      </c>
      <c r="G58" s="1">
        <f t="shared" si="3"/>
        <v>38773</v>
      </c>
      <c r="H58" s="1">
        <f t="shared" si="4"/>
        <v>38772</v>
      </c>
      <c r="I58" s="2">
        <f>IF(SUMIFS($B$2:$B$3564,$A$2:$A$3564,"="&amp;E58)=0,IF(SUMIFS($B$2:$B$3564,$A$2:$A$3564,"="&amp;F58)=0,IF(SUMIFS($B$2:$B$3564,$A$2:$A$3564,"="&amp;G58)=0,SUMIFS($B$2:$B$3564,$A$2:$A$3564,"="&amp;H58),SUMIFS($B$2:$B$3564,$A$2:$A$3564,"="&amp;G58)),SUMIFS($B$2:$B$3564,$A$2:$A$3564,"="&amp;F58)),SUMIFS($B$2:$B$3564,$A$2:$A$3564,"="&amp;E58))</f>
        <v>16.739999999999998</v>
      </c>
      <c r="K58" s="2">
        <f>SUMIFS($J$2:$J$3564,$A$2:$A$3564,"&gt;"&amp;E58,$A$2:$A$3564,"&lt;="&amp;A58)</f>
        <v>0</v>
      </c>
      <c r="L58" s="2">
        <f t="shared" si="5"/>
        <v>0</v>
      </c>
      <c r="M58" s="2">
        <f t="shared" si="6"/>
        <v>1</v>
      </c>
      <c r="N58">
        <f t="shared" si="7"/>
        <v>5.9710577105230751</v>
      </c>
    </row>
    <row r="59" spans="1:14" x14ac:dyDescent="0.3">
      <c r="A59" s="1">
        <v>38783</v>
      </c>
      <c r="B59">
        <v>17.18</v>
      </c>
      <c r="D59">
        <f t="shared" si="0"/>
        <v>2</v>
      </c>
      <c r="E59" s="1">
        <f t="shared" si="1"/>
        <v>38776</v>
      </c>
      <c r="F59" s="1">
        <f t="shared" si="2"/>
        <v>38775</v>
      </c>
      <c r="G59" s="1">
        <f t="shared" si="3"/>
        <v>38774</v>
      </c>
      <c r="H59" s="1">
        <f t="shared" si="4"/>
        <v>38773</v>
      </c>
      <c r="I59" s="2">
        <f>IF(SUMIFS($B$2:$B$3564,$A$2:$A$3564,"="&amp;E59)=0,IF(SUMIFS($B$2:$B$3564,$A$2:$A$3564,"="&amp;F59)=0,IF(SUMIFS($B$2:$B$3564,$A$2:$A$3564,"="&amp;G59)=0,SUMIFS($B$2:$B$3564,$A$2:$A$3564,"="&amp;H59),SUMIFS($B$2:$B$3564,$A$2:$A$3564,"="&amp;G59)),SUMIFS($B$2:$B$3564,$A$2:$A$3564,"="&amp;F59)),SUMIFS($B$2:$B$3564,$A$2:$A$3564,"="&amp;E59))</f>
        <v>17.12</v>
      </c>
      <c r="K59" s="2">
        <f>SUMIFS($J$2:$J$3564,$A$2:$A$3564,"&gt;"&amp;E59,$A$2:$A$3564,"&lt;="&amp;A59)</f>
        <v>0</v>
      </c>
      <c r="L59" s="2">
        <f t="shared" si="5"/>
        <v>0</v>
      </c>
      <c r="M59" s="2">
        <f t="shared" si="6"/>
        <v>1</v>
      </c>
      <c r="N59">
        <f t="shared" si="7"/>
        <v>0.34985458425131455</v>
      </c>
    </row>
    <row r="60" spans="1:14" x14ac:dyDescent="0.3">
      <c r="A60" s="1">
        <v>38784</v>
      </c>
      <c r="B60">
        <v>16.62</v>
      </c>
      <c r="D60">
        <f t="shared" si="0"/>
        <v>3</v>
      </c>
      <c r="E60" s="1">
        <f t="shared" si="1"/>
        <v>38777</v>
      </c>
      <c r="F60" s="1">
        <f t="shared" si="2"/>
        <v>38776</v>
      </c>
      <c r="G60" s="1">
        <f t="shared" si="3"/>
        <v>38775</v>
      </c>
      <c r="H60" s="1">
        <f t="shared" si="4"/>
        <v>38774</v>
      </c>
      <c r="I60" s="2">
        <f>IF(SUMIFS($B$2:$B$3564,$A$2:$A$3564,"="&amp;E60)=0,IF(SUMIFS($B$2:$B$3564,$A$2:$A$3564,"="&amp;F60)=0,IF(SUMIFS($B$2:$B$3564,$A$2:$A$3564,"="&amp;G60)=0,SUMIFS($B$2:$B$3564,$A$2:$A$3564,"="&amp;H60),SUMIFS($B$2:$B$3564,$A$2:$A$3564,"="&amp;G60)),SUMIFS($B$2:$B$3564,$A$2:$A$3564,"="&amp;F60)),SUMIFS($B$2:$B$3564,$A$2:$A$3564,"="&amp;E60))</f>
        <v>16.79</v>
      </c>
      <c r="K60" s="2">
        <f>SUMIFS($J$2:$J$3564,$A$2:$A$3564,"&gt;"&amp;E60,$A$2:$A$3564,"&lt;="&amp;A60)</f>
        <v>0</v>
      </c>
      <c r="L60" s="2">
        <f t="shared" si="5"/>
        <v>0</v>
      </c>
      <c r="M60" s="2">
        <f t="shared" si="6"/>
        <v>1</v>
      </c>
      <c r="N60">
        <f t="shared" si="7"/>
        <v>-1.017668166214722</v>
      </c>
    </row>
    <row r="61" spans="1:14" x14ac:dyDescent="0.3">
      <c r="A61" s="1">
        <v>38785</v>
      </c>
      <c r="B61">
        <v>16.28</v>
      </c>
      <c r="D61">
        <f t="shared" si="0"/>
        <v>4</v>
      </c>
      <c r="E61" s="1">
        <f t="shared" si="1"/>
        <v>38778</v>
      </c>
      <c r="F61" s="1">
        <f t="shared" si="2"/>
        <v>38777</v>
      </c>
      <c r="G61" s="1">
        <f t="shared" si="3"/>
        <v>38776</v>
      </c>
      <c r="H61" s="1">
        <f t="shared" si="4"/>
        <v>38775</v>
      </c>
      <c r="I61" s="2">
        <f>IF(SUMIFS($B$2:$B$3564,$A$2:$A$3564,"="&amp;E61)=0,IF(SUMIFS($B$2:$B$3564,$A$2:$A$3564,"="&amp;F61)=0,IF(SUMIFS($B$2:$B$3564,$A$2:$A$3564,"="&amp;G61)=0,SUMIFS($B$2:$B$3564,$A$2:$A$3564,"="&amp;H61),SUMIFS($B$2:$B$3564,$A$2:$A$3564,"="&amp;G61)),SUMIFS($B$2:$B$3564,$A$2:$A$3564,"="&amp;F61)),SUMIFS($B$2:$B$3564,$A$2:$A$3564,"="&amp;E61))</f>
        <v>16.88</v>
      </c>
      <c r="K61" s="2">
        <f>SUMIFS($J$2:$J$3564,$A$2:$A$3564,"&gt;"&amp;E61,$A$2:$A$3564,"&lt;="&amp;A61)</f>
        <v>0</v>
      </c>
      <c r="L61" s="2">
        <f t="shared" si="5"/>
        <v>0</v>
      </c>
      <c r="M61" s="2">
        <f t="shared" si="6"/>
        <v>1</v>
      </c>
      <c r="N61">
        <f t="shared" si="7"/>
        <v>-3.6192128593416681</v>
      </c>
    </row>
    <row r="62" spans="1:14" x14ac:dyDescent="0.3">
      <c r="A62" s="1">
        <v>38786</v>
      </c>
      <c r="B62">
        <v>16.68</v>
      </c>
      <c r="D62">
        <f t="shared" si="0"/>
        <v>5</v>
      </c>
      <c r="E62" s="1">
        <f t="shared" si="1"/>
        <v>38779</v>
      </c>
      <c r="F62" s="1">
        <f t="shared" si="2"/>
        <v>38778</v>
      </c>
      <c r="G62" s="1">
        <f t="shared" si="3"/>
        <v>38777</v>
      </c>
      <c r="H62" s="1">
        <f t="shared" si="4"/>
        <v>38776</v>
      </c>
      <c r="I62" s="2">
        <f>IF(SUMIFS($B$2:$B$3564,$A$2:$A$3564,"="&amp;E62)=0,IF(SUMIFS($B$2:$B$3564,$A$2:$A$3564,"="&amp;F62)=0,IF(SUMIFS($B$2:$B$3564,$A$2:$A$3564,"="&amp;G62)=0,SUMIFS($B$2:$B$3564,$A$2:$A$3564,"="&amp;H62),SUMIFS($B$2:$B$3564,$A$2:$A$3564,"="&amp;G62)),SUMIFS($B$2:$B$3564,$A$2:$A$3564,"="&amp;F62)),SUMIFS($B$2:$B$3564,$A$2:$A$3564,"="&amp;E62))</f>
        <v>17.23</v>
      </c>
      <c r="K62" s="2">
        <f>SUMIFS($J$2:$J$3564,$A$2:$A$3564,"&gt;"&amp;E62,$A$2:$A$3564,"&lt;="&amp;A62)</f>
        <v>0</v>
      </c>
      <c r="L62" s="2">
        <f t="shared" si="5"/>
        <v>0</v>
      </c>
      <c r="M62" s="2">
        <f t="shared" si="6"/>
        <v>1</v>
      </c>
      <c r="N62">
        <f t="shared" si="7"/>
        <v>-3.2441653609237564</v>
      </c>
    </row>
    <row r="63" spans="1:14" x14ac:dyDescent="0.3">
      <c r="A63" s="1">
        <v>38789</v>
      </c>
      <c r="B63">
        <v>16.850000000000001</v>
      </c>
      <c r="D63">
        <f t="shared" si="0"/>
        <v>1</v>
      </c>
      <c r="E63" s="1">
        <f t="shared" si="1"/>
        <v>38782</v>
      </c>
      <c r="F63" s="1">
        <f t="shared" si="2"/>
        <v>38781</v>
      </c>
      <c r="G63" s="1">
        <f t="shared" si="3"/>
        <v>38780</v>
      </c>
      <c r="H63" s="1">
        <f t="shared" si="4"/>
        <v>38779</v>
      </c>
      <c r="I63" s="2">
        <f>IF(SUMIFS($B$2:$B$3564,$A$2:$A$3564,"="&amp;E63)=0,IF(SUMIFS($B$2:$B$3564,$A$2:$A$3564,"="&amp;F63)=0,IF(SUMIFS($B$2:$B$3564,$A$2:$A$3564,"="&amp;G63)=0,SUMIFS($B$2:$B$3564,$A$2:$A$3564,"="&amp;H63),SUMIFS($B$2:$B$3564,$A$2:$A$3564,"="&amp;G63)),SUMIFS($B$2:$B$3564,$A$2:$A$3564,"="&amp;F63)),SUMIFS($B$2:$B$3564,$A$2:$A$3564,"="&amp;E63))</f>
        <v>17.77</v>
      </c>
      <c r="K63" s="2">
        <f>SUMIFS($J$2:$J$3564,$A$2:$A$3564,"&gt;"&amp;E63,$A$2:$A$3564,"&lt;="&amp;A63)</f>
        <v>0</v>
      </c>
      <c r="L63" s="2">
        <f t="shared" si="5"/>
        <v>0</v>
      </c>
      <c r="M63" s="2">
        <f t="shared" si="6"/>
        <v>1</v>
      </c>
      <c r="N63">
        <f t="shared" si="7"/>
        <v>-5.3160985368189113</v>
      </c>
    </row>
    <row r="64" spans="1:14" x14ac:dyDescent="0.3">
      <c r="A64" s="1">
        <v>38790</v>
      </c>
      <c r="B64">
        <v>16.399999999999999</v>
      </c>
      <c r="D64">
        <f t="shared" si="0"/>
        <v>2</v>
      </c>
      <c r="E64" s="1">
        <f t="shared" si="1"/>
        <v>38783</v>
      </c>
      <c r="F64" s="1">
        <f t="shared" si="2"/>
        <v>38782</v>
      </c>
      <c r="G64" s="1">
        <f t="shared" si="3"/>
        <v>38781</v>
      </c>
      <c r="H64" s="1">
        <f t="shared" si="4"/>
        <v>38780</v>
      </c>
      <c r="I64" s="2">
        <f>IF(SUMIFS($B$2:$B$3564,$A$2:$A$3564,"="&amp;E64)=0,IF(SUMIFS($B$2:$B$3564,$A$2:$A$3564,"="&amp;F64)=0,IF(SUMIFS($B$2:$B$3564,$A$2:$A$3564,"="&amp;G64)=0,SUMIFS($B$2:$B$3564,$A$2:$A$3564,"="&amp;H64),SUMIFS($B$2:$B$3564,$A$2:$A$3564,"="&amp;G64)),SUMIFS($B$2:$B$3564,$A$2:$A$3564,"="&amp;F64)),SUMIFS($B$2:$B$3564,$A$2:$A$3564,"="&amp;E64))</f>
        <v>17.18</v>
      </c>
      <c r="K64" s="2">
        <f>SUMIFS($J$2:$J$3564,$A$2:$A$3564,"&gt;"&amp;E64,$A$2:$A$3564,"&lt;="&amp;A64)</f>
        <v>0</v>
      </c>
      <c r="L64" s="2">
        <f t="shared" si="5"/>
        <v>0</v>
      </c>
      <c r="M64" s="2">
        <f t="shared" si="6"/>
        <v>1</v>
      </c>
      <c r="N64">
        <f t="shared" si="7"/>
        <v>-4.6464581725956622</v>
      </c>
    </row>
    <row r="65" spans="1:14" x14ac:dyDescent="0.3">
      <c r="A65" s="1">
        <v>38791</v>
      </c>
      <c r="B65">
        <v>16.7</v>
      </c>
      <c r="D65">
        <f t="shared" si="0"/>
        <v>3</v>
      </c>
      <c r="E65" s="1">
        <f t="shared" si="1"/>
        <v>38784</v>
      </c>
      <c r="F65" s="1">
        <f t="shared" si="2"/>
        <v>38783</v>
      </c>
      <c r="G65" s="1">
        <f t="shared" si="3"/>
        <v>38782</v>
      </c>
      <c r="H65" s="1">
        <f t="shared" si="4"/>
        <v>38781</v>
      </c>
      <c r="I65" s="2">
        <f>IF(SUMIFS($B$2:$B$3564,$A$2:$A$3564,"="&amp;E65)=0,IF(SUMIFS($B$2:$B$3564,$A$2:$A$3564,"="&amp;F65)=0,IF(SUMIFS($B$2:$B$3564,$A$2:$A$3564,"="&amp;G65)=0,SUMIFS($B$2:$B$3564,$A$2:$A$3564,"="&amp;H65),SUMIFS($B$2:$B$3564,$A$2:$A$3564,"="&amp;G65)),SUMIFS($B$2:$B$3564,$A$2:$A$3564,"="&amp;F65)),SUMIFS($B$2:$B$3564,$A$2:$A$3564,"="&amp;E65))</f>
        <v>16.62</v>
      </c>
      <c r="K65" s="2">
        <f>SUMIFS($J$2:$J$3564,$A$2:$A$3564,"&gt;"&amp;E65,$A$2:$A$3564,"&lt;="&amp;A65)</f>
        <v>0</v>
      </c>
      <c r="L65" s="2">
        <f t="shared" si="5"/>
        <v>0</v>
      </c>
      <c r="M65" s="2">
        <f t="shared" si="6"/>
        <v>1</v>
      </c>
      <c r="N65">
        <f t="shared" si="7"/>
        <v>0.48019299954072114</v>
      </c>
    </row>
    <row r="66" spans="1:14" x14ac:dyDescent="0.3">
      <c r="A66" s="1">
        <v>38792</v>
      </c>
      <c r="B66">
        <v>16.62</v>
      </c>
      <c r="D66">
        <f t="shared" ref="D66:D129" si="8">WEEKDAY(A66,2)</f>
        <v>4</v>
      </c>
      <c r="E66" s="1">
        <f t="shared" si="1"/>
        <v>38785</v>
      </c>
      <c r="F66" s="1">
        <f t="shared" si="2"/>
        <v>38784</v>
      </c>
      <c r="G66" s="1">
        <f t="shared" si="3"/>
        <v>38783</v>
      </c>
      <c r="H66" s="1">
        <f t="shared" si="4"/>
        <v>38782</v>
      </c>
      <c r="I66" s="2">
        <f>IF(SUMIFS($B$2:$B$3564,$A$2:$A$3564,"="&amp;E66)=0,IF(SUMIFS($B$2:$B$3564,$A$2:$A$3564,"="&amp;F66)=0,IF(SUMIFS($B$2:$B$3564,$A$2:$A$3564,"="&amp;G66)=0,SUMIFS($B$2:$B$3564,$A$2:$A$3564,"="&amp;H66),SUMIFS($B$2:$B$3564,$A$2:$A$3564,"="&amp;G66)),SUMIFS($B$2:$B$3564,$A$2:$A$3564,"="&amp;F66)),SUMIFS($B$2:$B$3564,$A$2:$A$3564,"="&amp;E66))</f>
        <v>16.28</v>
      </c>
      <c r="K66" s="2">
        <f>SUMIFS($J$2:$J$3564,$A$2:$A$3564,"&gt;"&amp;E66,$A$2:$A$3564,"&lt;="&amp;A66)</f>
        <v>0</v>
      </c>
      <c r="L66" s="2">
        <f t="shared" si="5"/>
        <v>0</v>
      </c>
      <c r="M66" s="2">
        <f t="shared" si="6"/>
        <v>1</v>
      </c>
      <c r="N66">
        <f t="shared" si="7"/>
        <v>2.0669428852907981</v>
      </c>
    </row>
    <row r="67" spans="1:14" x14ac:dyDescent="0.3">
      <c r="A67" s="1">
        <v>38793</v>
      </c>
      <c r="B67">
        <v>16.440000000000001</v>
      </c>
      <c r="D67">
        <f t="shared" si="8"/>
        <v>5</v>
      </c>
      <c r="E67" s="1">
        <f t="shared" si="1"/>
        <v>38786</v>
      </c>
      <c r="F67" s="1">
        <f t="shared" si="2"/>
        <v>38785</v>
      </c>
      <c r="G67" s="1">
        <f t="shared" si="3"/>
        <v>38784</v>
      </c>
      <c r="H67" s="1">
        <f t="shared" si="4"/>
        <v>38783</v>
      </c>
      <c r="I67" s="2">
        <f>IF(SUMIFS($B$2:$B$3564,$A$2:$A$3564,"="&amp;E67)=0,IF(SUMIFS($B$2:$B$3564,$A$2:$A$3564,"="&amp;F67)=0,IF(SUMIFS($B$2:$B$3564,$A$2:$A$3564,"="&amp;G67)=0,SUMIFS($B$2:$B$3564,$A$2:$A$3564,"="&amp;H67),SUMIFS($B$2:$B$3564,$A$2:$A$3564,"="&amp;G67)),SUMIFS($B$2:$B$3564,$A$2:$A$3564,"="&amp;F67)),SUMIFS($B$2:$B$3564,$A$2:$A$3564,"="&amp;E67))</f>
        <v>16.68</v>
      </c>
      <c r="K67" s="2">
        <f>SUMIFS($J$2:$J$3564,$A$2:$A$3564,"&gt;"&amp;E67,$A$2:$A$3564,"&lt;="&amp;A67)</f>
        <v>0</v>
      </c>
      <c r="L67" s="2">
        <f t="shared" si="5"/>
        <v>0</v>
      </c>
      <c r="M67" s="2">
        <f t="shared" si="6"/>
        <v>1</v>
      </c>
      <c r="N67">
        <f t="shared" si="7"/>
        <v>-1.4493007302566752</v>
      </c>
    </row>
    <row r="68" spans="1:14" x14ac:dyDescent="0.3">
      <c r="A68" s="1">
        <v>38796</v>
      </c>
      <c r="B68">
        <v>16.62</v>
      </c>
      <c r="D68">
        <f t="shared" si="8"/>
        <v>1</v>
      </c>
      <c r="E68" s="1">
        <f t="shared" si="1"/>
        <v>38789</v>
      </c>
      <c r="F68" s="1">
        <f t="shared" si="2"/>
        <v>38788</v>
      </c>
      <c r="G68" s="1">
        <f t="shared" si="3"/>
        <v>38787</v>
      </c>
      <c r="H68" s="1">
        <f t="shared" si="4"/>
        <v>38786</v>
      </c>
      <c r="I68" s="2">
        <f>IF(SUMIFS($B$2:$B$3564,$A$2:$A$3564,"="&amp;E68)=0,IF(SUMIFS($B$2:$B$3564,$A$2:$A$3564,"="&amp;F68)=0,IF(SUMIFS($B$2:$B$3564,$A$2:$A$3564,"="&amp;G68)=0,SUMIFS($B$2:$B$3564,$A$2:$A$3564,"="&amp;H68),SUMIFS($B$2:$B$3564,$A$2:$A$3564,"="&amp;G68)),SUMIFS($B$2:$B$3564,$A$2:$A$3564,"="&amp;F68)),SUMIFS($B$2:$B$3564,$A$2:$A$3564,"="&amp;E68))</f>
        <v>16.850000000000001</v>
      </c>
      <c r="K68" s="2">
        <f>SUMIFS($J$2:$J$3564,$A$2:$A$3564,"&gt;"&amp;E68,$A$2:$A$3564,"&lt;="&amp;A68)</f>
        <v>0</v>
      </c>
      <c r="L68" s="2">
        <f t="shared" si="5"/>
        <v>0</v>
      </c>
      <c r="M68" s="2">
        <f t="shared" si="6"/>
        <v>1</v>
      </c>
      <c r="N68">
        <f t="shared" si="7"/>
        <v>-1.3743867371068581</v>
      </c>
    </row>
    <row r="69" spans="1:14" x14ac:dyDescent="0.3">
      <c r="A69" s="1">
        <v>38797</v>
      </c>
      <c r="B69">
        <v>17.02</v>
      </c>
      <c r="D69">
        <f t="shared" si="8"/>
        <v>2</v>
      </c>
      <c r="E69" s="1">
        <f t="shared" si="1"/>
        <v>38790</v>
      </c>
      <c r="F69" s="1">
        <f t="shared" si="2"/>
        <v>38789</v>
      </c>
      <c r="G69" s="1">
        <f t="shared" si="3"/>
        <v>38788</v>
      </c>
      <c r="H69" s="1">
        <f t="shared" si="4"/>
        <v>38787</v>
      </c>
      <c r="I69" s="2">
        <f>IF(SUMIFS($B$2:$B$3564,$A$2:$A$3564,"="&amp;E69)=0,IF(SUMIFS($B$2:$B$3564,$A$2:$A$3564,"="&amp;F69)=0,IF(SUMIFS($B$2:$B$3564,$A$2:$A$3564,"="&amp;G69)=0,SUMIFS($B$2:$B$3564,$A$2:$A$3564,"="&amp;H69),SUMIFS($B$2:$B$3564,$A$2:$A$3564,"="&amp;G69)),SUMIFS($B$2:$B$3564,$A$2:$A$3564,"="&amp;F69)),SUMIFS($B$2:$B$3564,$A$2:$A$3564,"="&amp;E69))</f>
        <v>16.399999999999999</v>
      </c>
      <c r="K69" s="2">
        <f>SUMIFS($J$2:$J$3564,$A$2:$A$3564,"&gt;"&amp;E69,$A$2:$A$3564,"&lt;="&amp;A69)</f>
        <v>0</v>
      </c>
      <c r="L69" s="2">
        <f t="shared" si="5"/>
        <v>0</v>
      </c>
      <c r="M69" s="2">
        <f t="shared" si="6"/>
        <v>1</v>
      </c>
      <c r="N69">
        <f t="shared" si="7"/>
        <v>3.710778831507537</v>
      </c>
    </row>
    <row r="70" spans="1:14" x14ac:dyDescent="0.3">
      <c r="A70" s="1">
        <v>38798</v>
      </c>
      <c r="B70">
        <v>16.809999999999999</v>
      </c>
      <c r="D70">
        <f t="shared" si="8"/>
        <v>3</v>
      </c>
      <c r="E70" s="1">
        <f t="shared" si="1"/>
        <v>38791</v>
      </c>
      <c r="F70" s="1">
        <f t="shared" si="2"/>
        <v>38790</v>
      </c>
      <c r="G70" s="1">
        <f t="shared" si="3"/>
        <v>38789</v>
      </c>
      <c r="H70" s="1">
        <f t="shared" si="4"/>
        <v>38788</v>
      </c>
      <c r="I70" s="2">
        <f>IF(SUMIFS($B$2:$B$3564,$A$2:$A$3564,"="&amp;E70)=0,IF(SUMIFS($B$2:$B$3564,$A$2:$A$3564,"="&amp;F70)=0,IF(SUMIFS($B$2:$B$3564,$A$2:$A$3564,"="&amp;G70)=0,SUMIFS($B$2:$B$3564,$A$2:$A$3564,"="&amp;H70),SUMIFS($B$2:$B$3564,$A$2:$A$3564,"="&amp;G70)),SUMIFS($B$2:$B$3564,$A$2:$A$3564,"="&amp;F70)),SUMIFS($B$2:$B$3564,$A$2:$A$3564,"="&amp;E70))</f>
        <v>16.7</v>
      </c>
      <c r="K70" s="2">
        <f>SUMIFS($J$2:$J$3564,$A$2:$A$3564,"&gt;"&amp;E70,$A$2:$A$3564,"&lt;="&amp;A70)</f>
        <v>0</v>
      </c>
      <c r="L70" s="2">
        <f t="shared" si="5"/>
        <v>0</v>
      </c>
      <c r="M70" s="2">
        <f t="shared" si="6"/>
        <v>1</v>
      </c>
      <c r="N70">
        <f t="shared" si="7"/>
        <v>0.65652279978148798</v>
      </c>
    </row>
    <row r="71" spans="1:14" x14ac:dyDescent="0.3">
      <c r="A71" s="1">
        <v>38799</v>
      </c>
      <c r="B71">
        <v>16.850000000000001</v>
      </c>
      <c r="D71">
        <f t="shared" si="8"/>
        <v>4</v>
      </c>
      <c r="E71" s="1">
        <f t="shared" ref="E71:E134" si="9">A71-7</f>
        <v>38792</v>
      </c>
      <c r="F71" s="1">
        <f t="shared" si="2"/>
        <v>38791</v>
      </c>
      <c r="G71" s="1">
        <f t="shared" si="3"/>
        <v>38790</v>
      </c>
      <c r="H71" s="1">
        <f t="shared" si="4"/>
        <v>38789</v>
      </c>
      <c r="I71" s="2">
        <f>IF(SUMIFS($B$2:$B$3564,$A$2:$A$3564,"="&amp;E71)=0,IF(SUMIFS($B$2:$B$3564,$A$2:$A$3564,"="&amp;F71)=0,IF(SUMIFS($B$2:$B$3564,$A$2:$A$3564,"="&amp;G71)=0,SUMIFS($B$2:$B$3564,$A$2:$A$3564,"="&amp;H71),SUMIFS($B$2:$B$3564,$A$2:$A$3564,"="&amp;G71)),SUMIFS($B$2:$B$3564,$A$2:$A$3564,"="&amp;F71)),SUMIFS($B$2:$B$3564,$A$2:$A$3564,"="&amp;E71))</f>
        <v>16.62</v>
      </c>
      <c r="K71" s="2">
        <f>SUMIFS($J$2:$J$3564,$A$2:$A$3564,"&gt;"&amp;E71,$A$2:$A$3564,"&lt;="&amp;A71)</f>
        <v>0</v>
      </c>
      <c r="L71" s="2">
        <f t="shared" si="5"/>
        <v>0</v>
      </c>
      <c r="M71" s="2">
        <f t="shared" si="6"/>
        <v>1</v>
      </c>
      <c r="N71">
        <f t="shared" si="7"/>
        <v>1.3743867371068645</v>
      </c>
    </row>
    <row r="72" spans="1:14" x14ac:dyDescent="0.3">
      <c r="A72" s="1">
        <v>38800</v>
      </c>
      <c r="B72">
        <v>17.13</v>
      </c>
      <c r="D72">
        <f t="shared" si="8"/>
        <v>5</v>
      </c>
      <c r="E72" s="1">
        <f t="shared" si="9"/>
        <v>38793</v>
      </c>
      <c r="F72" s="1">
        <f t="shared" ref="F72:F135" si="10">E72-1</f>
        <v>38792</v>
      </c>
      <c r="G72" s="1">
        <f t="shared" ref="G72:G135" si="11">E72-2</f>
        <v>38791</v>
      </c>
      <c r="H72" s="1">
        <f t="shared" ref="H72:H135" si="12">E72-3</f>
        <v>38790</v>
      </c>
      <c r="I72" s="2">
        <f>IF(SUMIFS($B$2:$B$3564,$A$2:$A$3564,"="&amp;E72)=0,IF(SUMIFS($B$2:$B$3564,$A$2:$A$3564,"="&amp;F72)=0,IF(SUMIFS($B$2:$B$3564,$A$2:$A$3564,"="&amp;G72)=0,SUMIFS($B$2:$B$3564,$A$2:$A$3564,"="&amp;H72),SUMIFS($B$2:$B$3564,$A$2:$A$3564,"="&amp;G72)),SUMIFS($B$2:$B$3564,$A$2:$A$3564,"="&amp;F72)),SUMIFS($B$2:$B$3564,$A$2:$A$3564,"="&amp;E72))</f>
        <v>16.440000000000001</v>
      </c>
      <c r="K72" s="2">
        <f>SUMIFS($J$2:$J$3564,$A$2:$A$3564,"&gt;"&amp;E72,$A$2:$A$3564,"&lt;="&amp;A72)</f>
        <v>0</v>
      </c>
      <c r="L72" s="2">
        <f t="shared" si="5"/>
        <v>0</v>
      </c>
      <c r="M72" s="2">
        <f t="shared" si="6"/>
        <v>1</v>
      </c>
      <c r="N72">
        <f t="shared" si="7"/>
        <v>4.1113922707994552</v>
      </c>
    </row>
    <row r="73" spans="1:14" x14ac:dyDescent="0.3">
      <c r="A73" s="1">
        <v>38803</v>
      </c>
      <c r="B73">
        <v>17.48</v>
      </c>
      <c r="D73">
        <f t="shared" si="8"/>
        <v>1</v>
      </c>
      <c r="E73" s="1">
        <f t="shared" si="9"/>
        <v>38796</v>
      </c>
      <c r="F73" s="1">
        <f t="shared" si="10"/>
        <v>38795</v>
      </c>
      <c r="G73" s="1">
        <f t="shared" si="11"/>
        <v>38794</v>
      </c>
      <c r="H73" s="1">
        <f t="shared" si="12"/>
        <v>38793</v>
      </c>
      <c r="I73" s="2">
        <f>IF(SUMIFS($B$2:$B$3564,$A$2:$A$3564,"="&amp;E73)=0,IF(SUMIFS($B$2:$B$3564,$A$2:$A$3564,"="&amp;F73)=0,IF(SUMIFS($B$2:$B$3564,$A$2:$A$3564,"="&amp;G73)=0,SUMIFS($B$2:$B$3564,$A$2:$A$3564,"="&amp;H73),SUMIFS($B$2:$B$3564,$A$2:$A$3564,"="&amp;G73)),SUMIFS($B$2:$B$3564,$A$2:$A$3564,"="&amp;F73)),SUMIFS($B$2:$B$3564,$A$2:$A$3564,"="&amp;E73))</f>
        <v>16.62</v>
      </c>
      <c r="K73" s="2">
        <f>SUMIFS($J$2:$J$3564,$A$2:$A$3564,"&gt;"&amp;E73,$A$2:$A$3564,"&lt;="&amp;A73)</f>
        <v>0</v>
      </c>
      <c r="L73" s="2">
        <f t="shared" ref="L73:L136" si="13">IF(K73&lt;&gt;0,LOOKUP(K73,C67:C73,B67:B73),0)</f>
        <v>0</v>
      </c>
      <c r="M73" s="2">
        <f t="shared" ref="M73:M136" si="14">IF(K73&lt;&gt;0,L73/K73,1)</f>
        <v>1</v>
      </c>
      <c r="N73">
        <f t="shared" ref="N73:N136" si="15">LN(B73*M73/I73)*100</f>
        <v>5.0450580800087197</v>
      </c>
    </row>
    <row r="74" spans="1:14" x14ac:dyDescent="0.3">
      <c r="A74" s="1">
        <v>38804</v>
      </c>
      <c r="B74">
        <v>18.170000000000002</v>
      </c>
      <c r="D74">
        <f t="shared" si="8"/>
        <v>2</v>
      </c>
      <c r="E74" s="1">
        <f t="shared" si="9"/>
        <v>38797</v>
      </c>
      <c r="F74" s="1">
        <f t="shared" si="10"/>
        <v>38796</v>
      </c>
      <c r="G74" s="1">
        <f t="shared" si="11"/>
        <v>38795</v>
      </c>
      <c r="H74" s="1">
        <f t="shared" si="12"/>
        <v>38794</v>
      </c>
      <c r="I74" s="2">
        <f>IF(SUMIFS($B$2:$B$3564,$A$2:$A$3564,"="&amp;E74)=0,IF(SUMIFS($B$2:$B$3564,$A$2:$A$3564,"="&amp;F74)=0,IF(SUMIFS($B$2:$B$3564,$A$2:$A$3564,"="&amp;G74)=0,SUMIFS($B$2:$B$3564,$A$2:$A$3564,"="&amp;H74),SUMIFS($B$2:$B$3564,$A$2:$A$3564,"="&amp;G74)),SUMIFS($B$2:$B$3564,$A$2:$A$3564,"="&amp;F74)),SUMIFS($B$2:$B$3564,$A$2:$A$3564,"="&amp;E74))</f>
        <v>17.02</v>
      </c>
      <c r="K74" s="2">
        <f>SUMIFS($J$2:$J$3564,$A$2:$A$3564,"&gt;"&amp;E74,$A$2:$A$3564,"&lt;="&amp;A74)</f>
        <v>0</v>
      </c>
      <c r="L74" s="2">
        <f t="shared" si="13"/>
        <v>0</v>
      </c>
      <c r="M74" s="2">
        <f t="shared" si="14"/>
        <v>1</v>
      </c>
      <c r="N74">
        <f t="shared" si="15"/>
        <v>6.5382759262851922</v>
      </c>
    </row>
    <row r="75" spans="1:14" x14ac:dyDescent="0.3">
      <c r="A75" s="1">
        <v>38805</v>
      </c>
      <c r="B75">
        <v>18.2</v>
      </c>
      <c r="D75">
        <f t="shared" si="8"/>
        <v>3</v>
      </c>
      <c r="E75" s="1">
        <f t="shared" si="9"/>
        <v>38798</v>
      </c>
      <c r="F75" s="1">
        <f t="shared" si="10"/>
        <v>38797</v>
      </c>
      <c r="G75" s="1">
        <f t="shared" si="11"/>
        <v>38796</v>
      </c>
      <c r="H75" s="1">
        <f t="shared" si="12"/>
        <v>38795</v>
      </c>
      <c r="I75" s="2">
        <f>IF(SUMIFS($B$2:$B$3564,$A$2:$A$3564,"="&amp;E75)=0,IF(SUMIFS($B$2:$B$3564,$A$2:$A$3564,"="&amp;F75)=0,IF(SUMIFS($B$2:$B$3564,$A$2:$A$3564,"="&amp;G75)=0,SUMIFS($B$2:$B$3564,$A$2:$A$3564,"="&amp;H75),SUMIFS($B$2:$B$3564,$A$2:$A$3564,"="&amp;G75)),SUMIFS($B$2:$B$3564,$A$2:$A$3564,"="&amp;F75)),SUMIFS($B$2:$B$3564,$A$2:$A$3564,"="&amp;E75))</f>
        <v>16.809999999999999</v>
      </c>
      <c r="K75" s="2">
        <f>SUMIFS($J$2:$J$3564,$A$2:$A$3564,"&gt;"&amp;E75,$A$2:$A$3564,"&lt;="&amp;A75)</f>
        <v>0</v>
      </c>
      <c r="L75" s="2">
        <f t="shared" si="13"/>
        <v>0</v>
      </c>
      <c r="M75" s="2">
        <f t="shared" si="14"/>
        <v>1</v>
      </c>
      <c r="N75">
        <f t="shared" si="15"/>
        <v>7.9447646662225466</v>
      </c>
    </row>
    <row r="76" spans="1:14" x14ac:dyDescent="0.3">
      <c r="A76" s="1">
        <v>38806</v>
      </c>
      <c r="B76">
        <v>18.27</v>
      </c>
      <c r="D76">
        <f t="shared" si="8"/>
        <v>4</v>
      </c>
      <c r="E76" s="1">
        <f t="shared" si="9"/>
        <v>38799</v>
      </c>
      <c r="F76" s="1">
        <f t="shared" si="10"/>
        <v>38798</v>
      </c>
      <c r="G76" s="1">
        <f t="shared" si="11"/>
        <v>38797</v>
      </c>
      <c r="H76" s="1">
        <f t="shared" si="12"/>
        <v>38796</v>
      </c>
      <c r="I76" s="2">
        <f>IF(SUMIFS($B$2:$B$3564,$A$2:$A$3564,"="&amp;E76)=0,IF(SUMIFS($B$2:$B$3564,$A$2:$A$3564,"="&amp;F76)=0,IF(SUMIFS($B$2:$B$3564,$A$2:$A$3564,"="&amp;G76)=0,SUMIFS($B$2:$B$3564,$A$2:$A$3564,"="&amp;H76),SUMIFS($B$2:$B$3564,$A$2:$A$3564,"="&amp;G76)),SUMIFS($B$2:$B$3564,$A$2:$A$3564,"="&amp;F76)),SUMIFS($B$2:$B$3564,$A$2:$A$3564,"="&amp;E76))</f>
        <v>16.850000000000001</v>
      </c>
      <c r="K76" s="2">
        <f>SUMIFS($J$2:$J$3564,$A$2:$A$3564,"&gt;"&amp;E76,$A$2:$A$3564,"&lt;="&amp;A76)</f>
        <v>0</v>
      </c>
      <c r="L76" s="2">
        <f t="shared" si="13"/>
        <v>0</v>
      </c>
      <c r="M76" s="2">
        <f t="shared" si="14"/>
        <v>1</v>
      </c>
      <c r="N76">
        <f t="shared" si="15"/>
        <v>8.0909713591544481</v>
      </c>
    </row>
    <row r="77" spans="1:14" x14ac:dyDescent="0.3">
      <c r="A77" s="1">
        <v>38807</v>
      </c>
      <c r="B77">
        <v>17.899999999999999</v>
      </c>
      <c r="D77">
        <f t="shared" si="8"/>
        <v>5</v>
      </c>
      <c r="E77" s="1">
        <f t="shared" si="9"/>
        <v>38800</v>
      </c>
      <c r="F77" s="1">
        <f t="shared" si="10"/>
        <v>38799</v>
      </c>
      <c r="G77" s="1">
        <f t="shared" si="11"/>
        <v>38798</v>
      </c>
      <c r="H77" s="1">
        <f t="shared" si="12"/>
        <v>38797</v>
      </c>
      <c r="I77" s="2">
        <f>IF(SUMIFS($B$2:$B$3564,$A$2:$A$3564,"="&amp;E77)=0,IF(SUMIFS($B$2:$B$3564,$A$2:$A$3564,"="&amp;F77)=0,IF(SUMIFS($B$2:$B$3564,$A$2:$A$3564,"="&amp;G77)=0,SUMIFS($B$2:$B$3564,$A$2:$A$3564,"="&amp;H77),SUMIFS($B$2:$B$3564,$A$2:$A$3564,"="&amp;G77)),SUMIFS($B$2:$B$3564,$A$2:$A$3564,"="&amp;F77)),SUMIFS($B$2:$B$3564,$A$2:$A$3564,"="&amp;E77))</f>
        <v>17.13</v>
      </c>
      <c r="K77" s="2">
        <f>SUMIFS($J$2:$J$3564,$A$2:$A$3564,"&gt;"&amp;E77,$A$2:$A$3564,"&lt;="&amp;A77)</f>
        <v>0</v>
      </c>
      <c r="L77" s="2">
        <f t="shared" si="13"/>
        <v>0</v>
      </c>
      <c r="M77" s="2">
        <f t="shared" si="14"/>
        <v>1</v>
      </c>
      <c r="N77">
        <f t="shared" si="15"/>
        <v>4.3969400510680794</v>
      </c>
    </row>
    <row r="78" spans="1:14" x14ac:dyDescent="0.3">
      <c r="A78" s="1">
        <v>38810</v>
      </c>
      <c r="B78">
        <v>18.329999999999998</v>
      </c>
      <c r="D78">
        <f t="shared" si="8"/>
        <v>1</v>
      </c>
      <c r="E78" s="1">
        <f t="shared" si="9"/>
        <v>38803</v>
      </c>
      <c r="F78" s="1">
        <f t="shared" si="10"/>
        <v>38802</v>
      </c>
      <c r="G78" s="1">
        <f t="shared" si="11"/>
        <v>38801</v>
      </c>
      <c r="H78" s="1">
        <f t="shared" si="12"/>
        <v>38800</v>
      </c>
      <c r="I78" s="2">
        <f>IF(SUMIFS($B$2:$B$3564,$A$2:$A$3564,"="&amp;E78)=0,IF(SUMIFS($B$2:$B$3564,$A$2:$A$3564,"="&amp;F78)=0,IF(SUMIFS($B$2:$B$3564,$A$2:$A$3564,"="&amp;G78)=0,SUMIFS($B$2:$B$3564,$A$2:$A$3564,"="&amp;H78),SUMIFS($B$2:$B$3564,$A$2:$A$3564,"="&amp;G78)),SUMIFS($B$2:$B$3564,$A$2:$A$3564,"="&amp;F78)),SUMIFS($B$2:$B$3564,$A$2:$A$3564,"="&amp;E78))</f>
        <v>17.48</v>
      </c>
      <c r="K78" s="2">
        <f>SUMIFS($J$2:$J$3564,$A$2:$A$3564,"&gt;"&amp;E78,$A$2:$A$3564,"&lt;="&amp;A78)</f>
        <v>0</v>
      </c>
      <c r="L78" s="2">
        <f t="shared" si="13"/>
        <v>0</v>
      </c>
      <c r="M78" s="2">
        <f t="shared" si="14"/>
        <v>1</v>
      </c>
      <c r="N78">
        <f t="shared" si="15"/>
        <v>4.7481691624224229</v>
      </c>
    </row>
    <row r="79" spans="1:14" x14ac:dyDescent="0.3">
      <c r="A79" s="1">
        <v>38811</v>
      </c>
      <c r="B79">
        <v>17.96</v>
      </c>
      <c r="D79">
        <f t="shared" si="8"/>
        <v>2</v>
      </c>
      <c r="E79" s="1">
        <f t="shared" si="9"/>
        <v>38804</v>
      </c>
      <c r="F79" s="1">
        <f t="shared" si="10"/>
        <v>38803</v>
      </c>
      <c r="G79" s="1">
        <f t="shared" si="11"/>
        <v>38802</v>
      </c>
      <c r="H79" s="1">
        <f t="shared" si="12"/>
        <v>38801</v>
      </c>
      <c r="I79" s="2">
        <f>IF(SUMIFS($B$2:$B$3564,$A$2:$A$3564,"="&amp;E79)=0,IF(SUMIFS($B$2:$B$3564,$A$2:$A$3564,"="&amp;F79)=0,IF(SUMIFS($B$2:$B$3564,$A$2:$A$3564,"="&amp;G79)=0,SUMIFS($B$2:$B$3564,$A$2:$A$3564,"="&amp;H79),SUMIFS($B$2:$B$3564,$A$2:$A$3564,"="&amp;G79)),SUMIFS($B$2:$B$3564,$A$2:$A$3564,"="&amp;F79)),SUMIFS($B$2:$B$3564,$A$2:$A$3564,"="&amp;E79))</f>
        <v>18.170000000000002</v>
      </c>
      <c r="K79" s="2">
        <f>SUMIFS($J$2:$J$3564,$A$2:$A$3564,"&gt;"&amp;E79,$A$2:$A$3564,"&lt;="&amp;A79)</f>
        <v>0</v>
      </c>
      <c r="L79" s="2">
        <f t="shared" si="13"/>
        <v>0</v>
      </c>
      <c r="M79" s="2">
        <f t="shared" si="14"/>
        <v>1</v>
      </c>
      <c r="N79">
        <f t="shared" si="15"/>
        <v>-1.1624819534026321</v>
      </c>
    </row>
    <row r="80" spans="1:14" x14ac:dyDescent="0.3">
      <c r="A80" s="1">
        <v>38812</v>
      </c>
      <c r="B80">
        <v>17.84</v>
      </c>
      <c r="D80">
        <f t="shared" si="8"/>
        <v>3</v>
      </c>
      <c r="E80" s="1">
        <f t="shared" si="9"/>
        <v>38805</v>
      </c>
      <c r="F80" s="1">
        <f t="shared" si="10"/>
        <v>38804</v>
      </c>
      <c r="G80" s="1">
        <f t="shared" si="11"/>
        <v>38803</v>
      </c>
      <c r="H80" s="1">
        <f t="shared" si="12"/>
        <v>38802</v>
      </c>
      <c r="I80" s="2">
        <f>IF(SUMIFS($B$2:$B$3564,$A$2:$A$3564,"="&amp;E80)=0,IF(SUMIFS($B$2:$B$3564,$A$2:$A$3564,"="&amp;F80)=0,IF(SUMIFS($B$2:$B$3564,$A$2:$A$3564,"="&amp;G80)=0,SUMIFS($B$2:$B$3564,$A$2:$A$3564,"="&amp;H80),SUMIFS($B$2:$B$3564,$A$2:$A$3564,"="&amp;G80)),SUMIFS($B$2:$B$3564,$A$2:$A$3564,"="&amp;F80)),SUMIFS($B$2:$B$3564,$A$2:$A$3564,"="&amp;E80))</f>
        <v>18.2</v>
      </c>
      <c r="K80" s="2">
        <f>SUMIFS($J$2:$J$3564,$A$2:$A$3564,"&gt;"&amp;E80,$A$2:$A$3564,"&lt;="&amp;A80)</f>
        <v>0</v>
      </c>
      <c r="L80" s="2">
        <f t="shared" si="13"/>
        <v>0</v>
      </c>
      <c r="M80" s="2">
        <f t="shared" si="14"/>
        <v>1</v>
      </c>
      <c r="N80">
        <f t="shared" si="15"/>
        <v>-1.9978466930886274</v>
      </c>
    </row>
    <row r="81" spans="1:14" x14ac:dyDescent="0.3">
      <c r="A81" s="1">
        <v>38813</v>
      </c>
      <c r="B81">
        <v>17.77</v>
      </c>
      <c r="D81">
        <f t="shared" si="8"/>
        <v>4</v>
      </c>
      <c r="E81" s="1">
        <f t="shared" si="9"/>
        <v>38806</v>
      </c>
      <c r="F81" s="1">
        <f t="shared" si="10"/>
        <v>38805</v>
      </c>
      <c r="G81" s="1">
        <f t="shared" si="11"/>
        <v>38804</v>
      </c>
      <c r="H81" s="1">
        <f t="shared" si="12"/>
        <v>38803</v>
      </c>
      <c r="I81" s="2">
        <f>IF(SUMIFS($B$2:$B$3564,$A$2:$A$3564,"="&amp;E81)=0,IF(SUMIFS($B$2:$B$3564,$A$2:$A$3564,"="&amp;F81)=0,IF(SUMIFS($B$2:$B$3564,$A$2:$A$3564,"="&amp;G81)=0,SUMIFS($B$2:$B$3564,$A$2:$A$3564,"="&amp;H81),SUMIFS($B$2:$B$3564,$A$2:$A$3564,"="&amp;G81)),SUMIFS($B$2:$B$3564,$A$2:$A$3564,"="&amp;F81)),SUMIFS($B$2:$B$3564,$A$2:$A$3564,"="&amp;E81))</f>
        <v>18.27</v>
      </c>
      <c r="K81" s="2">
        <f>SUMIFS($J$2:$J$3564,$A$2:$A$3564,"&gt;"&amp;E81,$A$2:$A$3564,"&lt;="&amp;A81)</f>
        <v>0</v>
      </c>
      <c r="L81" s="2">
        <f t="shared" si="13"/>
        <v>0</v>
      </c>
      <c r="M81" s="2">
        <f t="shared" si="14"/>
        <v>1</v>
      </c>
      <c r="N81">
        <f t="shared" si="15"/>
        <v>-2.7748728223355426</v>
      </c>
    </row>
    <row r="82" spans="1:14" x14ac:dyDescent="0.3">
      <c r="A82" s="1">
        <v>38814</v>
      </c>
      <c r="B82">
        <v>17.12</v>
      </c>
      <c r="C82">
        <v>17.22</v>
      </c>
      <c r="D82">
        <f t="shared" si="8"/>
        <v>5</v>
      </c>
      <c r="E82" s="1">
        <f t="shared" si="9"/>
        <v>38807</v>
      </c>
      <c r="F82" s="1">
        <f t="shared" si="10"/>
        <v>38806</v>
      </c>
      <c r="G82" s="1">
        <f t="shared" si="11"/>
        <v>38805</v>
      </c>
      <c r="H82" s="1">
        <f t="shared" si="12"/>
        <v>38804</v>
      </c>
      <c r="I82" s="2">
        <f>IF(SUMIFS($B$2:$B$3564,$A$2:$A$3564,"="&amp;E82)=0,IF(SUMIFS($B$2:$B$3564,$A$2:$A$3564,"="&amp;F82)=0,IF(SUMIFS($B$2:$B$3564,$A$2:$A$3564,"="&amp;G82)=0,SUMIFS($B$2:$B$3564,$A$2:$A$3564,"="&amp;H82),SUMIFS($B$2:$B$3564,$A$2:$A$3564,"="&amp;G82)),SUMIFS($B$2:$B$3564,$A$2:$A$3564,"="&amp;F82)),SUMIFS($B$2:$B$3564,$A$2:$A$3564,"="&amp;E82))</f>
        <v>17.899999999999999</v>
      </c>
      <c r="K82" s="2">
        <f>SUMIFS($J$2:$J$3564,$A$2:$A$3564,"&gt;"&amp;E82,$A$2:$A$3564,"&lt;="&amp;A82)</f>
        <v>0</v>
      </c>
      <c r="L82" s="2">
        <f t="shared" si="13"/>
        <v>0</v>
      </c>
      <c r="M82" s="2">
        <f t="shared" si="14"/>
        <v>1</v>
      </c>
      <c r="N82">
        <f t="shared" si="15"/>
        <v>-4.4553342133113158</v>
      </c>
    </row>
    <row r="83" spans="1:14" x14ac:dyDescent="0.3">
      <c r="A83" s="1">
        <v>38817</v>
      </c>
      <c r="B83">
        <v>17.16</v>
      </c>
      <c r="D83">
        <f t="shared" si="8"/>
        <v>1</v>
      </c>
      <c r="E83" s="1">
        <f t="shared" si="9"/>
        <v>38810</v>
      </c>
      <c r="F83" s="1">
        <f t="shared" si="10"/>
        <v>38809</v>
      </c>
      <c r="G83" s="1">
        <f t="shared" si="11"/>
        <v>38808</v>
      </c>
      <c r="H83" s="1">
        <f t="shared" si="12"/>
        <v>38807</v>
      </c>
      <c r="I83" s="2">
        <f>IF(SUMIFS($B$2:$B$3564,$A$2:$A$3564,"="&amp;E83)=0,IF(SUMIFS($B$2:$B$3564,$A$2:$A$3564,"="&amp;F83)=0,IF(SUMIFS($B$2:$B$3564,$A$2:$A$3564,"="&amp;G83)=0,SUMIFS($B$2:$B$3564,$A$2:$A$3564,"="&amp;H83),SUMIFS($B$2:$B$3564,$A$2:$A$3564,"="&amp;G83)),SUMIFS($B$2:$B$3564,$A$2:$A$3564,"="&amp;F83)),SUMIFS($B$2:$B$3564,$A$2:$A$3564,"="&amp;E83))</f>
        <v>18.329999999999998</v>
      </c>
      <c r="J83">
        <v>17.22</v>
      </c>
      <c r="K83" s="2">
        <f>SUMIFS($J$2:$J$3564,$A$2:$A$3564,"&gt;"&amp;E83,$A$2:$A$3564,"&lt;="&amp;A83)</f>
        <v>17.22</v>
      </c>
      <c r="L83" s="2">
        <f t="shared" si="13"/>
        <v>17.12</v>
      </c>
      <c r="M83" s="2">
        <f t="shared" si="14"/>
        <v>0.99419279907084801</v>
      </c>
      <c r="N83">
        <f t="shared" si="15"/>
        <v>-7.1782096077785944</v>
      </c>
    </row>
    <row r="84" spans="1:14" x14ac:dyDescent="0.3">
      <c r="A84" s="1">
        <v>38818</v>
      </c>
      <c r="B84">
        <v>17.2</v>
      </c>
      <c r="D84">
        <f t="shared" si="8"/>
        <v>2</v>
      </c>
      <c r="E84" s="1">
        <f t="shared" si="9"/>
        <v>38811</v>
      </c>
      <c r="F84" s="1">
        <f t="shared" si="10"/>
        <v>38810</v>
      </c>
      <c r="G84" s="1">
        <f t="shared" si="11"/>
        <v>38809</v>
      </c>
      <c r="H84" s="1">
        <f t="shared" si="12"/>
        <v>38808</v>
      </c>
      <c r="I84" s="2">
        <f>IF(SUMIFS($B$2:$B$3564,$A$2:$A$3564,"="&amp;E84)=0,IF(SUMIFS($B$2:$B$3564,$A$2:$A$3564,"="&amp;F84)=0,IF(SUMIFS($B$2:$B$3564,$A$2:$A$3564,"="&amp;G84)=0,SUMIFS($B$2:$B$3564,$A$2:$A$3564,"="&amp;H84),SUMIFS($B$2:$B$3564,$A$2:$A$3564,"="&amp;G84)),SUMIFS($B$2:$B$3564,$A$2:$A$3564,"="&amp;F84)),SUMIFS($B$2:$B$3564,$A$2:$A$3564,"="&amp;E84))</f>
        <v>17.96</v>
      </c>
      <c r="K84" s="2">
        <f>SUMIFS($J$2:$J$3564,$A$2:$A$3564,"&gt;"&amp;E84,$A$2:$A$3564,"&lt;="&amp;A84)</f>
        <v>17.22</v>
      </c>
      <c r="L84" s="2">
        <f t="shared" si="13"/>
        <v>17.12</v>
      </c>
      <c r="M84" s="2">
        <f t="shared" si="14"/>
        <v>0.99419279907084801</v>
      </c>
      <c r="N84">
        <f t="shared" si="15"/>
        <v>-4.9061807340634829</v>
      </c>
    </row>
    <row r="85" spans="1:14" x14ac:dyDescent="0.3">
      <c r="A85" s="1">
        <v>38819</v>
      </c>
      <c r="B85">
        <v>17.059999999999999</v>
      </c>
      <c r="D85">
        <f t="shared" si="8"/>
        <v>3</v>
      </c>
      <c r="E85" s="1">
        <f t="shared" si="9"/>
        <v>38812</v>
      </c>
      <c r="F85" s="1">
        <f t="shared" si="10"/>
        <v>38811</v>
      </c>
      <c r="G85" s="1">
        <f t="shared" si="11"/>
        <v>38810</v>
      </c>
      <c r="H85" s="1">
        <f t="shared" si="12"/>
        <v>38809</v>
      </c>
      <c r="I85" s="2">
        <f>IF(SUMIFS($B$2:$B$3564,$A$2:$A$3564,"="&amp;E85)=0,IF(SUMIFS($B$2:$B$3564,$A$2:$A$3564,"="&amp;F85)=0,IF(SUMIFS($B$2:$B$3564,$A$2:$A$3564,"="&amp;G85)=0,SUMIFS($B$2:$B$3564,$A$2:$A$3564,"="&amp;H85),SUMIFS($B$2:$B$3564,$A$2:$A$3564,"="&amp;G85)),SUMIFS($B$2:$B$3564,$A$2:$A$3564,"="&amp;F85)),SUMIFS($B$2:$B$3564,$A$2:$A$3564,"="&amp;E85))</f>
        <v>17.84</v>
      </c>
      <c r="K85" s="2">
        <f>SUMIFS($J$2:$J$3564,$A$2:$A$3564,"&gt;"&amp;E85,$A$2:$A$3564,"&lt;="&amp;A85)</f>
        <v>17.22</v>
      </c>
      <c r="L85" s="2">
        <f t="shared" si="13"/>
        <v>17.12</v>
      </c>
      <c r="M85" s="2">
        <f t="shared" si="14"/>
        <v>0.99419279907084801</v>
      </c>
      <c r="N85">
        <f t="shared" si="15"/>
        <v>-5.0530713374318932</v>
      </c>
    </row>
    <row r="86" spans="1:14" x14ac:dyDescent="0.3">
      <c r="A86" s="1">
        <v>38820</v>
      </c>
      <c r="B86">
        <v>16.86</v>
      </c>
      <c r="D86">
        <f t="shared" si="8"/>
        <v>4</v>
      </c>
      <c r="E86" s="1">
        <f t="shared" si="9"/>
        <v>38813</v>
      </c>
      <c r="F86" s="1">
        <f t="shared" si="10"/>
        <v>38812</v>
      </c>
      <c r="G86" s="1">
        <f t="shared" si="11"/>
        <v>38811</v>
      </c>
      <c r="H86" s="1">
        <f t="shared" si="12"/>
        <v>38810</v>
      </c>
      <c r="I86" s="2">
        <f>IF(SUMIFS($B$2:$B$3564,$A$2:$A$3564,"="&amp;E86)=0,IF(SUMIFS($B$2:$B$3564,$A$2:$A$3564,"="&amp;F86)=0,IF(SUMIFS($B$2:$B$3564,$A$2:$A$3564,"="&amp;G86)=0,SUMIFS($B$2:$B$3564,$A$2:$A$3564,"="&amp;H86),SUMIFS($B$2:$B$3564,$A$2:$A$3564,"="&amp;G86)),SUMIFS($B$2:$B$3564,$A$2:$A$3564,"="&amp;F86)),SUMIFS($B$2:$B$3564,$A$2:$A$3564,"="&amp;E86))</f>
        <v>17.77</v>
      </c>
      <c r="K86" s="2">
        <f>SUMIFS($J$2:$J$3564,$A$2:$A$3564,"&gt;"&amp;E86,$A$2:$A$3564,"&lt;="&amp;A86)</f>
        <v>17.22</v>
      </c>
      <c r="L86" s="2">
        <f t="shared" si="13"/>
        <v>17.12</v>
      </c>
      <c r="M86" s="2">
        <f t="shared" si="14"/>
        <v>0.99419279907084801</v>
      </c>
      <c r="N86">
        <f t="shared" si="15"/>
        <v>-5.8391817878839039</v>
      </c>
    </row>
    <row r="87" spans="1:14" x14ac:dyDescent="0.3">
      <c r="A87" s="1">
        <v>38824</v>
      </c>
      <c r="B87">
        <v>17.27</v>
      </c>
      <c r="D87">
        <f t="shared" si="8"/>
        <v>1</v>
      </c>
      <c r="E87" s="1">
        <f t="shared" si="9"/>
        <v>38817</v>
      </c>
      <c r="F87" s="1">
        <f t="shared" si="10"/>
        <v>38816</v>
      </c>
      <c r="G87" s="1">
        <f t="shared" si="11"/>
        <v>38815</v>
      </c>
      <c r="H87" s="1">
        <f t="shared" si="12"/>
        <v>38814</v>
      </c>
      <c r="I87" s="2">
        <f>IF(SUMIFS($B$2:$B$3564,$A$2:$A$3564,"="&amp;E87)=0,IF(SUMIFS($B$2:$B$3564,$A$2:$A$3564,"="&amp;F87)=0,IF(SUMIFS($B$2:$B$3564,$A$2:$A$3564,"="&amp;G87)=0,SUMIFS($B$2:$B$3564,$A$2:$A$3564,"="&amp;H87),SUMIFS($B$2:$B$3564,$A$2:$A$3564,"="&amp;G87)),SUMIFS($B$2:$B$3564,$A$2:$A$3564,"="&amp;F87)),SUMIFS($B$2:$B$3564,$A$2:$A$3564,"="&amp;E87))</f>
        <v>17.16</v>
      </c>
      <c r="K87" s="2">
        <f>SUMIFS($J$2:$J$3564,$A$2:$A$3564,"&gt;"&amp;E87,$A$2:$A$3564,"&lt;="&amp;A87)</f>
        <v>0</v>
      </c>
      <c r="L87" s="2">
        <f t="shared" si="13"/>
        <v>0</v>
      </c>
      <c r="M87" s="2">
        <f t="shared" si="14"/>
        <v>1</v>
      </c>
      <c r="N87">
        <f t="shared" si="15"/>
        <v>0.63897980987709879</v>
      </c>
    </row>
    <row r="88" spans="1:14" x14ac:dyDescent="0.3">
      <c r="A88" s="1">
        <v>38825</v>
      </c>
      <c r="B88">
        <v>17.940000000000001</v>
      </c>
      <c r="D88">
        <f t="shared" si="8"/>
        <v>2</v>
      </c>
      <c r="E88" s="1">
        <f t="shared" si="9"/>
        <v>38818</v>
      </c>
      <c r="F88" s="1">
        <f t="shared" si="10"/>
        <v>38817</v>
      </c>
      <c r="G88" s="1">
        <f t="shared" si="11"/>
        <v>38816</v>
      </c>
      <c r="H88" s="1">
        <f t="shared" si="12"/>
        <v>38815</v>
      </c>
      <c r="I88" s="2">
        <f>IF(SUMIFS($B$2:$B$3564,$A$2:$A$3564,"="&amp;E88)=0,IF(SUMIFS($B$2:$B$3564,$A$2:$A$3564,"="&amp;F88)=0,IF(SUMIFS($B$2:$B$3564,$A$2:$A$3564,"="&amp;G88)=0,SUMIFS($B$2:$B$3564,$A$2:$A$3564,"="&amp;H88),SUMIFS($B$2:$B$3564,$A$2:$A$3564,"="&amp;G88)),SUMIFS($B$2:$B$3564,$A$2:$A$3564,"="&amp;F88)),SUMIFS($B$2:$B$3564,$A$2:$A$3564,"="&amp;E88))</f>
        <v>17.2</v>
      </c>
      <c r="K88" s="2">
        <f>SUMIFS($J$2:$J$3564,$A$2:$A$3564,"&gt;"&amp;E88,$A$2:$A$3564,"&lt;="&amp;A88)</f>
        <v>0</v>
      </c>
      <c r="L88" s="2">
        <f t="shared" si="13"/>
        <v>0</v>
      </c>
      <c r="M88" s="2">
        <f t="shared" si="14"/>
        <v>1</v>
      </c>
      <c r="N88">
        <f t="shared" si="15"/>
        <v>4.2123472811242815</v>
      </c>
    </row>
    <row r="89" spans="1:14" x14ac:dyDescent="0.3">
      <c r="A89" s="1">
        <v>38826</v>
      </c>
      <c r="B89">
        <v>17.8</v>
      </c>
      <c r="D89">
        <f t="shared" si="8"/>
        <v>3</v>
      </c>
      <c r="E89" s="1">
        <f t="shared" si="9"/>
        <v>38819</v>
      </c>
      <c r="F89" s="1">
        <f t="shared" si="10"/>
        <v>38818</v>
      </c>
      <c r="G89" s="1">
        <f t="shared" si="11"/>
        <v>38817</v>
      </c>
      <c r="H89" s="1">
        <f t="shared" si="12"/>
        <v>38816</v>
      </c>
      <c r="I89" s="2">
        <f>IF(SUMIFS($B$2:$B$3564,$A$2:$A$3564,"="&amp;E89)=0,IF(SUMIFS($B$2:$B$3564,$A$2:$A$3564,"="&amp;F89)=0,IF(SUMIFS($B$2:$B$3564,$A$2:$A$3564,"="&amp;G89)=0,SUMIFS($B$2:$B$3564,$A$2:$A$3564,"="&amp;H89),SUMIFS($B$2:$B$3564,$A$2:$A$3564,"="&amp;G89)),SUMIFS($B$2:$B$3564,$A$2:$A$3564,"="&amp;F89)),SUMIFS($B$2:$B$3564,$A$2:$A$3564,"="&amp;E89))</f>
        <v>17.059999999999999</v>
      </c>
      <c r="K89" s="2">
        <f>SUMIFS($J$2:$J$3564,$A$2:$A$3564,"&gt;"&amp;E89,$A$2:$A$3564,"&lt;="&amp;A89)</f>
        <v>0</v>
      </c>
      <c r="L89" s="2">
        <f t="shared" si="13"/>
        <v>0</v>
      </c>
      <c r="M89" s="2">
        <f t="shared" si="14"/>
        <v>1</v>
      </c>
      <c r="N89">
        <f t="shared" si="15"/>
        <v>4.2461915234506424</v>
      </c>
    </row>
    <row r="90" spans="1:14" x14ac:dyDescent="0.3">
      <c r="A90" s="1">
        <v>38827</v>
      </c>
      <c r="B90">
        <v>17.5</v>
      </c>
      <c r="D90">
        <f t="shared" si="8"/>
        <v>4</v>
      </c>
      <c r="E90" s="1">
        <f t="shared" si="9"/>
        <v>38820</v>
      </c>
      <c r="F90" s="1">
        <f t="shared" si="10"/>
        <v>38819</v>
      </c>
      <c r="G90" s="1">
        <f t="shared" si="11"/>
        <v>38818</v>
      </c>
      <c r="H90" s="1">
        <f t="shared" si="12"/>
        <v>38817</v>
      </c>
      <c r="I90" s="2">
        <f>IF(SUMIFS($B$2:$B$3564,$A$2:$A$3564,"="&amp;E90)=0,IF(SUMIFS($B$2:$B$3564,$A$2:$A$3564,"="&amp;F90)=0,IF(SUMIFS($B$2:$B$3564,$A$2:$A$3564,"="&amp;G90)=0,SUMIFS($B$2:$B$3564,$A$2:$A$3564,"="&amp;H90),SUMIFS($B$2:$B$3564,$A$2:$A$3564,"="&amp;G90)),SUMIFS($B$2:$B$3564,$A$2:$A$3564,"="&amp;F90)),SUMIFS($B$2:$B$3564,$A$2:$A$3564,"="&amp;E90))</f>
        <v>16.86</v>
      </c>
      <c r="K90" s="2">
        <f>SUMIFS($J$2:$J$3564,$A$2:$A$3564,"&gt;"&amp;E90,$A$2:$A$3564,"&lt;="&amp;A90)</f>
        <v>0</v>
      </c>
      <c r="L90" s="2">
        <f t="shared" si="13"/>
        <v>0</v>
      </c>
      <c r="M90" s="2">
        <f t="shared" si="14"/>
        <v>1</v>
      </c>
      <c r="N90">
        <f t="shared" si="15"/>
        <v>3.7256928355759071</v>
      </c>
    </row>
    <row r="91" spans="1:14" x14ac:dyDescent="0.3">
      <c r="A91" s="1">
        <v>38828</v>
      </c>
      <c r="B91">
        <v>17.54</v>
      </c>
      <c r="D91">
        <f t="shared" si="8"/>
        <v>5</v>
      </c>
      <c r="E91" s="1">
        <f t="shared" si="9"/>
        <v>38821</v>
      </c>
      <c r="F91" s="1">
        <f t="shared" si="10"/>
        <v>38820</v>
      </c>
      <c r="G91" s="1">
        <f t="shared" si="11"/>
        <v>38819</v>
      </c>
      <c r="H91" s="1">
        <f t="shared" si="12"/>
        <v>38818</v>
      </c>
      <c r="I91" s="2">
        <f>IF(SUMIFS($B$2:$B$3564,$A$2:$A$3564,"="&amp;E91)=0,IF(SUMIFS($B$2:$B$3564,$A$2:$A$3564,"="&amp;F91)=0,IF(SUMIFS($B$2:$B$3564,$A$2:$A$3564,"="&amp;G91)=0,SUMIFS($B$2:$B$3564,$A$2:$A$3564,"="&amp;H91),SUMIFS($B$2:$B$3564,$A$2:$A$3564,"="&amp;G91)),SUMIFS($B$2:$B$3564,$A$2:$A$3564,"="&amp;F91)),SUMIFS($B$2:$B$3564,$A$2:$A$3564,"="&amp;E91))</f>
        <v>16.86</v>
      </c>
      <c r="K91" s="2">
        <f>SUMIFS($J$2:$J$3564,$A$2:$A$3564,"&gt;"&amp;E91,$A$2:$A$3564,"&lt;="&amp;A91)</f>
        <v>0</v>
      </c>
      <c r="L91" s="2">
        <f t="shared" si="13"/>
        <v>0</v>
      </c>
      <c r="M91" s="2">
        <f t="shared" si="14"/>
        <v>1</v>
      </c>
      <c r="N91">
        <f t="shared" si="15"/>
        <v>3.9540034370327675</v>
      </c>
    </row>
    <row r="92" spans="1:14" x14ac:dyDescent="0.3">
      <c r="A92" s="1">
        <v>38831</v>
      </c>
      <c r="B92">
        <v>17.38</v>
      </c>
      <c r="D92">
        <f t="shared" si="8"/>
        <v>1</v>
      </c>
      <c r="E92" s="1">
        <f t="shared" si="9"/>
        <v>38824</v>
      </c>
      <c r="F92" s="1">
        <f t="shared" si="10"/>
        <v>38823</v>
      </c>
      <c r="G92" s="1">
        <f t="shared" si="11"/>
        <v>38822</v>
      </c>
      <c r="H92" s="1">
        <f t="shared" si="12"/>
        <v>38821</v>
      </c>
      <c r="I92" s="2">
        <f>IF(SUMIFS($B$2:$B$3564,$A$2:$A$3564,"="&amp;E92)=0,IF(SUMIFS($B$2:$B$3564,$A$2:$A$3564,"="&amp;F92)=0,IF(SUMIFS($B$2:$B$3564,$A$2:$A$3564,"="&amp;G92)=0,SUMIFS($B$2:$B$3564,$A$2:$A$3564,"="&amp;H92),SUMIFS($B$2:$B$3564,$A$2:$A$3564,"="&amp;G92)),SUMIFS($B$2:$B$3564,$A$2:$A$3564,"="&amp;F92)),SUMIFS($B$2:$B$3564,$A$2:$A$3564,"="&amp;E92))</f>
        <v>17.27</v>
      </c>
      <c r="K92" s="2">
        <f>SUMIFS($J$2:$J$3564,$A$2:$A$3564,"&gt;"&amp;E92,$A$2:$A$3564,"&lt;="&amp;A92)</f>
        <v>0</v>
      </c>
      <c r="L92" s="2">
        <f t="shared" si="13"/>
        <v>0</v>
      </c>
      <c r="M92" s="2">
        <f t="shared" si="14"/>
        <v>1</v>
      </c>
      <c r="N92">
        <f t="shared" si="15"/>
        <v>0.63492276786587443</v>
      </c>
    </row>
    <row r="93" spans="1:14" x14ac:dyDescent="0.3">
      <c r="A93" s="1">
        <v>38832</v>
      </c>
      <c r="B93">
        <v>17.13</v>
      </c>
      <c r="D93">
        <f t="shared" si="8"/>
        <v>2</v>
      </c>
      <c r="E93" s="1">
        <f t="shared" si="9"/>
        <v>38825</v>
      </c>
      <c r="F93" s="1">
        <f t="shared" si="10"/>
        <v>38824</v>
      </c>
      <c r="G93" s="1">
        <f t="shared" si="11"/>
        <v>38823</v>
      </c>
      <c r="H93" s="1">
        <f t="shared" si="12"/>
        <v>38822</v>
      </c>
      <c r="I93" s="2">
        <f>IF(SUMIFS($B$2:$B$3564,$A$2:$A$3564,"="&amp;E93)=0,IF(SUMIFS($B$2:$B$3564,$A$2:$A$3564,"="&amp;F93)=0,IF(SUMIFS($B$2:$B$3564,$A$2:$A$3564,"="&amp;G93)=0,SUMIFS($B$2:$B$3564,$A$2:$A$3564,"="&amp;H93),SUMIFS($B$2:$B$3564,$A$2:$A$3564,"="&amp;G93)),SUMIFS($B$2:$B$3564,$A$2:$A$3564,"="&amp;F93)),SUMIFS($B$2:$B$3564,$A$2:$A$3564,"="&amp;E93))</f>
        <v>17.940000000000001</v>
      </c>
      <c r="K93" s="2">
        <f>SUMIFS($J$2:$J$3564,$A$2:$A$3564,"&gt;"&amp;E93,$A$2:$A$3564,"&lt;="&amp;A93)</f>
        <v>0</v>
      </c>
      <c r="L93" s="2">
        <f t="shared" si="13"/>
        <v>0</v>
      </c>
      <c r="M93" s="2">
        <f t="shared" si="14"/>
        <v>1</v>
      </c>
      <c r="N93">
        <f t="shared" si="15"/>
        <v>-4.6201544294621604</v>
      </c>
    </row>
    <row r="94" spans="1:14" x14ac:dyDescent="0.3">
      <c r="A94" s="1">
        <v>38833</v>
      </c>
      <c r="B94">
        <v>17.12</v>
      </c>
      <c r="D94">
        <f t="shared" si="8"/>
        <v>3</v>
      </c>
      <c r="E94" s="1">
        <f t="shared" si="9"/>
        <v>38826</v>
      </c>
      <c r="F94" s="1">
        <f t="shared" si="10"/>
        <v>38825</v>
      </c>
      <c r="G94" s="1">
        <f t="shared" si="11"/>
        <v>38824</v>
      </c>
      <c r="H94" s="1">
        <f t="shared" si="12"/>
        <v>38823</v>
      </c>
      <c r="I94" s="2">
        <f>IF(SUMIFS($B$2:$B$3564,$A$2:$A$3564,"="&amp;E94)=0,IF(SUMIFS($B$2:$B$3564,$A$2:$A$3564,"="&amp;F94)=0,IF(SUMIFS($B$2:$B$3564,$A$2:$A$3564,"="&amp;G94)=0,SUMIFS($B$2:$B$3564,$A$2:$A$3564,"="&amp;H94),SUMIFS($B$2:$B$3564,$A$2:$A$3564,"="&amp;G94)),SUMIFS($B$2:$B$3564,$A$2:$A$3564,"="&amp;F94)),SUMIFS($B$2:$B$3564,$A$2:$A$3564,"="&amp;E94))</f>
        <v>17.8</v>
      </c>
      <c r="K94" s="2">
        <f>SUMIFS($J$2:$J$3564,$A$2:$A$3564,"&gt;"&amp;E94,$A$2:$A$3564,"&lt;="&amp;A94)</f>
        <v>0</v>
      </c>
      <c r="L94" s="2">
        <f t="shared" si="13"/>
        <v>0</v>
      </c>
      <c r="M94" s="2">
        <f t="shared" si="14"/>
        <v>1</v>
      </c>
      <c r="N94">
        <f t="shared" si="15"/>
        <v>-3.895108658444336</v>
      </c>
    </row>
    <row r="95" spans="1:14" x14ac:dyDescent="0.3">
      <c r="A95" s="1">
        <v>38834</v>
      </c>
      <c r="B95">
        <v>17.13</v>
      </c>
      <c r="D95">
        <f t="shared" si="8"/>
        <v>4</v>
      </c>
      <c r="E95" s="1">
        <f t="shared" si="9"/>
        <v>38827</v>
      </c>
      <c r="F95" s="1">
        <f t="shared" si="10"/>
        <v>38826</v>
      </c>
      <c r="G95" s="1">
        <f t="shared" si="11"/>
        <v>38825</v>
      </c>
      <c r="H95" s="1">
        <f t="shared" si="12"/>
        <v>38824</v>
      </c>
      <c r="I95" s="2">
        <f>IF(SUMIFS($B$2:$B$3564,$A$2:$A$3564,"="&amp;E95)=0,IF(SUMIFS($B$2:$B$3564,$A$2:$A$3564,"="&amp;F95)=0,IF(SUMIFS($B$2:$B$3564,$A$2:$A$3564,"="&amp;G95)=0,SUMIFS($B$2:$B$3564,$A$2:$A$3564,"="&amp;H95),SUMIFS($B$2:$B$3564,$A$2:$A$3564,"="&amp;G95)),SUMIFS($B$2:$B$3564,$A$2:$A$3564,"="&amp;F95)),SUMIFS($B$2:$B$3564,$A$2:$A$3564,"="&amp;E95))</f>
        <v>17.5</v>
      </c>
      <c r="K95" s="2">
        <f>SUMIFS($J$2:$J$3564,$A$2:$A$3564,"&gt;"&amp;E95,$A$2:$A$3564,"&lt;="&amp;A95)</f>
        <v>0</v>
      </c>
      <c r="L95" s="2">
        <f t="shared" si="13"/>
        <v>0</v>
      </c>
      <c r="M95" s="2">
        <f t="shared" si="14"/>
        <v>1</v>
      </c>
      <c r="N95">
        <f t="shared" si="15"/>
        <v>-2.1369568593439929</v>
      </c>
    </row>
    <row r="96" spans="1:14" x14ac:dyDescent="0.3">
      <c r="A96" s="1">
        <v>38835</v>
      </c>
      <c r="B96">
        <v>17.43</v>
      </c>
      <c r="D96">
        <f t="shared" si="8"/>
        <v>5</v>
      </c>
      <c r="E96" s="1">
        <f t="shared" si="9"/>
        <v>38828</v>
      </c>
      <c r="F96" s="1">
        <f t="shared" si="10"/>
        <v>38827</v>
      </c>
      <c r="G96" s="1">
        <f t="shared" si="11"/>
        <v>38826</v>
      </c>
      <c r="H96" s="1">
        <f t="shared" si="12"/>
        <v>38825</v>
      </c>
      <c r="I96" s="2">
        <f>IF(SUMIFS($B$2:$B$3564,$A$2:$A$3564,"="&amp;E96)=0,IF(SUMIFS($B$2:$B$3564,$A$2:$A$3564,"="&amp;F96)=0,IF(SUMIFS($B$2:$B$3564,$A$2:$A$3564,"="&amp;G96)=0,SUMIFS($B$2:$B$3564,$A$2:$A$3564,"="&amp;H96),SUMIFS($B$2:$B$3564,$A$2:$A$3564,"="&amp;G96)),SUMIFS($B$2:$B$3564,$A$2:$A$3564,"="&amp;F96)),SUMIFS($B$2:$B$3564,$A$2:$A$3564,"="&amp;E96))</f>
        <v>17.54</v>
      </c>
      <c r="K96" s="2">
        <f>SUMIFS($J$2:$J$3564,$A$2:$A$3564,"&gt;"&amp;E96,$A$2:$A$3564,"&lt;="&amp;A96)</f>
        <v>0</v>
      </c>
      <c r="L96" s="2">
        <f t="shared" si="13"/>
        <v>0</v>
      </c>
      <c r="M96" s="2">
        <f t="shared" si="14"/>
        <v>1</v>
      </c>
      <c r="N96">
        <f t="shared" si="15"/>
        <v>-0.62911274121074034</v>
      </c>
    </row>
    <row r="97" spans="1:14" x14ac:dyDescent="0.3">
      <c r="A97" s="1">
        <v>38838</v>
      </c>
      <c r="B97">
        <v>17.73</v>
      </c>
      <c r="D97">
        <f t="shared" si="8"/>
        <v>1</v>
      </c>
      <c r="E97" s="1">
        <f t="shared" si="9"/>
        <v>38831</v>
      </c>
      <c r="F97" s="1">
        <f t="shared" si="10"/>
        <v>38830</v>
      </c>
      <c r="G97" s="1">
        <f t="shared" si="11"/>
        <v>38829</v>
      </c>
      <c r="H97" s="1">
        <f t="shared" si="12"/>
        <v>38828</v>
      </c>
      <c r="I97" s="2">
        <f>IF(SUMIFS($B$2:$B$3564,$A$2:$A$3564,"="&amp;E97)=0,IF(SUMIFS($B$2:$B$3564,$A$2:$A$3564,"="&amp;F97)=0,IF(SUMIFS($B$2:$B$3564,$A$2:$A$3564,"="&amp;G97)=0,SUMIFS($B$2:$B$3564,$A$2:$A$3564,"="&amp;H97),SUMIFS($B$2:$B$3564,$A$2:$A$3564,"="&amp;G97)),SUMIFS($B$2:$B$3564,$A$2:$A$3564,"="&amp;F97)),SUMIFS($B$2:$B$3564,$A$2:$A$3564,"="&amp;E97))</f>
        <v>17.38</v>
      </c>
      <c r="K97" s="2">
        <f>SUMIFS($J$2:$J$3564,$A$2:$A$3564,"&gt;"&amp;E97,$A$2:$A$3564,"&lt;="&amp;A97)</f>
        <v>0</v>
      </c>
      <c r="L97" s="2">
        <f t="shared" si="13"/>
        <v>0</v>
      </c>
      <c r="M97" s="2">
        <f t="shared" si="14"/>
        <v>1</v>
      </c>
      <c r="N97">
        <f t="shared" si="15"/>
        <v>1.9938000248870589</v>
      </c>
    </row>
    <row r="98" spans="1:14" x14ac:dyDescent="0.3">
      <c r="A98" s="1">
        <v>38839</v>
      </c>
      <c r="B98">
        <v>17.91</v>
      </c>
      <c r="D98">
        <f t="shared" si="8"/>
        <v>2</v>
      </c>
      <c r="E98" s="1">
        <f t="shared" si="9"/>
        <v>38832</v>
      </c>
      <c r="F98" s="1">
        <f t="shared" si="10"/>
        <v>38831</v>
      </c>
      <c r="G98" s="1">
        <f t="shared" si="11"/>
        <v>38830</v>
      </c>
      <c r="H98" s="1">
        <f t="shared" si="12"/>
        <v>38829</v>
      </c>
      <c r="I98" s="2">
        <f>IF(SUMIFS($B$2:$B$3564,$A$2:$A$3564,"="&amp;E98)=0,IF(SUMIFS($B$2:$B$3564,$A$2:$A$3564,"="&amp;F98)=0,IF(SUMIFS($B$2:$B$3564,$A$2:$A$3564,"="&amp;G98)=0,SUMIFS($B$2:$B$3564,$A$2:$A$3564,"="&amp;H98),SUMIFS($B$2:$B$3564,$A$2:$A$3564,"="&amp;G98)),SUMIFS($B$2:$B$3564,$A$2:$A$3564,"="&amp;F98)),SUMIFS($B$2:$B$3564,$A$2:$A$3564,"="&amp;E98))</f>
        <v>17.13</v>
      </c>
      <c r="K98" s="2">
        <f>SUMIFS($J$2:$J$3564,$A$2:$A$3564,"&gt;"&amp;E98,$A$2:$A$3564,"&lt;="&amp;A98)</f>
        <v>0</v>
      </c>
      <c r="L98" s="2">
        <f t="shared" si="13"/>
        <v>0</v>
      </c>
      <c r="M98" s="2">
        <f t="shared" si="14"/>
        <v>1</v>
      </c>
      <c r="N98">
        <f t="shared" si="15"/>
        <v>4.4527903736591989</v>
      </c>
    </row>
    <row r="99" spans="1:14" x14ac:dyDescent="0.3">
      <c r="A99" s="1">
        <v>38840</v>
      </c>
      <c r="B99">
        <v>17.690000000000001</v>
      </c>
      <c r="D99">
        <f t="shared" si="8"/>
        <v>3</v>
      </c>
      <c r="E99" s="1">
        <f t="shared" si="9"/>
        <v>38833</v>
      </c>
      <c r="F99" s="1">
        <f t="shared" si="10"/>
        <v>38832</v>
      </c>
      <c r="G99" s="1">
        <f t="shared" si="11"/>
        <v>38831</v>
      </c>
      <c r="H99" s="1">
        <f t="shared" si="12"/>
        <v>38830</v>
      </c>
      <c r="I99" s="2">
        <f>IF(SUMIFS($B$2:$B$3564,$A$2:$A$3564,"="&amp;E99)=0,IF(SUMIFS($B$2:$B$3564,$A$2:$A$3564,"="&amp;F99)=0,IF(SUMIFS($B$2:$B$3564,$A$2:$A$3564,"="&amp;G99)=0,SUMIFS($B$2:$B$3564,$A$2:$A$3564,"="&amp;H99),SUMIFS($B$2:$B$3564,$A$2:$A$3564,"="&amp;G99)),SUMIFS($B$2:$B$3564,$A$2:$A$3564,"="&amp;F99)),SUMIFS($B$2:$B$3564,$A$2:$A$3564,"="&amp;E99))</f>
        <v>17.12</v>
      </c>
      <c r="K99" s="2">
        <f>SUMIFS($J$2:$J$3564,$A$2:$A$3564,"&gt;"&amp;E99,$A$2:$A$3564,"&lt;="&amp;A99)</f>
        <v>0</v>
      </c>
      <c r="L99" s="2">
        <f t="shared" si="13"/>
        <v>0</v>
      </c>
      <c r="M99" s="2">
        <f t="shared" si="14"/>
        <v>1</v>
      </c>
      <c r="N99">
        <f t="shared" si="15"/>
        <v>3.2752137458097796</v>
      </c>
    </row>
    <row r="100" spans="1:14" x14ac:dyDescent="0.3">
      <c r="A100" s="1">
        <v>38841</v>
      </c>
      <c r="B100">
        <v>17.05</v>
      </c>
      <c r="D100">
        <f t="shared" si="8"/>
        <v>4</v>
      </c>
      <c r="E100" s="1">
        <f t="shared" si="9"/>
        <v>38834</v>
      </c>
      <c r="F100" s="1">
        <f t="shared" si="10"/>
        <v>38833</v>
      </c>
      <c r="G100" s="1">
        <f t="shared" si="11"/>
        <v>38832</v>
      </c>
      <c r="H100" s="1">
        <f t="shared" si="12"/>
        <v>38831</v>
      </c>
      <c r="I100" s="2">
        <f>IF(SUMIFS($B$2:$B$3564,$A$2:$A$3564,"="&amp;E100)=0,IF(SUMIFS($B$2:$B$3564,$A$2:$A$3564,"="&amp;F100)=0,IF(SUMIFS($B$2:$B$3564,$A$2:$A$3564,"="&amp;G100)=0,SUMIFS($B$2:$B$3564,$A$2:$A$3564,"="&amp;H100),SUMIFS($B$2:$B$3564,$A$2:$A$3564,"="&amp;G100)),SUMIFS($B$2:$B$3564,$A$2:$A$3564,"="&amp;F100)),SUMIFS($B$2:$B$3564,$A$2:$A$3564,"="&amp;E100))</f>
        <v>17.13</v>
      </c>
      <c r="K100" s="2">
        <f>SUMIFS($J$2:$J$3564,$A$2:$A$3564,"&gt;"&amp;E100,$A$2:$A$3564,"&lt;="&amp;A100)</f>
        <v>0</v>
      </c>
      <c r="L100" s="2">
        <f t="shared" si="13"/>
        <v>0</v>
      </c>
      <c r="M100" s="2">
        <f t="shared" si="14"/>
        <v>1</v>
      </c>
      <c r="N100">
        <f t="shared" si="15"/>
        <v>-0.4681108606502688</v>
      </c>
    </row>
    <row r="101" spans="1:14" x14ac:dyDescent="0.3">
      <c r="A101" s="1">
        <v>38842</v>
      </c>
      <c r="B101">
        <v>17.48</v>
      </c>
      <c r="D101">
        <f t="shared" si="8"/>
        <v>5</v>
      </c>
      <c r="E101" s="1">
        <f t="shared" si="9"/>
        <v>38835</v>
      </c>
      <c r="F101" s="1">
        <f t="shared" si="10"/>
        <v>38834</v>
      </c>
      <c r="G101" s="1">
        <f t="shared" si="11"/>
        <v>38833</v>
      </c>
      <c r="H101" s="1">
        <f t="shared" si="12"/>
        <v>38832</v>
      </c>
      <c r="I101" s="2">
        <f>IF(SUMIFS($B$2:$B$3564,$A$2:$A$3564,"="&amp;E101)=0,IF(SUMIFS($B$2:$B$3564,$A$2:$A$3564,"="&amp;F101)=0,IF(SUMIFS($B$2:$B$3564,$A$2:$A$3564,"="&amp;G101)=0,SUMIFS($B$2:$B$3564,$A$2:$A$3564,"="&amp;H101),SUMIFS($B$2:$B$3564,$A$2:$A$3564,"="&amp;G101)),SUMIFS($B$2:$B$3564,$A$2:$A$3564,"="&amp;F101)),SUMIFS($B$2:$B$3564,$A$2:$A$3564,"="&amp;E101))</f>
        <v>17.43</v>
      </c>
      <c r="K101" s="2">
        <f>SUMIFS($J$2:$J$3564,$A$2:$A$3564,"&gt;"&amp;E101,$A$2:$A$3564,"&lt;="&amp;A101)</f>
        <v>0</v>
      </c>
      <c r="L101" s="2">
        <f t="shared" si="13"/>
        <v>0</v>
      </c>
      <c r="M101" s="2">
        <f t="shared" si="14"/>
        <v>1</v>
      </c>
      <c r="N101">
        <f t="shared" si="15"/>
        <v>0.2864510695459917</v>
      </c>
    </row>
    <row r="102" spans="1:14" x14ac:dyDescent="0.3">
      <c r="A102" s="1">
        <v>38845</v>
      </c>
      <c r="B102">
        <v>17.25</v>
      </c>
      <c r="D102">
        <f t="shared" si="8"/>
        <v>1</v>
      </c>
      <c r="E102" s="1">
        <f t="shared" si="9"/>
        <v>38838</v>
      </c>
      <c r="F102" s="1">
        <f t="shared" si="10"/>
        <v>38837</v>
      </c>
      <c r="G102" s="1">
        <f t="shared" si="11"/>
        <v>38836</v>
      </c>
      <c r="H102" s="1">
        <f t="shared" si="12"/>
        <v>38835</v>
      </c>
      <c r="I102" s="2">
        <f>IF(SUMIFS($B$2:$B$3564,$A$2:$A$3564,"="&amp;E102)=0,IF(SUMIFS($B$2:$B$3564,$A$2:$A$3564,"="&amp;F102)=0,IF(SUMIFS($B$2:$B$3564,$A$2:$A$3564,"="&amp;G102)=0,SUMIFS($B$2:$B$3564,$A$2:$A$3564,"="&amp;H102),SUMIFS($B$2:$B$3564,$A$2:$A$3564,"="&amp;G102)),SUMIFS($B$2:$B$3564,$A$2:$A$3564,"="&amp;F102)),SUMIFS($B$2:$B$3564,$A$2:$A$3564,"="&amp;E102))</f>
        <v>17.73</v>
      </c>
      <c r="K102" s="2">
        <f>SUMIFS($J$2:$J$3564,$A$2:$A$3564,"&gt;"&amp;E102,$A$2:$A$3564,"&lt;="&amp;A102)</f>
        <v>0</v>
      </c>
      <c r="L102" s="2">
        <f t="shared" si="13"/>
        <v>0</v>
      </c>
      <c r="M102" s="2">
        <f t="shared" si="14"/>
        <v>1</v>
      </c>
      <c r="N102">
        <f t="shared" si="15"/>
        <v>-2.7445976608747804</v>
      </c>
    </row>
    <row r="103" spans="1:14" x14ac:dyDescent="0.3">
      <c r="A103" s="1">
        <v>38846</v>
      </c>
      <c r="B103">
        <v>17.47</v>
      </c>
      <c r="D103">
        <f t="shared" si="8"/>
        <v>2</v>
      </c>
      <c r="E103" s="1">
        <f t="shared" si="9"/>
        <v>38839</v>
      </c>
      <c r="F103" s="1">
        <f t="shared" si="10"/>
        <v>38838</v>
      </c>
      <c r="G103" s="1">
        <f t="shared" si="11"/>
        <v>38837</v>
      </c>
      <c r="H103" s="1">
        <f t="shared" si="12"/>
        <v>38836</v>
      </c>
      <c r="I103" s="2">
        <f>IF(SUMIFS($B$2:$B$3564,$A$2:$A$3564,"="&amp;E103)=0,IF(SUMIFS($B$2:$B$3564,$A$2:$A$3564,"="&amp;F103)=0,IF(SUMIFS($B$2:$B$3564,$A$2:$A$3564,"="&amp;G103)=0,SUMIFS($B$2:$B$3564,$A$2:$A$3564,"="&amp;H103),SUMIFS($B$2:$B$3564,$A$2:$A$3564,"="&amp;G103)),SUMIFS($B$2:$B$3564,$A$2:$A$3564,"="&amp;F103)),SUMIFS($B$2:$B$3564,$A$2:$A$3564,"="&amp;E103))</f>
        <v>17.91</v>
      </c>
      <c r="K103" s="2">
        <f>SUMIFS($J$2:$J$3564,$A$2:$A$3564,"&gt;"&amp;E103,$A$2:$A$3564,"&lt;="&amp;A103)</f>
        <v>0</v>
      </c>
      <c r="L103" s="2">
        <f t="shared" si="13"/>
        <v>0</v>
      </c>
      <c r="M103" s="2">
        <f t="shared" si="14"/>
        <v>1</v>
      </c>
      <c r="N103">
        <f t="shared" si="15"/>
        <v>-2.4874091926655311</v>
      </c>
    </row>
    <row r="104" spans="1:14" x14ac:dyDescent="0.3">
      <c r="A104" s="1">
        <v>38847</v>
      </c>
      <c r="B104">
        <v>17.38</v>
      </c>
      <c r="D104">
        <f t="shared" si="8"/>
        <v>3</v>
      </c>
      <c r="E104" s="1">
        <f t="shared" si="9"/>
        <v>38840</v>
      </c>
      <c r="F104" s="1">
        <f t="shared" si="10"/>
        <v>38839</v>
      </c>
      <c r="G104" s="1">
        <f t="shared" si="11"/>
        <v>38838</v>
      </c>
      <c r="H104" s="1">
        <f t="shared" si="12"/>
        <v>38837</v>
      </c>
      <c r="I104" s="2">
        <f>IF(SUMIFS($B$2:$B$3564,$A$2:$A$3564,"="&amp;E104)=0,IF(SUMIFS($B$2:$B$3564,$A$2:$A$3564,"="&amp;F104)=0,IF(SUMIFS($B$2:$B$3564,$A$2:$A$3564,"="&amp;G104)=0,SUMIFS($B$2:$B$3564,$A$2:$A$3564,"="&amp;H104),SUMIFS($B$2:$B$3564,$A$2:$A$3564,"="&amp;G104)),SUMIFS($B$2:$B$3564,$A$2:$A$3564,"="&amp;F104)),SUMIFS($B$2:$B$3564,$A$2:$A$3564,"="&amp;E104))</f>
        <v>17.690000000000001</v>
      </c>
      <c r="K104" s="2">
        <f>SUMIFS($J$2:$J$3564,$A$2:$A$3564,"&gt;"&amp;E104,$A$2:$A$3564,"&lt;="&amp;A104)</f>
        <v>0</v>
      </c>
      <c r="L104" s="2">
        <f t="shared" si="13"/>
        <v>0</v>
      </c>
      <c r="M104" s="2">
        <f t="shared" si="14"/>
        <v>1</v>
      </c>
      <c r="N104">
        <f t="shared" si="15"/>
        <v>-1.7679388334448007</v>
      </c>
    </row>
    <row r="105" spans="1:14" x14ac:dyDescent="0.3">
      <c r="A105" s="1">
        <v>38848</v>
      </c>
      <c r="B105">
        <v>17.649999999999999</v>
      </c>
      <c r="D105">
        <f t="shared" si="8"/>
        <v>4</v>
      </c>
      <c r="E105" s="1">
        <f t="shared" si="9"/>
        <v>38841</v>
      </c>
      <c r="F105" s="1">
        <f t="shared" si="10"/>
        <v>38840</v>
      </c>
      <c r="G105" s="1">
        <f t="shared" si="11"/>
        <v>38839</v>
      </c>
      <c r="H105" s="1">
        <f t="shared" si="12"/>
        <v>38838</v>
      </c>
      <c r="I105" s="2">
        <f>IF(SUMIFS($B$2:$B$3564,$A$2:$A$3564,"="&amp;E105)=0,IF(SUMIFS($B$2:$B$3564,$A$2:$A$3564,"="&amp;F105)=0,IF(SUMIFS($B$2:$B$3564,$A$2:$A$3564,"="&amp;G105)=0,SUMIFS($B$2:$B$3564,$A$2:$A$3564,"="&amp;H105),SUMIFS($B$2:$B$3564,$A$2:$A$3564,"="&amp;G105)),SUMIFS($B$2:$B$3564,$A$2:$A$3564,"="&amp;F105)),SUMIFS($B$2:$B$3564,$A$2:$A$3564,"="&amp;E105))</f>
        <v>17.05</v>
      </c>
      <c r="K105" s="2">
        <f>SUMIFS($J$2:$J$3564,$A$2:$A$3564,"&gt;"&amp;E105,$A$2:$A$3564,"&lt;="&amp;A105)</f>
        <v>0</v>
      </c>
      <c r="L105" s="2">
        <f t="shared" si="13"/>
        <v>0</v>
      </c>
      <c r="M105" s="2">
        <f t="shared" si="14"/>
        <v>1</v>
      </c>
      <c r="N105">
        <f t="shared" si="15"/>
        <v>3.4585579649779952</v>
      </c>
    </row>
    <row r="106" spans="1:14" x14ac:dyDescent="0.3">
      <c r="A106" s="1">
        <v>38849</v>
      </c>
      <c r="B106">
        <v>17.600000000000001</v>
      </c>
      <c r="D106">
        <f t="shared" si="8"/>
        <v>5</v>
      </c>
      <c r="E106" s="1">
        <f t="shared" si="9"/>
        <v>38842</v>
      </c>
      <c r="F106" s="1">
        <f t="shared" si="10"/>
        <v>38841</v>
      </c>
      <c r="G106" s="1">
        <f t="shared" si="11"/>
        <v>38840</v>
      </c>
      <c r="H106" s="1">
        <f t="shared" si="12"/>
        <v>38839</v>
      </c>
      <c r="I106" s="2">
        <f>IF(SUMIFS($B$2:$B$3564,$A$2:$A$3564,"="&amp;E106)=0,IF(SUMIFS($B$2:$B$3564,$A$2:$A$3564,"="&amp;F106)=0,IF(SUMIFS($B$2:$B$3564,$A$2:$A$3564,"="&amp;G106)=0,SUMIFS($B$2:$B$3564,$A$2:$A$3564,"="&amp;H106),SUMIFS($B$2:$B$3564,$A$2:$A$3564,"="&amp;G106)),SUMIFS($B$2:$B$3564,$A$2:$A$3564,"="&amp;F106)),SUMIFS($B$2:$B$3564,$A$2:$A$3564,"="&amp;E106))</f>
        <v>17.48</v>
      </c>
      <c r="K106" s="2">
        <f>SUMIFS($J$2:$J$3564,$A$2:$A$3564,"&gt;"&amp;E106,$A$2:$A$3564,"&lt;="&amp;A106)</f>
        <v>0</v>
      </c>
      <c r="L106" s="2">
        <f t="shared" si="13"/>
        <v>0</v>
      </c>
      <c r="M106" s="2">
        <f t="shared" si="14"/>
        <v>1</v>
      </c>
      <c r="N106">
        <f t="shared" si="15"/>
        <v>0.68415318167167838</v>
      </c>
    </row>
    <row r="107" spans="1:14" x14ac:dyDescent="0.3">
      <c r="A107" s="1">
        <v>38852</v>
      </c>
      <c r="B107">
        <v>17.170000000000002</v>
      </c>
      <c r="D107">
        <f t="shared" si="8"/>
        <v>1</v>
      </c>
      <c r="E107" s="1">
        <f t="shared" si="9"/>
        <v>38845</v>
      </c>
      <c r="F107" s="1">
        <f t="shared" si="10"/>
        <v>38844</v>
      </c>
      <c r="G107" s="1">
        <f t="shared" si="11"/>
        <v>38843</v>
      </c>
      <c r="H107" s="1">
        <f t="shared" si="12"/>
        <v>38842</v>
      </c>
      <c r="I107" s="2">
        <f>IF(SUMIFS($B$2:$B$3564,$A$2:$A$3564,"="&amp;E107)=0,IF(SUMIFS($B$2:$B$3564,$A$2:$A$3564,"="&amp;F107)=0,IF(SUMIFS($B$2:$B$3564,$A$2:$A$3564,"="&amp;G107)=0,SUMIFS($B$2:$B$3564,$A$2:$A$3564,"="&amp;H107),SUMIFS($B$2:$B$3564,$A$2:$A$3564,"="&amp;G107)),SUMIFS($B$2:$B$3564,$A$2:$A$3564,"="&amp;F107)),SUMIFS($B$2:$B$3564,$A$2:$A$3564,"="&amp;E107))</f>
        <v>17.25</v>
      </c>
      <c r="K107" s="2">
        <f>SUMIFS($J$2:$J$3564,$A$2:$A$3564,"&gt;"&amp;E107,$A$2:$A$3564,"&lt;="&amp;A107)</f>
        <v>0</v>
      </c>
      <c r="L107" s="2">
        <f t="shared" si="13"/>
        <v>0</v>
      </c>
      <c r="M107" s="2">
        <f t="shared" si="14"/>
        <v>1</v>
      </c>
      <c r="N107">
        <f t="shared" si="15"/>
        <v>-0.46484685679845139</v>
      </c>
    </row>
    <row r="108" spans="1:14" x14ac:dyDescent="0.3">
      <c r="A108" s="1">
        <v>38853</v>
      </c>
      <c r="B108">
        <v>17.03</v>
      </c>
      <c r="D108">
        <f t="shared" si="8"/>
        <v>2</v>
      </c>
      <c r="E108" s="1">
        <f t="shared" si="9"/>
        <v>38846</v>
      </c>
      <c r="F108" s="1">
        <f t="shared" si="10"/>
        <v>38845</v>
      </c>
      <c r="G108" s="1">
        <f t="shared" si="11"/>
        <v>38844</v>
      </c>
      <c r="H108" s="1">
        <f t="shared" si="12"/>
        <v>38843</v>
      </c>
      <c r="I108" s="2">
        <f>IF(SUMIFS($B$2:$B$3564,$A$2:$A$3564,"="&amp;E108)=0,IF(SUMIFS($B$2:$B$3564,$A$2:$A$3564,"="&amp;F108)=0,IF(SUMIFS($B$2:$B$3564,$A$2:$A$3564,"="&amp;G108)=0,SUMIFS($B$2:$B$3564,$A$2:$A$3564,"="&amp;H108),SUMIFS($B$2:$B$3564,$A$2:$A$3564,"="&amp;G108)),SUMIFS($B$2:$B$3564,$A$2:$A$3564,"="&amp;F108)),SUMIFS($B$2:$B$3564,$A$2:$A$3564,"="&amp;E108))</f>
        <v>17.47</v>
      </c>
      <c r="K108" s="2">
        <f>SUMIFS($J$2:$J$3564,$A$2:$A$3564,"&gt;"&amp;E108,$A$2:$A$3564,"&lt;="&amp;A108)</f>
        <v>0</v>
      </c>
      <c r="L108" s="2">
        <f t="shared" si="13"/>
        <v>0</v>
      </c>
      <c r="M108" s="2">
        <f t="shared" si="14"/>
        <v>1</v>
      </c>
      <c r="N108">
        <f t="shared" si="15"/>
        <v>-2.5508629471368107</v>
      </c>
    </row>
    <row r="109" spans="1:14" x14ac:dyDescent="0.3">
      <c r="A109" s="1">
        <v>38854</v>
      </c>
      <c r="B109">
        <v>16.93</v>
      </c>
      <c r="D109">
        <f t="shared" si="8"/>
        <v>3</v>
      </c>
      <c r="E109" s="1">
        <f t="shared" si="9"/>
        <v>38847</v>
      </c>
      <c r="F109" s="1">
        <f t="shared" si="10"/>
        <v>38846</v>
      </c>
      <c r="G109" s="1">
        <f t="shared" si="11"/>
        <v>38845</v>
      </c>
      <c r="H109" s="1">
        <f t="shared" si="12"/>
        <v>38844</v>
      </c>
      <c r="I109" s="2">
        <f>IF(SUMIFS($B$2:$B$3564,$A$2:$A$3564,"="&amp;E109)=0,IF(SUMIFS($B$2:$B$3564,$A$2:$A$3564,"="&amp;F109)=0,IF(SUMIFS($B$2:$B$3564,$A$2:$A$3564,"="&amp;G109)=0,SUMIFS($B$2:$B$3564,$A$2:$A$3564,"="&amp;H109),SUMIFS($B$2:$B$3564,$A$2:$A$3564,"="&amp;G109)),SUMIFS($B$2:$B$3564,$A$2:$A$3564,"="&amp;F109)),SUMIFS($B$2:$B$3564,$A$2:$A$3564,"="&amp;E109))</f>
        <v>17.38</v>
      </c>
      <c r="K109" s="2">
        <f>SUMIFS($J$2:$J$3564,$A$2:$A$3564,"&gt;"&amp;E109,$A$2:$A$3564,"&lt;="&amp;A109)</f>
        <v>0</v>
      </c>
      <c r="L109" s="2">
        <f t="shared" si="13"/>
        <v>0</v>
      </c>
      <c r="M109" s="2">
        <f t="shared" si="14"/>
        <v>1</v>
      </c>
      <c r="N109">
        <f t="shared" si="15"/>
        <v>-2.623292369220203</v>
      </c>
    </row>
    <row r="110" spans="1:14" x14ac:dyDescent="0.3">
      <c r="A110" s="1">
        <v>38855</v>
      </c>
      <c r="B110">
        <v>16.34</v>
      </c>
      <c r="D110">
        <f t="shared" si="8"/>
        <v>4</v>
      </c>
      <c r="E110" s="1">
        <f t="shared" si="9"/>
        <v>38848</v>
      </c>
      <c r="F110" s="1">
        <f t="shared" si="10"/>
        <v>38847</v>
      </c>
      <c r="G110" s="1">
        <f t="shared" si="11"/>
        <v>38846</v>
      </c>
      <c r="H110" s="1">
        <f t="shared" si="12"/>
        <v>38845</v>
      </c>
      <c r="I110" s="2">
        <f>IF(SUMIFS($B$2:$B$3564,$A$2:$A$3564,"="&amp;E110)=0,IF(SUMIFS($B$2:$B$3564,$A$2:$A$3564,"="&amp;F110)=0,IF(SUMIFS($B$2:$B$3564,$A$2:$A$3564,"="&amp;G110)=0,SUMIFS($B$2:$B$3564,$A$2:$A$3564,"="&amp;H110),SUMIFS($B$2:$B$3564,$A$2:$A$3564,"="&amp;G110)),SUMIFS($B$2:$B$3564,$A$2:$A$3564,"="&amp;F110)),SUMIFS($B$2:$B$3564,$A$2:$A$3564,"="&amp;E110))</f>
        <v>17.649999999999999</v>
      </c>
      <c r="K110" s="2">
        <f>SUMIFS($J$2:$J$3564,$A$2:$A$3564,"&gt;"&amp;E110,$A$2:$A$3564,"&lt;="&amp;A110)</f>
        <v>0</v>
      </c>
      <c r="L110" s="2">
        <f t="shared" si="13"/>
        <v>0</v>
      </c>
      <c r="M110" s="2">
        <f t="shared" si="14"/>
        <v>1</v>
      </c>
      <c r="N110">
        <f t="shared" si="15"/>
        <v>-7.7119693947448873</v>
      </c>
    </row>
    <row r="111" spans="1:14" x14ac:dyDescent="0.3">
      <c r="A111" s="1">
        <v>38856</v>
      </c>
      <c r="B111">
        <v>16.420000000000002</v>
      </c>
      <c r="D111">
        <f t="shared" si="8"/>
        <v>5</v>
      </c>
      <c r="E111" s="1">
        <f t="shared" si="9"/>
        <v>38849</v>
      </c>
      <c r="F111" s="1">
        <f t="shared" si="10"/>
        <v>38848</v>
      </c>
      <c r="G111" s="1">
        <f t="shared" si="11"/>
        <v>38847</v>
      </c>
      <c r="H111" s="1">
        <f t="shared" si="12"/>
        <v>38846</v>
      </c>
      <c r="I111" s="2">
        <f>IF(SUMIFS($B$2:$B$3564,$A$2:$A$3564,"="&amp;E111)=0,IF(SUMIFS($B$2:$B$3564,$A$2:$A$3564,"="&amp;F111)=0,IF(SUMIFS($B$2:$B$3564,$A$2:$A$3564,"="&amp;G111)=0,SUMIFS($B$2:$B$3564,$A$2:$A$3564,"="&amp;H111),SUMIFS($B$2:$B$3564,$A$2:$A$3564,"="&amp;G111)),SUMIFS($B$2:$B$3564,$A$2:$A$3564,"="&amp;F111)),SUMIFS($B$2:$B$3564,$A$2:$A$3564,"="&amp;E111))</f>
        <v>17.600000000000001</v>
      </c>
      <c r="K111" s="2">
        <f>SUMIFS($J$2:$J$3564,$A$2:$A$3564,"&gt;"&amp;E111,$A$2:$A$3564,"&lt;="&amp;A111)</f>
        <v>0</v>
      </c>
      <c r="L111" s="2">
        <f t="shared" si="13"/>
        <v>0</v>
      </c>
      <c r="M111" s="2">
        <f t="shared" si="14"/>
        <v>1</v>
      </c>
      <c r="N111">
        <f t="shared" si="15"/>
        <v>-6.9398798019823902</v>
      </c>
    </row>
    <row r="112" spans="1:14" x14ac:dyDescent="0.3">
      <c r="A112" s="1">
        <v>38859</v>
      </c>
      <c r="B112">
        <v>16.39</v>
      </c>
      <c r="D112">
        <f t="shared" si="8"/>
        <v>1</v>
      </c>
      <c r="E112" s="1">
        <f t="shared" si="9"/>
        <v>38852</v>
      </c>
      <c r="F112" s="1">
        <f t="shared" si="10"/>
        <v>38851</v>
      </c>
      <c r="G112" s="1">
        <f t="shared" si="11"/>
        <v>38850</v>
      </c>
      <c r="H112" s="1">
        <f t="shared" si="12"/>
        <v>38849</v>
      </c>
      <c r="I112" s="2">
        <f>IF(SUMIFS($B$2:$B$3564,$A$2:$A$3564,"="&amp;E112)=0,IF(SUMIFS($B$2:$B$3564,$A$2:$A$3564,"="&amp;F112)=0,IF(SUMIFS($B$2:$B$3564,$A$2:$A$3564,"="&amp;G112)=0,SUMIFS($B$2:$B$3564,$A$2:$A$3564,"="&amp;H112),SUMIFS($B$2:$B$3564,$A$2:$A$3564,"="&amp;G112)),SUMIFS($B$2:$B$3564,$A$2:$A$3564,"="&amp;F112)),SUMIFS($B$2:$B$3564,$A$2:$A$3564,"="&amp;E112))</f>
        <v>17.170000000000002</v>
      </c>
      <c r="K112" s="2">
        <f>SUMIFS($J$2:$J$3564,$A$2:$A$3564,"&gt;"&amp;E112,$A$2:$A$3564,"&lt;="&amp;A112)</f>
        <v>0</v>
      </c>
      <c r="L112" s="2">
        <f t="shared" si="13"/>
        <v>0</v>
      </c>
      <c r="M112" s="2">
        <f t="shared" si="14"/>
        <v>1</v>
      </c>
      <c r="N112">
        <f t="shared" si="15"/>
        <v>-4.6492282153645954</v>
      </c>
    </row>
    <row r="113" spans="1:14" x14ac:dyDescent="0.3">
      <c r="A113" s="1">
        <v>38860</v>
      </c>
      <c r="B113">
        <v>16.62</v>
      </c>
      <c r="D113">
        <f t="shared" si="8"/>
        <v>2</v>
      </c>
      <c r="E113" s="1">
        <f t="shared" si="9"/>
        <v>38853</v>
      </c>
      <c r="F113" s="1">
        <f t="shared" si="10"/>
        <v>38852</v>
      </c>
      <c r="G113" s="1">
        <f t="shared" si="11"/>
        <v>38851</v>
      </c>
      <c r="H113" s="1">
        <f t="shared" si="12"/>
        <v>38850</v>
      </c>
      <c r="I113" s="2">
        <f>IF(SUMIFS($B$2:$B$3564,$A$2:$A$3564,"="&amp;E113)=0,IF(SUMIFS($B$2:$B$3564,$A$2:$A$3564,"="&amp;F113)=0,IF(SUMIFS($B$2:$B$3564,$A$2:$A$3564,"="&amp;G113)=0,SUMIFS($B$2:$B$3564,$A$2:$A$3564,"="&amp;H113),SUMIFS($B$2:$B$3564,$A$2:$A$3564,"="&amp;G113)),SUMIFS($B$2:$B$3564,$A$2:$A$3564,"="&amp;F113)),SUMIFS($B$2:$B$3564,$A$2:$A$3564,"="&amp;E113))</f>
        <v>17.03</v>
      </c>
      <c r="K113" s="2">
        <f>SUMIFS($J$2:$J$3564,$A$2:$A$3564,"&gt;"&amp;E113,$A$2:$A$3564,"&lt;="&amp;A113)</f>
        <v>0</v>
      </c>
      <c r="L113" s="2">
        <f t="shared" si="13"/>
        <v>0</v>
      </c>
      <c r="M113" s="2">
        <f t="shared" si="14"/>
        <v>1</v>
      </c>
      <c r="N113">
        <f t="shared" si="15"/>
        <v>-2.4369705247294795</v>
      </c>
    </row>
    <row r="114" spans="1:14" x14ac:dyDescent="0.3">
      <c r="A114" s="1">
        <v>38861</v>
      </c>
      <c r="B114">
        <v>16.21</v>
      </c>
      <c r="D114">
        <f t="shared" si="8"/>
        <v>3</v>
      </c>
      <c r="E114" s="1">
        <f t="shared" si="9"/>
        <v>38854</v>
      </c>
      <c r="F114" s="1">
        <f t="shared" si="10"/>
        <v>38853</v>
      </c>
      <c r="G114" s="1">
        <f t="shared" si="11"/>
        <v>38852</v>
      </c>
      <c r="H114" s="1">
        <f t="shared" si="12"/>
        <v>38851</v>
      </c>
      <c r="I114" s="2">
        <f>IF(SUMIFS($B$2:$B$3564,$A$2:$A$3564,"="&amp;E114)=0,IF(SUMIFS($B$2:$B$3564,$A$2:$A$3564,"="&amp;F114)=0,IF(SUMIFS($B$2:$B$3564,$A$2:$A$3564,"="&amp;G114)=0,SUMIFS($B$2:$B$3564,$A$2:$A$3564,"="&amp;H114),SUMIFS($B$2:$B$3564,$A$2:$A$3564,"="&amp;G114)),SUMIFS($B$2:$B$3564,$A$2:$A$3564,"="&amp;F114)),SUMIFS($B$2:$B$3564,$A$2:$A$3564,"="&amp;E114))</f>
        <v>16.93</v>
      </c>
      <c r="K114" s="2">
        <f>SUMIFS($J$2:$J$3564,$A$2:$A$3564,"&gt;"&amp;E114,$A$2:$A$3564,"&lt;="&amp;A114)</f>
        <v>0</v>
      </c>
      <c r="L114" s="2">
        <f t="shared" si="13"/>
        <v>0</v>
      </c>
      <c r="M114" s="2">
        <f t="shared" si="14"/>
        <v>1</v>
      </c>
      <c r="N114">
        <f t="shared" si="15"/>
        <v>-4.3458860397459169</v>
      </c>
    </row>
    <row r="115" spans="1:14" x14ac:dyDescent="0.3">
      <c r="A115" s="1">
        <v>38862</v>
      </c>
      <c r="B115">
        <v>16.239999999999998</v>
      </c>
      <c r="D115">
        <f t="shared" si="8"/>
        <v>4</v>
      </c>
      <c r="E115" s="1">
        <f t="shared" si="9"/>
        <v>38855</v>
      </c>
      <c r="F115" s="1">
        <f t="shared" si="10"/>
        <v>38854</v>
      </c>
      <c r="G115" s="1">
        <f t="shared" si="11"/>
        <v>38853</v>
      </c>
      <c r="H115" s="1">
        <f t="shared" si="12"/>
        <v>38852</v>
      </c>
      <c r="I115" s="2">
        <f>IF(SUMIFS($B$2:$B$3564,$A$2:$A$3564,"="&amp;E115)=0,IF(SUMIFS($B$2:$B$3564,$A$2:$A$3564,"="&amp;F115)=0,IF(SUMIFS($B$2:$B$3564,$A$2:$A$3564,"="&amp;G115)=0,SUMIFS($B$2:$B$3564,$A$2:$A$3564,"="&amp;H115),SUMIFS($B$2:$B$3564,$A$2:$A$3564,"="&amp;G115)),SUMIFS($B$2:$B$3564,$A$2:$A$3564,"="&amp;F115)),SUMIFS($B$2:$B$3564,$A$2:$A$3564,"="&amp;E115))</f>
        <v>16.34</v>
      </c>
      <c r="K115" s="2">
        <f>SUMIFS($J$2:$J$3564,$A$2:$A$3564,"&gt;"&amp;E115,$A$2:$A$3564,"&lt;="&amp;A115)</f>
        <v>0</v>
      </c>
      <c r="L115" s="2">
        <f t="shared" si="13"/>
        <v>0</v>
      </c>
      <c r="M115" s="2">
        <f t="shared" si="14"/>
        <v>1</v>
      </c>
      <c r="N115">
        <f t="shared" si="15"/>
        <v>-0.61387546983250141</v>
      </c>
    </row>
    <row r="116" spans="1:14" x14ac:dyDescent="0.3">
      <c r="A116" s="1">
        <v>38863</v>
      </c>
      <c r="B116">
        <v>15.88</v>
      </c>
      <c r="D116">
        <f t="shared" si="8"/>
        <v>5</v>
      </c>
      <c r="E116" s="1">
        <f t="shared" si="9"/>
        <v>38856</v>
      </c>
      <c r="F116" s="1">
        <f t="shared" si="10"/>
        <v>38855</v>
      </c>
      <c r="G116" s="1">
        <f t="shared" si="11"/>
        <v>38854</v>
      </c>
      <c r="H116" s="1">
        <f t="shared" si="12"/>
        <v>38853</v>
      </c>
      <c r="I116" s="2">
        <f>IF(SUMIFS($B$2:$B$3564,$A$2:$A$3564,"="&amp;E116)=0,IF(SUMIFS($B$2:$B$3564,$A$2:$A$3564,"="&amp;F116)=0,IF(SUMIFS($B$2:$B$3564,$A$2:$A$3564,"="&amp;G116)=0,SUMIFS($B$2:$B$3564,$A$2:$A$3564,"="&amp;H116),SUMIFS($B$2:$B$3564,$A$2:$A$3564,"="&amp;G116)),SUMIFS($B$2:$B$3564,$A$2:$A$3564,"="&amp;F116)),SUMIFS($B$2:$B$3564,$A$2:$A$3564,"="&amp;E116))</f>
        <v>16.420000000000002</v>
      </c>
      <c r="K116" s="2">
        <f>SUMIFS($J$2:$J$3564,$A$2:$A$3564,"&gt;"&amp;E116,$A$2:$A$3564,"&lt;="&amp;A116)</f>
        <v>0</v>
      </c>
      <c r="L116" s="2">
        <f t="shared" si="13"/>
        <v>0</v>
      </c>
      <c r="M116" s="2">
        <f t="shared" si="14"/>
        <v>1</v>
      </c>
      <c r="N116">
        <f t="shared" si="15"/>
        <v>-3.343964820529254</v>
      </c>
    </row>
    <row r="117" spans="1:14" x14ac:dyDescent="0.3">
      <c r="A117" s="1">
        <v>38867</v>
      </c>
      <c r="B117">
        <v>15.91</v>
      </c>
      <c r="D117">
        <f t="shared" si="8"/>
        <v>2</v>
      </c>
      <c r="E117" s="1">
        <f t="shared" si="9"/>
        <v>38860</v>
      </c>
      <c r="F117" s="1">
        <f t="shared" si="10"/>
        <v>38859</v>
      </c>
      <c r="G117" s="1">
        <f t="shared" si="11"/>
        <v>38858</v>
      </c>
      <c r="H117" s="1">
        <f t="shared" si="12"/>
        <v>38857</v>
      </c>
      <c r="I117" s="2">
        <f>IF(SUMIFS($B$2:$B$3564,$A$2:$A$3564,"="&amp;E117)=0,IF(SUMIFS($B$2:$B$3564,$A$2:$A$3564,"="&amp;F117)=0,IF(SUMIFS($B$2:$B$3564,$A$2:$A$3564,"="&amp;G117)=0,SUMIFS($B$2:$B$3564,$A$2:$A$3564,"="&amp;H117),SUMIFS($B$2:$B$3564,$A$2:$A$3564,"="&amp;G117)),SUMIFS($B$2:$B$3564,$A$2:$A$3564,"="&amp;F117)),SUMIFS($B$2:$B$3564,$A$2:$A$3564,"="&amp;E117))</f>
        <v>16.62</v>
      </c>
      <c r="K117" s="2">
        <f>SUMIFS($J$2:$J$3564,$A$2:$A$3564,"&gt;"&amp;E117,$A$2:$A$3564,"&lt;="&amp;A117)</f>
        <v>0</v>
      </c>
      <c r="L117" s="2">
        <f t="shared" si="13"/>
        <v>0</v>
      </c>
      <c r="M117" s="2">
        <f t="shared" si="14"/>
        <v>1</v>
      </c>
      <c r="N117">
        <f t="shared" si="15"/>
        <v>-4.3658947077606651</v>
      </c>
    </row>
    <row r="118" spans="1:14" x14ac:dyDescent="0.3">
      <c r="A118" s="1">
        <v>38868</v>
      </c>
      <c r="B118">
        <v>15.46</v>
      </c>
      <c r="D118">
        <f t="shared" si="8"/>
        <v>3</v>
      </c>
      <c r="E118" s="1">
        <f t="shared" si="9"/>
        <v>38861</v>
      </c>
      <c r="F118" s="1">
        <f t="shared" si="10"/>
        <v>38860</v>
      </c>
      <c r="G118" s="1">
        <f t="shared" si="11"/>
        <v>38859</v>
      </c>
      <c r="H118" s="1">
        <f t="shared" si="12"/>
        <v>38858</v>
      </c>
      <c r="I118" s="2">
        <f>IF(SUMIFS($B$2:$B$3564,$A$2:$A$3564,"="&amp;E118)=0,IF(SUMIFS($B$2:$B$3564,$A$2:$A$3564,"="&amp;F118)=0,IF(SUMIFS($B$2:$B$3564,$A$2:$A$3564,"="&amp;G118)=0,SUMIFS($B$2:$B$3564,$A$2:$A$3564,"="&amp;H118),SUMIFS($B$2:$B$3564,$A$2:$A$3564,"="&amp;G118)),SUMIFS($B$2:$B$3564,$A$2:$A$3564,"="&amp;F118)),SUMIFS($B$2:$B$3564,$A$2:$A$3564,"="&amp;E118))</f>
        <v>16.21</v>
      </c>
      <c r="K118" s="2">
        <f>SUMIFS($J$2:$J$3564,$A$2:$A$3564,"&gt;"&amp;E118,$A$2:$A$3564,"&lt;="&amp;A118)</f>
        <v>0</v>
      </c>
      <c r="L118" s="2">
        <f t="shared" si="13"/>
        <v>0</v>
      </c>
      <c r="M118" s="2">
        <f t="shared" si="14"/>
        <v>1</v>
      </c>
      <c r="N118">
        <f t="shared" si="15"/>
        <v>-4.7372292588308822</v>
      </c>
    </row>
    <row r="119" spans="1:14" x14ac:dyDescent="0.3">
      <c r="A119" s="1">
        <v>38869</v>
      </c>
      <c r="B119">
        <v>15.14</v>
      </c>
      <c r="D119">
        <f t="shared" si="8"/>
        <v>4</v>
      </c>
      <c r="E119" s="1">
        <f t="shared" si="9"/>
        <v>38862</v>
      </c>
      <c r="F119" s="1">
        <f t="shared" si="10"/>
        <v>38861</v>
      </c>
      <c r="G119" s="1">
        <f t="shared" si="11"/>
        <v>38860</v>
      </c>
      <c r="H119" s="1">
        <f t="shared" si="12"/>
        <v>38859</v>
      </c>
      <c r="I119" s="2">
        <f>IF(SUMIFS($B$2:$B$3564,$A$2:$A$3564,"="&amp;E119)=0,IF(SUMIFS($B$2:$B$3564,$A$2:$A$3564,"="&amp;F119)=0,IF(SUMIFS($B$2:$B$3564,$A$2:$A$3564,"="&amp;G119)=0,SUMIFS($B$2:$B$3564,$A$2:$A$3564,"="&amp;H119),SUMIFS($B$2:$B$3564,$A$2:$A$3564,"="&amp;G119)),SUMIFS($B$2:$B$3564,$A$2:$A$3564,"="&amp;F119)),SUMIFS($B$2:$B$3564,$A$2:$A$3564,"="&amp;E119))</f>
        <v>16.239999999999998</v>
      </c>
      <c r="K119" s="2">
        <f>SUMIFS($J$2:$J$3564,$A$2:$A$3564,"&gt;"&amp;E119,$A$2:$A$3564,"&lt;="&amp;A119)</f>
        <v>0</v>
      </c>
      <c r="L119" s="2">
        <f t="shared" si="13"/>
        <v>0</v>
      </c>
      <c r="M119" s="2">
        <f t="shared" si="14"/>
        <v>1</v>
      </c>
      <c r="N119">
        <f t="shared" si="15"/>
        <v>-7.0137086724229052</v>
      </c>
    </row>
    <row r="120" spans="1:14" x14ac:dyDescent="0.3">
      <c r="A120" s="1">
        <v>38870</v>
      </c>
      <c r="B120">
        <v>15.21</v>
      </c>
      <c r="D120">
        <f t="shared" si="8"/>
        <v>5</v>
      </c>
      <c r="E120" s="1">
        <f t="shared" si="9"/>
        <v>38863</v>
      </c>
      <c r="F120" s="1">
        <f t="shared" si="10"/>
        <v>38862</v>
      </c>
      <c r="G120" s="1">
        <f t="shared" si="11"/>
        <v>38861</v>
      </c>
      <c r="H120" s="1">
        <f t="shared" si="12"/>
        <v>38860</v>
      </c>
      <c r="I120" s="2">
        <f>IF(SUMIFS($B$2:$B$3564,$A$2:$A$3564,"="&amp;E120)=0,IF(SUMIFS($B$2:$B$3564,$A$2:$A$3564,"="&amp;F120)=0,IF(SUMIFS($B$2:$B$3564,$A$2:$A$3564,"="&amp;G120)=0,SUMIFS($B$2:$B$3564,$A$2:$A$3564,"="&amp;H120),SUMIFS($B$2:$B$3564,$A$2:$A$3564,"="&amp;G120)),SUMIFS($B$2:$B$3564,$A$2:$A$3564,"="&amp;F120)),SUMIFS($B$2:$B$3564,$A$2:$A$3564,"="&amp;E120))</f>
        <v>15.88</v>
      </c>
      <c r="K120" s="2">
        <f>SUMIFS($J$2:$J$3564,$A$2:$A$3564,"&gt;"&amp;E120,$A$2:$A$3564,"&lt;="&amp;A120)</f>
        <v>0</v>
      </c>
      <c r="L120" s="2">
        <f t="shared" si="13"/>
        <v>0</v>
      </c>
      <c r="M120" s="2">
        <f t="shared" si="14"/>
        <v>1</v>
      </c>
      <c r="N120">
        <f t="shared" si="15"/>
        <v>-4.3107349547788223</v>
      </c>
    </row>
    <row r="121" spans="1:14" x14ac:dyDescent="0.3">
      <c r="A121" s="1">
        <v>38873</v>
      </c>
      <c r="B121">
        <v>15.39</v>
      </c>
      <c r="D121">
        <f t="shared" si="8"/>
        <v>1</v>
      </c>
      <c r="E121" s="1">
        <f t="shared" si="9"/>
        <v>38866</v>
      </c>
      <c r="F121" s="1">
        <f t="shared" si="10"/>
        <v>38865</v>
      </c>
      <c r="G121" s="1">
        <f t="shared" si="11"/>
        <v>38864</v>
      </c>
      <c r="H121" s="1">
        <f t="shared" si="12"/>
        <v>38863</v>
      </c>
      <c r="I121" s="2">
        <f>IF(SUMIFS($B$2:$B$3564,$A$2:$A$3564,"="&amp;E121)=0,IF(SUMIFS($B$2:$B$3564,$A$2:$A$3564,"="&amp;F121)=0,IF(SUMIFS($B$2:$B$3564,$A$2:$A$3564,"="&amp;G121)=0,SUMIFS($B$2:$B$3564,$A$2:$A$3564,"="&amp;H121),SUMIFS($B$2:$B$3564,$A$2:$A$3564,"="&amp;G121)),SUMIFS($B$2:$B$3564,$A$2:$A$3564,"="&amp;F121)),SUMIFS($B$2:$B$3564,$A$2:$A$3564,"="&amp;E121))</f>
        <v>15.88</v>
      </c>
      <c r="K121" s="2">
        <f>SUMIFS($J$2:$J$3564,$A$2:$A$3564,"&gt;"&amp;E121,$A$2:$A$3564,"&lt;="&amp;A121)</f>
        <v>0</v>
      </c>
      <c r="L121" s="2">
        <f t="shared" si="13"/>
        <v>0</v>
      </c>
      <c r="M121" s="2">
        <f t="shared" si="14"/>
        <v>1</v>
      </c>
      <c r="N121">
        <f t="shared" si="15"/>
        <v>-3.1342507968201829</v>
      </c>
    </row>
    <row r="122" spans="1:14" x14ac:dyDescent="0.3">
      <c r="A122" s="1">
        <v>38874</v>
      </c>
      <c r="B122">
        <v>15.09</v>
      </c>
      <c r="D122">
        <f t="shared" si="8"/>
        <v>2</v>
      </c>
      <c r="E122" s="1">
        <f t="shared" si="9"/>
        <v>38867</v>
      </c>
      <c r="F122" s="1">
        <f t="shared" si="10"/>
        <v>38866</v>
      </c>
      <c r="G122" s="1">
        <f t="shared" si="11"/>
        <v>38865</v>
      </c>
      <c r="H122" s="1">
        <f t="shared" si="12"/>
        <v>38864</v>
      </c>
      <c r="I122" s="2">
        <f>IF(SUMIFS($B$2:$B$3564,$A$2:$A$3564,"="&amp;E122)=0,IF(SUMIFS($B$2:$B$3564,$A$2:$A$3564,"="&amp;F122)=0,IF(SUMIFS($B$2:$B$3564,$A$2:$A$3564,"="&amp;G122)=0,SUMIFS($B$2:$B$3564,$A$2:$A$3564,"="&amp;H122),SUMIFS($B$2:$B$3564,$A$2:$A$3564,"="&amp;G122)),SUMIFS($B$2:$B$3564,$A$2:$A$3564,"="&amp;F122)),SUMIFS($B$2:$B$3564,$A$2:$A$3564,"="&amp;E122))</f>
        <v>15.91</v>
      </c>
      <c r="K122" s="2">
        <f>SUMIFS($J$2:$J$3564,$A$2:$A$3564,"&gt;"&amp;E122,$A$2:$A$3564,"&lt;="&amp;A122)</f>
        <v>0</v>
      </c>
      <c r="L122" s="2">
        <f t="shared" si="13"/>
        <v>0</v>
      </c>
      <c r="M122" s="2">
        <f t="shared" si="14"/>
        <v>1</v>
      </c>
      <c r="N122">
        <f t="shared" si="15"/>
        <v>-5.2915569569937961</v>
      </c>
    </row>
    <row r="123" spans="1:14" x14ac:dyDescent="0.3">
      <c r="A123" s="1">
        <v>38875</v>
      </c>
      <c r="B123">
        <v>15.22</v>
      </c>
      <c r="D123">
        <f t="shared" si="8"/>
        <v>3</v>
      </c>
      <c r="E123" s="1">
        <f t="shared" si="9"/>
        <v>38868</v>
      </c>
      <c r="F123" s="1">
        <f t="shared" si="10"/>
        <v>38867</v>
      </c>
      <c r="G123" s="1">
        <f t="shared" si="11"/>
        <v>38866</v>
      </c>
      <c r="H123" s="1">
        <f t="shared" si="12"/>
        <v>38865</v>
      </c>
      <c r="I123" s="2">
        <f>IF(SUMIFS($B$2:$B$3564,$A$2:$A$3564,"="&amp;E123)=0,IF(SUMIFS($B$2:$B$3564,$A$2:$A$3564,"="&amp;F123)=0,IF(SUMIFS($B$2:$B$3564,$A$2:$A$3564,"="&amp;G123)=0,SUMIFS($B$2:$B$3564,$A$2:$A$3564,"="&amp;H123),SUMIFS($B$2:$B$3564,$A$2:$A$3564,"="&amp;G123)),SUMIFS($B$2:$B$3564,$A$2:$A$3564,"="&amp;F123)),SUMIFS($B$2:$B$3564,$A$2:$A$3564,"="&amp;E123))</f>
        <v>15.46</v>
      </c>
      <c r="K123" s="2">
        <f>SUMIFS($J$2:$J$3564,$A$2:$A$3564,"&gt;"&amp;E123,$A$2:$A$3564,"&lt;="&amp;A123)</f>
        <v>0</v>
      </c>
      <c r="L123" s="2">
        <f t="shared" si="13"/>
        <v>0</v>
      </c>
      <c r="M123" s="2">
        <f t="shared" si="14"/>
        <v>1</v>
      </c>
      <c r="N123">
        <f t="shared" si="15"/>
        <v>-1.564569072573611</v>
      </c>
    </row>
    <row r="124" spans="1:14" x14ac:dyDescent="0.3">
      <c r="A124" s="1">
        <v>38876</v>
      </c>
      <c r="B124">
        <v>15.03</v>
      </c>
      <c r="D124">
        <f t="shared" si="8"/>
        <v>4</v>
      </c>
      <c r="E124" s="1">
        <f t="shared" si="9"/>
        <v>38869</v>
      </c>
      <c r="F124" s="1">
        <f t="shared" si="10"/>
        <v>38868</v>
      </c>
      <c r="G124" s="1">
        <f t="shared" si="11"/>
        <v>38867</v>
      </c>
      <c r="H124" s="1">
        <f t="shared" si="12"/>
        <v>38866</v>
      </c>
      <c r="I124" s="2">
        <f>IF(SUMIFS($B$2:$B$3564,$A$2:$A$3564,"="&amp;E124)=0,IF(SUMIFS($B$2:$B$3564,$A$2:$A$3564,"="&amp;F124)=0,IF(SUMIFS($B$2:$B$3564,$A$2:$A$3564,"="&amp;G124)=0,SUMIFS($B$2:$B$3564,$A$2:$A$3564,"="&amp;H124),SUMIFS($B$2:$B$3564,$A$2:$A$3564,"="&amp;G124)),SUMIFS($B$2:$B$3564,$A$2:$A$3564,"="&amp;F124)),SUMIFS($B$2:$B$3564,$A$2:$A$3564,"="&amp;E124))</f>
        <v>15.14</v>
      </c>
      <c r="K124" s="2">
        <f>SUMIFS($J$2:$J$3564,$A$2:$A$3564,"&gt;"&amp;E124,$A$2:$A$3564,"&lt;="&amp;A124)</f>
        <v>0</v>
      </c>
      <c r="L124" s="2">
        <f t="shared" si="13"/>
        <v>0</v>
      </c>
      <c r="M124" s="2">
        <f t="shared" si="14"/>
        <v>1</v>
      </c>
      <c r="N124">
        <f t="shared" si="15"/>
        <v>-0.72920442444196842</v>
      </c>
    </row>
    <row r="125" spans="1:14" x14ac:dyDescent="0.3">
      <c r="A125" s="1">
        <v>38877</v>
      </c>
      <c r="B125">
        <v>15.05</v>
      </c>
      <c r="C125">
        <v>15.43</v>
      </c>
      <c r="D125">
        <f t="shared" si="8"/>
        <v>5</v>
      </c>
      <c r="E125" s="1">
        <f t="shared" si="9"/>
        <v>38870</v>
      </c>
      <c r="F125" s="1">
        <f t="shared" si="10"/>
        <v>38869</v>
      </c>
      <c r="G125" s="1">
        <f t="shared" si="11"/>
        <v>38868</v>
      </c>
      <c r="H125" s="1">
        <f t="shared" si="12"/>
        <v>38867</v>
      </c>
      <c r="I125" s="2">
        <f>IF(SUMIFS($B$2:$B$3564,$A$2:$A$3564,"="&amp;E125)=0,IF(SUMIFS($B$2:$B$3564,$A$2:$A$3564,"="&amp;F125)=0,IF(SUMIFS($B$2:$B$3564,$A$2:$A$3564,"="&amp;G125)=0,SUMIFS($B$2:$B$3564,$A$2:$A$3564,"="&amp;H125),SUMIFS($B$2:$B$3564,$A$2:$A$3564,"="&amp;G125)),SUMIFS($B$2:$B$3564,$A$2:$A$3564,"="&amp;F125)),SUMIFS($B$2:$B$3564,$A$2:$A$3564,"="&amp;E125))</f>
        <v>15.21</v>
      </c>
      <c r="K125" s="2">
        <f>SUMIFS($J$2:$J$3564,$A$2:$A$3564,"&gt;"&amp;E125,$A$2:$A$3564,"&lt;="&amp;A125)</f>
        <v>0</v>
      </c>
      <c r="L125" s="2">
        <f t="shared" si="13"/>
        <v>0</v>
      </c>
      <c r="M125" s="2">
        <f t="shared" si="14"/>
        <v>1</v>
      </c>
      <c r="N125">
        <f t="shared" si="15"/>
        <v>-1.0575115076316732</v>
      </c>
    </row>
    <row r="126" spans="1:14" x14ac:dyDescent="0.3">
      <c r="A126" s="1">
        <v>38880</v>
      </c>
      <c r="B126">
        <v>15.27</v>
      </c>
      <c r="D126">
        <f t="shared" si="8"/>
        <v>1</v>
      </c>
      <c r="E126" s="1">
        <f t="shared" si="9"/>
        <v>38873</v>
      </c>
      <c r="F126" s="1">
        <f t="shared" si="10"/>
        <v>38872</v>
      </c>
      <c r="G126" s="1">
        <f t="shared" si="11"/>
        <v>38871</v>
      </c>
      <c r="H126" s="1">
        <f t="shared" si="12"/>
        <v>38870</v>
      </c>
      <c r="I126" s="2">
        <f>IF(SUMIFS($B$2:$B$3564,$A$2:$A$3564,"="&amp;E126)=0,IF(SUMIFS($B$2:$B$3564,$A$2:$A$3564,"="&amp;F126)=0,IF(SUMIFS($B$2:$B$3564,$A$2:$A$3564,"="&amp;G126)=0,SUMIFS($B$2:$B$3564,$A$2:$A$3564,"="&amp;H126),SUMIFS($B$2:$B$3564,$A$2:$A$3564,"="&amp;G126)),SUMIFS($B$2:$B$3564,$A$2:$A$3564,"="&amp;F126)),SUMIFS($B$2:$B$3564,$A$2:$A$3564,"="&amp;E126))</f>
        <v>15.39</v>
      </c>
      <c r="J126">
        <v>15.43</v>
      </c>
      <c r="K126" s="2">
        <f>SUMIFS($J$2:$J$3564,$A$2:$A$3564,"&gt;"&amp;E126,$A$2:$A$3564,"&lt;="&amp;A126)</f>
        <v>15.43</v>
      </c>
      <c r="L126" s="2">
        <f t="shared" si="13"/>
        <v>15.05</v>
      </c>
      <c r="M126" s="2">
        <f t="shared" si="14"/>
        <v>0.97537265068049261</v>
      </c>
      <c r="N126">
        <f t="shared" si="15"/>
        <v>-3.2763503800431595</v>
      </c>
    </row>
    <row r="127" spans="1:14" x14ac:dyDescent="0.3">
      <c r="A127" s="1">
        <v>38881</v>
      </c>
      <c r="B127">
        <v>15.1</v>
      </c>
      <c r="D127">
        <f t="shared" si="8"/>
        <v>2</v>
      </c>
      <c r="E127" s="1">
        <f t="shared" si="9"/>
        <v>38874</v>
      </c>
      <c r="F127" s="1">
        <f t="shared" si="10"/>
        <v>38873</v>
      </c>
      <c r="G127" s="1">
        <f t="shared" si="11"/>
        <v>38872</v>
      </c>
      <c r="H127" s="1">
        <f t="shared" si="12"/>
        <v>38871</v>
      </c>
      <c r="I127" s="2">
        <f>IF(SUMIFS($B$2:$B$3564,$A$2:$A$3564,"="&amp;E127)=0,IF(SUMIFS($B$2:$B$3564,$A$2:$A$3564,"="&amp;F127)=0,IF(SUMIFS($B$2:$B$3564,$A$2:$A$3564,"="&amp;G127)=0,SUMIFS($B$2:$B$3564,$A$2:$A$3564,"="&amp;H127),SUMIFS($B$2:$B$3564,$A$2:$A$3564,"="&amp;G127)),SUMIFS($B$2:$B$3564,$A$2:$A$3564,"="&amp;F127)),SUMIFS($B$2:$B$3564,$A$2:$A$3564,"="&amp;E127))</f>
        <v>15.09</v>
      </c>
      <c r="K127" s="2">
        <f>SUMIFS($J$2:$J$3564,$A$2:$A$3564,"&gt;"&amp;E127,$A$2:$A$3564,"&lt;="&amp;A127)</f>
        <v>15.43</v>
      </c>
      <c r="L127" s="2">
        <f t="shared" si="13"/>
        <v>15.05</v>
      </c>
      <c r="M127" s="2">
        <f t="shared" si="14"/>
        <v>0.97537265068049261</v>
      </c>
      <c r="N127">
        <f t="shared" si="15"/>
        <v>-2.4273204139063571</v>
      </c>
    </row>
    <row r="128" spans="1:14" x14ac:dyDescent="0.3">
      <c r="A128" s="1">
        <v>38882</v>
      </c>
      <c r="B128">
        <v>15.05</v>
      </c>
      <c r="D128">
        <f t="shared" si="8"/>
        <v>3</v>
      </c>
      <c r="E128" s="1">
        <f t="shared" si="9"/>
        <v>38875</v>
      </c>
      <c r="F128" s="1">
        <f t="shared" si="10"/>
        <v>38874</v>
      </c>
      <c r="G128" s="1">
        <f t="shared" si="11"/>
        <v>38873</v>
      </c>
      <c r="H128" s="1">
        <f t="shared" si="12"/>
        <v>38872</v>
      </c>
      <c r="I128" s="2">
        <f>IF(SUMIFS($B$2:$B$3564,$A$2:$A$3564,"="&amp;E128)=0,IF(SUMIFS($B$2:$B$3564,$A$2:$A$3564,"="&amp;F128)=0,IF(SUMIFS($B$2:$B$3564,$A$2:$A$3564,"="&amp;G128)=0,SUMIFS($B$2:$B$3564,$A$2:$A$3564,"="&amp;H128),SUMIFS($B$2:$B$3564,$A$2:$A$3564,"="&amp;G128)),SUMIFS($B$2:$B$3564,$A$2:$A$3564,"="&amp;F128)),SUMIFS($B$2:$B$3564,$A$2:$A$3564,"="&amp;E128))</f>
        <v>15.22</v>
      </c>
      <c r="K128" s="2">
        <f>SUMIFS($J$2:$J$3564,$A$2:$A$3564,"&gt;"&amp;E128,$A$2:$A$3564,"&lt;="&amp;A128)</f>
        <v>15.43</v>
      </c>
      <c r="L128" s="2">
        <f t="shared" si="13"/>
        <v>15.05</v>
      </c>
      <c r="M128" s="2">
        <f t="shared" si="14"/>
        <v>0.97537265068049261</v>
      </c>
      <c r="N128">
        <f t="shared" si="15"/>
        <v>-3.6168036418839651</v>
      </c>
    </row>
    <row r="129" spans="1:14" x14ac:dyDescent="0.3">
      <c r="A129" s="1">
        <v>38883</v>
      </c>
      <c r="B129">
        <v>15.33</v>
      </c>
      <c r="D129">
        <f t="shared" si="8"/>
        <v>4</v>
      </c>
      <c r="E129" s="1">
        <f t="shared" si="9"/>
        <v>38876</v>
      </c>
      <c r="F129" s="1">
        <f t="shared" si="10"/>
        <v>38875</v>
      </c>
      <c r="G129" s="1">
        <f t="shared" si="11"/>
        <v>38874</v>
      </c>
      <c r="H129" s="1">
        <f t="shared" si="12"/>
        <v>38873</v>
      </c>
      <c r="I129" s="2">
        <f>IF(SUMIFS($B$2:$B$3564,$A$2:$A$3564,"="&amp;E129)=0,IF(SUMIFS($B$2:$B$3564,$A$2:$A$3564,"="&amp;F129)=0,IF(SUMIFS($B$2:$B$3564,$A$2:$A$3564,"="&amp;G129)=0,SUMIFS($B$2:$B$3564,$A$2:$A$3564,"="&amp;H129),SUMIFS($B$2:$B$3564,$A$2:$A$3564,"="&amp;G129)),SUMIFS($B$2:$B$3564,$A$2:$A$3564,"="&amp;F129)),SUMIFS($B$2:$B$3564,$A$2:$A$3564,"="&amp;E129))</f>
        <v>15.03</v>
      </c>
      <c r="K129" s="2">
        <f>SUMIFS($J$2:$J$3564,$A$2:$A$3564,"&gt;"&amp;E129,$A$2:$A$3564,"&lt;="&amp;A129)</f>
        <v>15.43</v>
      </c>
      <c r="L129" s="2">
        <f t="shared" si="13"/>
        <v>15.05</v>
      </c>
      <c r="M129" s="2">
        <f t="shared" si="14"/>
        <v>0.97537265068049261</v>
      </c>
      <c r="N129">
        <f t="shared" si="15"/>
        <v>-0.51721860613449178</v>
      </c>
    </row>
    <row r="130" spans="1:14" x14ac:dyDescent="0.3">
      <c r="A130" s="1">
        <v>38884</v>
      </c>
      <c r="B130">
        <v>15.35</v>
      </c>
      <c r="D130">
        <f t="shared" ref="D130:D193" si="16">WEEKDAY(A130,2)</f>
        <v>5</v>
      </c>
      <c r="E130" s="1">
        <f t="shared" si="9"/>
        <v>38877</v>
      </c>
      <c r="F130" s="1">
        <f t="shared" si="10"/>
        <v>38876</v>
      </c>
      <c r="G130" s="1">
        <f t="shared" si="11"/>
        <v>38875</v>
      </c>
      <c r="H130" s="1">
        <f t="shared" si="12"/>
        <v>38874</v>
      </c>
      <c r="I130" s="2">
        <f>IF(SUMIFS($B$2:$B$3564,$A$2:$A$3564,"="&amp;E130)=0,IF(SUMIFS($B$2:$B$3564,$A$2:$A$3564,"="&amp;F130)=0,IF(SUMIFS($B$2:$B$3564,$A$2:$A$3564,"="&amp;G130)=0,SUMIFS($B$2:$B$3564,$A$2:$A$3564,"="&amp;H130),SUMIFS($B$2:$B$3564,$A$2:$A$3564,"="&amp;G130)),SUMIFS($B$2:$B$3564,$A$2:$A$3564,"="&amp;F130)),SUMIFS($B$2:$B$3564,$A$2:$A$3564,"="&amp;E130))</f>
        <v>15.05</v>
      </c>
      <c r="K130" s="2">
        <f>SUMIFS($J$2:$J$3564,$A$2:$A$3564,"&gt;"&amp;E130,$A$2:$A$3564,"&lt;="&amp;A130)</f>
        <v>15.43</v>
      </c>
      <c r="L130" s="2">
        <f t="shared" si="13"/>
        <v>15.05</v>
      </c>
      <c r="M130" s="2">
        <f t="shared" si="14"/>
        <v>0.97537265068049261</v>
      </c>
      <c r="N130">
        <f t="shared" si="15"/>
        <v>-0.51981923418632203</v>
      </c>
    </row>
    <row r="131" spans="1:14" x14ac:dyDescent="0.3">
      <c r="A131" s="1">
        <v>38887</v>
      </c>
      <c r="B131">
        <v>15.19</v>
      </c>
      <c r="D131">
        <f t="shared" si="16"/>
        <v>1</v>
      </c>
      <c r="E131" s="1">
        <f t="shared" si="9"/>
        <v>38880</v>
      </c>
      <c r="F131" s="1">
        <f t="shared" si="10"/>
        <v>38879</v>
      </c>
      <c r="G131" s="1">
        <f t="shared" si="11"/>
        <v>38878</v>
      </c>
      <c r="H131" s="1">
        <f t="shared" si="12"/>
        <v>38877</v>
      </c>
      <c r="I131" s="2">
        <f>IF(SUMIFS($B$2:$B$3564,$A$2:$A$3564,"="&amp;E131)=0,IF(SUMIFS($B$2:$B$3564,$A$2:$A$3564,"="&amp;F131)=0,IF(SUMIFS($B$2:$B$3564,$A$2:$A$3564,"="&amp;G131)=0,SUMIFS($B$2:$B$3564,$A$2:$A$3564,"="&amp;H131),SUMIFS($B$2:$B$3564,$A$2:$A$3564,"="&amp;G131)),SUMIFS($B$2:$B$3564,$A$2:$A$3564,"="&amp;F131)),SUMIFS($B$2:$B$3564,$A$2:$A$3564,"="&amp;E131))</f>
        <v>15.27</v>
      </c>
      <c r="K131" s="2">
        <f>SUMIFS($J$2:$J$3564,$A$2:$A$3564,"&gt;"&amp;E131,$A$2:$A$3564,"&lt;="&amp;A131)</f>
        <v>0</v>
      </c>
      <c r="L131" s="2">
        <f t="shared" si="13"/>
        <v>0</v>
      </c>
      <c r="M131" s="2">
        <f t="shared" si="14"/>
        <v>1</v>
      </c>
      <c r="N131">
        <f t="shared" si="15"/>
        <v>-0.52528026228596247</v>
      </c>
    </row>
    <row r="132" spans="1:14" x14ac:dyDescent="0.3">
      <c r="A132" s="1">
        <v>38888</v>
      </c>
      <c r="B132">
        <v>15.58</v>
      </c>
      <c r="D132">
        <f t="shared" si="16"/>
        <v>2</v>
      </c>
      <c r="E132" s="1">
        <f t="shared" si="9"/>
        <v>38881</v>
      </c>
      <c r="F132" s="1">
        <f t="shared" si="10"/>
        <v>38880</v>
      </c>
      <c r="G132" s="1">
        <f t="shared" si="11"/>
        <v>38879</v>
      </c>
      <c r="H132" s="1">
        <f t="shared" si="12"/>
        <v>38878</v>
      </c>
      <c r="I132" s="2">
        <f>IF(SUMIFS($B$2:$B$3564,$A$2:$A$3564,"="&amp;E132)=0,IF(SUMIFS($B$2:$B$3564,$A$2:$A$3564,"="&amp;F132)=0,IF(SUMIFS($B$2:$B$3564,$A$2:$A$3564,"="&amp;G132)=0,SUMIFS($B$2:$B$3564,$A$2:$A$3564,"="&amp;H132),SUMIFS($B$2:$B$3564,$A$2:$A$3564,"="&amp;G132)),SUMIFS($B$2:$B$3564,$A$2:$A$3564,"="&amp;F132)),SUMIFS($B$2:$B$3564,$A$2:$A$3564,"="&amp;E132))</f>
        <v>15.1</v>
      </c>
      <c r="K132" s="2">
        <f>SUMIFS($J$2:$J$3564,$A$2:$A$3564,"&gt;"&amp;E132,$A$2:$A$3564,"&lt;="&amp;A132)</f>
        <v>0</v>
      </c>
      <c r="L132" s="2">
        <f t="shared" si="13"/>
        <v>0</v>
      </c>
      <c r="M132" s="2">
        <f t="shared" si="14"/>
        <v>1</v>
      </c>
      <c r="N132">
        <f t="shared" si="15"/>
        <v>3.1293296621723679</v>
      </c>
    </row>
    <row r="133" spans="1:14" x14ac:dyDescent="0.3">
      <c r="A133" s="1">
        <v>38889</v>
      </c>
      <c r="B133">
        <v>16.190000000000001</v>
      </c>
      <c r="D133">
        <f t="shared" si="16"/>
        <v>3</v>
      </c>
      <c r="E133" s="1">
        <f t="shared" si="9"/>
        <v>38882</v>
      </c>
      <c r="F133" s="1">
        <f t="shared" si="10"/>
        <v>38881</v>
      </c>
      <c r="G133" s="1">
        <f t="shared" si="11"/>
        <v>38880</v>
      </c>
      <c r="H133" s="1">
        <f t="shared" si="12"/>
        <v>38879</v>
      </c>
      <c r="I133" s="2">
        <f>IF(SUMIFS($B$2:$B$3564,$A$2:$A$3564,"="&amp;E133)=0,IF(SUMIFS($B$2:$B$3564,$A$2:$A$3564,"="&amp;F133)=0,IF(SUMIFS($B$2:$B$3564,$A$2:$A$3564,"="&amp;G133)=0,SUMIFS($B$2:$B$3564,$A$2:$A$3564,"="&amp;H133),SUMIFS($B$2:$B$3564,$A$2:$A$3564,"="&amp;G133)),SUMIFS($B$2:$B$3564,$A$2:$A$3564,"="&amp;F133)),SUMIFS($B$2:$B$3564,$A$2:$A$3564,"="&amp;E133))</f>
        <v>15.05</v>
      </c>
      <c r="K133" s="2">
        <f>SUMIFS($J$2:$J$3564,$A$2:$A$3564,"&gt;"&amp;E133,$A$2:$A$3564,"&lt;="&amp;A133)</f>
        <v>0</v>
      </c>
      <c r="L133" s="2">
        <f t="shared" si="13"/>
        <v>0</v>
      </c>
      <c r="M133" s="2">
        <f t="shared" si="14"/>
        <v>1</v>
      </c>
      <c r="N133">
        <f t="shared" si="15"/>
        <v>7.3015776494658997</v>
      </c>
    </row>
    <row r="134" spans="1:14" x14ac:dyDescent="0.3">
      <c r="A134" s="1">
        <v>38890</v>
      </c>
      <c r="B134">
        <v>16.21</v>
      </c>
      <c r="D134">
        <f t="shared" si="16"/>
        <v>4</v>
      </c>
      <c r="E134" s="1">
        <f t="shared" si="9"/>
        <v>38883</v>
      </c>
      <c r="F134" s="1">
        <f t="shared" si="10"/>
        <v>38882</v>
      </c>
      <c r="G134" s="1">
        <f t="shared" si="11"/>
        <v>38881</v>
      </c>
      <c r="H134" s="1">
        <f t="shared" si="12"/>
        <v>38880</v>
      </c>
      <c r="I134" s="2">
        <f>IF(SUMIFS($B$2:$B$3564,$A$2:$A$3564,"="&amp;E134)=0,IF(SUMIFS($B$2:$B$3564,$A$2:$A$3564,"="&amp;F134)=0,IF(SUMIFS($B$2:$B$3564,$A$2:$A$3564,"="&amp;G134)=0,SUMIFS($B$2:$B$3564,$A$2:$A$3564,"="&amp;H134),SUMIFS($B$2:$B$3564,$A$2:$A$3564,"="&amp;G134)),SUMIFS($B$2:$B$3564,$A$2:$A$3564,"="&amp;F134)),SUMIFS($B$2:$B$3564,$A$2:$A$3564,"="&amp;E134))</f>
        <v>15.33</v>
      </c>
      <c r="K134" s="2">
        <f>SUMIFS($J$2:$J$3564,$A$2:$A$3564,"&gt;"&amp;E134,$A$2:$A$3564,"&lt;="&amp;A134)</f>
        <v>0</v>
      </c>
      <c r="L134" s="2">
        <f t="shared" si="13"/>
        <v>0</v>
      </c>
      <c r="M134" s="2">
        <f t="shared" si="14"/>
        <v>1</v>
      </c>
      <c r="N134">
        <f t="shared" si="15"/>
        <v>5.5816642863861974</v>
      </c>
    </row>
    <row r="135" spans="1:14" x14ac:dyDescent="0.3">
      <c r="A135" s="1">
        <v>38891</v>
      </c>
      <c r="B135">
        <v>15.93</v>
      </c>
      <c r="D135">
        <f t="shared" si="16"/>
        <v>5</v>
      </c>
      <c r="E135" s="1">
        <f t="shared" ref="E135:E198" si="17">A135-7</f>
        <v>38884</v>
      </c>
      <c r="F135" s="1">
        <f t="shared" si="10"/>
        <v>38883</v>
      </c>
      <c r="G135" s="1">
        <f t="shared" si="11"/>
        <v>38882</v>
      </c>
      <c r="H135" s="1">
        <f t="shared" si="12"/>
        <v>38881</v>
      </c>
      <c r="I135" s="2">
        <f>IF(SUMIFS($B$2:$B$3564,$A$2:$A$3564,"="&amp;E135)=0,IF(SUMIFS($B$2:$B$3564,$A$2:$A$3564,"="&amp;F135)=0,IF(SUMIFS($B$2:$B$3564,$A$2:$A$3564,"="&amp;G135)=0,SUMIFS($B$2:$B$3564,$A$2:$A$3564,"="&amp;H135),SUMIFS($B$2:$B$3564,$A$2:$A$3564,"="&amp;G135)),SUMIFS($B$2:$B$3564,$A$2:$A$3564,"="&amp;F135)),SUMIFS($B$2:$B$3564,$A$2:$A$3564,"="&amp;E135))</f>
        <v>15.35</v>
      </c>
      <c r="K135" s="2">
        <f>SUMIFS($J$2:$J$3564,$A$2:$A$3564,"&gt;"&amp;E135,$A$2:$A$3564,"&lt;="&amp;A135)</f>
        <v>0</v>
      </c>
      <c r="L135" s="2">
        <f t="shared" si="13"/>
        <v>0</v>
      </c>
      <c r="M135" s="2">
        <f t="shared" si="14"/>
        <v>1</v>
      </c>
      <c r="N135">
        <f t="shared" si="15"/>
        <v>3.7088649888750926</v>
      </c>
    </row>
    <row r="136" spans="1:14" x14ac:dyDescent="0.3">
      <c r="A136" s="1">
        <v>38894</v>
      </c>
      <c r="B136">
        <v>16.309999999999999</v>
      </c>
      <c r="D136">
        <f t="shared" si="16"/>
        <v>1</v>
      </c>
      <c r="E136" s="1">
        <f t="shared" si="17"/>
        <v>38887</v>
      </c>
      <c r="F136" s="1">
        <f t="shared" ref="F136:F199" si="18">E136-1</f>
        <v>38886</v>
      </c>
      <c r="G136" s="1">
        <f t="shared" ref="G136:G199" si="19">E136-2</f>
        <v>38885</v>
      </c>
      <c r="H136" s="1">
        <f t="shared" ref="H136:H199" si="20">E136-3</f>
        <v>38884</v>
      </c>
      <c r="I136" s="2">
        <f>IF(SUMIFS($B$2:$B$3564,$A$2:$A$3564,"="&amp;E136)=0,IF(SUMIFS($B$2:$B$3564,$A$2:$A$3564,"="&amp;F136)=0,IF(SUMIFS($B$2:$B$3564,$A$2:$A$3564,"="&amp;G136)=0,SUMIFS($B$2:$B$3564,$A$2:$A$3564,"="&amp;H136),SUMIFS($B$2:$B$3564,$A$2:$A$3564,"="&amp;G136)),SUMIFS($B$2:$B$3564,$A$2:$A$3564,"="&amp;F136)),SUMIFS($B$2:$B$3564,$A$2:$A$3564,"="&amp;E136))</f>
        <v>15.19</v>
      </c>
      <c r="K136" s="2">
        <f>SUMIFS($J$2:$J$3564,$A$2:$A$3564,"&gt;"&amp;E136,$A$2:$A$3564,"&lt;="&amp;A136)</f>
        <v>0</v>
      </c>
      <c r="L136" s="2">
        <f t="shared" si="13"/>
        <v>0</v>
      </c>
      <c r="M136" s="2">
        <f t="shared" si="14"/>
        <v>1</v>
      </c>
      <c r="N136">
        <f t="shared" si="15"/>
        <v>7.1141100025240922</v>
      </c>
    </row>
    <row r="137" spans="1:14" x14ac:dyDescent="0.3">
      <c r="A137" s="1">
        <v>38895</v>
      </c>
      <c r="B137">
        <v>16.190000000000001</v>
      </c>
      <c r="D137">
        <f t="shared" si="16"/>
        <v>2</v>
      </c>
      <c r="E137" s="1">
        <f t="shared" si="17"/>
        <v>38888</v>
      </c>
      <c r="F137" s="1">
        <f t="shared" si="18"/>
        <v>38887</v>
      </c>
      <c r="G137" s="1">
        <f t="shared" si="19"/>
        <v>38886</v>
      </c>
      <c r="H137" s="1">
        <f t="shared" si="20"/>
        <v>38885</v>
      </c>
      <c r="I137" s="2">
        <f>IF(SUMIFS($B$2:$B$3564,$A$2:$A$3564,"="&amp;E137)=0,IF(SUMIFS($B$2:$B$3564,$A$2:$A$3564,"="&amp;F137)=0,IF(SUMIFS($B$2:$B$3564,$A$2:$A$3564,"="&amp;G137)=0,SUMIFS($B$2:$B$3564,$A$2:$A$3564,"="&amp;H137),SUMIFS($B$2:$B$3564,$A$2:$A$3564,"="&amp;G137)),SUMIFS($B$2:$B$3564,$A$2:$A$3564,"="&amp;F137)),SUMIFS($B$2:$B$3564,$A$2:$A$3564,"="&amp;E137))</f>
        <v>15.58</v>
      </c>
      <c r="K137" s="2">
        <f>SUMIFS($J$2:$J$3564,$A$2:$A$3564,"&gt;"&amp;E137,$A$2:$A$3564,"&lt;="&amp;A137)</f>
        <v>0</v>
      </c>
      <c r="L137" s="2">
        <f t="shared" ref="L137:L200" si="21">IF(K137&lt;&gt;0,LOOKUP(K137,C131:C137,B131:B137),0)</f>
        <v>0</v>
      </c>
      <c r="M137" s="2">
        <f t="shared" ref="M137:M200" si="22">IF(K137&lt;&gt;0,L137/K137,1)</f>
        <v>1</v>
      </c>
      <c r="N137">
        <f t="shared" ref="N137:N200" si="23">LN(B137*M137/I137)*100</f>
        <v>3.8405727246941739</v>
      </c>
    </row>
    <row r="138" spans="1:14" x14ac:dyDescent="0.3">
      <c r="A138" s="1">
        <v>38896</v>
      </c>
      <c r="B138">
        <v>16.2</v>
      </c>
      <c r="D138">
        <f t="shared" si="16"/>
        <v>3</v>
      </c>
      <c r="E138" s="1">
        <f t="shared" si="17"/>
        <v>38889</v>
      </c>
      <c r="F138" s="1">
        <f t="shared" si="18"/>
        <v>38888</v>
      </c>
      <c r="G138" s="1">
        <f t="shared" si="19"/>
        <v>38887</v>
      </c>
      <c r="H138" s="1">
        <f t="shared" si="20"/>
        <v>38886</v>
      </c>
      <c r="I138" s="2">
        <f>IF(SUMIFS($B$2:$B$3564,$A$2:$A$3564,"="&amp;E138)=0,IF(SUMIFS($B$2:$B$3564,$A$2:$A$3564,"="&amp;F138)=0,IF(SUMIFS($B$2:$B$3564,$A$2:$A$3564,"="&amp;G138)=0,SUMIFS($B$2:$B$3564,$A$2:$A$3564,"="&amp;H138),SUMIFS($B$2:$B$3564,$A$2:$A$3564,"="&amp;G138)),SUMIFS($B$2:$B$3564,$A$2:$A$3564,"="&amp;F138)),SUMIFS($B$2:$B$3564,$A$2:$A$3564,"="&amp;E138))</f>
        <v>16.190000000000001</v>
      </c>
      <c r="K138" s="2">
        <f>SUMIFS($J$2:$J$3564,$A$2:$A$3564,"&gt;"&amp;E138,$A$2:$A$3564,"&lt;="&amp;A138)</f>
        <v>0</v>
      </c>
      <c r="L138" s="2">
        <f t="shared" si="21"/>
        <v>0</v>
      </c>
      <c r="M138" s="2">
        <f t="shared" si="22"/>
        <v>1</v>
      </c>
      <c r="N138">
        <f t="shared" si="23"/>
        <v>6.1747454879452712E-2</v>
      </c>
    </row>
    <row r="139" spans="1:14" x14ac:dyDescent="0.3">
      <c r="A139" s="1">
        <v>38897</v>
      </c>
      <c r="B139">
        <v>16.23</v>
      </c>
      <c r="D139">
        <f t="shared" si="16"/>
        <v>4</v>
      </c>
      <c r="E139" s="1">
        <f t="shared" si="17"/>
        <v>38890</v>
      </c>
      <c r="F139" s="1">
        <f t="shared" si="18"/>
        <v>38889</v>
      </c>
      <c r="G139" s="1">
        <f t="shared" si="19"/>
        <v>38888</v>
      </c>
      <c r="H139" s="1">
        <f t="shared" si="20"/>
        <v>38887</v>
      </c>
      <c r="I139" s="2">
        <f>IF(SUMIFS($B$2:$B$3564,$A$2:$A$3564,"="&amp;E139)=0,IF(SUMIFS($B$2:$B$3564,$A$2:$A$3564,"="&amp;F139)=0,IF(SUMIFS($B$2:$B$3564,$A$2:$A$3564,"="&amp;G139)=0,SUMIFS($B$2:$B$3564,$A$2:$A$3564,"="&amp;H139),SUMIFS($B$2:$B$3564,$A$2:$A$3564,"="&amp;G139)),SUMIFS($B$2:$B$3564,$A$2:$A$3564,"="&amp;F139)),SUMIFS($B$2:$B$3564,$A$2:$A$3564,"="&amp;E139))</f>
        <v>16.21</v>
      </c>
      <c r="K139" s="2">
        <f>SUMIFS($J$2:$J$3564,$A$2:$A$3564,"&gt;"&amp;E139,$A$2:$A$3564,"&lt;="&amp;A139)</f>
        <v>0</v>
      </c>
      <c r="L139" s="2">
        <f t="shared" si="21"/>
        <v>0</v>
      </c>
      <c r="M139" s="2">
        <f t="shared" si="22"/>
        <v>1</v>
      </c>
      <c r="N139">
        <f t="shared" si="23"/>
        <v>0.12330457789150066</v>
      </c>
    </row>
    <row r="140" spans="1:14" x14ac:dyDescent="0.3">
      <c r="A140" s="1">
        <v>38898</v>
      </c>
      <c r="B140">
        <v>16.34</v>
      </c>
      <c r="D140">
        <f t="shared" si="16"/>
        <v>5</v>
      </c>
      <c r="E140" s="1">
        <f t="shared" si="17"/>
        <v>38891</v>
      </c>
      <c r="F140" s="1">
        <f t="shared" si="18"/>
        <v>38890</v>
      </c>
      <c r="G140" s="1">
        <f t="shared" si="19"/>
        <v>38889</v>
      </c>
      <c r="H140" s="1">
        <f t="shared" si="20"/>
        <v>38888</v>
      </c>
      <c r="I140" s="2">
        <f>IF(SUMIFS($B$2:$B$3564,$A$2:$A$3564,"="&amp;E140)=0,IF(SUMIFS($B$2:$B$3564,$A$2:$A$3564,"="&amp;F140)=0,IF(SUMIFS($B$2:$B$3564,$A$2:$A$3564,"="&amp;G140)=0,SUMIFS($B$2:$B$3564,$A$2:$A$3564,"="&amp;H140),SUMIFS($B$2:$B$3564,$A$2:$A$3564,"="&amp;G140)),SUMIFS($B$2:$B$3564,$A$2:$A$3564,"="&amp;F140)),SUMIFS($B$2:$B$3564,$A$2:$A$3564,"="&amp;E140))</f>
        <v>15.93</v>
      </c>
      <c r="K140" s="2">
        <f>SUMIFS($J$2:$J$3564,$A$2:$A$3564,"&gt;"&amp;E140,$A$2:$A$3564,"&lt;="&amp;A140)</f>
        <v>0</v>
      </c>
      <c r="L140" s="2">
        <f t="shared" si="21"/>
        <v>0</v>
      </c>
      <c r="M140" s="2">
        <f t="shared" si="22"/>
        <v>1</v>
      </c>
      <c r="N140">
        <f t="shared" si="23"/>
        <v>2.5411965509899712</v>
      </c>
    </row>
    <row r="141" spans="1:14" x14ac:dyDescent="0.3">
      <c r="A141" s="1">
        <v>38901</v>
      </c>
      <c r="B141">
        <v>16.62</v>
      </c>
      <c r="D141">
        <f t="shared" si="16"/>
        <v>1</v>
      </c>
      <c r="E141" s="1">
        <f t="shared" si="17"/>
        <v>38894</v>
      </c>
      <c r="F141" s="1">
        <f t="shared" si="18"/>
        <v>38893</v>
      </c>
      <c r="G141" s="1">
        <f t="shared" si="19"/>
        <v>38892</v>
      </c>
      <c r="H141" s="1">
        <f t="shared" si="20"/>
        <v>38891</v>
      </c>
      <c r="I141" s="2">
        <f>IF(SUMIFS($B$2:$B$3564,$A$2:$A$3564,"="&amp;E141)=0,IF(SUMIFS($B$2:$B$3564,$A$2:$A$3564,"="&amp;F141)=0,IF(SUMIFS($B$2:$B$3564,$A$2:$A$3564,"="&amp;G141)=0,SUMIFS($B$2:$B$3564,$A$2:$A$3564,"="&amp;H141),SUMIFS($B$2:$B$3564,$A$2:$A$3564,"="&amp;G141)),SUMIFS($B$2:$B$3564,$A$2:$A$3564,"="&amp;F141)),SUMIFS($B$2:$B$3564,$A$2:$A$3564,"="&amp;E141))</f>
        <v>16.309999999999999</v>
      </c>
      <c r="K141" s="2">
        <f>SUMIFS($J$2:$J$3564,$A$2:$A$3564,"&gt;"&amp;E141,$A$2:$A$3564,"&lt;="&amp;A141)</f>
        <v>0</v>
      </c>
      <c r="L141" s="2">
        <f t="shared" si="21"/>
        <v>0</v>
      </c>
      <c r="M141" s="2">
        <f t="shared" si="22"/>
        <v>1</v>
      </c>
      <c r="N141">
        <f t="shared" si="23"/>
        <v>1.8828372794379697</v>
      </c>
    </row>
    <row r="142" spans="1:14" x14ac:dyDescent="0.3">
      <c r="A142" s="1">
        <v>38903</v>
      </c>
      <c r="B142">
        <v>17.02</v>
      </c>
      <c r="D142">
        <f t="shared" si="16"/>
        <v>3</v>
      </c>
      <c r="E142" s="1">
        <f t="shared" si="17"/>
        <v>38896</v>
      </c>
      <c r="F142" s="1">
        <f t="shared" si="18"/>
        <v>38895</v>
      </c>
      <c r="G142" s="1">
        <f t="shared" si="19"/>
        <v>38894</v>
      </c>
      <c r="H142" s="1">
        <f t="shared" si="20"/>
        <v>38893</v>
      </c>
      <c r="I142" s="2">
        <f>IF(SUMIFS($B$2:$B$3564,$A$2:$A$3564,"="&amp;E142)=0,IF(SUMIFS($B$2:$B$3564,$A$2:$A$3564,"="&amp;F142)=0,IF(SUMIFS($B$2:$B$3564,$A$2:$A$3564,"="&amp;G142)=0,SUMIFS($B$2:$B$3564,$A$2:$A$3564,"="&amp;H142),SUMIFS($B$2:$B$3564,$A$2:$A$3564,"="&amp;G142)),SUMIFS($B$2:$B$3564,$A$2:$A$3564,"="&amp;F142)),SUMIFS($B$2:$B$3564,$A$2:$A$3564,"="&amp;E142))</f>
        <v>16.2</v>
      </c>
      <c r="K142" s="2">
        <f>SUMIFS($J$2:$J$3564,$A$2:$A$3564,"&gt;"&amp;E142,$A$2:$A$3564,"&lt;="&amp;A142)</f>
        <v>0</v>
      </c>
      <c r="L142" s="2">
        <f t="shared" si="21"/>
        <v>0</v>
      </c>
      <c r="M142" s="2">
        <f t="shared" si="22"/>
        <v>1</v>
      </c>
      <c r="N142">
        <f t="shared" si="23"/>
        <v>4.9377880906889775</v>
      </c>
    </row>
    <row r="143" spans="1:14" x14ac:dyDescent="0.3">
      <c r="A143" s="1">
        <v>38904</v>
      </c>
      <c r="B143">
        <v>17.16</v>
      </c>
      <c r="D143">
        <f t="shared" si="16"/>
        <v>4</v>
      </c>
      <c r="E143" s="1">
        <f t="shared" si="17"/>
        <v>38897</v>
      </c>
      <c r="F143" s="1">
        <f t="shared" si="18"/>
        <v>38896</v>
      </c>
      <c r="G143" s="1">
        <f t="shared" si="19"/>
        <v>38895</v>
      </c>
      <c r="H143" s="1">
        <f t="shared" si="20"/>
        <v>38894</v>
      </c>
      <c r="I143" s="2">
        <f>IF(SUMIFS($B$2:$B$3564,$A$2:$A$3564,"="&amp;E143)=0,IF(SUMIFS($B$2:$B$3564,$A$2:$A$3564,"="&amp;F143)=0,IF(SUMIFS($B$2:$B$3564,$A$2:$A$3564,"="&amp;G143)=0,SUMIFS($B$2:$B$3564,$A$2:$A$3564,"="&amp;H143),SUMIFS($B$2:$B$3564,$A$2:$A$3564,"="&amp;G143)),SUMIFS($B$2:$B$3564,$A$2:$A$3564,"="&amp;F143)),SUMIFS($B$2:$B$3564,$A$2:$A$3564,"="&amp;E143))</f>
        <v>16.23</v>
      </c>
      <c r="K143" s="2">
        <f>SUMIFS($J$2:$J$3564,$A$2:$A$3564,"&gt;"&amp;E143,$A$2:$A$3564,"&lt;="&amp;A143)</f>
        <v>0</v>
      </c>
      <c r="L143" s="2">
        <f t="shared" si="21"/>
        <v>0</v>
      </c>
      <c r="M143" s="2">
        <f t="shared" si="22"/>
        <v>1</v>
      </c>
      <c r="N143">
        <f t="shared" si="23"/>
        <v>5.5719712533316432</v>
      </c>
    </row>
    <row r="144" spans="1:14" x14ac:dyDescent="0.3">
      <c r="A144" s="1">
        <v>38905</v>
      </c>
      <c r="B144">
        <v>16.87</v>
      </c>
      <c r="D144">
        <f t="shared" si="16"/>
        <v>5</v>
      </c>
      <c r="E144" s="1">
        <f t="shared" si="17"/>
        <v>38898</v>
      </c>
      <c r="F144" s="1">
        <f t="shared" si="18"/>
        <v>38897</v>
      </c>
      <c r="G144" s="1">
        <f t="shared" si="19"/>
        <v>38896</v>
      </c>
      <c r="H144" s="1">
        <f t="shared" si="20"/>
        <v>38895</v>
      </c>
      <c r="I144" s="2">
        <f>IF(SUMIFS($B$2:$B$3564,$A$2:$A$3564,"="&amp;E144)=0,IF(SUMIFS($B$2:$B$3564,$A$2:$A$3564,"="&amp;F144)=0,IF(SUMIFS($B$2:$B$3564,$A$2:$A$3564,"="&amp;G144)=0,SUMIFS($B$2:$B$3564,$A$2:$A$3564,"="&amp;H144),SUMIFS($B$2:$B$3564,$A$2:$A$3564,"="&amp;G144)),SUMIFS($B$2:$B$3564,$A$2:$A$3564,"="&amp;F144)),SUMIFS($B$2:$B$3564,$A$2:$A$3564,"="&amp;E144))</f>
        <v>16.34</v>
      </c>
      <c r="K144" s="2">
        <f>SUMIFS($J$2:$J$3564,$A$2:$A$3564,"&gt;"&amp;E144,$A$2:$A$3564,"&lt;="&amp;A144)</f>
        <v>0</v>
      </c>
      <c r="L144" s="2">
        <f t="shared" si="21"/>
        <v>0</v>
      </c>
      <c r="M144" s="2">
        <f t="shared" si="22"/>
        <v>1</v>
      </c>
      <c r="N144">
        <f t="shared" si="23"/>
        <v>3.1920807126020265</v>
      </c>
    </row>
    <row r="145" spans="1:14" x14ac:dyDescent="0.3">
      <c r="A145" s="1">
        <v>38908</v>
      </c>
      <c r="B145">
        <v>16.46</v>
      </c>
      <c r="D145">
        <f t="shared" si="16"/>
        <v>1</v>
      </c>
      <c r="E145" s="1">
        <f t="shared" si="17"/>
        <v>38901</v>
      </c>
      <c r="F145" s="1">
        <f t="shared" si="18"/>
        <v>38900</v>
      </c>
      <c r="G145" s="1">
        <f t="shared" si="19"/>
        <v>38899</v>
      </c>
      <c r="H145" s="1">
        <f t="shared" si="20"/>
        <v>38898</v>
      </c>
      <c r="I145" s="2">
        <f>IF(SUMIFS($B$2:$B$3564,$A$2:$A$3564,"="&amp;E145)=0,IF(SUMIFS($B$2:$B$3564,$A$2:$A$3564,"="&amp;F145)=0,IF(SUMIFS($B$2:$B$3564,$A$2:$A$3564,"="&amp;G145)=0,SUMIFS($B$2:$B$3564,$A$2:$A$3564,"="&amp;H145),SUMIFS($B$2:$B$3564,$A$2:$A$3564,"="&amp;G145)),SUMIFS($B$2:$B$3564,$A$2:$A$3564,"="&amp;F145)),SUMIFS($B$2:$B$3564,$A$2:$A$3564,"="&amp;E145))</f>
        <v>16.62</v>
      </c>
      <c r="K145" s="2">
        <f>SUMIFS($J$2:$J$3564,$A$2:$A$3564,"&gt;"&amp;E145,$A$2:$A$3564,"&lt;="&amp;A145)</f>
        <v>0</v>
      </c>
      <c r="L145" s="2">
        <f t="shared" si="21"/>
        <v>0</v>
      </c>
      <c r="M145" s="2">
        <f t="shared" si="22"/>
        <v>1</v>
      </c>
      <c r="N145">
        <f t="shared" si="23"/>
        <v>-0.96735941783784429</v>
      </c>
    </row>
    <row r="146" spans="1:14" x14ac:dyDescent="0.3">
      <c r="A146" s="1">
        <v>38909</v>
      </c>
      <c r="B146">
        <v>16.57</v>
      </c>
      <c r="D146">
        <f t="shared" si="16"/>
        <v>2</v>
      </c>
      <c r="E146" s="1">
        <f t="shared" si="17"/>
        <v>38902</v>
      </c>
      <c r="F146" s="1">
        <f t="shared" si="18"/>
        <v>38901</v>
      </c>
      <c r="G146" s="1">
        <f t="shared" si="19"/>
        <v>38900</v>
      </c>
      <c r="H146" s="1">
        <f t="shared" si="20"/>
        <v>38899</v>
      </c>
      <c r="I146" s="2">
        <f>IF(SUMIFS($B$2:$B$3564,$A$2:$A$3564,"="&amp;E146)=0,IF(SUMIFS($B$2:$B$3564,$A$2:$A$3564,"="&amp;F146)=0,IF(SUMIFS($B$2:$B$3564,$A$2:$A$3564,"="&amp;G146)=0,SUMIFS($B$2:$B$3564,$A$2:$A$3564,"="&amp;H146),SUMIFS($B$2:$B$3564,$A$2:$A$3564,"="&amp;G146)),SUMIFS($B$2:$B$3564,$A$2:$A$3564,"="&amp;F146)),SUMIFS($B$2:$B$3564,$A$2:$A$3564,"="&amp;E146))</f>
        <v>16.62</v>
      </c>
      <c r="K146" s="2">
        <f>SUMIFS($J$2:$J$3564,$A$2:$A$3564,"&gt;"&amp;E146,$A$2:$A$3564,"&lt;="&amp;A146)</f>
        <v>0</v>
      </c>
      <c r="L146" s="2">
        <f t="shared" si="21"/>
        <v>0</v>
      </c>
      <c r="M146" s="2">
        <f t="shared" si="22"/>
        <v>1</v>
      </c>
      <c r="N146">
        <f t="shared" si="23"/>
        <v>-0.30129579888305946</v>
      </c>
    </row>
    <row r="147" spans="1:14" x14ac:dyDescent="0.3">
      <c r="A147" s="1">
        <v>38910</v>
      </c>
      <c r="B147">
        <v>16.27</v>
      </c>
      <c r="D147">
        <f t="shared" si="16"/>
        <v>3</v>
      </c>
      <c r="E147" s="1">
        <f t="shared" si="17"/>
        <v>38903</v>
      </c>
      <c r="F147" s="1">
        <f t="shared" si="18"/>
        <v>38902</v>
      </c>
      <c r="G147" s="1">
        <f t="shared" si="19"/>
        <v>38901</v>
      </c>
      <c r="H147" s="1">
        <f t="shared" si="20"/>
        <v>38900</v>
      </c>
      <c r="I147" s="2">
        <f>IF(SUMIFS($B$2:$B$3564,$A$2:$A$3564,"="&amp;E147)=0,IF(SUMIFS($B$2:$B$3564,$A$2:$A$3564,"="&amp;F147)=0,IF(SUMIFS($B$2:$B$3564,$A$2:$A$3564,"="&amp;G147)=0,SUMIFS($B$2:$B$3564,$A$2:$A$3564,"="&amp;H147),SUMIFS($B$2:$B$3564,$A$2:$A$3564,"="&amp;G147)),SUMIFS($B$2:$B$3564,$A$2:$A$3564,"="&amp;F147)),SUMIFS($B$2:$B$3564,$A$2:$A$3564,"="&amp;E147))</f>
        <v>17.02</v>
      </c>
      <c r="K147" s="2">
        <f>SUMIFS($J$2:$J$3564,$A$2:$A$3564,"&gt;"&amp;E147,$A$2:$A$3564,"&lt;="&amp;A147)</f>
        <v>0</v>
      </c>
      <c r="L147" s="2">
        <f t="shared" si="21"/>
        <v>0</v>
      </c>
      <c r="M147" s="2">
        <f t="shared" si="22"/>
        <v>1</v>
      </c>
      <c r="N147">
        <f t="shared" si="23"/>
        <v>-4.5066201914281647</v>
      </c>
    </row>
    <row r="148" spans="1:14" x14ac:dyDescent="0.3">
      <c r="A148" s="1">
        <v>38911</v>
      </c>
      <c r="B148">
        <v>16.420000000000002</v>
      </c>
      <c r="D148">
        <f t="shared" si="16"/>
        <v>4</v>
      </c>
      <c r="E148" s="1">
        <f t="shared" si="17"/>
        <v>38904</v>
      </c>
      <c r="F148" s="1">
        <f t="shared" si="18"/>
        <v>38903</v>
      </c>
      <c r="G148" s="1">
        <f t="shared" si="19"/>
        <v>38902</v>
      </c>
      <c r="H148" s="1">
        <f t="shared" si="20"/>
        <v>38901</v>
      </c>
      <c r="I148" s="2">
        <f>IF(SUMIFS($B$2:$B$3564,$A$2:$A$3564,"="&amp;E148)=0,IF(SUMIFS($B$2:$B$3564,$A$2:$A$3564,"="&amp;F148)=0,IF(SUMIFS($B$2:$B$3564,$A$2:$A$3564,"="&amp;G148)=0,SUMIFS($B$2:$B$3564,$A$2:$A$3564,"="&amp;H148),SUMIFS($B$2:$B$3564,$A$2:$A$3564,"="&amp;G148)),SUMIFS($B$2:$B$3564,$A$2:$A$3564,"="&amp;F148)),SUMIFS($B$2:$B$3564,$A$2:$A$3564,"="&amp;E148))</f>
        <v>17.16</v>
      </c>
      <c r="K148" s="2">
        <f>SUMIFS($J$2:$J$3564,$A$2:$A$3564,"&gt;"&amp;E148,$A$2:$A$3564,"&lt;="&amp;A148)</f>
        <v>0</v>
      </c>
      <c r="L148" s="2">
        <f t="shared" si="21"/>
        <v>0</v>
      </c>
      <c r="M148" s="2">
        <f t="shared" si="22"/>
        <v>1</v>
      </c>
      <c r="N148">
        <f t="shared" si="23"/>
        <v>-4.4080990035533985</v>
      </c>
    </row>
    <row r="149" spans="1:14" x14ac:dyDescent="0.3">
      <c r="A149" s="1">
        <v>38912</v>
      </c>
      <c r="B149">
        <v>15.97</v>
      </c>
      <c r="D149">
        <f t="shared" si="16"/>
        <v>5</v>
      </c>
      <c r="E149" s="1">
        <f t="shared" si="17"/>
        <v>38905</v>
      </c>
      <c r="F149" s="1">
        <f t="shared" si="18"/>
        <v>38904</v>
      </c>
      <c r="G149" s="1">
        <f t="shared" si="19"/>
        <v>38903</v>
      </c>
      <c r="H149" s="1">
        <f t="shared" si="20"/>
        <v>38902</v>
      </c>
      <c r="I149" s="2">
        <f>IF(SUMIFS($B$2:$B$3564,$A$2:$A$3564,"="&amp;E149)=0,IF(SUMIFS($B$2:$B$3564,$A$2:$A$3564,"="&amp;F149)=0,IF(SUMIFS($B$2:$B$3564,$A$2:$A$3564,"="&amp;G149)=0,SUMIFS($B$2:$B$3564,$A$2:$A$3564,"="&amp;H149),SUMIFS($B$2:$B$3564,$A$2:$A$3564,"="&amp;G149)),SUMIFS($B$2:$B$3564,$A$2:$A$3564,"="&amp;F149)),SUMIFS($B$2:$B$3564,$A$2:$A$3564,"="&amp;E149))</f>
        <v>16.87</v>
      </c>
      <c r="K149" s="2">
        <f>SUMIFS($J$2:$J$3564,$A$2:$A$3564,"&gt;"&amp;E149,$A$2:$A$3564,"&lt;="&amp;A149)</f>
        <v>0</v>
      </c>
      <c r="L149" s="2">
        <f t="shared" si="21"/>
        <v>0</v>
      </c>
      <c r="M149" s="2">
        <f t="shared" si="22"/>
        <v>1</v>
      </c>
      <c r="N149">
        <f t="shared" si="23"/>
        <v>-5.4824934330955903</v>
      </c>
    </row>
    <row r="150" spans="1:14" x14ac:dyDescent="0.3">
      <c r="A150" s="1">
        <v>38915</v>
      </c>
      <c r="B150">
        <v>15.7</v>
      </c>
      <c r="D150">
        <f t="shared" si="16"/>
        <v>1</v>
      </c>
      <c r="E150" s="1">
        <f t="shared" si="17"/>
        <v>38908</v>
      </c>
      <c r="F150" s="1">
        <f t="shared" si="18"/>
        <v>38907</v>
      </c>
      <c r="G150" s="1">
        <f t="shared" si="19"/>
        <v>38906</v>
      </c>
      <c r="H150" s="1">
        <f t="shared" si="20"/>
        <v>38905</v>
      </c>
      <c r="I150" s="2">
        <f>IF(SUMIFS($B$2:$B$3564,$A$2:$A$3564,"="&amp;E150)=0,IF(SUMIFS($B$2:$B$3564,$A$2:$A$3564,"="&amp;F150)=0,IF(SUMIFS($B$2:$B$3564,$A$2:$A$3564,"="&amp;G150)=0,SUMIFS($B$2:$B$3564,$A$2:$A$3564,"="&amp;H150),SUMIFS($B$2:$B$3564,$A$2:$A$3564,"="&amp;G150)),SUMIFS($B$2:$B$3564,$A$2:$A$3564,"="&amp;F150)),SUMIFS($B$2:$B$3564,$A$2:$A$3564,"="&amp;E150))</f>
        <v>16.46</v>
      </c>
      <c r="K150" s="2">
        <f>SUMIFS($J$2:$J$3564,$A$2:$A$3564,"&gt;"&amp;E150,$A$2:$A$3564,"&lt;="&amp;A150)</f>
        <v>0</v>
      </c>
      <c r="L150" s="2">
        <f t="shared" si="21"/>
        <v>0</v>
      </c>
      <c r="M150" s="2">
        <f t="shared" si="22"/>
        <v>1</v>
      </c>
      <c r="N150">
        <f t="shared" si="23"/>
        <v>-4.7272482894661492</v>
      </c>
    </row>
    <row r="151" spans="1:14" x14ac:dyDescent="0.3">
      <c r="A151" s="1">
        <v>38916</v>
      </c>
      <c r="B151">
        <v>15.67</v>
      </c>
      <c r="D151">
        <f t="shared" si="16"/>
        <v>2</v>
      </c>
      <c r="E151" s="1">
        <f t="shared" si="17"/>
        <v>38909</v>
      </c>
      <c r="F151" s="1">
        <f t="shared" si="18"/>
        <v>38908</v>
      </c>
      <c r="G151" s="1">
        <f t="shared" si="19"/>
        <v>38907</v>
      </c>
      <c r="H151" s="1">
        <f t="shared" si="20"/>
        <v>38906</v>
      </c>
      <c r="I151" s="2">
        <f>IF(SUMIFS($B$2:$B$3564,$A$2:$A$3564,"="&amp;E151)=0,IF(SUMIFS($B$2:$B$3564,$A$2:$A$3564,"="&amp;F151)=0,IF(SUMIFS($B$2:$B$3564,$A$2:$A$3564,"="&amp;G151)=0,SUMIFS($B$2:$B$3564,$A$2:$A$3564,"="&amp;H151),SUMIFS($B$2:$B$3564,$A$2:$A$3564,"="&amp;G151)),SUMIFS($B$2:$B$3564,$A$2:$A$3564,"="&amp;F151)),SUMIFS($B$2:$B$3564,$A$2:$A$3564,"="&amp;E151))</f>
        <v>16.57</v>
      </c>
      <c r="K151" s="2">
        <f>SUMIFS($J$2:$J$3564,$A$2:$A$3564,"&gt;"&amp;E151,$A$2:$A$3564,"&lt;="&amp;A151)</f>
        <v>0</v>
      </c>
      <c r="L151" s="2">
        <f t="shared" si="21"/>
        <v>0</v>
      </c>
      <c r="M151" s="2">
        <f t="shared" si="22"/>
        <v>1</v>
      </c>
      <c r="N151">
        <f t="shared" si="23"/>
        <v>-5.5845775070542079</v>
      </c>
    </row>
    <row r="152" spans="1:14" x14ac:dyDescent="0.3">
      <c r="A152" s="1">
        <v>38917</v>
      </c>
      <c r="B152">
        <v>15.36</v>
      </c>
      <c r="D152">
        <f t="shared" si="16"/>
        <v>3</v>
      </c>
      <c r="E152" s="1">
        <f t="shared" si="17"/>
        <v>38910</v>
      </c>
      <c r="F152" s="1">
        <f t="shared" si="18"/>
        <v>38909</v>
      </c>
      <c r="G152" s="1">
        <f t="shared" si="19"/>
        <v>38908</v>
      </c>
      <c r="H152" s="1">
        <f t="shared" si="20"/>
        <v>38907</v>
      </c>
      <c r="I152" s="2">
        <f>IF(SUMIFS($B$2:$B$3564,$A$2:$A$3564,"="&amp;E152)=0,IF(SUMIFS($B$2:$B$3564,$A$2:$A$3564,"="&amp;F152)=0,IF(SUMIFS($B$2:$B$3564,$A$2:$A$3564,"="&amp;G152)=0,SUMIFS($B$2:$B$3564,$A$2:$A$3564,"="&amp;H152),SUMIFS($B$2:$B$3564,$A$2:$A$3564,"="&amp;G152)),SUMIFS($B$2:$B$3564,$A$2:$A$3564,"="&amp;F152)),SUMIFS($B$2:$B$3564,$A$2:$A$3564,"="&amp;E152))</f>
        <v>16.27</v>
      </c>
      <c r="K152" s="2">
        <f>SUMIFS($J$2:$J$3564,$A$2:$A$3564,"&gt;"&amp;E152,$A$2:$A$3564,"&lt;="&amp;A152)</f>
        <v>0</v>
      </c>
      <c r="L152" s="2">
        <f t="shared" si="21"/>
        <v>0</v>
      </c>
      <c r="M152" s="2">
        <f t="shared" si="22"/>
        <v>1</v>
      </c>
      <c r="N152">
        <f t="shared" si="23"/>
        <v>-5.7556193511420348</v>
      </c>
    </row>
    <row r="153" spans="1:14" x14ac:dyDescent="0.3">
      <c r="A153" s="1">
        <v>38918</v>
      </c>
      <c r="B153">
        <v>15.31</v>
      </c>
      <c r="D153">
        <f t="shared" si="16"/>
        <v>4</v>
      </c>
      <c r="E153" s="1">
        <f t="shared" si="17"/>
        <v>38911</v>
      </c>
      <c r="F153" s="1">
        <f t="shared" si="18"/>
        <v>38910</v>
      </c>
      <c r="G153" s="1">
        <f t="shared" si="19"/>
        <v>38909</v>
      </c>
      <c r="H153" s="1">
        <f t="shared" si="20"/>
        <v>38908</v>
      </c>
      <c r="I153" s="2">
        <f>IF(SUMIFS($B$2:$B$3564,$A$2:$A$3564,"="&amp;E153)=0,IF(SUMIFS($B$2:$B$3564,$A$2:$A$3564,"="&amp;F153)=0,IF(SUMIFS($B$2:$B$3564,$A$2:$A$3564,"="&amp;G153)=0,SUMIFS($B$2:$B$3564,$A$2:$A$3564,"="&amp;H153),SUMIFS($B$2:$B$3564,$A$2:$A$3564,"="&amp;G153)),SUMIFS($B$2:$B$3564,$A$2:$A$3564,"="&amp;F153)),SUMIFS($B$2:$B$3564,$A$2:$A$3564,"="&amp;E153))</f>
        <v>16.420000000000002</v>
      </c>
      <c r="K153" s="2">
        <f>SUMIFS($J$2:$J$3564,$A$2:$A$3564,"&gt;"&amp;E153,$A$2:$A$3564,"&lt;="&amp;A153)</f>
        <v>0</v>
      </c>
      <c r="L153" s="2">
        <f t="shared" si="21"/>
        <v>0</v>
      </c>
      <c r="M153" s="2">
        <f t="shared" si="22"/>
        <v>1</v>
      </c>
      <c r="N153">
        <f t="shared" si="23"/>
        <v>-6.999389435468979</v>
      </c>
    </row>
    <row r="154" spans="1:14" x14ac:dyDescent="0.3">
      <c r="A154" s="1">
        <v>38919</v>
      </c>
      <c r="B154">
        <v>15.36</v>
      </c>
      <c r="D154">
        <f t="shared" si="16"/>
        <v>5</v>
      </c>
      <c r="E154" s="1">
        <f t="shared" si="17"/>
        <v>38912</v>
      </c>
      <c r="F154" s="1">
        <f t="shared" si="18"/>
        <v>38911</v>
      </c>
      <c r="G154" s="1">
        <f t="shared" si="19"/>
        <v>38910</v>
      </c>
      <c r="H154" s="1">
        <f t="shared" si="20"/>
        <v>38909</v>
      </c>
      <c r="I154" s="2">
        <f>IF(SUMIFS($B$2:$B$3564,$A$2:$A$3564,"="&amp;E154)=0,IF(SUMIFS($B$2:$B$3564,$A$2:$A$3564,"="&amp;F154)=0,IF(SUMIFS($B$2:$B$3564,$A$2:$A$3564,"="&amp;G154)=0,SUMIFS($B$2:$B$3564,$A$2:$A$3564,"="&amp;H154),SUMIFS($B$2:$B$3564,$A$2:$A$3564,"="&amp;G154)),SUMIFS($B$2:$B$3564,$A$2:$A$3564,"="&amp;F154)),SUMIFS($B$2:$B$3564,$A$2:$A$3564,"="&amp;E154))</f>
        <v>15.97</v>
      </c>
      <c r="K154" s="2">
        <f>SUMIFS($J$2:$J$3564,$A$2:$A$3564,"&gt;"&amp;E154,$A$2:$A$3564,"&lt;="&amp;A154)</f>
        <v>0</v>
      </c>
      <c r="L154" s="2">
        <f t="shared" si="21"/>
        <v>0</v>
      </c>
      <c r="M154" s="2">
        <f t="shared" si="22"/>
        <v>1</v>
      </c>
      <c r="N154">
        <f t="shared" si="23"/>
        <v>-3.8945234507395066</v>
      </c>
    </row>
    <row r="155" spans="1:14" x14ac:dyDescent="0.3">
      <c r="A155" s="1">
        <v>38922</v>
      </c>
      <c r="B155">
        <v>15.58</v>
      </c>
      <c r="D155">
        <f t="shared" si="16"/>
        <v>1</v>
      </c>
      <c r="E155" s="1">
        <f t="shared" si="17"/>
        <v>38915</v>
      </c>
      <c r="F155" s="1">
        <f t="shared" si="18"/>
        <v>38914</v>
      </c>
      <c r="G155" s="1">
        <f t="shared" si="19"/>
        <v>38913</v>
      </c>
      <c r="H155" s="1">
        <f t="shared" si="20"/>
        <v>38912</v>
      </c>
      <c r="I155" s="2">
        <f>IF(SUMIFS($B$2:$B$3564,$A$2:$A$3564,"="&amp;E155)=0,IF(SUMIFS($B$2:$B$3564,$A$2:$A$3564,"="&amp;F155)=0,IF(SUMIFS($B$2:$B$3564,$A$2:$A$3564,"="&amp;G155)=0,SUMIFS($B$2:$B$3564,$A$2:$A$3564,"="&amp;H155),SUMIFS($B$2:$B$3564,$A$2:$A$3564,"="&amp;G155)),SUMIFS($B$2:$B$3564,$A$2:$A$3564,"="&amp;F155)),SUMIFS($B$2:$B$3564,$A$2:$A$3564,"="&amp;E155))</f>
        <v>15.7</v>
      </c>
      <c r="K155" s="2">
        <f>SUMIFS($J$2:$J$3564,$A$2:$A$3564,"&gt;"&amp;E155,$A$2:$A$3564,"&lt;="&amp;A155)</f>
        <v>0</v>
      </c>
      <c r="L155" s="2">
        <f t="shared" si="21"/>
        <v>0</v>
      </c>
      <c r="M155" s="2">
        <f t="shared" si="22"/>
        <v>1</v>
      </c>
      <c r="N155">
        <f t="shared" si="23"/>
        <v>-0.7672671911660166</v>
      </c>
    </row>
    <row r="156" spans="1:14" x14ac:dyDescent="0.3">
      <c r="A156" s="1">
        <v>38923</v>
      </c>
      <c r="B156">
        <v>15.31</v>
      </c>
      <c r="D156">
        <f t="shared" si="16"/>
        <v>2</v>
      </c>
      <c r="E156" s="1">
        <f t="shared" si="17"/>
        <v>38916</v>
      </c>
      <c r="F156" s="1">
        <f t="shared" si="18"/>
        <v>38915</v>
      </c>
      <c r="G156" s="1">
        <f t="shared" si="19"/>
        <v>38914</v>
      </c>
      <c r="H156" s="1">
        <f t="shared" si="20"/>
        <v>38913</v>
      </c>
      <c r="I156" s="2">
        <f>IF(SUMIFS($B$2:$B$3564,$A$2:$A$3564,"="&amp;E156)=0,IF(SUMIFS($B$2:$B$3564,$A$2:$A$3564,"="&amp;F156)=0,IF(SUMIFS($B$2:$B$3564,$A$2:$A$3564,"="&amp;G156)=0,SUMIFS($B$2:$B$3564,$A$2:$A$3564,"="&amp;H156),SUMIFS($B$2:$B$3564,$A$2:$A$3564,"="&amp;G156)),SUMIFS($B$2:$B$3564,$A$2:$A$3564,"="&amp;F156)),SUMIFS($B$2:$B$3564,$A$2:$A$3564,"="&amp;E156))</f>
        <v>15.67</v>
      </c>
      <c r="K156" s="2">
        <f>SUMIFS($J$2:$J$3564,$A$2:$A$3564,"&gt;"&amp;E156,$A$2:$A$3564,"&lt;="&amp;A156)</f>
        <v>0</v>
      </c>
      <c r="L156" s="2">
        <f t="shared" si="21"/>
        <v>0</v>
      </c>
      <c r="M156" s="2">
        <f t="shared" si="22"/>
        <v>1</v>
      </c>
      <c r="N156">
        <f t="shared" si="23"/>
        <v>-2.3241846698337074</v>
      </c>
    </row>
    <row r="157" spans="1:14" x14ac:dyDescent="0.3">
      <c r="A157" s="1">
        <v>38924</v>
      </c>
      <c r="B157">
        <v>15.05</v>
      </c>
      <c r="D157">
        <f t="shared" si="16"/>
        <v>3</v>
      </c>
      <c r="E157" s="1">
        <f t="shared" si="17"/>
        <v>38917</v>
      </c>
      <c r="F157" s="1">
        <f t="shared" si="18"/>
        <v>38916</v>
      </c>
      <c r="G157" s="1">
        <f t="shared" si="19"/>
        <v>38915</v>
      </c>
      <c r="H157" s="1">
        <f t="shared" si="20"/>
        <v>38914</v>
      </c>
      <c r="I157" s="2">
        <f>IF(SUMIFS($B$2:$B$3564,$A$2:$A$3564,"="&amp;E157)=0,IF(SUMIFS($B$2:$B$3564,$A$2:$A$3564,"="&amp;F157)=0,IF(SUMIFS($B$2:$B$3564,$A$2:$A$3564,"="&amp;G157)=0,SUMIFS($B$2:$B$3564,$A$2:$A$3564,"="&amp;H157),SUMIFS($B$2:$B$3564,$A$2:$A$3564,"="&amp;G157)),SUMIFS($B$2:$B$3564,$A$2:$A$3564,"="&amp;F157)),SUMIFS($B$2:$B$3564,$A$2:$A$3564,"="&amp;E157))</f>
        <v>15.36</v>
      </c>
      <c r="K157" s="2">
        <f>SUMIFS($J$2:$J$3564,$A$2:$A$3564,"&gt;"&amp;E157,$A$2:$A$3564,"&lt;="&amp;A157)</f>
        <v>0</v>
      </c>
      <c r="L157" s="2">
        <f t="shared" si="21"/>
        <v>0</v>
      </c>
      <c r="M157" s="2">
        <f t="shared" si="22"/>
        <v>1</v>
      </c>
      <c r="N157">
        <f t="shared" si="23"/>
        <v>-2.0388736524641335</v>
      </c>
    </row>
    <row r="158" spans="1:14" x14ac:dyDescent="0.3">
      <c r="A158" s="1">
        <v>38925</v>
      </c>
      <c r="B158">
        <v>14.77</v>
      </c>
      <c r="D158">
        <f t="shared" si="16"/>
        <v>4</v>
      </c>
      <c r="E158" s="1">
        <f t="shared" si="17"/>
        <v>38918</v>
      </c>
      <c r="F158" s="1">
        <f t="shared" si="18"/>
        <v>38917</v>
      </c>
      <c r="G158" s="1">
        <f t="shared" si="19"/>
        <v>38916</v>
      </c>
      <c r="H158" s="1">
        <f t="shared" si="20"/>
        <v>38915</v>
      </c>
      <c r="I158" s="2">
        <f>IF(SUMIFS($B$2:$B$3564,$A$2:$A$3564,"="&amp;E158)=0,IF(SUMIFS($B$2:$B$3564,$A$2:$A$3564,"="&amp;F158)=0,IF(SUMIFS($B$2:$B$3564,$A$2:$A$3564,"="&amp;G158)=0,SUMIFS($B$2:$B$3564,$A$2:$A$3564,"="&amp;H158),SUMIFS($B$2:$B$3564,$A$2:$A$3564,"="&amp;G158)),SUMIFS($B$2:$B$3564,$A$2:$A$3564,"="&amp;F158)),SUMIFS($B$2:$B$3564,$A$2:$A$3564,"="&amp;E158))</f>
        <v>15.31</v>
      </c>
      <c r="K158" s="2">
        <f>SUMIFS($J$2:$J$3564,$A$2:$A$3564,"&gt;"&amp;E158,$A$2:$A$3564,"&lt;="&amp;A158)</f>
        <v>0</v>
      </c>
      <c r="L158" s="2">
        <f t="shared" si="21"/>
        <v>0</v>
      </c>
      <c r="M158" s="2">
        <f t="shared" si="22"/>
        <v>1</v>
      </c>
      <c r="N158">
        <f t="shared" si="23"/>
        <v>-3.5908113126304029</v>
      </c>
    </row>
    <row r="159" spans="1:14" x14ac:dyDescent="0.3">
      <c r="A159" s="1">
        <v>38926</v>
      </c>
      <c r="B159">
        <v>14.76</v>
      </c>
      <c r="D159">
        <f t="shared" si="16"/>
        <v>5</v>
      </c>
      <c r="E159" s="1">
        <f t="shared" si="17"/>
        <v>38919</v>
      </c>
      <c r="F159" s="1">
        <f t="shared" si="18"/>
        <v>38918</v>
      </c>
      <c r="G159" s="1">
        <f t="shared" si="19"/>
        <v>38917</v>
      </c>
      <c r="H159" s="1">
        <f t="shared" si="20"/>
        <v>38916</v>
      </c>
      <c r="I159" s="2">
        <f>IF(SUMIFS($B$2:$B$3564,$A$2:$A$3564,"="&amp;E159)=0,IF(SUMIFS($B$2:$B$3564,$A$2:$A$3564,"="&amp;F159)=0,IF(SUMIFS($B$2:$B$3564,$A$2:$A$3564,"="&amp;G159)=0,SUMIFS($B$2:$B$3564,$A$2:$A$3564,"="&amp;H159),SUMIFS($B$2:$B$3564,$A$2:$A$3564,"="&amp;G159)),SUMIFS($B$2:$B$3564,$A$2:$A$3564,"="&amp;F159)),SUMIFS($B$2:$B$3564,$A$2:$A$3564,"="&amp;E159))</f>
        <v>15.36</v>
      </c>
      <c r="K159" s="2">
        <f>SUMIFS($J$2:$J$3564,$A$2:$A$3564,"&gt;"&amp;E159,$A$2:$A$3564,"&lt;="&amp;A159)</f>
        <v>0</v>
      </c>
      <c r="L159" s="2">
        <f t="shared" si="21"/>
        <v>0</v>
      </c>
      <c r="M159" s="2">
        <f t="shared" si="22"/>
        <v>1</v>
      </c>
      <c r="N159">
        <f t="shared" si="23"/>
        <v>-3.9845908547199675</v>
      </c>
    </row>
    <row r="160" spans="1:14" x14ac:dyDescent="0.3">
      <c r="A160" s="1">
        <v>38929</v>
      </c>
      <c r="B160">
        <v>14.91</v>
      </c>
      <c r="D160">
        <f t="shared" si="16"/>
        <v>1</v>
      </c>
      <c r="E160" s="1">
        <f t="shared" si="17"/>
        <v>38922</v>
      </c>
      <c r="F160" s="1">
        <f t="shared" si="18"/>
        <v>38921</v>
      </c>
      <c r="G160" s="1">
        <f t="shared" si="19"/>
        <v>38920</v>
      </c>
      <c r="H160" s="1">
        <f t="shared" si="20"/>
        <v>38919</v>
      </c>
      <c r="I160" s="2">
        <f>IF(SUMIFS($B$2:$B$3564,$A$2:$A$3564,"="&amp;E160)=0,IF(SUMIFS($B$2:$B$3564,$A$2:$A$3564,"="&amp;F160)=0,IF(SUMIFS($B$2:$B$3564,$A$2:$A$3564,"="&amp;G160)=0,SUMIFS($B$2:$B$3564,$A$2:$A$3564,"="&amp;H160),SUMIFS($B$2:$B$3564,$A$2:$A$3564,"="&amp;G160)),SUMIFS($B$2:$B$3564,$A$2:$A$3564,"="&amp;F160)),SUMIFS($B$2:$B$3564,$A$2:$A$3564,"="&amp;E160))</f>
        <v>15.58</v>
      </c>
      <c r="K160" s="2">
        <f>SUMIFS($J$2:$J$3564,$A$2:$A$3564,"&gt;"&amp;E160,$A$2:$A$3564,"&lt;="&amp;A160)</f>
        <v>0</v>
      </c>
      <c r="L160" s="2">
        <f t="shared" si="21"/>
        <v>0</v>
      </c>
      <c r="M160" s="2">
        <f t="shared" si="22"/>
        <v>1</v>
      </c>
      <c r="N160">
        <f t="shared" si="23"/>
        <v>-4.395591166595513</v>
      </c>
    </row>
    <row r="161" spans="1:14" x14ac:dyDescent="0.3">
      <c r="A161" s="1">
        <v>38930</v>
      </c>
      <c r="B161">
        <v>14.9</v>
      </c>
      <c r="D161">
        <f t="shared" si="16"/>
        <v>2</v>
      </c>
      <c r="E161" s="1">
        <f t="shared" si="17"/>
        <v>38923</v>
      </c>
      <c r="F161" s="1">
        <f t="shared" si="18"/>
        <v>38922</v>
      </c>
      <c r="G161" s="1">
        <f t="shared" si="19"/>
        <v>38921</v>
      </c>
      <c r="H161" s="1">
        <f t="shared" si="20"/>
        <v>38920</v>
      </c>
      <c r="I161" s="2">
        <f>IF(SUMIFS($B$2:$B$3564,$A$2:$A$3564,"="&amp;E161)=0,IF(SUMIFS($B$2:$B$3564,$A$2:$A$3564,"="&amp;F161)=0,IF(SUMIFS($B$2:$B$3564,$A$2:$A$3564,"="&amp;G161)=0,SUMIFS($B$2:$B$3564,$A$2:$A$3564,"="&amp;H161),SUMIFS($B$2:$B$3564,$A$2:$A$3564,"="&amp;G161)),SUMIFS($B$2:$B$3564,$A$2:$A$3564,"="&amp;F161)),SUMIFS($B$2:$B$3564,$A$2:$A$3564,"="&amp;E161))</f>
        <v>15.31</v>
      </c>
      <c r="K161" s="2">
        <f>SUMIFS($J$2:$J$3564,$A$2:$A$3564,"&gt;"&amp;E161,$A$2:$A$3564,"&lt;="&amp;A161)</f>
        <v>0</v>
      </c>
      <c r="L161" s="2">
        <f t="shared" si="21"/>
        <v>0</v>
      </c>
      <c r="M161" s="2">
        <f t="shared" si="22"/>
        <v>1</v>
      </c>
      <c r="N161">
        <f t="shared" si="23"/>
        <v>-2.7144996718178938</v>
      </c>
    </row>
    <row r="162" spans="1:14" x14ac:dyDescent="0.3">
      <c r="A162" s="1">
        <v>38931</v>
      </c>
      <c r="B162">
        <v>14.53</v>
      </c>
      <c r="D162">
        <f t="shared" si="16"/>
        <v>3</v>
      </c>
      <c r="E162" s="1">
        <f t="shared" si="17"/>
        <v>38924</v>
      </c>
      <c r="F162" s="1">
        <f t="shared" si="18"/>
        <v>38923</v>
      </c>
      <c r="G162" s="1">
        <f t="shared" si="19"/>
        <v>38922</v>
      </c>
      <c r="H162" s="1">
        <f t="shared" si="20"/>
        <v>38921</v>
      </c>
      <c r="I162" s="2">
        <f>IF(SUMIFS($B$2:$B$3564,$A$2:$A$3564,"="&amp;E162)=0,IF(SUMIFS($B$2:$B$3564,$A$2:$A$3564,"="&amp;F162)=0,IF(SUMIFS($B$2:$B$3564,$A$2:$A$3564,"="&amp;G162)=0,SUMIFS($B$2:$B$3564,$A$2:$A$3564,"="&amp;H162),SUMIFS($B$2:$B$3564,$A$2:$A$3564,"="&amp;G162)),SUMIFS($B$2:$B$3564,$A$2:$A$3564,"="&amp;F162)),SUMIFS($B$2:$B$3564,$A$2:$A$3564,"="&amp;E162))</f>
        <v>15.05</v>
      </c>
      <c r="K162" s="2">
        <f>SUMIFS($J$2:$J$3564,$A$2:$A$3564,"&gt;"&amp;E162,$A$2:$A$3564,"&lt;="&amp;A162)</f>
        <v>0</v>
      </c>
      <c r="L162" s="2">
        <f t="shared" si="21"/>
        <v>0</v>
      </c>
      <c r="M162" s="2">
        <f t="shared" si="22"/>
        <v>1</v>
      </c>
      <c r="N162">
        <f t="shared" si="23"/>
        <v>-3.5162513612693269</v>
      </c>
    </row>
    <row r="163" spans="1:14" x14ac:dyDescent="0.3">
      <c r="A163" s="1">
        <v>38932</v>
      </c>
      <c r="B163">
        <v>14.28</v>
      </c>
      <c r="D163">
        <f t="shared" si="16"/>
        <v>4</v>
      </c>
      <c r="E163" s="1">
        <f t="shared" si="17"/>
        <v>38925</v>
      </c>
      <c r="F163" s="1">
        <f t="shared" si="18"/>
        <v>38924</v>
      </c>
      <c r="G163" s="1">
        <f t="shared" si="19"/>
        <v>38923</v>
      </c>
      <c r="H163" s="1">
        <f t="shared" si="20"/>
        <v>38922</v>
      </c>
      <c r="I163" s="2">
        <f>IF(SUMIFS($B$2:$B$3564,$A$2:$A$3564,"="&amp;E163)=0,IF(SUMIFS($B$2:$B$3564,$A$2:$A$3564,"="&amp;F163)=0,IF(SUMIFS($B$2:$B$3564,$A$2:$A$3564,"="&amp;G163)=0,SUMIFS($B$2:$B$3564,$A$2:$A$3564,"="&amp;H163),SUMIFS($B$2:$B$3564,$A$2:$A$3564,"="&amp;G163)),SUMIFS($B$2:$B$3564,$A$2:$A$3564,"="&amp;F163)),SUMIFS($B$2:$B$3564,$A$2:$A$3564,"="&amp;E163))</f>
        <v>14.77</v>
      </c>
      <c r="K163" s="2">
        <f>SUMIFS($J$2:$J$3564,$A$2:$A$3564,"&gt;"&amp;E163,$A$2:$A$3564,"&lt;="&amp;A163)</f>
        <v>0</v>
      </c>
      <c r="L163" s="2">
        <f t="shared" si="21"/>
        <v>0</v>
      </c>
      <c r="M163" s="2">
        <f t="shared" si="22"/>
        <v>1</v>
      </c>
      <c r="N163">
        <f t="shared" si="23"/>
        <v>-3.3738139631850115</v>
      </c>
    </row>
    <row r="164" spans="1:14" x14ac:dyDescent="0.3">
      <c r="A164" s="1">
        <v>38933</v>
      </c>
      <c r="B164">
        <v>14.41</v>
      </c>
      <c r="D164">
        <f t="shared" si="16"/>
        <v>5</v>
      </c>
      <c r="E164" s="1">
        <f t="shared" si="17"/>
        <v>38926</v>
      </c>
      <c r="F164" s="1">
        <f t="shared" si="18"/>
        <v>38925</v>
      </c>
      <c r="G164" s="1">
        <f t="shared" si="19"/>
        <v>38924</v>
      </c>
      <c r="H164" s="1">
        <f t="shared" si="20"/>
        <v>38923</v>
      </c>
      <c r="I164" s="2">
        <f>IF(SUMIFS($B$2:$B$3564,$A$2:$A$3564,"="&amp;E164)=0,IF(SUMIFS($B$2:$B$3564,$A$2:$A$3564,"="&amp;F164)=0,IF(SUMIFS($B$2:$B$3564,$A$2:$A$3564,"="&amp;G164)=0,SUMIFS($B$2:$B$3564,$A$2:$A$3564,"="&amp;H164),SUMIFS($B$2:$B$3564,$A$2:$A$3564,"="&amp;G164)),SUMIFS($B$2:$B$3564,$A$2:$A$3564,"="&amp;F164)),SUMIFS($B$2:$B$3564,$A$2:$A$3564,"="&amp;E164))</f>
        <v>14.76</v>
      </c>
      <c r="K164" s="2">
        <f>SUMIFS($J$2:$J$3564,$A$2:$A$3564,"&gt;"&amp;E164,$A$2:$A$3564,"&lt;="&amp;A164)</f>
        <v>0</v>
      </c>
      <c r="L164" s="2">
        <f t="shared" si="21"/>
        <v>0</v>
      </c>
      <c r="M164" s="2">
        <f t="shared" si="22"/>
        <v>1</v>
      </c>
      <c r="N164">
        <f t="shared" si="23"/>
        <v>-2.3998409160895648</v>
      </c>
    </row>
    <row r="165" spans="1:14" x14ac:dyDescent="0.3">
      <c r="A165" s="1">
        <v>38936</v>
      </c>
      <c r="B165">
        <v>14.27</v>
      </c>
      <c r="D165">
        <f t="shared" si="16"/>
        <v>1</v>
      </c>
      <c r="E165" s="1">
        <f t="shared" si="17"/>
        <v>38929</v>
      </c>
      <c r="F165" s="1">
        <f t="shared" si="18"/>
        <v>38928</v>
      </c>
      <c r="G165" s="1">
        <f t="shared" si="19"/>
        <v>38927</v>
      </c>
      <c r="H165" s="1">
        <f t="shared" si="20"/>
        <v>38926</v>
      </c>
      <c r="I165" s="2">
        <f>IF(SUMIFS($B$2:$B$3564,$A$2:$A$3564,"="&amp;E165)=0,IF(SUMIFS($B$2:$B$3564,$A$2:$A$3564,"="&amp;F165)=0,IF(SUMIFS($B$2:$B$3564,$A$2:$A$3564,"="&amp;G165)=0,SUMIFS($B$2:$B$3564,$A$2:$A$3564,"="&amp;H165),SUMIFS($B$2:$B$3564,$A$2:$A$3564,"="&amp;G165)),SUMIFS($B$2:$B$3564,$A$2:$A$3564,"="&amp;F165)),SUMIFS($B$2:$B$3564,$A$2:$A$3564,"="&amp;E165))</f>
        <v>14.91</v>
      </c>
      <c r="K165" s="2">
        <f>SUMIFS($J$2:$J$3564,$A$2:$A$3564,"&gt;"&amp;E165,$A$2:$A$3564,"&lt;="&amp;A165)</f>
        <v>0</v>
      </c>
      <c r="L165" s="2">
        <f t="shared" si="21"/>
        <v>0</v>
      </c>
      <c r="M165" s="2">
        <f t="shared" si="22"/>
        <v>1</v>
      </c>
      <c r="N165">
        <f t="shared" si="23"/>
        <v>-4.3872697287901978</v>
      </c>
    </row>
    <row r="166" spans="1:14" x14ac:dyDescent="0.3">
      <c r="A166" s="1">
        <v>38937</v>
      </c>
      <c r="B166">
        <v>13.99</v>
      </c>
      <c r="D166">
        <f t="shared" si="16"/>
        <v>2</v>
      </c>
      <c r="E166" s="1">
        <f t="shared" si="17"/>
        <v>38930</v>
      </c>
      <c r="F166" s="1">
        <f t="shared" si="18"/>
        <v>38929</v>
      </c>
      <c r="G166" s="1">
        <f t="shared" si="19"/>
        <v>38928</v>
      </c>
      <c r="H166" s="1">
        <f t="shared" si="20"/>
        <v>38927</v>
      </c>
      <c r="I166" s="2">
        <f>IF(SUMIFS($B$2:$B$3564,$A$2:$A$3564,"="&amp;E166)=0,IF(SUMIFS($B$2:$B$3564,$A$2:$A$3564,"="&amp;F166)=0,IF(SUMIFS($B$2:$B$3564,$A$2:$A$3564,"="&amp;G166)=0,SUMIFS($B$2:$B$3564,$A$2:$A$3564,"="&amp;H166),SUMIFS($B$2:$B$3564,$A$2:$A$3564,"="&amp;G166)),SUMIFS($B$2:$B$3564,$A$2:$A$3564,"="&amp;F166)),SUMIFS($B$2:$B$3564,$A$2:$A$3564,"="&amp;E166))</f>
        <v>14.9</v>
      </c>
      <c r="K166" s="2">
        <f>SUMIFS($J$2:$J$3564,$A$2:$A$3564,"&gt;"&amp;E166,$A$2:$A$3564,"&lt;="&amp;A166)</f>
        <v>0</v>
      </c>
      <c r="L166" s="2">
        <f t="shared" si="21"/>
        <v>0</v>
      </c>
      <c r="M166" s="2">
        <f t="shared" si="22"/>
        <v>1</v>
      </c>
      <c r="N166">
        <f t="shared" si="23"/>
        <v>-6.3018424274023666</v>
      </c>
    </row>
    <row r="167" spans="1:14" x14ac:dyDescent="0.3">
      <c r="A167" s="1">
        <v>38938</v>
      </c>
      <c r="B167">
        <v>14.04</v>
      </c>
      <c r="D167">
        <f t="shared" si="16"/>
        <v>3</v>
      </c>
      <c r="E167" s="1">
        <f t="shared" si="17"/>
        <v>38931</v>
      </c>
      <c r="F167" s="1">
        <f t="shared" si="18"/>
        <v>38930</v>
      </c>
      <c r="G167" s="1">
        <f t="shared" si="19"/>
        <v>38929</v>
      </c>
      <c r="H167" s="1">
        <f t="shared" si="20"/>
        <v>38928</v>
      </c>
      <c r="I167" s="2">
        <f>IF(SUMIFS($B$2:$B$3564,$A$2:$A$3564,"="&amp;E167)=0,IF(SUMIFS($B$2:$B$3564,$A$2:$A$3564,"="&amp;F167)=0,IF(SUMIFS($B$2:$B$3564,$A$2:$A$3564,"="&amp;G167)=0,SUMIFS($B$2:$B$3564,$A$2:$A$3564,"="&amp;H167),SUMIFS($B$2:$B$3564,$A$2:$A$3564,"="&amp;G167)),SUMIFS($B$2:$B$3564,$A$2:$A$3564,"="&amp;F167)),SUMIFS($B$2:$B$3564,$A$2:$A$3564,"="&amp;E167))</f>
        <v>14.53</v>
      </c>
      <c r="K167" s="2">
        <f>SUMIFS($J$2:$J$3564,$A$2:$A$3564,"&gt;"&amp;E167,$A$2:$A$3564,"&lt;="&amp;A167)</f>
        <v>0</v>
      </c>
      <c r="L167" s="2">
        <f t="shared" si="21"/>
        <v>0</v>
      </c>
      <c r="M167" s="2">
        <f t="shared" si="22"/>
        <v>1</v>
      </c>
      <c r="N167">
        <f t="shared" si="23"/>
        <v>-3.4305078984526491</v>
      </c>
    </row>
    <row r="168" spans="1:14" x14ac:dyDescent="0.3">
      <c r="A168" s="1">
        <v>38939</v>
      </c>
      <c r="B168">
        <v>13.89</v>
      </c>
      <c r="D168">
        <f t="shared" si="16"/>
        <v>4</v>
      </c>
      <c r="E168" s="1">
        <f t="shared" si="17"/>
        <v>38932</v>
      </c>
      <c r="F168" s="1">
        <f t="shared" si="18"/>
        <v>38931</v>
      </c>
      <c r="G168" s="1">
        <f t="shared" si="19"/>
        <v>38930</v>
      </c>
      <c r="H168" s="1">
        <f t="shared" si="20"/>
        <v>38929</v>
      </c>
      <c r="I168" s="2">
        <f>IF(SUMIFS($B$2:$B$3564,$A$2:$A$3564,"="&amp;E168)=0,IF(SUMIFS($B$2:$B$3564,$A$2:$A$3564,"="&amp;F168)=0,IF(SUMIFS($B$2:$B$3564,$A$2:$A$3564,"="&amp;G168)=0,SUMIFS($B$2:$B$3564,$A$2:$A$3564,"="&amp;H168),SUMIFS($B$2:$B$3564,$A$2:$A$3564,"="&amp;G168)),SUMIFS($B$2:$B$3564,$A$2:$A$3564,"="&amp;F168)),SUMIFS($B$2:$B$3564,$A$2:$A$3564,"="&amp;E168))</f>
        <v>14.28</v>
      </c>
      <c r="K168" s="2">
        <f>SUMIFS($J$2:$J$3564,$A$2:$A$3564,"&gt;"&amp;E168,$A$2:$A$3564,"&lt;="&amp;A168)</f>
        <v>0</v>
      </c>
      <c r="L168" s="2">
        <f t="shared" si="21"/>
        <v>0</v>
      </c>
      <c r="M168" s="2">
        <f t="shared" si="22"/>
        <v>1</v>
      </c>
      <c r="N168">
        <f t="shared" si="23"/>
        <v>-2.769080014518583</v>
      </c>
    </row>
    <row r="169" spans="1:14" x14ac:dyDescent="0.3">
      <c r="A169" s="1">
        <v>38940</v>
      </c>
      <c r="B169">
        <v>13.36</v>
      </c>
      <c r="D169">
        <f t="shared" si="16"/>
        <v>5</v>
      </c>
      <c r="E169" s="1">
        <f t="shared" si="17"/>
        <v>38933</v>
      </c>
      <c r="F169" s="1">
        <f t="shared" si="18"/>
        <v>38932</v>
      </c>
      <c r="G169" s="1">
        <f t="shared" si="19"/>
        <v>38931</v>
      </c>
      <c r="H169" s="1">
        <f t="shared" si="20"/>
        <v>38930</v>
      </c>
      <c r="I169" s="2">
        <f>IF(SUMIFS($B$2:$B$3564,$A$2:$A$3564,"="&amp;E169)=0,IF(SUMIFS($B$2:$B$3564,$A$2:$A$3564,"="&amp;F169)=0,IF(SUMIFS($B$2:$B$3564,$A$2:$A$3564,"="&amp;G169)=0,SUMIFS($B$2:$B$3564,$A$2:$A$3564,"="&amp;H169),SUMIFS($B$2:$B$3564,$A$2:$A$3564,"="&amp;G169)),SUMIFS($B$2:$B$3564,$A$2:$A$3564,"="&amp;F169)),SUMIFS($B$2:$B$3564,$A$2:$A$3564,"="&amp;E169))</f>
        <v>14.41</v>
      </c>
      <c r="K169" s="2">
        <f>SUMIFS($J$2:$J$3564,$A$2:$A$3564,"&gt;"&amp;E169,$A$2:$A$3564,"&lt;="&amp;A169)</f>
        <v>0</v>
      </c>
      <c r="L169" s="2">
        <f t="shared" si="21"/>
        <v>0</v>
      </c>
      <c r="M169" s="2">
        <f t="shared" si="22"/>
        <v>1</v>
      </c>
      <c r="N169">
        <f t="shared" si="23"/>
        <v>-7.5657241902931132</v>
      </c>
    </row>
    <row r="170" spans="1:14" x14ac:dyDescent="0.3">
      <c r="A170" s="1">
        <v>38943</v>
      </c>
      <c r="B170">
        <v>12.5</v>
      </c>
      <c r="D170">
        <f t="shared" si="16"/>
        <v>1</v>
      </c>
      <c r="E170" s="1">
        <f t="shared" si="17"/>
        <v>38936</v>
      </c>
      <c r="F170" s="1">
        <f t="shared" si="18"/>
        <v>38935</v>
      </c>
      <c r="G170" s="1">
        <f t="shared" si="19"/>
        <v>38934</v>
      </c>
      <c r="H170" s="1">
        <f t="shared" si="20"/>
        <v>38933</v>
      </c>
      <c r="I170" s="2">
        <f>IF(SUMIFS($B$2:$B$3564,$A$2:$A$3564,"="&amp;E170)=0,IF(SUMIFS($B$2:$B$3564,$A$2:$A$3564,"="&amp;F170)=0,IF(SUMIFS($B$2:$B$3564,$A$2:$A$3564,"="&amp;G170)=0,SUMIFS($B$2:$B$3564,$A$2:$A$3564,"="&amp;H170),SUMIFS($B$2:$B$3564,$A$2:$A$3564,"="&amp;G170)),SUMIFS($B$2:$B$3564,$A$2:$A$3564,"="&amp;F170)),SUMIFS($B$2:$B$3564,$A$2:$A$3564,"="&amp;E170))</f>
        <v>14.27</v>
      </c>
      <c r="K170" s="2">
        <f>SUMIFS($J$2:$J$3564,$A$2:$A$3564,"&gt;"&amp;E170,$A$2:$A$3564,"&lt;="&amp;A170)</f>
        <v>0</v>
      </c>
      <c r="L170" s="2">
        <f t="shared" si="21"/>
        <v>0</v>
      </c>
      <c r="M170" s="2">
        <f t="shared" si="22"/>
        <v>1</v>
      </c>
      <c r="N170">
        <f t="shared" si="23"/>
        <v>-13.243078718048954</v>
      </c>
    </row>
    <row r="171" spans="1:14" x14ac:dyDescent="0.3">
      <c r="A171" s="1">
        <v>38944</v>
      </c>
      <c r="B171">
        <v>12.79</v>
      </c>
      <c r="D171">
        <f t="shared" si="16"/>
        <v>2</v>
      </c>
      <c r="E171" s="1">
        <f t="shared" si="17"/>
        <v>38937</v>
      </c>
      <c r="F171" s="1">
        <f t="shared" si="18"/>
        <v>38936</v>
      </c>
      <c r="G171" s="1">
        <f t="shared" si="19"/>
        <v>38935</v>
      </c>
      <c r="H171" s="1">
        <f t="shared" si="20"/>
        <v>38934</v>
      </c>
      <c r="I171" s="2">
        <f>IF(SUMIFS($B$2:$B$3564,$A$2:$A$3564,"="&amp;E171)=0,IF(SUMIFS($B$2:$B$3564,$A$2:$A$3564,"="&amp;F171)=0,IF(SUMIFS($B$2:$B$3564,$A$2:$A$3564,"="&amp;G171)=0,SUMIFS($B$2:$B$3564,$A$2:$A$3564,"="&amp;H171),SUMIFS($B$2:$B$3564,$A$2:$A$3564,"="&amp;G171)),SUMIFS($B$2:$B$3564,$A$2:$A$3564,"="&amp;F171)),SUMIFS($B$2:$B$3564,$A$2:$A$3564,"="&amp;E171))</f>
        <v>13.99</v>
      </c>
      <c r="K171" s="2">
        <f>SUMIFS($J$2:$J$3564,$A$2:$A$3564,"&gt;"&amp;E171,$A$2:$A$3564,"&lt;="&amp;A171)</f>
        <v>0</v>
      </c>
      <c r="L171" s="2">
        <f t="shared" si="21"/>
        <v>0</v>
      </c>
      <c r="M171" s="2">
        <f t="shared" si="22"/>
        <v>1</v>
      </c>
      <c r="N171">
        <f t="shared" si="23"/>
        <v>-8.9679173086638571</v>
      </c>
    </row>
    <row r="172" spans="1:14" x14ac:dyDescent="0.3">
      <c r="A172" s="1">
        <v>38945</v>
      </c>
      <c r="B172">
        <v>12.65</v>
      </c>
      <c r="D172">
        <f t="shared" si="16"/>
        <v>3</v>
      </c>
      <c r="E172" s="1">
        <f t="shared" si="17"/>
        <v>38938</v>
      </c>
      <c r="F172" s="1">
        <f t="shared" si="18"/>
        <v>38937</v>
      </c>
      <c r="G172" s="1">
        <f t="shared" si="19"/>
        <v>38936</v>
      </c>
      <c r="H172" s="1">
        <f t="shared" si="20"/>
        <v>38935</v>
      </c>
      <c r="I172" s="2">
        <f>IF(SUMIFS($B$2:$B$3564,$A$2:$A$3564,"="&amp;E172)=0,IF(SUMIFS($B$2:$B$3564,$A$2:$A$3564,"="&amp;F172)=0,IF(SUMIFS($B$2:$B$3564,$A$2:$A$3564,"="&amp;G172)=0,SUMIFS($B$2:$B$3564,$A$2:$A$3564,"="&amp;H172),SUMIFS($B$2:$B$3564,$A$2:$A$3564,"="&amp;G172)),SUMIFS($B$2:$B$3564,$A$2:$A$3564,"="&amp;F172)),SUMIFS($B$2:$B$3564,$A$2:$A$3564,"="&amp;E172))</f>
        <v>14.04</v>
      </c>
      <c r="K172" s="2">
        <f>SUMIFS($J$2:$J$3564,$A$2:$A$3564,"&gt;"&amp;E172,$A$2:$A$3564,"&lt;="&amp;A172)</f>
        <v>0</v>
      </c>
      <c r="L172" s="2">
        <f t="shared" si="21"/>
        <v>0</v>
      </c>
      <c r="M172" s="2">
        <f t="shared" si="22"/>
        <v>1</v>
      </c>
      <c r="N172">
        <f t="shared" si="23"/>
        <v>-10.425318342413576</v>
      </c>
    </row>
    <row r="173" spans="1:14" x14ac:dyDescent="0.3">
      <c r="A173" s="1">
        <v>38946</v>
      </c>
      <c r="B173">
        <v>12.2</v>
      </c>
      <c r="D173">
        <f t="shared" si="16"/>
        <v>4</v>
      </c>
      <c r="E173" s="1">
        <f t="shared" si="17"/>
        <v>38939</v>
      </c>
      <c r="F173" s="1">
        <f t="shared" si="18"/>
        <v>38938</v>
      </c>
      <c r="G173" s="1">
        <f t="shared" si="19"/>
        <v>38937</v>
      </c>
      <c r="H173" s="1">
        <f t="shared" si="20"/>
        <v>38936</v>
      </c>
      <c r="I173" s="2">
        <f>IF(SUMIFS($B$2:$B$3564,$A$2:$A$3564,"="&amp;E173)=0,IF(SUMIFS($B$2:$B$3564,$A$2:$A$3564,"="&amp;F173)=0,IF(SUMIFS($B$2:$B$3564,$A$2:$A$3564,"="&amp;G173)=0,SUMIFS($B$2:$B$3564,$A$2:$A$3564,"="&amp;H173),SUMIFS($B$2:$B$3564,$A$2:$A$3564,"="&amp;G173)),SUMIFS($B$2:$B$3564,$A$2:$A$3564,"="&amp;F173)),SUMIFS($B$2:$B$3564,$A$2:$A$3564,"="&amp;E173))</f>
        <v>13.89</v>
      </c>
      <c r="K173" s="2">
        <f>SUMIFS($J$2:$J$3564,$A$2:$A$3564,"&gt;"&amp;E173,$A$2:$A$3564,"&lt;="&amp;A173)</f>
        <v>0</v>
      </c>
      <c r="L173" s="2">
        <f t="shared" si="21"/>
        <v>0</v>
      </c>
      <c r="M173" s="2">
        <f t="shared" si="22"/>
        <v>1</v>
      </c>
      <c r="N173">
        <f t="shared" si="23"/>
        <v>-12.973320502704166</v>
      </c>
    </row>
    <row r="174" spans="1:14" x14ac:dyDescent="0.3">
      <c r="A174" s="1">
        <v>38947</v>
      </c>
      <c r="B174">
        <v>12.18</v>
      </c>
      <c r="D174">
        <f t="shared" si="16"/>
        <v>5</v>
      </c>
      <c r="E174" s="1">
        <f t="shared" si="17"/>
        <v>38940</v>
      </c>
      <c r="F174" s="1">
        <f t="shared" si="18"/>
        <v>38939</v>
      </c>
      <c r="G174" s="1">
        <f t="shared" si="19"/>
        <v>38938</v>
      </c>
      <c r="H174" s="1">
        <f t="shared" si="20"/>
        <v>38937</v>
      </c>
      <c r="I174" s="2">
        <f>IF(SUMIFS($B$2:$B$3564,$A$2:$A$3564,"="&amp;E174)=0,IF(SUMIFS($B$2:$B$3564,$A$2:$A$3564,"="&amp;F174)=0,IF(SUMIFS($B$2:$B$3564,$A$2:$A$3564,"="&amp;G174)=0,SUMIFS($B$2:$B$3564,$A$2:$A$3564,"="&amp;H174),SUMIFS($B$2:$B$3564,$A$2:$A$3564,"="&amp;G174)),SUMIFS($B$2:$B$3564,$A$2:$A$3564,"="&amp;F174)),SUMIFS($B$2:$B$3564,$A$2:$A$3564,"="&amp;E174))</f>
        <v>13.36</v>
      </c>
      <c r="K174" s="2">
        <f>SUMIFS($J$2:$J$3564,$A$2:$A$3564,"&gt;"&amp;E174,$A$2:$A$3564,"&lt;="&amp;A174)</f>
        <v>0</v>
      </c>
      <c r="L174" s="2">
        <f t="shared" si="21"/>
        <v>0</v>
      </c>
      <c r="M174" s="2">
        <f t="shared" si="22"/>
        <v>1</v>
      </c>
      <c r="N174">
        <f t="shared" si="23"/>
        <v>-9.2469905826748651</v>
      </c>
    </row>
    <row r="175" spans="1:14" x14ac:dyDescent="0.3">
      <c r="A175" s="1">
        <v>38950</v>
      </c>
      <c r="B175">
        <v>12.14</v>
      </c>
      <c r="D175">
        <f t="shared" si="16"/>
        <v>1</v>
      </c>
      <c r="E175" s="1">
        <f t="shared" si="17"/>
        <v>38943</v>
      </c>
      <c r="F175" s="1">
        <f t="shared" si="18"/>
        <v>38942</v>
      </c>
      <c r="G175" s="1">
        <f t="shared" si="19"/>
        <v>38941</v>
      </c>
      <c r="H175" s="1">
        <f t="shared" si="20"/>
        <v>38940</v>
      </c>
      <c r="I175" s="2">
        <f>IF(SUMIFS($B$2:$B$3564,$A$2:$A$3564,"="&amp;E175)=0,IF(SUMIFS($B$2:$B$3564,$A$2:$A$3564,"="&amp;F175)=0,IF(SUMIFS($B$2:$B$3564,$A$2:$A$3564,"="&amp;G175)=0,SUMIFS($B$2:$B$3564,$A$2:$A$3564,"="&amp;H175),SUMIFS($B$2:$B$3564,$A$2:$A$3564,"="&amp;G175)),SUMIFS($B$2:$B$3564,$A$2:$A$3564,"="&amp;F175)),SUMIFS($B$2:$B$3564,$A$2:$A$3564,"="&amp;E175))</f>
        <v>12.5</v>
      </c>
      <c r="K175" s="2">
        <f>SUMIFS($J$2:$J$3564,$A$2:$A$3564,"&gt;"&amp;E175,$A$2:$A$3564,"&lt;="&amp;A175)</f>
        <v>0</v>
      </c>
      <c r="L175" s="2">
        <f t="shared" si="21"/>
        <v>0</v>
      </c>
      <c r="M175" s="2">
        <f t="shared" si="22"/>
        <v>1</v>
      </c>
      <c r="N175">
        <f t="shared" si="23"/>
        <v>-2.922285867690317</v>
      </c>
    </row>
    <row r="176" spans="1:14" x14ac:dyDescent="0.3">
      <c r="A176" s="1">
        <v>38951</v>
      </c>
      <c r="B176">
        <v>12.06</v>
      </c>
      <c r="D176">
        <f t="shared" si="16"/>
        <v>2</v>
      </c>
      <c r="E176" s="1">
        <f t="shared" si="17"/>
        <v>38944</v>
      </c>
      <c r="F176" s="1">
        <f t="shared" si="18"/>
        <v>38943</v>
      </c>
      <c r="G176" s="1">
        <f t="shared" si="19"/>
        <v>38942</v>
      </c>
      <c r="H176" s="1">
        <f t="shared" si="20"/>
        <v>38941</v>
      </c>
      <c r="I176" s="2">
        <f>IF(SUMIFS($B$2:$B$3564,$A$2:$A$3564,"="&amp;E176)=0,IF(SUMIFS($B$2:$B$3564,$A$2:$A$3564,"="&amp;F176)=0,IF(SUMIFS($B$2:$B$3564,$A$2:$A$3564,"="&amp;G176)=0,SUMIFS($B$2:$B$3564,$A$2:$A$3564,"="&amp;H176),SUMIFS($B$2:$B$3564,$A$2:$A$3564,"="&amp;G176)),SUMIFS($B$2:$B$3564,$A$2:$A$3564,"="&amp;F176)),SUMIFS($B$2:$B$3564,$A$2:$A$3564,"="&amp;E176))</f>
        <v>12.79</v>
      </c>
      <c r="K176" s="2">
        <f>SUMIFS($J$2:$J$3564,$A$2:$A$3564,"&gt;"&amp;E176,$A$2:$A$3564,"&lt;="&amp;A176)</f>
        <v>0</v>
      </c>
      <c r="L176" s="2">
        <f t="shared" si="21"/>
        <v>0</v>
      </c>
      <c r="M176" s="2">
        <f t="shared" si="22"/>
        <v>1</v>
      </c>
      <c r="N176">
        <f t="shared" si="23"/>
        <v>-5.8769424291711827</v>
      </c>
    </row>
    <row r="177" spans="1:14" x14ac:dyDescent="0.3">
      <c r="A177" s="1">
        <v>38952</v>
      </c>
      <c r="B177">
        <v>12.41</v>
      </c>
      <c r="D177">
        <f t="shared" si="16"/>
        <v>3</v>
      </c>
      <c r="E177" s="1">
        <f t="shared" si="17"/>
        <v>38945</v>
      </c>
      <c r="F177" s="1">
        <f t="shared" si="18"/>
        <v>38944</v>
      </c>
      <c r="G177" s="1">
        <f t="shared" si="19"/>
        <v>38943</v>
      </c>
      <c r="H177" s="1">
        <f t="shared" si="20"/>
        <v>38942</v>
      </c>
      <c r="I177" s="2">
        <f>IF(SUMIFS($B$2:$B$3564,$A$2:$A$3564,"="&amp;E177)=0,IF(SUMIFS($B$2:$B$3564,$A$2:$A$3564,"="&amp;F177)=0,IF(SUMIFS($B$2:$B$3564,$A$2:$A$3564,"="&amp;G177)=0,SUMIFS($B$2:$B$3564,$A$2:$A$3564,"="&amp;H177),SUMIFS($B$2:$B$3564,$A$2:$A$3564,"="&amp;G177)),SUMIFS($B$2:$B$3564,$A$2:$A$3564,"="&amp;F177)),SUMIFS($B$2:$B$3564,$A$2:$A$3564,"="&amp;E177))</f>
        <v>12.65</v>
      </c>
      <c r="K177" s="2">
        <f>SUMIFS($J$2:$J$3564,$A$2:$A$3564,"&gt;"&amp;E177,$A$2:$A$3564,"&lt;="&amp;A177)</f>
        <v>0</v>
      </c>
      <c r="L177" s="2">
        <f t="shared" si="21"/>
        <v>0</v>
      </c>
      <c r="M177" s="2">
        <f t="shared" si="22"/>
        <v>1</v>
      </c>
      <c r="N177">
        <f t="shared" si="23"/>
        <v>-1.9154615957013403</v>
      </c>
    </row>
    <row r="178" spans="1:14" x14ac:dyDescent="0.3">
      <c r="A178" s="1">
        <v>38953</v>
      </c>
      <c r="B178">
        <v>12.3</v>
      </c>
      <c r="D178">
        <f t="shared" si="16"/>
        <v>4</v>
      </c>
      <c r="E178" s="1">
        <f t="shared" si="17"/>
        <v>38946</v>
      </c>
      <c r="F178" s="1">
        <f t="shared" si="18"/>
        <v>38945</v>
      </c>
      <c r="G178" s="1">
        <f t="shared" si="19"/>
        <v>38944</v>
      </c>
      <c r="H178" s="1">
        <f t="shared" si="20"/>
        <v>38943</v>
      </c>
      <c r="I178" s="2">
        <f>IF(SUMIFS($B$2:$B$3564,$A$2:$A$3564,"="&amp;E178)=0,IF(SUMIFS($B$2:$B$3564,$A$2:$A$3564,"="&amp;F178)=0,IF(SUMIFS($B$2:$B$3564,$A$2:$A$3564,"="&amp;G178)=0,SUMIFS($B$2:$B$3564,$A$2:$A$3564,"="&amp;H178),SUMIFS($B$2:$B$3564,$A$2:$A$3564,"="&amp;G178)),SUMIFS($B$2:$B$3564,$A$2:$A$3564,"="&amp;F178)),SUMIFS($B$2:$B$3564,$A$2:$A$3564,"="&amp;E178))</f>
        <v>12.2</v>
      </c>
      <c r="K178" s="2">
        <f>SUMIFS($J$2:$J$3564,$A$2:$A$3564,"&gt;"&amp;E178,$A$2:$A$3564,"&lt;="&amp;A178)</f>
        <v>0</v>
      </c>
      <c r="L178" s="2">
        <f t="shared" si="21"/>
        <v>0</v>
      </c>
      <c r="M178" s="2">
        <f t="shared" si="22"/>
        <v>1</v>
      </c>
      <c r="N178">
        <f t="shared" si="23"/>
        <v>0.81633106391610555</v>
      </c>
    </row>
    <row r="179" spans="1:14" x14ac:dyDescent="0.3">
      <c r="A179" s="1">
        <v>38954</v>
      </c>
      <c r="B179">
        <v>12.3</v>
      </c>
      <c r="D179">
        <f t="shared" si="16"/>
        <v>5</v>
      </c>
      <c r="E179" s="1">
        <f t="shared" si="17"/>
        <v>38947</v>
      </c>
      <c r="F179" s="1">
        <f t="shared" si="18"/>
        <v>38946</v>
      </c>
      <c r="G179" s="1">
        <f t="shared" si="19"/>
        <v>38945</v>
      </c>
      <c r="H179" s="1">
        <f t="shared" si="20"/>
        <v>38944</v>
      </c>
      <c r="I179" s="2">
        <f>IF(SUMIFS($B$2:$B$3564,$A$2:$A$3564,"="&amp;E179)=0,IF(SUMIFS($B$2:$B$3564,$A$2:$A$3564,"="&amp;F179)=0,IF(SUMIFS($B$2:$B$3564,$A$2:$A$3564,"="&amp;G179)=0,SUMIFS($B$2:$B$3564,$A$2:$A$3564,"="&amp;H179),SUMIFS($B$2:$B$3564,$A$2:$A$3564,"="&amp;G179)),SUMIFS($B$2:$B$3564,$A$2:$A$3564,"="&amp;F179)),SUMIFS($B$2:$B$3564,$A$2:$A$3564,"="&amp;E179))</f>
        <v>12.18</v>
      </c>
      <c r="K179" s="2">
        <f>SUMIFS($J$2:$J$3564,$A$2:$A$3564,"&gt;"&amp;E179,$A$2:$A$3564,"&lt;="&amp;A179)</f>
        <v>0</v>
      </c>
      <c r="L179" s="2">
        <f t="shared" si="21"/>
        <v>0</v>
      </c>
      <c r="M179" s="2">
        <f t="shared" si="22"/>
        <v>1</v>
      </c>
      <c r="N179">
        <f t="shared" si="23"/>
        <v>0.98040000966208352</v>
      </c>
    </row>
    <row r="180" spans="1:14" x14ac:dyDescent="0.3">
      <c r="A180" s="1">
        <v>38957</v>
      </c>
      <c r="B180">
        <v>12.13</v>
      </c>
      <c r="D180">
        <f t="shared" si="16"/>
        <v>1</v>
      </c>
      <c r="E180" s="1">
        <f t="shared" si="17"/>
        <v>38950</v>
      </c>
      <c r="F180" s="1">
        <f t="shared" si="18"/>
        <v>38949</v>
      </c>
      <c r="G180" s="1">
        <f t="shared" si="19"/>
        <v>38948</v>
      </c>
      <c r="H180" s="1">
        <f t="shared" si="20"/>
        <v>38947</v>
      </c>
      <c r="I180" s="2">
        <f>IF(SUMIFS($B$2:$B$3564,$A$2:$A$3564,"="&amp;E180)=0,IF(SUMIFS($B$2:$B$3564,$A$2:$A$3564,"="&amp;F180)=0,IF(SUMIFS($B$2:$B$3564,$A$2:$A$3564,"="&amp;G180)=0,SUMIFS($B$2:$B$3564,$A$2:$A$3564,"="&amp;H180),SUMIFS($B$2:$B$3564,$A$2:$A$3564,"="&amp;G180)),SUMIFS($B$2:$B$3564,$A$2:$A$3564,"="&amp;F180)),SUMIFS($B$2:$B$3564,$A$2:$A$3564,"="&amp;E180))</f>
        <v>12.14</v>
      </c>
      <c r="K180" s="2">
        <f>SUMIFS($J$2:$J$3564,$A$2:$A$3564,"&gt;"&amp;E180,$A$2:$A$3564,"&lt;="&amp;A180)</f>
        <v>0</v>
      </c>
      <c r="L180" s="2">
        <f t="shared" si="21"/>
        <v>0</v>
      </c>
      <c r="M180" s="2">
        <f t="shared" si="22"/>
        <v>1</v>
      </c>
      <c r="N180">
        <f t="shared" si="23"/>
        <v>-8.2406267539342673E-2</v>
      </c>
    </row>
    <row r="181" spans="1:14" x14ac:dyDescent="0.3">
      <c r="A181" s="1">
        <v>38958</v>
      </c>
      <c r="B181">
        <v>11.88</v>
      </c>
      <c r="D181">
        <f t="shared" si="16"/>
        <v>2</v>
      </c>
      <c r="E181" s="1">
        <f t="shared" si="17"/>
        <v>38951</v>
      </c>
      <c r="F181" s="1">
        <f t="shared" si="18"/>
        <v>38950</v>
      </c>
      <c r="G181" s="1">
        <f t="shared" si="19"/>
        <v>38949</v>
      </c>
      <c r="H181" s="1">
        <f t="shared" si="20"/>
        <v>38948</v>
      </c>
      <c r="I181" s="2">
        <f>IF(SUMIFS($B$2:$B$3564,$A$2:$A$3564,"="&amp;E181)=0,IF(SUMIFS($B$2:$B$3564,$A$2:$A$3564,"="&amp;F181)=0,IF(SUMIFS($B$2:$B$3564,$A$2:$A$3564,"="&amp;G181)=0,SUMIFS($B$2:$B$3564,$A$2:$A$3564,"="&amp;H181),SUMIFS($B$2:$B$3564,$A$2:$A$3564,"="&amp;G181)),SUMIFS($B$2:$B$3564,$A$2:$A$3564,"="&amp;F181)),SUMIFS($B$2:$B$3564,$A$2:$A$3564,"="&amp;E181))</f>
        <v>12.06</v>
      </c>
      <c r="K181" s="2">
        <f>SUMIFS($J$2:$J$3564,$A$2:$A$3564,"&gt;"&amp;E181,$A$2:$A$3564,"&lt;="&amp;A181)</f>
        <v>0</v>
      </c>
      <c r="L181" s="2">
        <f t="shared" si="21"/>
        <v>0</v>
      </c>
      <c r="M181" s="2">
        <f t="shared" si="22"/>
        <v>1</v>
      </c>
      <c r="N181">
        <f t="shared" si="23"/>
        <v>-1.5037877364540446</v>
      </c>
    </row>
    <row r="182" spans="1:14" x14ac:dyDescent="0.3">
      <c r="A182" s="1">
        <v>38959</v>
      </c>
      <c r="B182">
        <v>11.52</v>
      </c>
      <c r="D182">
        <f t="shared" si="16"/>
        <v>3</v>
      </c>
      <c r="E182" s="1">
        <f t="shared" si="17"/>
        <v>38952</v>
      </c>
      <c r="F182" s="1">
        <f t="shared" si="18"/>
        <v>38951</v>
      </c>
      <c r="G182" s="1">
        <f t="shared" si="19"/>
        <v>38950</v>
      </c>
      <c r="H182" s="1">
        <f t="shared" si="20"/>
        <v>38949</v>
      </c>
      <c r="I182" s="2">
        <f>IF(SUMIFS($B$2:$B$3564,$A$2:$A$3564,"="&amp;E182)=0,IF(SUMIFS($B$2:$B$3564,$A$2:$A$3564,"="&amp;F182)=0,IF(SUMIFS($B$2:$B$3564,$A$2:$A$3564,"="&amp;G182)=0,SUMIFS($B$2:$B$3564,$A$2:$A$3564,"="&amp;H182),SUMIFS($B$2:$B$3564,$A$2:$A$3564,"="&amp;G182)),SUMIFS($B$2:$B$3564,$A$2:$A$3564,"="&amp;F182)),SUMIFS($B$2:$B$3564,$A$2:$A$3564,"="&amp;E182))</f>
        <v>12.41</v>
      </c>
      <c r="K182" s="2">
        <f>SUMIFS($J$2:$J$3564,$A$2:$A$3564,"&gt;"&amp;E182,$A$2:$A$3564,"&lt;="&amp;A182)</f>
        <v>0</v>
      </c>
      <c r="L182" s="2">
        <f t="shared" si="21"/>
        <v>0</v>
      </c>
      <c r="M182" s="2">
        <f t="shared" si="22"/>
        <v>1</v>
      </c>
      <c r="N182">
        <f t="shared" si="23"/>
        <v>-7.4417943948770731</v>
      </c>
    </row>
    <row r="183" spans="1:14" x14ac:dyDescent="0.3">
      <c r="A183" s="1">
        <v>38960</v>
      </c>
      <c r="B183">
        <v>11.8</v>
      </c>
      <c r="D183">
        <f t="shared" si="16"/>
        <v>4</v>
      </c>
      <c r="E183" s="1">
        <f t="shared" si="17"/>
        <v>38953</v>
      </c>
      <c r="F183" s="1">
        <f t="shared" si="18"/>
        <v>38952</v>
      </c>
      <c r="G183" s="1">
        <f t="shared" si="19"/>
        <v>38951</v>
      </c>
      <c r="H183" s="1">
        <f t="shared" si="20"/>
        <v>38950</v>
      </c>
      <c r="I183" s="2">
        <f>IF(SUMIFS($B$2:$B$3564,$A$2:$A$3564,"="&amp;E183)=0,IF(SUMIFS($B$2:$B$3564,$A$2:$A$3564,"="&amp;F183)=0,IF(SUMIFS($B$2:$B$3564,$A$2:$A$3564,"="&amp;G183)=0,SUMIFS($B$2:$B$3564,$A$2:$A$3564,"="&amp;H183),SUMIFS($B$2:$B$3564,$A$2:$A$3564,"="&amp;G183)),SUMIFS($B$2:$B$3564,$A$2:$A$3564,"="&amp;F183)),SUMIFS($B$2:$B$3564,$A$2:$A$3564,"="&amp;E183))</f>
        <v>12.3</v>
      </c>
      <c r="K183" s="2">
        <f>SUMIFS($J$2:$J$3564,$A$2:$A$3564,"&gt;"&amp;E183,$A$2:$A$3564,"&lt;="&amp;A183)</f>
        <v>0</v>
      </c>
      <c r="L183" s="2">
        <f t="shared" si="21"/>
        <v>0</v>
      </c>
      <c r="M183" s="2">
        <f t="shared" si="22"/>
        <v>1</v>
      </c>
      <c r="N183">
        <f t="shared" si="23"/>
        <v>-4.1499730906752736</v>
      </c>
    </row>
    <row r="184" spans="1:14" x14ac:dyDescent="0.3">
      <c r="A184" s="1">
        <v>38961</v>
      </c>
      <c r="B184">
        <v>11.39</v>
      </c>
      <c r="D184">
        <f t="shared" si="16"/>
        <v>5</v>
      </c>
      <c r="E184" s="1">
        <f t="shared" si="17"/>
        <v>38954</v>
      </c>
      <c r="F184" s="1">
        <f t="shared" si="18"/>
        <v>38953</v>
      </c>
      <c r="G184" s="1">
        <f t="shared" si="19"/>
        <v>38952</v>
      </c>
      <c r="H184" s="1">
        <f t="shared" si="20"/>
        <v>38951</v>
      </c>
      <c r="I184" s="2">
        <f>IF(SUMIFS($B$2:$B$3564,$A$2:$A$3564,"="&amp;E184)=0,IF(SUMIFS($B$2:$B$3564,$A$2:$A$3564,"="&amp;F184)=0,IF(SUMIFS($B$2:$B$3564,$A$2:$A$3564,"="&amp;G184)=0,SUMIFS($B$2:$B$3564,$A$2:$A$3564,"="&amp;H184),SUMIFS($B$2:$B$3564,$A$2:$A$3564,"="&amp;G184)),SUMIFS($B$2:$B$3564,$A$2:$A$3564,"="&amp;F184)),SUMIFS($B$2:$B$3564,$A$2:$A$3564,"="&amp;E184))</f>
        <v>12.3</v>
      </c>
      <c r="K184" s="2">
        <f>SUMIFS($J$2:$J$3564,$A$2:$A$3564,"&gt;"&amp;E184,$A$2:$A$3564,"&lt;="&amp;A184)</f>
        <v>0</v>
      </c>
      <c r="L184" s="2">
        <f t="shared" si="21"/>
        <v>0</v>
      </c>
      <c r="M184" s="2">
        <f t="shared" si="22"/>
        <v>1</v>
      </c>
      <c r="N184">
        <f t="shared" si="23"/>
        <v>-7.6863484919281033</v>
      </c>
    </row>
    <row r="185" spans="1:14" x14ac:dyDescent="0.3">
      <c r="A185" s="1">
        <v>38965</v>
      </c>
      <c r="B185">
        <v>11.49</v>
      </c>
      <c r="D185">
        <f t="shared" si="16"/>
        <v>2</v>
      </c>
      <c r="E185" s="1">
        <f t="shared" si="17"/>
        <v>38958</v>
      </c>
      <c r="F185" s="1">
        <f t="shared" si="18"/>
        <v>38957</v>
      </c>
      <c r="G185" s="1">
        <f t="shared" si="19"/>
        <v>38956</v>
      </c>
      <c r="H185" s="1">
        <f t="shared" si="20"/>
        <v>38955</v>
      </c>
      <c r="I185" s="2">
        <f>IF(SUMIFS($B$2:$B$3564,$A$2:$A$3564,"="&amp;E185)=0,IF(SUMIFS($B$2:$B$3564,$A$2:$A$3564,"="&amp;F185)=0,IF(SUMIFS($B$2:$B$3564,$A$2:$A$3564,"="&amp;G185)=0,SUMIFS($B$2:$B$3564,$A$2:$A$3564,"="&amp;H185),SUMIFS($B$2:$B$3564,$A$2:$A$3564,"="&amp;G185)),SUMIFS($B$2:$B$3564,$A$2:$A$3564,"="&amp;F185)),SUMIFS($B$2:$B$3564,$A$2:$A$3564,"="&amp;E185))</f>
        <v>11.88</v>
      </c>
      <c r="K185" s="2">
        <f>SUMIFS($J$2:$J$3564,$A$2:$A$3564,"&gt;"&amp;E185,$A$2:$A$3564,"&lt;="&amp;A185)</f>
        <v>0</v>
      </c>
      <c r="L185" s="2">
        <f t="shared" si="21"/>
        <v>0</v>
      </c>
      <c r="M185" s="2">
        <f t="shared" si="22"/>
        <v>1</v>
      </c>
      <c r="N185">
        <f t="shared" si="23"/>
        <v>-3.3379222073834605</v>
      </c>
    </row>
    <row r="186" spans="1:14" x14ac:dyDescent="0.3">
      <c r="A186" s="1">
        <v>38966</v>
      </c>
      <c r="B186">
        <v>11.64</v>
      </c>
      <c r="D186">
        <f t="shared" si="16"/>
        <v>3</v>
      </c>
      <c r="E186" s="1">
        <f t="shared" si="17"/>
        <v>38959</v>
      </c>
      <c r="F186" s="1">
        <f t="shared" si="18"/>
        <v>38958</v>
      </c>
      <c r="G186" s="1">
        <f t="shared" si="19"/>
        <v>38957</v>
      </c>
      <c r="H186" s="1">
        <f t="shared" si="20"/>
        <v>38956</v>
      </c>
      <c r="I186" s="2">
        <f>IF(SUMIFS($B$2:$B$3564,$A$2:$A$3564,"="&amp;E186)=0,IF(SUMIFS($B$2:$B$3564,$A$2:$A$3564,"="&amp;F186)=0,IF(SUMIFS($B$2:$B$3564,$A$2:$A$3564,"="&amp;G186)=0,SUMIFS($B$2:$B$3564,$A$2:$A$3564,"="&amp;H186),SUMIFS($B$2:$B$3564,$A$2:$A$3564,"="&amp;G186)),SUMIFS($B$2:$B$3564,$A$2:$A$3564,"="&amp;F186)),SUMIFS($B$2:$B$3564,$A$2:$A$3564,"="&amp;E186))</f>
        <v>11.52</v>
      </c>
      <c r="K186" s="2">
        <f>SUMIFS($J$2:$J$3564,$A$2:$A$3564,"&gt;"&amp;E186,$A$2:$A$3564,"&lt;="&amp;A186)</f>
        <v>0</v>
      </c>
      <c r="L186" s="2">
        <f t="shared" si="21"/>
        <v>0</v>
      </c>
      <c r="M186" s="2">
        <f t="shared" si="22"/>
        <v>1</v>
      </c>
      <c r="N186">
        <f t="shared" si="23"/>
        <v>1.0362787035546657</v>
      </c>
    </row>
    <row r="187" spans="1:14" x14ac:dyDescent="0.3">
      <c r="A187" s="1">
        <v>38967</v>
      </c>
      <c r="B187">
        <v>11.62</v>
      </c>
      <c r="D187">
        <f t="shared" si="16"/>
        <v>4</v>
      </c>
      <c r="E187" s="1">
        <f t="shared" si="17"/>
        <v>38960</v>
      </c>
      <c r="F187" s="1">
        <f t="shared" si="18"/>
        <v>38959</v>
      </c>
      <c r="G187" s="1">
        <f t="shared" si="19"/>
        <v>38958</v>
      </c>
      <c r="H187" s="1">
        <f t="shared" si="20"/>
        <v>38957</v>
      </c>
      <c r="I187" s="2">
        <f>IF(SUMIFS($B$2:$B$3564,$A$2:$A$3564,"="&amp;E187)=0,IF(SUMIFS($B$2:$B$3564,$A$2:$A$3564,"="&amp;F187)=0,IF(SUMIFS($B$2:$B$3564,$A$2:$A$3564,"="&amp;G187)=0,SUMIFS($B$2:$B$3564,$A$2:$A$3564,"="&amp;H187),SUMIFS($B$2:$B$3564,$A$2:$A$3564,"="&amp;G187)),SUMIFS($B$2:$B$3564,$A$2:$A$3564,"="&amp;F187)),SUMIFS($B$2:$B$3564,$A$2:$A$3564,"="&amp;E187))</f>
        <v>11.8</v>
      </c>
      <c r="K187" s="2">
        <f>SUMIFS($J$2:$J$3564,$A$2:$A$3564,"&gt;"&amp;E187,$A$2:$A$3564,"&lt;="&amp;A187)</f>
        <v>0</v>
      </c>
      <c r="L187" s="2">
        <f t="shared" si="21"/>
        <v>0</v>
      </c>
      <c r="M187" s="2">
        <f t="shared" si="22"/>
        <v>1</v>
      </c>
      <c r="N187">
        <f t="shared" si="23"/>
        <v>-1.5371780047854</v>
      </c>
    </row>
    <row r="188" spans="1:14" x14ac:dyDescent="0.3">
      <c r="A188" s="1">
        <v>38968</v>
      </c>
      <c r="B188">
        <v>11.89</v>
      </c>
      <c r="C188">
        <v>12.78</v>
      </c>
      <c r="D188">
        <f t="shared" si="16"/>
        <v>5</v>
      </c>
      <c r="E188" s="1">
        <f t="shared" si="17"/>
        <v>38961</v>
      </c>
      <c r="F188" s="1">
        <f t="shared" si="18"/>
        <v>38960</v>
      </c>
      <c r="G188" s="1">
        <f t="shared" si="19"/>
        <v>38959</v>
      </c>
      <c r="H188" s="1">
        <f t="shared" si="20"/>
        <v>38958</v>
      </c>
      <c r="I188" s="2">
        <f>IF(SUMIFS($B$2:$B$3564,$A$2:$A$3564,"="&amp;E188)=0,IF(SUMIFS($B$2:$B$3564,$A$2:$A$3564,"="&amp;F188)=0,IF(SUMIFS($B$2:$B$3564,$A$2:$A$3564,"="&amp;G188)=0,SUMIFS($B$2:$B$3564,$A$2:$A$3564,"="&amp;H188),SUMIFS($B$2:$B$3564,$A$2:$A$3564,"="&amp;G188)),SUMIFS($B$2:$B$3564,$A$2:$A$3564,"="&amp;F188)),SUMIFS($B$2:$B$3564,$A$2:$A$3564,"="&amp;E188))</f>
        <v>11.39</v>
      </c>
      <c r="K188" s="2">
        <f>SUMIFS($J$2:$J$3564,$A$2:$A$3564,"&gt;"&amp;E188,$A$2:$A$3564,"&lt;="&amp;A188)</f>
        <v>0</v>
      </c>
      <c r="L188" s="2">
        <f t="shared" si="21"/>
        <v>0</v>
      </c>
      <c r="M188" s="2">
        <f t="shared" si="22"/>
        <v>1</v>
      </c>
      <c r="N188">
        <f t="shared" si="23"/>
        <v>4.2961933243599661</v>
      </c>
    </row>
    <row r="189" spans="1:14" x14ac:dyDescent="0.3">
      <c r="A189" s="1">
        <v>38971</v>
      </c>
      <c r="B189">
        <v>12.38</v>
      </c>
      <c r="D189">
        <f t="shared" si="16"/>
        <v>1</v>
      </c>
      <c r="E189" s="1">
        <f t="shared" si="17"/>
        <v>38964</v>
      </c>
      <c r="F189" s="1">
        <f t="shared" si="18"/>
        <v>38963</v>
      </c>
      <c r="G189" s="1">
        <f t="shared" si="19"/>
        <v>38962</v>
      </c>
      <c r="H189" s="1">
        <f t="shared" si="20"/>
        <v>38961</v>
      </c>
      <c r="I189" s="2">
        <f>IF(SUMIFS($B$2:$B$3564,$A$2:$A$3564,"="&amp;E189)=0,IF(SUMIFS($B$2:$B$3564,$A$2:$A$3564,"="&amp;F189)=0,IF(SUMIFS($B$2:$B$3564,$A$2:$A$3564,"="&amp;G189)=0,SUMIFS($B$2:$B$3564,$A$2:$A$3564,"="&amp;H189),SUMIFS($B$2:$B$3564,$A$2:$A$3564,"="&amp;G189)),SUMIFS($B$2:$B$3564,$A$2:$A$3564,"="&amp;F189)),SUMIFS($B$2:$B$3564,$A$2:$A$3564,"="&amp;E189))</f>
        <v>11.39</v>
      </c>
      <c r="J189">
        <v>12.78</v>
      </c>
      <c r="K189" s="2">
        <f>SUMIFS($J$2:$J$3564,$A$2:$A$3564,"&gt;"&amp;E189,$A$2:$A$3564,"&lt;="&amp;A189)</f>
        <v>12.78</v>
      </c>
      <c r="L189" s="2">
        <f t="shared" si="21"/>
        <v>11.89</v>
      </c>
      <c r="M189" s="2">
        <f t="shared" si="22"/>
        <v>0.93035993740219103</v>
      </c>
      <c r="N189">
        <f t="shared" si="23"/>
        <v>1.1162751550661221</v>
      </c>
    </row>
    <row r="190" spans="1:14" x14ac:dyDescent="0.3">
      <c r="A190" s="1">
        <v>38972</v>
      </c>
      <c r="B190">
        <v>12.56</v>
      </c>
      <c r="D190">
        <f t="shared" si="16"/>
        <v>2</v>
      </c>
      <c r="E190" s="1">
        <f t="shared" si="17"/>
        <v>38965</v>
      </c>
      <c r="F190" s="1">
        <f t="shared" si="18"/>
        <v>38964</v>
      </c>
      <c r="G190" s="1">
        <f t="shared" si="19"/>
        <v>38963</v>
      </c>
      <c r="H190" s="1">
        <f t="shared" si="20"/>
        <v>38962</v>
      </c>
      <c r="I190" s="2">
        <f>IF(SUMIFS($B$2:$B$3564,$A$2:$A$3564,"="&amp;E190)=0,IF(SUMIFS($B$2:$B$3564,$A$2:$A$3564,"="&amp;F190)=0,IF(SUMIFS($B$2:$B$3564,$A$2:$A$3564,"="&amp;G190)=0,SUMIFS($B$2:$B$3564,$A$2:$A$3564,"="&amp;H190),SUMIFS($B$2:$B$3564,$A$2:$A$3564,"="&amp;G190)),SUMIFS($B$2:$B$3564,$A$2:$A$3564,"="&amp;F190)),SUMIFS($B$2:$B$3564,$A$2:$A$3564,"="&amp;E190))</f>
        <v>11.49</v>
      </c>
      <c r="K190" s="2">
        <f>SUMIFS($J$2:$J$3564,$A$2:$A$3564,"&gt;"&amp;E190,$A$2:$A$3564,"&lt;="&amp;A190)</f>
        <v>12.78</v>
      </c>
      <c r="L190" s="2">
        <f t="shared" si="21"/>
        <v>11.89</v>
      </c>
      <c r="M190" s="2">
        <f t="shared" si="22"/>
        <v>0.93035993740219103</v>
      </c>
      <c r="N190">
        <f t="shared" si="23"/>
        <v>1.6856330932690173</v>
      </c>
    </row>
    <row r="191" spans="1:14" x14ac:dyDescent="0.3">
      <c r="A191" s="1">
        <v>38973</v>
      </c>
      <c r="B191">
        <v>13.29</v>
      </c>
      <c r="D191">
        <f t="shared" si="16"/>
        <v>3</v>
      </c>
      <c r="E191" s="1">
        <f t="shared" si="17"/>
        <v>38966</v>
      </c>
      <c r="F191" s="1">
        <f t="shared" si="18"/>
        <v>38965</v>
      </c>
      <c r="G191" s="1">
        <f t="shared" si="19"/>
        <v>38964</v>
      </c>
      <c r="H191" s="1">
        <f t="shared" si="20"/>
        <v>38963</v>
      </c>
      <c r="I191" s="2">
        <f>IF(SUMIFS($B$2:$B$3564,$A$2:$A$3564,"="&amp;E191)=0,IF(SUMIFS($B$2:$B$3564,$A$2:$A$3564,"="&amp;F191)=0,IF(SUMIFS($B$2:$B$3564,$A$2:$A$3564,"="&amp;G191)=0,SUMIFS($B$2:$B$3564,$A$2:$A$3564,"="&amp;H191),SUMIFS($B$2:$B$3564,$A$2:$A$3564,"="&amp;G191)),SUMIFS($B$2:$B$3564,$A$2:$A$3564,"="&amp;F191)),SUMIFS($B$2:$B$3564,$A$2:$A$3564,"="&amp;E191))</f>
        <v>11.64</v>
      </c>
      <c r="K191" s="2">
        <f>SUMIFS($J$2:$J$3564,$A$2:$A$3564,"&gt;"&amp;E191,$A$2:$A$3564,"&lt;="&amp;A191)</f>
        <v>12.78</v>
      </c>
      <c r="L191" s="2">
        <f t="shared" si="21"/>
        <v>11.89</v>
      </c>
      <c r="M191" s="2">
        <f t="shared" si="22"/>
        <v>0.93035993740219103</v>
      </c>
      <c r="N191">
        <f t="shared" si="23"/>
        <v>6.0380692175163908</v>
      </c>
    </row>
    <row r="192" spans="1:14" x14ac:dyDescent="0.3">
      <c r="A192" s="1">
        <v>38974</v>
      </c>
      <c r="B192">
        <v>13.05</v>
      </c>
      <c r="D192">
        <f t="shared" si="16"/>
        <v>4</v>
      </c>
      <c r="E192" s="1">
        <f t="shared" si="17"/>
        <v>38967</v>
      </c>
      <c r="F192" s="1">
        <f t="shared" si="18"/>
        <v>38966</v>
      </c>
      <c r="G192" s="1">
        <f t="shared" si="19"/>
        <v>38965</v>
      </c>
      <c r="H192" s="1">
        <f t="shared" si="20"/>
        <v>38964</v>
      </c>
      <c r="I192" s="2">
        <f>IF(SUMIFS($B$2:$B$3564,$A$2:$A$3564,"="&amp;E192)=0,IF(SUMIFS($B$2:$B$3564,$A$2:$A$3564,"="&amp;F192)=0,IF(SUMIFS($B$2:$B$3564,$A$2:$A$3564,"="&amp;G192)=0,SUMIFS($B$2:$B$3564,$A$2:$A$3564,"="&amp;H192),SUMIFS($B$2:$B$3564,$A$2:$A$3564,"="&amp;G192)),SUMIFS($B$2:$B$3564,$A$2:$A$3564,"="&amp;F192)),SUMIFS($B$2:$B$3564,$A$2:$A$3564,"="&amp;E192))</f>
        <v>11.62</v>
      </c>
      <c r="K192" s="2">
        <f>SUMIFS($J$2:$J$3564,$A$2:$A$3564,"&gt;"&amp;E192,$A$2:$A$3564,"&lt;="&amp;A192)</f>
        <v>12.78</v>
      </c>
      <c r="L192" s="2">
        <f t="shared" si="21"/>
        <v>11.89</v>
      </c>
      <c r="M192" s="2">
        <f t="shared" si="22"/>
        <v>0.93035993740219103</v>
      </c>
      <c r="N192">
        <f t="shared" si="23"/>
        <v>4.387664409823925</v>
      </c>
    </row>
    <row r="193" spans="1:14" x14ac:dyDescent="0.3">
      <c r="A193" s="1">
        <v>38975</v>
      </c>
      <c r="B193">
        <v>13.28</v>
      </c>
      <c r="D193">
        <f t="shared" si="16"/>
        <v>5</v>
      </c>
      <c r="E193" s="1">
        <f t="shared" si="17"/>
        <v>38968</v>
      </c>
      <c r="F193" s="1">
        <f t="shared" si="18"/>
        <v>38967</v>
      </c>
      <c r="G193" s="1">
        <f t="shared" si="19"/>
        <v>38966</v>
      </c>
      <c r="H193" s="1">
        <f t="shared" si="20"/>
        <v>38965</v>
      </c>
      <c r="I193" s="2">
        <f>IF(SUMIFS($B$2:$B$3564,$A$2:$A$3564,"="&amp;E193)=0,IF(SUMIFS($B$2:$B$3564,$A$2:$A$3564,"="&amp;F193)=0,IF(SUMIFS($B$2:$B$3564,$A$2:$A$3564,"="&amp;G193)=0,SUMIFS($B$2:$B$3564,$A$2:$A$3564,"="&amp;H193),SUMIFS($B$2:$B$3564,$A$2:$A$3564,"="&amp;G193)),SUMIFS($B$2:$B$3564,$A$2:$A$3564,"="&amp;F193)),SUMIFS($B$2:$B$3564,$A$2:$A$3564,"="&amp;E193))</f>
        <v>11.89</v>
      </c>
      <c r="K193" s="2">
        <f>SUMIFS($J$2:$J$3564,$A$2:$A$3564,"&gt;"&amp;E193,$A$2:$A$3564,"&lt;="&amp;A193)</f>
        <v>12.78</v>
      </c>
      <c r="L193" s="2">
        <f t="shared" si="21"/>
        <v>11.89</v>
      </c>
      <c r="M193" s="2">
        <f t="shared" si="22"/>
        <v>0.93035993740219103</v>
      </c>
      <c r="N193">
        <f t="shared" si="23"/>
        <v>3.837769509889895</v>
      </c>
    </row>
    <row r="194" spans="1:14" x14ac:dyDescent="0.3">
      <c r="A194" s="1">
        <v>38978</v>
      </c>
      <c r="B194">
        <v>13.2</v>
      </c>
      <c r="D194">
        <f t="shared" ref="D194:D257" si="24">WEEKDAY(A194,2)</f>
        <v>1</v>
      </c>
      <c r="E194" s="1">
        <f t="shared" si="17"/>
        <v>38971</v>
      </c>
      <c r="F194" s="1">
        <f t="shared" si="18"/>
        <v>38970</v>
      </c>
      <c r="G194" s="1">
        <f t="shared" si="19"/>
        <v>38969</v>
      </c>
      <c r="H194" s="1">
        <f t="shared" si="20"/>
        <v>38968</v>
      </c>
      <c r="I194" s="2">
        <f>IF(SUMIFS($B$2:$B$3564,$A$2:$A$3564,"="&amp;E194)=0,IF(SUMIFS($B$2:$B$3564,$A$2:$A$3564,"="&amp;F194)=0,IF(SUMIFS($B$2:$B$3564,$A$2:$A$3564,"="&amp;G194)=0,SUMIFS($B$2:$B$3564,$A$2:$A$3564,"="&amp;H194),SUMIFS($B$2:$B$3564,$A$2:$A$3564,"="&amp;G194)),SUMIFS($B$2:$B$3564,$A$2:$A$3564,"="&amp;F194)),SUMIFS($B$2:$B$3564,$A$2:$A$3564,"="&amp;E194))</f>
        <v>12.38</v>
      </c>
      <c r="K194" s="2">
        <f>SUMIFS($J$2:$J$3564,$A$2:$A$3564,"&gt;"&amp;E194,$A$2:$A$3564,"&lt;="&amp;A194)</f>
        <v>0</v>
      </c>
      <c r="L194" s="2">
        <f t="shared" si="21"/>
        <v>0</v>
      </c>
      <c r="M194" s="2">
        <f t="shared" si="22"/>
        <v>1</v>
      </c>
      <c r="N194">
        <f t="shared" si="23"/>
        <v>6.4134562335875085</v>
      </c>
    </row>
    <row r="195" spans="1:14" x14ac:dyDescent="0.3">
      <c r="A195" s="1">
        <v>38979</v>
      </c>
      <c r="B195">
        <v>13.1</v>
      </c>
      <c r="D195">
        <f t="shared" si="24"/>
        <v>2</v>
      </c>
      <c r="E195" s="1">
        <f t="shared" si="17"/>
        <v>38972</v>
      </c>
      <c r="F195" s="1">
        <f t="shared" si="18"/>
        <v>38971</v>
      </c>
      <c r="G195" s="1">
        <f t="shared" si="19"/>
        <v>38970</v>
      </c>
      <c r="H195" s="1">
        <f t="shared" si="20"/>
        <v>38969</v>
      </c>
      <c r="I195" s="2">
        <f>IF(SUMIFS($B$2:$B$3564,$A$2:$A$3564,"="&amp;E195)=0,IF(SUMIFS($B$2:$B$3564,$A$2:$A$3564,"="&amp;F195)=0,IF(SUMIFS($B$2:$B$3564,$A$2:$A$3564,"="&amp;G195)=0,SUMIFS($B$2:$B$3564,$A$2:$A$3564,"="&amp;H195),SUMIFS($B$2:$B$3564,$A$2:$A$3564,"="&amp;G195)),SUMIFS($B$2:$B$3564,$A$2:$A$3564,"="&amp;F195)),SUMIFS($B$2:$B$3564,$A$2:$A$3564,"="&amp;E195))</f>
        <v>12.56</v>
      </c>
      <c r="K195" s="2">
        <f>SUMIFS($J$2:$J$3564,$A$2:$A$3564,"&gt;"&amp;E195,$A$2:$A$3564,"&lt;="&amp;A195)</f>
        <v>0</v>
      </c>
      <c r="L195" s="2">
        <f t="shared" si="21"/>
        <v>0</v>
      </c>
      <c r="M195" s="2">
        <f t="shared" si="22"/>
        <v>1</v>
      </c>
      <c r="N195">
        <f t="shared" si="23"/>
        <v>4.2095069167053181</v>
      </c>
    </row>
    <row r="196" spans="1:14" x14ac:dyDescent="0.3">
      <c r="A196" s="1">
        <v>38980</v>
      </c>
      <c r="B196">
        <v>12.89</v>
      </c>
      <c r="D196">
        <f t="shared" si="24"/>
        <v>3</v>
      </c>
      <c r="E196" s="1">
        <f t="shared" si="17"/>
        <v>38973</v>
      </c>
      <c r="F196" s="1">
        <f t="shared" si="18"/>
        <v>38972</v>
      </c>
      <c r="G196" s="1">
        <f t="shared" si="19"/>
        <v>38971</v>
      </c>
      <c r="H196" s="1">
        <f t="shared" si="20"/>
        <v>38970</v>
      </c>
      <c r="I196" s="2">
        <f>IF(SUMIFS($B$2:$B$3564,$A$2:$A$3564,"="&amp;E196)=0,IF(SUMIFS($B$2:$B$3564,$A$2:$A$3564,"="&amp;F196)=0,IF(SUMIFS($B$2:$B$3564,$A$2:$A$3564,"="&amp;G196)=0,SUMIFS($B$2:$B$3564,$A$2:$A$3564,"="&amp;H196),SUMIFS($B$2:$B$3564,$A$2:$A$3564,"="&amp;G196)),SUMIFS($B$2:$B$3564,$A$2:$A$3564,"="&amp;F196)),SUMIFS($B$2:$B$3564,$A$2:$A$3564,"="&amp;E196))</f>
        <v>13.29</v>
      </c>
      <c r="K196" s="2">
        <f>SUMIFS($J$2:$J$3564,$A$2:$A$3564,"&gt;"&amp;E196,$A$2:$A$3564,"&lt;="&amp;A196)</f>
        <v>0</v>
      </c>
      <c r="L196" s="2">
        <f t="shared" si="21"/>
        <v>0</v>
      </c>
      <c r="M196" s="2">
        <f t="shared" si="22"/>
        <v>1</v>
      </c>
      <c r="N196">
        <f t="shared" si="23"/>
        <v>-3.0560055774057826</v>
      </c>
    </row>
    <row r="197" spans="1:14" x14ac:dyDescent="0.3">
      <c r="A197" s="1">
        <v>38981</v>
      </c>
      <c r="B197">
        <v>12.35</v>
      </c>
      <c r="D197">
        <f t="shared" si="24"/>
        <v>4</v>
      </c>
      <c r="E197" s="1">
        <f t="shared" si="17"/>
        <v>38974</v>
      </c>
      <c r="F197" s="1">
        <f t="shared" si="18"/>
        <v>38973</v>
      </c>
      <c r="G197" s="1">
        <f t="shared" si="19"/>
        <v>38972</v>
      </c>
      <c r="H197" s="1">
        <f t="shared" si="20"/>
        <v>38971</v>
      </c>
      <c r="I197" s="2">
        <f>IF(SUMIFS($B$2:$B$3564,$A$2:$A$3564,"="&amp;E197)=0,IF(SUMIFS($B$2:$B$3564,$A$2:$A$3564,"="&amp;F197)=0,IF(SUMIFS($B$2:$B$3564,$A$2:$A$3564,"="&amp;G197)=0,SUMIFS($B$2:$B$3564,$A$2:$A$3564,"="&amp;H197),SUMIFS($B$2:$B$3564,$A$2:$A$3564,"="&amp;G197)),SUMIFS($B$2:$B$3564,$A$2:$A$3564,"="&amp;F197)),SUMIFS($B$2:$B$3564,$A$2:$A$3564,"="&amp;E197))</f>
        <v>13.05</v>
      </c>
      <c r="K197" s="2">
        <f>SUMIFS($J$2:$J$3564,$A$2:$A$3564,"&gt;"&amp;E197,$A$2:$A$3564,"&lt;="&amp;A197)</f>
        <v>0</v>
      </c>
      <c r="L197" s="2">
        <f t="shared" si="21"/>
        <v>0</v>
      </c>
      <c r="M197" s="2">
        <f t="shared" si="22"/>
        <v>1</v>
      </c>
      <c r="N197">
        <f t="shared" si="23"/>
        <v>-5.5132070694716342</v>
      </c>
    </row>
    <row r="198" spans="1:14" x14ac:dyDescent="0.3">
      <c r="A198" s="1">
        <v>38982</v>
      </c>
      <c r="B198">
        <v>11.38</v>
      </c>
      <c r="D198">
        <f t="shared" si="24"/>
        <v>5</v>
      </c>
      <c r="E198" s="1">
        <f t="shared" si="17"/>
        <v>38975</v>
      </c>
      <c r="F198" s="1">
        <f t="shared" si="18"/>
        <v>38974</v>
      </c>
      <c r="G198" s="1">
        <f t="shared" si="19"/>
        <v>38973</v>
      </c>
      <c r="H198" s="1">
        <f t="shared" si="20"/>
        <v>38972</v>
      </c>
      <c r="I198" s="2">
        <f>IF(SUMIFS($B$2:$B$3564,$A$2:$A$3564,"="&amp;E198)=0,IF(SUMIFS($B$2:$B$3564,$A$2:$A$3564,"="&amp;F198)=0,IF(SUMIFS($B$2:$B$3564,$A$2:$A$3564,"="&amp;G198)=0,SUMIFS($B$2:$B$3564,$A$2:$A$3564,"="&amp;H198),SUMIFS($B$2:$B$3564,$A$2:$A$3564,"="&amp;G198)),SUMIFS($B$2:$B$3564,$A$2:$A$3564,"="&amp;F198)),SUMIFS($B$2:$B$3564,$A$2:$A$3564,"="&amp;E198))</f>
        <v>13.28</v>
      </c>
      <c r="K198" s="2">
        <f>SUMIFS($J$2:$J$3564,$A$2:$A$3564,"&gt;"&amp;E198,$A$2:$A$3564,"&lt;="&amp;A198)</f>
        <v>0</v>
      </c>
      <c r="L198" s="2">
        <f t="shared" si="21"/>
        <v>0</v>
      </c>
      <c r="M198" s="2">
        <f t="shared" si="22"/>
        <v>1</v>
      </c>
      <c r="N198">
        <f t="shared" si="23"/>
        <v>-15.440171535010281</v>
      </c>
    </row>
    <row r="199" spans="1:14" x14ac:dyDescent="0.3">
      <c r="A199" s="1">
        <v>38985</v>
      </c>
      <c r="B199">
        <v>10.87</v>
      </c>
      <c r="D199">
        <f t="shared" si="24"/>
        <v>1</v>
      </c>
      <c r="E199" s="1">
        <f t="shared" ref="E199:E262" si="25">A199-7</f>
        <v>38978</v>
      </c>
      <c r="F199" s="1">
        <f t="shared" si="18"/>
        <v>38977</v>
      </c>
      <c r="G199" s="1">
        <f t="shared" si="19"/>
        <v>38976</v>
      </c>
      <c r="H199" s="1">
        <f t="shared" si="20"/>
        <v>38975</v>
      </c>
      <c r="I199" s="2">
        <f>IF(SUMIFS($B$2:$B$3564,$A$2:$A$3564,"="&amp;E199)=0,IF(SUMIFS($B$2:$B$3564,$A$2:$A$3564,"="&amp;F199)=0,IF(SUMIFS($B$2:$B$3564,$A$2:$A$3564,"="&amp;G199)=0,SUMIFS($B$2:$B$3564,$A$2:$A$3564,"="&amp;H199),SUMIFS($B$2:$B$3564,$A$2:$A$3564,"="&amp;G199)),SUMIFS($B$2:$B$3564,$A$2:$A$3564,"="&amp;F199)),SUMIFS($B$2:$B$3564,$A$2:$A$3564,"="&amp;E199))</f>
        <v>13.2</v>
      </c>
      <c r="K199" s="2">
        <f>SUMIFS($J$2:$J$3564,$A$2:$A$3564,"&gt;"&amp;E199,$A$2:$A$3564,"&lt;="&amp;A199)</f>
        <v>0</v>
      </c>
      <c r="L199" s="2">
        <f t="shared" si="21"/>
        <v>0</v>
      </c>
      <c r="M199" s="2">
        <f t="shared" si="22"/>
        <v>1</v>
      </c>
      <c r="N199">
        <f t="shared" si="23"/>
        <v>-19.421012845920711</v>
      </c>
    </row>
    <row r="200" spans="1:14" x14ac:dyDescent="0.3">
      <c r="A200" s="1">
        <v>38986</v>
      </c>
      <c r="B200">
        <v>11.11</v>
      </c>
      <c r="D200">
        <f t="shared" si="24"/>
        <v>2</v>
      </c>
      <c r="E200" s="1">
        <f t="shared" si="25"/>
        <v>38979</v>
      </c>
      <c r="F200" s="1">
        <f t="shared" ref="F200:F263" si="26">E200-1</f>
        <v>38978</v>
      </c>
      <c r="G200" s="1">
        <f t="shared" ref="G200:G263" si="27">E200-2</f>
        <v>38977</v>
      </c>
      <c r="H200" s="1">
        <f t="shared" ref="H200:H263" si="28">E200-3</f>
        <v>38976</v>
      </c>
      <c r="I200" s="2">
        <f>IF(SUMIFS($B$2:$B$3564,$A$2:$A$3564,"="&amp;E200)=0,IF(SUMIFS($B$2:$B$3564,$A$2:$A$3564,"="&amp;F200)=0,IF(SUMIFS($B$2:$B$3564,$A$2:$A$3564,"="&amp;G200)=0,SUMIFS($B$2:$B$3564,$A$2:$A$3564,"="&amp;H200),SUMIFS($B$2:$B$3564,$A$2:$A$3564,"="&amp;G200)),SUMIFS($B$2:$B$3564,$A$2:$A$3564,"="&amp;F200)),SUMIFS($B$2:$B$3564,$A$2:$A$3564,"="&amp;E200))</f>
        <v>13.1</v>
      </c>
      <c r="K200" s="2">
        <f>SUMIFS($J$2:$J$3564,$A$2:$A$3564,"&gt;"&amp;E200,$A$2:$A$3564,"&lt;="&amp;A200)</f>
        <v>0</v>
      </c>
      <c r="L200" s="2">
        <f t="shared" si="21"/>
        <v>0</v>
      </c>
      <c r="M200" s="2">
        <f t="shared" si="22"/>
        <v>1</v>
      </c>
      <c r="N200">
        <f t="shared" si="23"/>
        <v>-16.476662655556723</v>
      </c>
    </row>
    <row r="201" spans="1:14" x14ac:dyDescent="0.3">
      <c r="A201" s="1">
        <v>38987</v>
      </c>
      <c r="B201">
        <v>11.17</v>
      </c>
      <c r="D201">
        <f t="shared" si="24"/>
        <v>3</v>
      </c>
      <c r="E201" s="1">
        <f t="shared" si="25"/>
        <v>38980</v>
      </c>
      <c r="F201" s="1">
        <f t="shared" si="26"/>
        <v>38979</v>
      </c>
      <c r="G201" s="1">
        <f t="shared" si="27"/>
        <v>38978</v>
      </c>
      <c r="H201" s="1">
        <f t="shared" si="28"/>
        <v>38977</v>
      </c>
      <c r="I201" s="2">
        <f>IF(SUMIFS($B$2:$B$3564,$A$2:$A$3564,"="&amp;E201)=0,IF(SUMIFS($B$2:$B$3564,$A$2:$A$3564,"="&amp;F201)=0,IF(SUMIFS($B$2:$B$3564,$A$2:$A$3564,"="&amp;G201)=0,SUMIFS($B$2:$B$3564,$A$2:$A$3564,"="&amp;H201),SUMIFS($B$2:$B$3564,$A$2:$A$3564,"="&amp;G201)),SUMIFS($B$2:$B$3564,$A$2:$A$3564,"="&amp;F201)),SUMIFS($B$2:$B$3564,$A$2:$A$3564,"="&amp;E201))</f>
        <v>12.89</v>
      </c>
      <c r="K201" s="2">
        <f>SUMIFS($J$2:$J$3564,$A$2:$A$3564,"&gt;"&amp;E201,$A$2:$A$3564,"&lt;="&amp;A201)</f>
        <v>0</v>
      </c>
      <c r="L201" s="2">
        <f t="shared" ref="L201:L264" si="29">IF(K201&lt;&gt;0,LOOKUP(K201,C195:C201,B195:B201),0)</f>
        <v>0</v>
      </c>
      <c r="M201" s="2">
        <f t="shared" ref="M201:M264" si="30">IF(K201&lt;&gt;0,L201/K201,1)</f>
        <v>1</v>
      </c>
      <c r="N201">
        <f t="shared" ref="N201:N264" si="31">LN(B201*M201/I201)*100</f>
        <v>-14.322020386998677</v>
      </c>
    </row>
    <row r="202" spans="1:14" x14ac:dyDescent="0.3">
      <c r="A202" s="1">
        <v>38988</v>
      </c>
      <c r="B202">
        <v>11.55</v>
      </c>
      <c r="D202">
        <f t="shared" si="24"/>
        <v>4</v>
      </c>
      <c r="E202" s="1">
        <f t="shared" si="25"/>
        <v>38981</v>
      </c>
      <c r="F202" s="1">
        <f t="shared" si="26"/>
        <v>38980</v>
      </c>
      <c r="G202" s="1">
        <f t="shared" si="27"/>
        <v>38979</v>
      </c>
      <c r="H202" s="1">
        <f t="shared" si="28"/>
        <v>38978</v>
      </c>
      <c r="I202" s="2">
        <f>IF(SUMIFS($B$2:$B$3564,$A$2:$A$3564,"="&amp;E202)=0,IF(SUMIFS($B$2:$B$3564,$A$2:$A$3564,"="&amp;F202)=0,IF(SUMIFS($B$2:$B$3564,$A$2:$A$3564,"="&amp;G202)=0,SUMIFS($B$2:$B$3564,$A$2:$A$3564,"="&amp;H202),SUMIFS($B$2:$B$3564,$A$2:$A$3564,"="&amp;G202)),SUMIFS($B$2:$B$3564,$A$2:$A$3564,"="&amp;F202)),SUMIFS($B$2:$B$3564,$A$2:$A$3564,"="&amp;E202))</f>
        <v>12.35</v>
      </c>
      <c r="K202" s="2">
        <f>SUMIFS($J$2:$J$3564,$A$2:$A$3564,"&gt;"&amp;E202,$A$2:$A$3564,"&lt;="&amp;A202)</f>
        <v>0</v>
      </c>
      <c r="L202" s="2">
        <f t="shared" si="29"/>
        <v>0</v>
      </c>
      <c r="M202" s="2">
        <f t="shared" si="30"/>
        <v>1</v>
      </c>
      <c r="N202">
        <f t="shared" si="31"/>
        <v>-6.6970626106183593</v>
      </c>
    </row>
    <row r="203" spans="1:14" x14ac:dyDescent="0.3">
      <c r="A203" s="1">
        <v>38989</v>
      </c>
      <c r="B203">
        <v>11.75</v>
      </c>
      <c r="D203">
        <f t="shared" si="24"/>
        <v>5</v>
      </c>
      <c r="E203" s="1">
        <f t="shared" si="25"/>
        <v>38982</v>
      </c>
      <c r="F203" s="1">
        <f t="shared" si="26"/>
        <v>38981</v>
      </c>
      <c r="G203" s="1">
        <f t="shared" si="27"/>
        <v>38980</v>
      </c>
      <c r="H203" s="1">
        <f t="shared" si="28"/>
        <v>38979</v>
      </c>
      <c r="I203" s="2">
        <f>IF(SUMIFS($B$2:$B$3564,$A$2:$A$3564,"="&amp;E203)=0,IF(SUMIFS($B$2:$B$3564,$A$2:$A$3564,"="&amp;F203)=0,IF(SUMIFS($B$2:$B$3564,$A$2:$A$3564,"="&amp;G203)=0,SUMIFS($B$2:$B$3564,$A$2:$A$3564,"="&amp;H203),SUMIFS($B$2:$B$3564,$A$2:$A$3564,"="&amp;G203)),SUMIFS($B$2:$B$3564,$A$2:$A$3564,"="&amp;F203)),SUMIFS($B$2:$B$3564,$A$2:$A$3564,"="&amp;E203))</f>
        <v>11.38</v>
      </c>
      <c r="K203" s="2">
        <f>SUMIFS($J$2:$J$3564,$A$2:$A$3564,"&gt;"&amp;E203,$A$2:$A$3564,"&lt;="&amp;A203)</f>
        <v>0</v>
      </c>
      <c r="L203" s="2">
        <f t="shared" si="29"/>
        <v>0</v>
      </c>
      <c r="M203" s="2">
        <f t="shared" si="30"/>
        <v>1</v>
      </c>
      <c r="N203">
        <f t="shared" si="31"/>
        <v>3.1995811891982933</v>
      </c>
    </row>
    <row r="204" spans="1:14" x14ac:dyDescent="0.3">
      <c r="A204" s="1">
        <v>38992</v>
      </c>
      <c r="B204">
        <v>11.32</v>
      </c>
      <c r="D204">
        <f t="shared" si="24"/>
        <v>1</v>
      </c>
      <c r="E204" s="1">
        <f t="shared" si="25"/>
        <v>38985</v>
      </c>
      <c r="F204" s="1">
        <f t="shared" si="26"/>
        <v>38984</v>
      </c>
      <c r="G204" s="1">
        <f t="shared" si="27"/>
        <v>38983</v>
      </c>
      <c r="H204" s="1">
        <f t="shared" si="28"/>
        <v>38982</v>
      </c>
      <c r="I204" s="2">
        <f>IF(SUMIFS($B$2:$B$3564,$A$2:$A$3564,"="&amp;E204)=0,IF(SUMIFS($B$2:$B$3564,$A$2:$A$3564,"="&amp;F204)=0,IF(SUMIFS($B$2:$B$3564,$A$2:$A$3564,"="&amp;G204)=0,SUMIFS($B$2:$B$3564,$A$2:$A$3564,"="&amp;H204),SUMIFS($B$2:$B$3564,$A$2:$A$3564,"="&amp;G204)),SUMIFS($B$2:$B$3564,$A$2:$A$3564,"="&amp;F204)),SUMIFS($B$2:$B$3564,$A$2:$A$3564,"="&amp;E204))</f>
        <v>10.87</v>
      </c>
      <c r="K204" s="2">
        <f>SUMIFS($J$2:$J$3564,$A$2:$A$3564,"&gt;"&amp;E204,$A$2:$A$3564,"&lt;="&amp;A204)</f>
        <v>0</v>
      </c>
      <c r="L204" s="2">
        <f t="shared" si="29"/>
        <v>0</v>
      </c>
      <c r="M204" s="2">
        <f t="shared" si="30"/>
        <v>1</v>
      </c>
      <c r="N204">
        <f t="shared" si="31"/>
        <v>4.056437164191899</v>
      </c>
    </row>
    <row r="205" spans="1:14" x14ac:dyDescent="0.3">
      <c r="A205" s="1">
        <v>38993</v>
      </c>
      <c r="B205">
        <v>10.89</v>
      </c>
      <c r="D205">
        <f t="shared" si="24"/>
        <v>2</v>
      </c>
      <c r="E205" s="1">
        <f t="shared" si="25"/>
        <v>38986</v>
      </c>
      <c r="F205" s="1">
        <f t="shared" si="26"/>
        <v>38985</v>
      </c>
      <c r="G205" s="1">
        <f t="shared" si="27"/>
        <v>38984</v>
      </c>
      <c r="H205" s="1">
        <f t="shared" si="28"/>
        <v>38983</v>
      </c>
      <c r="I205" s="2">
        <f>IF(SUMIFS($B$2:$B$3564,$A$2:$A$3564,"="&amp;E205)=0,IF(SUMIFS($B$2:$B$3564,$A$2:$A$3564,"="&amp;F205)=0,IF(SUMIFS($B$2:$B$3564,$A$2:$A$3564,"="&amp;G205)=0,SUMIFS($B$2:$B$3564,$A$2:$A$3564,"="&amp;H205),SUMIFS($B$2:$B$3564,$A$2:$A$3564,"="&amp;G205)),SUMIFS($B$2:$B$3564,$A$2:$A$3564,"="&amp;F205)),SUMIFS($B$2:$B$3564,$A$2:$A$3564,"="&amp;E205))</f>
        <v>11.11</v>
      </c>
      <c r="K205" s="2">
        <f>SUMIFS($J$2:$J$3564,$A$2:$A$3564,"&gt;"&amp;E205,$A$2:$A$3564,"&lt;="&amp;A205)</f>
        <v>0</v>
      </c>
      <c r="L205" s="2">
        <f t="shared" si="29"/>
        <v>0</v>
      </c>
      <c r="M205" s="2">
        <f t="shared" si="30"/>
        <v>1</v>
      </c>
      <c r="N205">
        <f t="shared" si="31"/>
        <v>-2.0000666706669428</v>
      </c>
    </row>
    <row r="206" spans="1:14" x14ac:dyDescent="0.3">
      <c r="A206" s="1">
        <v>38994</v>
      </c>
      <c r="B206">
        <v>11.16</v>
      </c>
      <c r="D206">
        <f t="shared" si="24"/>
        <v>3</v>
      </c>
      <c r="E206" s="1">
        <f t="shared" si="25"/>
        <v>38987</v>
      </c>
      <c r="F206" s="1">
        <f t="shared" si="26"/>
        <v>38986</v>
      </c>
      <c r="G206" s="1">
        <f t="shared" si="27"/>
        <v>38985</v>
      </c>
      <c r="H206" s="1">
        <f t="shared" si="28"/>
        <v>38984</v>
      </c>
      <c r="I206" s="2">
        <f>IF(SUMIFS($B$2:$B$3564,$A$2:$A$3564,"="&amp;E206)=0,IF(SUMIFS($B$2:$B$3564,$A$2:$A$3564,"="&amp;F206)=0,IF(SUMIFS($B$2:$B$3564,$A$2:$A$3564,"="&amp;G206)=0,SUMIFS($B$2:$B$3564,$A$2:$A$3564,"="&amp;H206),SUMIFS($B$2:$B$3564,$A$2:$A$3564,"="&amp;G206)),SUMIFS($B$2:$B$3564,$A$2:$A$3564,"="&amp;F206)),SUMIFS($B$2:$B$3564,$A$2:$A$3564,"="&amp;E206))</f>
        <v>11.17</v>
      </c>
      <c r="K206" s="2">
        <f>SUMIFS($J$2:$J$3564,$A$2:$A$3564,"&gt;"&amp;E206,$A$2:$A$3564,"&lt;="&amp;A206)</f>
        <v>0</v>
      </c>
      <c r="L206" s="2">
        <f t="shared" si="29"/>
        <v>0</v>
      </c>
      <c r="M206" s="2">
        <f t="shared" si="30"/>
        <v>1</v>
      </c>
      <c r="N206">
        <f t="shared" si="31"/>
        <v>-8.9565612794440613E-2</v>
      </c>
    </row>
    <row r="207" spans="1:14" x14ac:dyDescent="0.3">
      <c r="A207" s="1">
        <v>38995</v>
      </c>
      <c r="B207">
        <v>11.14</v>
      </c>
      <c r="D207">
        <f t="shared" si="24"/>
        <v>4</v>
      </c>
      <c r="E207" s="1">
        <f t="shared" si="25"/>
        <v>38988</v>
      </c>
      <c r="F207" s="1">
        <f t="shared" si="26"/>
        <v>38987</v>
      </c>
      <c r="G207" s="1">
        <f t="shared" si="27"/>
        <v>38986</v>
      </c>
      <c r="H207" s="1">
        <f t="shared" si="28"/>
        <v>38985</v>
      </c>
      <c r="I207" s="2">
        <f>IF(SUMIFS($B$2:$B$3564,$A$2:$A$3564,"="&amp;E207)=0,IF(SUMIFS($B$2:$B$3564,$A$2:$A$3564,"="&amp;F207)=0,IF(SUMIFS($B$2:$B$3564,$A$2:$A$3564,"="&amp;G207)=0,SUMIFS($B$2:$B$3564,$A$2:$A$3564,"="&amp;H207),SUMIFS($B$2:$B$3564,$A$2:$A$3564,"="&amp;G207)),SUMIFS($B$2:$B$3564,$A$2:$A$3564,"="&amp;F207)),SUMIFS($B$2:$B$3564,$A$2:$A$3564,"="&amp;E207))</f>
        <v>11.55</v>
      </c>
      <c r="K207" s="2">
        <f>SUMIFS($J$2:$J$3564,$A$2:$A$3564,"&gt;"&amp;E207,$A$2:$A$3564,"&lt;="&amp;A207)</f>
        <v>0</v>
      </c>
      <c r="L207" s="2">
        <f t="shared" si="29"/>
        <v>0</v>
      </c>
      <c r="M207" s="2">
        <f t="shared" si="30"/>
        <v>1</v>
      </c>
      <c r="N207">
        <f t="shared" si="31"/>
        <v>-3.6143202468664559</v>
      </c>
    </row>
    <row r="208" spans="1:14" x14ac:dyDescent="0.3">
      <c r="A208" s="1">
        <v>38996</v>
      </c>
      <c r="B208">
        <v>11.07</v>
      </c>
      <c r="D208">
        <f t="shared" si="24"/>
        <v>5</v>
      </c>
      <c r="E208" s="1">
        <f t="shared" si="25"/>
        <v>38989</v>
      </c>
      <c r="F208" s="1">
        <f t="shared" si="26"/>
        <v>38988</v>
      </c>
      <c r="G208" s="1">
        <f t="shared" si="27"/>
        <v>38987</v>
      </c>
      <c r="H208" s="1">
        <f t="shared" si="28"/>
        <v>38986</v>
      </c>
      <c r="I208" s="2">
        <f>IF(SUMIFS($B$2:$B$3564,$A$2:$A$3564,"="&amp;E208)=0,IF(SUMIFS($B$2:$B$3564,$A$2:$A$3564,"="&amp;F208)=0,IF(SUMIFS($B$2:$B$3564,$A$2:$A$3564,"="&amp;G208)=0,SUMIFS($B$2:$B$3564,$A$2:$A$3564,"="&amp;H208),SUMIFS($B$2:$B$3564,$A$2:$A$3564,"="&amp;G208)),SUMIFS($B$2:$B$3564,$A$2:$A$3564,"="&amp;F208)),SUMIFS($B$2:$B$3564,$A$2:$A$3564,"="&amp;E208))</f>
        <v>11.75</v>
      </c>
      <c r="K208" s="2">
        <f>SUMIFS($J$2:$J$3564,$A$2:$A$3564,"&gt;"&amp;E208,$A$2:$A$3564,"&lt;="&amp;A208)</f>
        <v>0</v>
      </c>
      <c r="L208" s="2">
        <f t="shared" si="29"/>
        <v>0</v>
      </c>
      <c r="M208" s="2">
        <f t="shared" si="30"/>
        <v>1</v>
      </c>
      <c r="N208">
        <f t="shared" si="31"/>
        <v>-5.9614493869622454</v>
      </c>
    </row>
    <row r="209" spans="1:14" x14ac:dyDescent="0.3">
      <c r="A209" s="1">
        <v>38999</v>
      </c>
      <c r="B209">
        <v>11.48</v>
      </c>
      <c r="D209">
        <f t="shared" si="24"/>
        <v>1</v>
      </c>
      <c r="E209" s="1">
        <f t="shared" si="25"/>
        <v>38992</v>
      </c>
      <c r="F209" s="1">
        <f t="shared" si="26"/>
        <v>38991</v>
      </c>
      <c r="G209" s="1">
        <f t="shared" si="27"/>
        <v>38990</v>
      </c>
      <c r="H209" s="1">
        <f t="shared" si="28"/>
        <v>38989</v>
      </c>
      <c r="I209" s="2">
        <f>IF(SUMIFS($B$2:$B$3564,$A$2:$A$3564,"="&amp;E209)=0,IF(SUMIFS($B$2:$B$3564,$A$2:$A$3564,"="&amp;F209)=0,IF(SUMIFS($B$2:$B$3564,$A$2:$A$3564,"="&amp;G209)=0,SUMIFS($B$2:$B$3564,$A$2:$A$3564,"="&amp;H209),SUMIFS($B$2:$B$3564,$A$2:$A$3564,"="&amp;G209)),SUMIFS($B$2:$B$3564,$A$2:$A$3564,"="&amp;F209)),SUMIFS($B$2:$B$3564,$A$2:$A$3564,"="&amp;E209))</f>
        <v>11.32</v>
      </c>
      <c r="K209" s="2">
        <f>SUMIFS($J$2:$J$3564,$A$2:$A$3564,"&gt;"&amp;E209,$A$2:$A$3564,"&lt;="&amp;A209)</f>
        <v>0</v>
      </c>
      <c r="L209" s="2">
        <f t="shared" si="29"/>
        <v>0</v>
      </c>
      <c r="M209" s="2">
        <f t="shared" si="30"/>
        <v>1</v>
      </c>
      <c r="N209">
        <f t="shared" si="31"/>
        <v>1.4035318116383584</v>
      </c>
    </row>
    <row r="210" spans="1:14" x14ac:dyDescent="0.3">
      <c r="A210" s="1">
        <v>39000</v>
      </c>
      <c r="B210">
        <v>11.61</v>
      </c>
      <c r="D210">
        <f t="shared" si="24"/>
        <v>2</v>
      </c>
      <c r="E210" s="1">
        <f t="shared" si="25"/>
        <v>38993</v>
      </c>
      <c r="F210" s="1">
        <f t="shared" si="26"/>
        <v>38992</v>
      </c>
      <c r="G210" s="1">
        <f t="shared" si="27"/>
        <v>38991</v>
      </c>
      <c r="H210" s="1">
        <f t="shared" si="28"/>
        <v>38990</v>
      </c>
      <c r="I210" s="2">
        <f>IF(SUMIFS($B$2:$B$3564,$A$2:$A$3564,"="&amp;E210)=0,IF(SUMIFS($B$2:$B$3564,$A$2:$A$3564,"="&amp;F210)=0,IF(SUMIFS($B$2:$B$3564,$A$2:$A$3564,"="&amp;G210)=0,SUMIFS($B$2:$B$3564,$A$2:$A$3564,"="&amp;H210),SUMIFS($B$2:$B$3564,$A$2:$A$3564,"="&amp;G210)),SUMIFS($B$2:$B$3564,$A$2:$A$3564,"="&amp;F210)),SUMIFS($B$2:$B$3564,$A$2:$A$3564,"="&amp;E210))</f>
        <v>10.89</v>
      </c>
      <c r="K210" s="2">
        <f>SUMIFS($J$2:$J$3564,$A$2:$A$3564,"&gt;"&amp;E210,$A$2:$A$3564,"&lt;="&amp;A210)</f>
        <v>0</v>
      </c>
      <c r="L210" s="2">
        <f t="shared" si="29"/>
        <v>0</v>
      </c>
      <c r="M210" s="2">
        <f t="shared" si="30"/>
        <v>1</v>
      </c>
      <c r="N210">
        <f t="shared" si="31"/>
        <v>6.4021858764931023</v>
      </c>
    </row>
    <row r="211" spans="1:14" x14ac:dyDescent="0.3">
      <c r="A211" s="1">
        <v>39001</v>
      </c>
      <c r="B211">
        <v>11.09</v>
      </c>
      <c r="D211">
        <f t="shared" si="24"/>
        <v>3</v>
      </c>
      <c r="E211" s="1">
        <f t="shared" si="25"/>
        <v>38994</v>
      </c>
      <c r="F211" s="1">
        <f t="shared" si="26"/>
        <v>38993</v>
      </c>
      <c r="G211" s="1">
        <f t="shared" si="27"/>
        <v>38992</v>
      </c>
      <c r="H211" s="1">
        <f t="shared" si="28"/>
        <v>38991</v>
      </c>
      <c r="I211" s="2">
        <f>IF(SUMIFS($B$2:$B$3564,$A$2:$A$3564,"="&amp;E211)=0,IF(SUMIFS($B$2:$B$3564,$A$2:$A$3564,"="&amp;F211)=0,IF(SUMIFS($B$2:$B$3564,$A$2:$A$3564,"="&amp;G211)=0,SUMIFS($B$2:$B$3564,$A$2:$A$3564,"="&amp;H211),SUMIFS($B$2:$B$3564,$A$2:$A$3564,"="&amp;G211)),SUMIFS($B$2:$B$3564,$A$2:$A$3564,"="&amp;F211)),SUMIFS($B$2:$B$3564,$A$2:$A$3564,"="&amp;E211))</f>
        <v>11.16</v>
      </c>
      <c r="K211" s="2">
        <f>SUMIFS($J$2:$J$3564,$A$2:$A$3564,"&gt;"&amp;E211,$A$2:$A$3564,"&lt;="&amp;A211)</f>
        <v>0</v>
      </c>
      <c r="L211" s="2">
        <f t="shared" si="29"/>
        <v>0</v>
      </c>
      <c r="M211" s="2">
        <f t="shared" si="30"/>
        <v>1</v>
      </c>
      <c r="N211">
        <f t="shared" si="31"/>
        <v>-0.62921555908892446</v>
      </c>
    </row>
    <row r="212" spans="1:14" x14ac:dyDescent="0.3">
      <c r="A212" s="1">
        <v>39002</v>
      </c>
      <c r="B212">
        <v>11.13</v>
      </c>
      <c r="D212">
        <f t="shared" si="24"/>
        <v>4</v>
      </c>
      <c r="E212" s="1">
        <f t="shared" si="25"/>
        <v>38995</v>
      </c>
      <c r="F212" s="1">
        <f t="shared" si="26"/>
        <v>38994</v>
      </c>
      <c r="G212" s="1">
        <f t="shared" si="27"/>
        <v>38993</v>
      </c>
      <c r="H212" s="1">
        <f t="shared" si="28"/>
        <v>38992</v>
      </c>
      <c r="I212" s="2">
        <f>IF(SUMIFS($B$2:$B$3564,$A$2:$A$3564,"="&amp;E212)=0,IF(SUMIFS($B$2:$B$3564,$A$2:$A$3564,"="&amp;F212)=0,IF(SUMIFS($B$2:$B$3564,$A$2:$A$3564,"="&amp;G212)=0,SUMIFS($B$2:$B$3564,$A$2:$A$3564,"="&amp;H212),SUMIFS($B$2:$B$3564,$A$2:$A$3564,"="&amp;G212)),SUMIFS($B$2:$B$3564,$A$2:$A$3564,"="&amp;F212)),SUMIFS($B$2:$B$3564,$A$2:$A$3564,"="&amp;E212))</f>
        <v>11.14</v>
      </c>
      <c r="K212" s="2">
        <f>SUMIFS($J$2:$J$3564,$A$2:$A$3564,"&gt;"&amp;E212,$A$2:$A$3564,"&lt;="&amp;A212)</f>
        <v>0</v>
      </c>
      <c r="L212" s="2">
        <f t="shared" si="29"/>
        <v>0</v>
      </c>
      <c r="M212" s="2">
        <f t="shared" si="30"/>
        <v>1</v>
      </c>
      <c r="N212">
        <f t="shared" si="31"/>
        <v>-8.9806921168449294E-2</v>
      </c>
    </row>
    <row r="213" spans="1:14" x14ac:dyDescent="0.3">
      <c r="A213" s="1">
        <v>39003</v>
      </c>
      <c r="B213">
        <v>11.13</v>
      </c>
      <c r="D213">
        <f t="shared" si="24"/>
        <v>5</v>
      </c>
      <c r="E213" s="1">
        <f t="shared" si="25"/>
        <v>38996</v>
      </c>
      <c r="F213" s="1">
        <f t="shared" si="26"/>
        <v>38995</v>
      </c>
      <c r="G213" s="1">
        <f t="shared" si="27"/>
        <v>38994</v>
      </c>
      <c r="H213" s="1">
        <f t="shared" si="28"/>
        <v>38993</v>
      </c>
      <c r="I213" s="2">
        <f>IF(SUMIFS($B$2:$B$3564,$A$2:$A$3564,"="&amp;E213)=0,IF(SUMIFS($B$2:$B$3564,$A$2:$A$3564,"="&amp;F213)=0,IF(SUMIFS($B$2:$B$3564,$A$2:$A$3564,"="&amp;G213)=0,SUMIFS($B$2:$B$3564,$A$2:$A$3564,"="&amp;H213),SUMIFS($B$2:$B$3564,$A$2:$A$3564,"="&amp;G213)),SUMIFS($B$2:$B$3564,$A$2:$A$3564,"="&amp;F213)),SUMIFS($B$2:$B$3564,$A$2:$A$3564,"="&amp;E213))</f>
        <v>11.07</v>
      </c>
      <c r="K213" s="2">
        <f>SUMIFS($J$2:$J$3564,$A$2:$A$3564,"&gt;"&amp;E213,$A$2:$A$3564,"&lt;="&amp;A213)</f>
        <v>0</v>
      </c>
      <c r="L213" s="2">
        <f t="shared" si="29"/>
        <v>0</v>
      </c>
      <c r="M213" s="2">
        <f t="shared" si="30"/>
        <v>1</v>
      </c>
      <c r="N213">
        <f t="shared" si="31"/>
        <v>0.54054185669079824</v>
      </c>
    </row>
    <row r="214" spans="1:14" x14ac:dyDescent="0.3">
      <c r="A214" s="1">
        <v>39006</v>
      </c>
      <c r="B214">
        <v>11.71</v>
      </c>
      <c r="D214">
        <f t="shared" si="24"/>
        <v>1</v>
      </c>
      <c r="E214" s="1">
        <f t="shared" si="25"/>
        <v>38999</v>
      </c>
      <c r="F214" s="1">
        <f t="shared" si="26"/>
        <v>38998</v>
      </c>
      <c r="G214" s="1">
        <f t="shared" si="27"/>
        <v>38997</v>
      </c>
      <c r="H214" s="1">
        <f t="shared" si="28"/>
        <v>38996</v>
      </c>
      <c r="I214" s="2">
        <f>IF(SUMIFS($B$2:$B$3564,$A$2:$A$3564,"="&amp;E214)=0,IF(SUMIFS($B$2:$B$3564,$A$2:$A$3564,"="&amp;F214)=0,IF(SUMIFS($B$2:$B$3564,$A$2:$A$3564,"="&amp;G214)=0,SUMIFS($B$2:$B$3564,$A$2:$A$3564,"="&amp;H214),SUMIFS($B$2:$B$3564,$A$2:$A$3564,"="&amp;G214)),SUMIFS($B$2:$B$3564,$A$2:$A$3564,"="&amp;F214)),SUMIFS($B$2:$B$3564,$A$2:$A$3564,"="&amp;E214))</f>
        <v>11.48</v>
      </c>
      <c r="K214" s="2">
        <f>SUMIFS($J$2:$J$3564,$A$2:$A$3564,"&gt;"&amp;E214,$A$2:$A$3564,"&lt;="&amp;A214)</f>
        <v>0</v>
      </c>
      <c r="L214" s="2">
        <f t="shared" si="29"/>
        <v>0</v>
      </c>
      <c r="M214" s="2">
        <f t="shared" si="30"/>
        <v>1</v>
      </c>
      <c r="N214">
        <f t="shared" si="31"/>
        <v>1.9836786718205726</v>
      </c>
    </row>
    <row r="215" spans="1:14" x14ac:dyDescent="0.3">
      <c r="A215" s="1">
        <v>39007</v>
      </c>
      <c r="B215">
        <v>12.58</v>
      </c>
      <c r="D215">
        <f t="shared" si="24"/>
        <v>2</v>
      </c>
      <c r="E215" s="1">
        <f t="shared" si="25"/>
        <v>39000</v>
      </c>
      <c r="F215" s="1">
        <f t="shared" si="26"/>
        <v>38999</v>
      </c>
      <c r="G215" s="1">
        <f t="shared" si="27"/>
        <v>38998</v>
      </c>
      <c r="H215" s="1">
        <f t="shared" si="28"/>
        <v>38997</v>
      </c>
      <c r="I215" s="2">
        <f>IF(SUMIFS($B$2:$B$3564,$A$2:$A$3564,"="&amp;E215)=0,IF(SUMIFS($B$2:$B$3564,$A$2:$A$3564,"="&amp;F215)=0,IF(SUMIFS($B$2:$B$3564,$A$2:$A$3564,"="&amp;G215)=0,SUMIFS($B$2:$B$3564,$A$2:$A$3564,"="&amp;H215),SUMIFS($B$2:$B$3564,$A$2:$A$3564,"="&amp;G215)),SUMIFS($B$2:$B$3564,$A$2:$A$3564,"="&amp;F215)),SUMIFS($B$2:$B$3564,$A$2:$A$3564,"="&amp;E215))</f>
        <v>11.61</v>
      </c>
      <c r="K215" s="2">
        <f>SUMIFS($J$2:$J$3564,$A$2:$A$3564,"&gt;"&amp;E215,$A$2:$A$3564,"&lt;="&amp;A215)</f>
        <v>0</v>
      </c>
      <c r="L215" s="2">
        <f t="shared" si="29"/>
        <v>0</v>
      </c>
      <c r="M215" s="2">
        <f t="shared" si="30"/>
        <v>1</v>
      </c>
      <c r="N215">
        <f t="shared" si="31"/>
        <v>8.0241455562494366</v>
      </c>
    </row>
    <row r="216" spans="1:14" x14ac:dyDescent="0.3">
      <c r="A216" s="1">
        <v>39008</v>
      </c>
      <c r="B216">
        <v>11.59</v>
      </c>
      <c r="D216">
        <f t="shared" si="24"/>
        <v>3</v>
      </c>
      <c r="E216" s="1">
        <f t="shared" si="25"/>
        <v>39001</v>
      </c>
      <c r="F216" s="1">
        <f t="shared" si="26"/>
        <v>39000</v>
      </c>
      <c r="G216" s="1">
        <f t="shared" si="27"/>
        <v>38999</v>
      </c>
      <c r="H216" s="1">
        <f t="shared" si="28"/>
        <v>38998</v>
      </c>
      <c r="I216" s="2">
        <f>IF(SUMIFS($B$2:$B$3564,$A$2:$A$3564,"="&amp;E216)=0,IF(SUMIFS($B$2:$B$3564,$A$2:$A$3564,"="&amp;F216)=0,IF(SUMIFS($B$2:$B$3564,$A$2:$A$3564,"="&amp;G216)=0,SUMIFS($B$2:$B$3564,$A$2:$A$3564,"="&amp;H216),SUMIFS($B$2:$B$3564,$A$2:$A$3564,"="&amp;G216)),SUMIFS($B$2:$B$3564,$A$2:$A$3564,"="&amp;F216)),SUMIFS($B$2:$B$3564,$A$2:$A$3564,"="&amp;E216))</f>
        <v>11.09</v>
      </c>
      <c r="K216" s="2">
        <f>SUMIFS($J$2:$J$3564,$A$2:$A$3564,"&gt;"&amp;E216,$A$2:$A$3564,"&lt;="&amp;A216)</f>
        <v>0</v>
      </c>
      <c r="L216" s="2">
        <f t="shared" si="29"/>
        <v>0</v>
      </c>
      <c r="M216" s="2">
        <f t="shared" si="30"/>
        <v>1</v>
      </c>
      <c r="N216">
        <f t="shared" si="31"/>
        <v>4.4098855989384749</v>
      </c>
    </row>
    <row r="217" spans="1:14" x14ac:dyDescent="0.3">
      <c r="A217" s="1">
        <v>39009</v>
      </c>
      <c r="B217">
        <v>11.59</v>
      </c>
      <c r="D217">
        <f t="shared" si="24"/>
        <v>4</v>
      </c>
      <c r="E217" s="1">
        <f t="shared" si="25"/>
        <v>39002</v>
      </c>
      <c r="F217" s="1">
        <f t="shared" si="26"/>
        <v>39001</v>
      </c>
      <c r="G217" s="1">
        <f t="shared" si="27"/>
        <v>39000</v>
      </c>
      <c r="H217" s="1">
        <f t="shared" si="28"/>
        <v>38999</v>
      </c>
      <c r="I217" s="2">
        <f>IF(SUMIFS($B$2:$B$3564,$A$2:$A$3564,"="&amp;E217)=0,IF(SUMIFS($B$2:$B$3564,$A$2:$A$3564,"="&amp;F217)=0,IF(SUMIFS($B$2:$B$3564,$A$2:$A$3564,"="&amp;G217)=0,SUMIFS($B$2:$B$3564,$A$2:$A$3564,"="&amp;H217),SUMIFS($B$2:$B$3564,$A$2:$A$3564,"="&amp;G217)),SUMIFS($B$2:$B$3564,$A$2:$A$3564,"="&amp;F217)),SUMIFS($B$2:$B$3564,$A$2:$A$3564,"="&amp;E217))</f>
        <v>11.13</v>
      </c>
      <c r="K217" s="2">
        <f>SUMIFS($J$2:$J$3564,$A$2:$A$3564,"&gt;"&amp;E217,$A$2:$A$3564,"&lt;="&amp;A217)</f>
        <v>0</v>
      </c>
      <c r="L217" s="2">
        <f t="shared" si="29"/>
        <v>0</v>
      </c>
      <c r="M217" s="2">
        <f t="shared" si="30"/>
        <v>1</v>
      </c>
      <c r="N217">
        <f t="shared" si="31"/>
        <v>4.0498492064206717</v>
      </c>
    </row>
    <row r="218" spans="1:14" x14ac:dyDescent="0.3">
      <c r="A218" s="1">
        <v>39010</v>
      </c>
      <c r="B218">
        <v>11.71</v>
      </c>
      <c r="D218">
        <f t="shared" si="24"/>
        <v>5</v>
      </c>
      <c r="E218" s="1">
        <f t="shared" si="25"/>
        <v>39003</v>
      </c>
      <c r="F218" s="1">
        <f t="shared" si="26"/>
        <v>39002</v>
      </c>
      <c r="G218" s="1">
        <f t="shared" si="27"/>
        <v>39001</v>
      </c>
      <c r="H218" s="1">
        <f t="shared" si="28"/>
        <v>39000</v>
      </c>
      <c r="I218" s="2">
        <f>IF(SUMIFS($B$2:$B$3564,$A$2:$A$3564,"="&amp;E218)=0,IF(SUMIFS($B$2:$B$3564,$A$2:$A$3564,"="&amp;F218)=0,IF(SUMIFS($B$2:$B$3564,$A$2:$A$3564,"="&amp;G218)=0,SUMIFS($B$2:$B$3564,$A$2:$A$3564,"="&amp;H218),SUMIFS($B$2:$B$3564,$A$2:$A$3564,"="&amp;G218)),SUMIFS($B$2:$B$3564,$A$2:$A$3564,"="&amp;F218)),SUMIFS($B$2:$B$3564,$A$2:$A$3564,"="&amp;E218))</f>
        <v>11.13</v>
      </c>
      <c r="K218" s="2">
        <f>SUMIFS($J$2:$J$3564,$A$2:$A$3564,"&gt;"&amp;E218,$A$2:$A$3564,"&lt;="&amp;A218)</f>
        <v>0</v>
      </c>
      <c r="L218" s="2">
        <f t="shared" si="29"/>
        <v>0</v>
      </c>
      <c r="M218" s="2">
        <f t="shared" si="30"/>
        <v>1</v>
      </c>
      <c r="N218">
        <f t="shared" si="31"/>
        <v>5.079901232217253</v>
      </c>
    </row>
    <row r="219" spans="1:14" x14ac:dyDescent="0.3">
      <c r="A219" s="1">
        <v>39013</v>
      </c>
      <c r="B219">
        <v>11.8</v>
      </c>
      <c r="D219">
        <f t="shared" si="24"/>
        <v>1</v>
      </c>
      <c r="E219" s="1">
        <f t="shared" si="25"/>
        <v>39006</v>
      </c>
      <c r="F219" s="1">
        <f t="shared" si="26"/>
        <v>39005</v>
      </c>
      <c r="G219" s="1">
        <f t="shared" si="27"/>
        <v>39004</v>
      </c>
      <c r="H219" s="1">
        <f t="shared" si="28"/>
        <v>39003</v>
      </c>
      <c r="I219" s="2">
        <f>IF(SUMIFS($B$2:$B$3564,$A$2:$A$3564,"="&amp;E219)=0,IF(SUMIFS($B$2:$B$3564,$A$2:$A$3564,"="&amp;F219)=0,IF(SUMIFS($B$2:$B$3564,$A$2:$A$3564,"="&amp;G219)=0,SUMIFS($B$2:$B$3564,$A$2:$A$3564,"="&amp;H219),SUMIFS($B$2:$B$3564,$A$2:$A$3564,"="&amp;G219)),SUMIFS($B$2:$B$3564,$A$2:$A$3564,"="&amp;F219)),SUMIFS($B$2:$B$3564,$A$2:$A$3564,"="&amp;E219))</f>
        <v>11.71</v>
      </c>
      <c r="K219" s="2">
        <f>SUMIFS($J$2:$J$3564,$A$2:$A$3564,"&gt;"&amp;E219,$A$2:$A$3564,"&lt;="&amp;A219)</f>
        <v>0</v>
      </c>
      <c r="L219" s="2">
        <f t="shared" si="29"/>
        <v>0</v>
      </c>
      <c r="M219" s="2">
        <f t="shared" si="30"/>
        <v>1</v>
      </c>
      <c r="N219">
        <f t="shared" si="31"/>
        <v>0.76563538619931459</v>
      </c>
    </row>
    <row r="220" spans="1:14" x14ac:dyDescent="0.3">
      <c r="A220" s="1">
        <v>39014</v>
      </c>
      <c r="B220">
        <v>11.69</v>
      </c>
      <c r="D220">
        <f t="shared" si="24"/>
        <v>2</v>
      </c>
      <c r="E220" s="1">
        <f t="shared" si="25"/>
        <v>39007</v>
      </c>
      <c r="F220" s="1">
        <f t="shared" si="26"/>
        <v>39006</v>
      </c>
      <c r="G220" s="1">
        <f t="shared" si="27"/>
        <v>39005</v>
      </c>
      <c r="H220" s="1">
        <f t="shared" si="28"/>
        <v>39004</v>
      </c>
      <c r="I220" s="2">
        <f>IF(SUMIFS($B$2:$B$3564,$A$2:$A$3564,"="&amp;E220)=0,IF(SUMIFS($B$2:$B$3564,$A$2:$A$3564,"="&amp;F220)=0,IF(SUMIFS($B$2:$B$3564,$A$2:$A$3564,"="&amp;G220)=0,SUMIFS($B$2:$B$3564,$A$2:$A$3564,"="&amp;H220),SUMIFS($B$2:$B$3564,$A$2:$A$3564,"="&amp;G220)),SUMIFS($B$2:$B$3564,$A$2:$A$3564,"="&amp;F220)),SUMIFS($B$2:$B$3564,$A$2:$A$3564,"="&amp;E220))</f>
        <v>12.58</v>
      </c>
      <c r="K220" s="2">
        <f>SUMIFS($J$2:$J$3564,$A$2:$A$3564,"&gt;"&amp;E220,$A$2:$A$3564,"&lt;="&amp;A220)</f>
        <v>0</v>
      </c>
      <c r="L220" s="2">
        <f t="shared" si="29"/>
        <v>0</v>
      </c>
      <c r="M220" s="2">
        <f t="shared" si="30"/>
        <v>1</v>
      </c>
      <c r="N220">
        <f t="shared" si="31"/>
        <v>-7.3374475788317515</v>
      </c>
    </row>
    <row r="221" spans="1:14" x14ac:dyDescent="0.3">
      <c r="A221" s="1">
        <v>39015</v>
      </c>
      <c r="B221">
        <v>11.9</v>
      </c>
      <c r="D221">
        <f t="shared" si="24"/>
        <v>3</v>
      </c>
      <c r="E221" s="1">
        <f t="shared" si="25"/>
        <v>39008</v>
      </c>
      <c r="F221" s="1">
        <f t="shared" si="26"/>
        <v>39007</v>
      </c>
      <c r="G221" s="1">
        <f t="shared" si="27"/>
        <v>39006</v>
      </c>
      <c r="H221" s="1">
        <f t="shared" si="28"/>
        <v>39005</v>
      </c>
      <c r="I221" s="2">
        <f>IF(SUMIFS($B$2:$B$3564,$A$2:$A$3564,"="&amp;E221)=0,IF(SUMIFS($B$2:$B$3564,$A$2:$A$3564,"="&amp;F221)=0,IF(SUMIFS($B$2:$B$3564,$A$2:$A$3564,"="&amp;G221)=0,SUMIFS($B$2:$B$3564,$A$2:$A$3564,"="&amp;H221),SUMIFS($B$2:$B$3564,$A$2:$A$3564,"="&amp;G221)),SUMIFS($B$2:$B$3564,$A$2:$A$3564,"="&amp;F221)),SUMIFS($B$2:$B$3564,$A$2:$A$3564,"="&amp;E221))</f>
        <v>11.59</v>
      </c>
      <c r="K221" s="2">
        <f>SUMIFS($J$2:$J$3564,$A$2:$A$3564,"&gt;"&amp;E221,$A$2:$A$3564,"&lt;="&amp;A221)</f>
        <v>0</v>
      </c>
      <c r="L221" s="2">
        <f t="shared" si="29"/>
        <v>0</v>
      </c>
      <c r="M221" s="2">
        <f t="shared" si="30"/>
        <v>1</v>
      </c>
      <c r="N221">
        <f t="shared" si="31"/>
        <v>2.6395742765823482</v>
      </c>
    </row>
    <row r="222" spans="1:14" x14ac:dyDescent="0.3">
      <c r="A222" s="1">
        <v>39016</v>
      </c>
      <c r="B222">
        <v>11.82</v>
      </c>
      <c r="D222">
        <f t="shared" si="24"/>
        <v>4</v>
      </c>
      <c r="E222" s="1">
        <f t="shared" si="25"/>
        <v>39009</v>
      </c>
      <c r="F222" s="1">
        <f t="shared" si="26"/>
        <v>39008</v>
      </c>
      <c r="G222" s="1">
        <f t="shared" si="27"/>
        <v>39007</v>
      </c>
      <c r="H222" s="1">
        <f t="shared" si="28"/>
        <v>39006</v>
      </c>
      <c r="I222" s="2">
        <f>IF(SUMIFS($B$2:$B$3564,$A$2:$A$3564,"="&amp;E222)=0,IF(SUMIFS($B$2:$B$3564,$A$2:$A$3564,"="&amp;F222)=0,IF(SUMIFS($B$2:$B$3564,$A$2:$A$3564,"="&amp;G222)=0,SUMIFS($B$2:$B$3564,$A$2:$A$3564,"="&amp;H222),SUMIFS($B$2:$B$3564,$A$2:$A$3564,"="&amp;G222)),SUMIFS($B$2:$B$3564,$A$2:$A$3564,"="&amp;F222)),SUMIFS($B$2:$B$3564,$A$2:$A$3564,"="&amp;E222))</f>
        <v>11.59</v>
      </c>
      <c r="K222" s="2">
        <f>SUMIFS($J$2:$J$3564,$A$2:$A$3564,"&gt;"&amp;E222,$A$2:$A$3564,"&lt;="&amp;A222)</f>
        <v>0</v>
      </c>
      <c r="L222" s="2">
        <f t="shared" si="29"/>
        <v>0</v>
      </c>
      <c r="M222" s="2">
        <f t="shared" si="30"/>
        <v>1</v>
      </c>
      <c r="N222">
        <f t="shared" si="31"/>
        <v>1.9650354626291924</v>
      </c>
    </row>
    <row r="223" spans="1:14" x14ac:dyDescent="0.3">
      <c r="A223" s="1">
        <v>39017</v>
      </c>
      <c r="B223">
        <v>11.79</v>
      </c>
      <c r="D223">
        <f t="shared" si="24"/>
        <v>5</v>
      </c>
      <c r="E223" s="1">
        <f t="shared" si="25"/>
        <v>39010</v>
      </c>
      <c r="F223" s="1">
        <f t="shared" si="26"/>
        <v>39009</v>
      </c>
      <c r="G223" s="1">
        <f t="shared" si="27"/>
        <v>39008</v>
      </c>
      <c r="H223" s="1">
        <f t="shared" si="28"/>
        <v>39007</v>
      </c>
      <c r="I223" s="2">
        <f>IF(SUMIFS($B$2:$B$3564,$A$2:$A$3564,"="&amp;E223)=0,IF(SUMIFS($B$2:$B$3564,$A$2:$A$3564,"="&amp;F223)=0,IF(SUMIFS($B$2:$B$3564,$A$2:$A$3564,"="&amp;G223)=0,SUMIFS($B$2:$B$3564,$A$2:$A$3564,"="&amp;H223),SUMIFS($B$2:$B$3564,$A$2:$A$3564,"="&amp;G223)),SUMIFS($B$2:$B$3564,$A$2:$A$3564,"="&amp;F223)),SUMIFS($B$2:$B$3564,$A$2:$A$3564,"="&amp;E223))</f>
        <v>11.71</v>
      </c>
      <c r="K223" s="2">
        <f>SUMIFS($J$2:$J$3564,$A$2:$A$3564,"&gt;"&amp;E223,$A$2:$A$3564,"&lt;="&amp;A223)</f>
        <v>0</v>
      </c>
      <c r="L223" s="2">
        <f t="shared" si="29"/>
        <v>0</v>
      </c>
      <c r="M223" s="2">
        <f t="shared" si="30"/>
        <v>1</v>
      </c>
      <c r="N223">
        <f t="shared" si="31"/>
        <v>0.68085369396535256</v>
      </c>
    </row>
    <row r="224" spans="1:14" x14ac:dyDescent="0.3">
      <c r="A224" s="1">
        <v>39020</v>
      </c>
      <c r="B224">
        <v>11.45</v>
      </c>
      <c r="D224">
        <f t="shared" si="24"/>
        <v>1</v>
      </c>
      <c r="E224" s="1">
        <f t="shared" si="25"/>
        <v>39013</v>
      </c>
      <c r="F224" s="1">
        <f t="shared" si="26"/>
        <v>39012</v>
      </c>
      <c r="G224" s="1">
        <f t="shared" si="27"/>
        <v>39011</v>
      </c>
      <c r="H224" s="1">
        <f t="shared" si="28"/>
        <v>39010</v>
      </c>
      <c r="I224" s="2">
        <f>IF(SUMIFS($B$2:$B$3564,$A$2:$A$3564,"="&amp;E224)=0,IF(SUMIFS($B$2:$B$3564,$A$2:$A$3564,"="&amp;F224)=0,IF(SUMIFS($B$2:$B$3564,$A$2:$A$3564,"="&amp;G224)=0,SUMIFS($B$2:$B$3564,$A$2:$A$3564,"="&amp;H224),SUMIFS($B$2:$B$3564,$A$2:$A$3564,"="&amp;G224)),SUMIFS($B$2:$B$3564,$A$2:$A$3564,"="&amp;F224)),SUMIFS($B$2:$B$3564,$A$2:$A$3564,"="&amp;E224))</f>
        <v>11.8</v>
      </c>
      <c r="K224" s="2">
        <f>SUMIFS($J$2:$J$3564,$A$2:$A$3564,"&gt;"&amp;E224,$A$2:$A$3564,"&lt;="&amp;A224)</f>
        <v>0</v>
      </c>
      <c r="L224" s="2">
        <f t="shared" si="29"/>
        <v>0</v>
      </c>
      <c r="M224" s="2">
        <f t="shared" si="30"/>
        <v>1</v>
      </c>
      <c r="N224">
        <f t="shared" si="31"/>
        <v>-3.0109801471370568</v>
      </c>
    </row>
    <row r="225" spans="1:14" x14ac:dyDescent="0.3">
      <c r="A225" s="1">
        <v>39021</v>
      </c>
      <c r="B225">
        <v>11.55</v>
      </c>
      <c r="D225">
        <f t="shared" si="24"/>
        <v>2</v>
      </c>
      <c r="E225" s="1">
        <f t="shared" si="25"/>
        <v>39014</v>
      </c>
      <c r="F225" s="1">
        <f t="shared" si="26"/>
        <v>39013</v>
      </c>
      <c r="G225" s="1">
        <f t="shared" si="27"/>
        <v>39012</v>
      </c>
      <c r="H225" s="1">
        <f t="shared" si="28"/>
        <v>39011</v>
      </c>
      <c r="I225" s="2">
        <f>IF(SUMIFS($B$2:$B$3564,$A$2:$A$3564,"="&amp;E225)=0,IF(SUMIFS($B$2:$B$3564,$A$2:$A$3564,"="&amp;F225)=0,IF(SUMIFS($B$2:$B$3564,$A$2:$A$3564,"="&amp;G225)=0,SUMIFS($B$2:$B$3564,$A$2:$A$3564,"="&amp;H225),SUMIFS($B$2:$B$3564,$A$2:$A$3564,"="&amp;G225)),SUMIFS($B$2:$B$3564,$A$2:$A$3564,"="&amp;F225)),SUMIFS($B$2:$B$3564,$A$2:$A$3564,"="&amp;E225))</f>
        <v>11.69</v>
      </c>
      <c r="K225" s="2">
        <f>SUMIFS($J$2:$J$3564,$A$2:$A$3564,"&gt;"&amp;E225,$A$2:$A$3564,"&lt;="&amp;A225)</f>
        <v>0</v>
      </c>
      <c r="L225" s="2">
        <f t="shared" si="29"/>
        <v>0</v>
      </c>
      <c r="M225" s="2">
        <f t="shared" si="30"/>
        <v>1</v>
      </c>
      <c r="N225">
        <f t="shared" si="31"/>
        <v>-1.2048338516174368</v>
      </c>
    </row>
    <row r="226" spans="1:14" x14ac:dyDescent="0.3">
      <c r="A226" s="1">
        <v>39022</v>
      </c>
      <c r="B226">
        <v>11.5</v>
      </c>
      <c r="D226">
        <f t="shared" si="24"/>
        <v>3</v>
      </c>
      <c r="E226" s="1">
        <f t="shared" si="25"/>
        <v>39015</v>
      </c>
      <c r="F226" s="1">
        <f t="shared" si="26"/>
        <v>39014</v>
      </c>
      <c r="G226" s="1">
        <f t="shared" si="27"/>
        <v>39013</v>
      </c>
      <c r="H226" s="1">
        <f t="shared" si="28"/>
        <v>39012</v>
      </c>
      <c r="I226" s="2">
        <f>IF(SUMIFS($B$2:$B$3564,$A$2:$A$3564,"="&amp;E226)=0,IF(SUMIFS($B$2:$B$3564,$A$2:$A$3564,"="&amp;F226)=0,IF(SUMIFS($B$2:$B$3564,$A$2:$A$3564,"="&amp;G226)=0,SUMIFS($B$2:$B$3564,$A$2:$A$3564,"="&amp;H226),SUMIFS($B$2:$B$3564,$A$2:$A$3564,"="&amp;G226)),SUMIFS($B$2:$B$3564,$A$2:$A$3564,"="&amp;F226)),SUMIFS($B$2:$B$3564,$A$2:$A$3564,"="&amp;E226))</f>
        <v>11.9</v>
      </c>
      <c r="K226" s="2">
        <f>SUMIFS($J$2:$J$3564,$A$2:$A$3564,"&gt;"&amp;E226,$A$2:$A$3564,"&lt;="&amp;A226)</f>
        <v>0</v>
      </c>
      <c r="L226" s="2">
        <f t="shared" si="29"/>
        <v>0</v>
      </c>
      <c r="M226" s="2">
        <f t="shared" si="30"/>
        <v>1</v>
      </c>
      <c r="N226">
        <f t="shared" si="31"/>
        <v>-3.4191364748279307</v>
      </c>
    </row>
    <row r="227" spans="1:14" x14ac:dyDescent="0.3">
      <c r="A227" s="1">
        <v>39023</v>
      </c>
      <c r="B227">
        <v>11.53</v>
      </c>
      <c r="D227">
        <f t="shared" si="24"/>
        <v>4</v>
      </c>
      <c r="E227" s="1">
        <f t="shared" si="25"/>
        <v>39016</v>
      </c>
      <c r="F227" s="1">
        <f t="shared" si="26"/>
        <v>39015</v>
      </c>
      <c r="G227" s="1">
        <f t="shared" si="27"/>
        <v>39014</v>
      </c>
      <c r="H227" s="1">
        <f t="shared" si="28"/>
        <v>39013</v>
      </c>
      <c r="I227" s="2">
        <f>IF(SUMIFS($B$2:$B$3564,$A$2:$A$3564,"="&amp;E227)=0,IF(SUMIFS($B$2:$B$3564,$A$2:$A$3564,"="&amp;F227)=0,IF(SUMIFS($B$2:$B$3564,$A$2:$A$3564,"="&amp;G227)=0,SUMIFS($B$2:$B$3564,$A$2:$A$3564,"="&amp;H227),SUMIFS($B$2:$B$3564,$A$2:$A$3564,"="&amp;G227)),SUMIFS($B$2:$B$3564,$A$2:$A$3564,"="&amp;F227)),SUMIFS($B$2:$B$3564,$A$2:$A$3564,"="&amp;E227))</f>
        <v>11.82</v>
      </c>
      <c r="K227" s="2">
        <f>SUMIFS($J$2:$J$3564,$A$2:$A$3564,"&gt;"&amp;E227,$A$2:$A$3564,"&lt;="&amp;A227)</f>
        <v>0</v>
      </c>
      <c r="L227" s="2">
        <f t="shared" si="29"/>
        <v>0</v>
      </c>
      <c r="M227" s="2">
        <f t="shared" si="30"/>
        <v>1</v>
      </c>
      <c r="N227">
        <f t="shared" si="31"/>
        <v>-2.4840677696984574</v>
      </c>
    </row>
    <row r="228" spans="1:14" x14ac:dyDescent="0.3">
      <c r="A228" s="1">
        <v>39024</v>
      </c>
      <c r="B228">
        <v>11.31</v>
      </c>
      <c r="D228">
        <f t="shared" si="24"/>
        <v>5</v>
      </c>
      <c r="E228" s="1">
        <f t="shared" si="25"/>
        <v>39017</v>
      </c>
      <c r="F228" s="1">
        <f t="shared" si="26"/>
        <v>39016</v>
      </c>
      <c r="G228" s="1">
        <f t="shared" si="27"/>
        <v>39015</v>
      </c>
      <c r="H228" s="1">
        <f t="shared" si="28"/>
        <v>39014</v>
      </c>
      <c r="I228" s="2">
        <f>IF(SUMIFS($B$2:$B$3564,$A$2:$A$3564,"="&amp;E228)=0,IF(SUMIFS($B$2:$B$3564,$A$2:$A$3564,"="&amp;F228)=0,IF(SUMIFS($B$2:$B$3564,$A$2:$A$3564,"="&amp;G228)=0,SUMIFS($B$2:$B$3564,$A$2:$A$3564,"="&amp;H228),SUMIFS($B$2:$B$3564,$A$2:$A$3564,"="&amp;G228)),SUMIFS($B$2:$B$3564,$A$2:$A$3564,"="&amp;F228)),SUMIFS($B$2:$B$3564,$A$2:$A$3564,"="&amp;E228))</f>
        <v>11.79</v>
      </c>
      <c r="K228" s="2">
        <f>SUMIFS($J$2:$J$3564,$A$2:$A$3564,"&gt;"&amp;E228,$A$2:$A$3564,"&lt;="&amp;A228)</f>
        <v>0</v>
      </c>
      <c r="L228" s="2">
        <f t="shared" si="29"/>
        <v>0</v>
      </c>
      <c r="M228" s="2">
        <f t="shared" si="30"/>
        <v>1</v>
      </c>
      <c r="N228">
        <f t="shared" si="31"/>
        <v>-4.156442442125039</v>
      </c>
    </row>
    <row r="229" spans="1:14" x14ac:dyDescent="0.3">
      <c r="A229" s="1">
        <v>39027</v>
      </c>
      <c r="B229">
        <v>11.75</v>
      </c>
      <c r="D229">
        <f t="shared" si="24"/>
        <v>1</v>
      </c>
      <c r="E229" s="1">
        <f t="shared" si="25"/>
        <v>39020</v>
      </c>
      <c r="F229" s="1">
        <f t="shared" si="26"/>
        <v>39019</v>
      </c>
      <c r="G229" s="1">
        <f t="shared" si="27"/>
        <v>39018</v>
      </c>
      <c r="H229" s="1">
        <f t="shared" si="28"/>
        <v>39017</v>
      </c>
      <c r="I229" s="2">
        <f>IF(SUMIFS($B$2:$B$3564,$A$2:$A$3564,"="&amp;E229)=0,IF(SUMIFS($B$2:$B$3564,$A$2:$A$3564,"="&amp;F229)=0,IF(SUMIFS($B$2:$B$3564,$A$2:$A$3564,"="&amp;G229)=0,SUMIFS($B$2:$B$3564,$A$2:$A$3564,"="&amp;H229),SUMIFS($B$2:$B$3564,$A$2:$A$3564,"="&amp;G229)),SUMIFS($B$2:$B$3564,$A$2:$A$3564,"="&amp;F229)),SUMIFS($B$2:$B$3564,$A$2:$A$3564,"="&amp;E229))</f>
        <v>11.45</v>
      </c>
      <c r="K229" s="2">
        <f>SUMIFS($J$2:$J$3564,$A$2:$A$3564,"&gt;"&amp;E229,$A$2:$A$3564,"&lt;="&amp;A229)</f>
        <v>0</v>
      </c>
      <c r="L229" s="2">
        <f t="shared" si="29"/>
        <v>0</v>
      </c>
      <c r="M229" s="2">
        <f t="shared" si="30"/>
        <v>1</v>
      </c>
      <c r="N229">
        <f t="shared" si="31"/>
        <v>2.5863510589919372</v>
      </c>
    </row>
    <row r="230" spans="1:14" x14ac:dyDescent="0.3">
      <c r="A230" s="1">
        <v>39028</v>
      </c>
      <c r="B230">
        <v>11.58</v>
      </c>
      <c r="D230">
        <f t="shared" si="24"/>
        <v>2</v>
      </c>
      <c r="E230" s="1">
        <f t="shared" si="25"/>
        <v>39021</v>
      </c>
      <c r="F230" s="1">
        <f t="shared" si="26"/>
        <v>39020</v>
      </c>
      <c r="G230" s="1">
        <f t="shared" si="27"/>
        <v>39019</v>
      </c>
      <c r="H230" s="1">
        <f t="shared" si="28"/>
        <v>39018</v>
      </c>
      <c r="I230" s="2">
        <f>IF(SUMIFS($B$2:$B$3564,$A$2:$A$3564,"="&amp;E230)=0,IF(SUMIFS($B$2:$B$3564,$A$2:$A$3564,"="&amp;F230)=0,IF(SUMIFS($B$2:$B$3564,$A$2:$A$3564,"="&amp;G230)=0,SUMIFS($B$2:$B$3564,$A$2:$A$3564,"="&amp;H230),SUMIFS($B$2:$B$3564,$A$2:$A$3564,"="&amp;G230)),SUMIFS($B$2:$B$3564,$A$2:$A$3564,"="&amp;F230)),SUMIFS($B$2:$B$3564,$A$2:$A$3564,"="&amp;E230))</f>
        <v>11.55</v>
      </c>
      <c r="K230" s="2">
        <f>SUMIFS($J$2:$J$3564,$A$2:$A$3564,"&gt;"&amp;E230,$A$2:$A$3564,"&lt;="&amp;A230)</f>
        <v>0</v>
      </c>
      <c r="L230" s="2">
        <f t="shared" si="29"/>
        <v>0</v>
      </c>
      <c r="M230" s="2">
        <f t="shared" si="30"/>
        <v>1</v>
      </c>
      <c r="N230">
        <f t="shared" si="31"/>
        <v>0.25940351770465275</v>
      </c>
    </row>
    <row r="231" spans="1:14" x14ac:dyDescent="0.3">
      <c r="A231" s="1">
        <v>39029</v>
      </c>
      <c r="B231">
        <v>11.96</v>
      </c>
      <c r="D231">
        <f t="shared" si="24"/>
        <v>3</v>
      </c>
      <c r="E231" s="1">
        <f t="shared" si="25"/>
        <v>39022</v>
      </c>
      <c r="F231" s="1">
        <f t="shared" si="26"/>
        <v>39021</v>
      </c>
      <c r="G231" s="1">
        <f t="shared" si="27"/>
        <v>39020</v>
      </c>
      <c r="H231" s="1">
        <f t="shared" si="28"/>
        <v>39019</v>
      </c>
      <c r="I231" s="2">
        <f>IF(SUMIFS($B$2:$B$3564,$A$2:$A$3564,"="&amp;E231)=0,IF(SUMIFS($B$2:$B$3564,$A$2:$A$3564,"="&amp;F231)=0,IF(SUMIFS($B$2:$B$3564,$A$2:$A$3564,"="&amp;G231)=0,SUMIFS($B$2:$B$3564,$A$2:$A$3564,"="&amp;H231),SUMIFS($B$2:$B$3564,$A$2:$A$3564,"="&amp;G231)),SUMIFS($B$2:$B$3564,$A$2:$A$3564,"="&amp;F231)),SUMIFS($B$2:$B$3564,$A$2:$A$3564,"="&amp;E231))</f>
        <v>11.5</v>
      </c>
      <c r="K231" s="2">
        <f>SUMIFS($J$2:$J$3564,$A$2:$A$3564,"&gt;"&amp;E231,$A$2:$A$3564,"&lt;="&amp;A231)</f>
        <v>0</v>
      </c>
      <c r="L231" s="2">
        <f t="shared" si="29"/>
        <v>0</v>
      </c>
      <c r="M231" s="2">
        <f t="shared" si="30"/>
        <v>1</v>
      </c>
      <c r="N231">
        <f t="shared" si="31"/>
        <v>3.9220713153281328</v>
      </c>
    </row>
    <row r="232" spans="1:14" x14ac:dyDescent="0.3">
      <c r="A232" s="1">
        <v>39030</v>
      </c>
      <c r="B232">
        <v>12.18</v>
      </c>
      <c r="D232">
        <f t="shared" si="24"/>
        <v>4</v>
      </c>
      <c r="E232" s="1">
        <f t="shared" si="25"/>
        <v>39023</v>
      </c>
      <c r="F232" s="1">
        <f t="shared" si="26"/>
        <v>39022</v>
      </c>
      <c r="G232" s="1">
        <f t="shared" si="27"/>
        <v>39021</v>
      </c>
      <c r="H232" s="1">
        <f t="shared" si="28"/>
        <v>39020</v>
      </c>
      <c r="I232" s="2">
        <f>IF(SUMIFS($B$2:$B$3564,$A$2:$A$3564,"="&amp;E232)=0,IF(SUMIFS($B$2:$B$3564,$A$2:$A$3564,"="&amp;F232)=0,IF(SUMIFS($B$2:$B$3564,$A$2:$A$3564,"="&amp;G232)=0,SUMIFS($B$2:$B$3564,$A$2:$A$3564,"="&amp;H232),SUMIFS($B$2:$B$3564,$A$2:$A$3564,"="&amp;G232)),SUMIFS($B$2:$B$3564,$A$2:$A$3564,"="&amp;F232)),SUMIFS($B$2:$B$3564,$A$2:$A$3564,"="&amp;E232))</f>
        <v>11.53</v>
      </c>
      <c r="K232" s="2">
        <f>SUMIFS($J$2:$J$3564,$A$2:$A$3564,"&gt;"&amp;E232,$A$2:$A$3564,"&lt;="&amp;A232)</f>
        <v>0</v>
      </c>
      <c r="L232" s="2">
        <f t="shared" si="29"/>
        <v>0</v>
      </c>
      <c r="M232" s="2">
        <f t="shared" si="30"/>
        <v>1</v>
      </c>
      <c r="N232">
        <f t="shared" si="31"/>
        <v>5.4842928000783271</v>
      </c>
    </row>
    <row r="233" spans="1:14" x14ac:dyDescent="0.3">
      <c r="A233" s="1">
        <v>39031</v>
      </c>
      <c r="B233">
        <v>11.85</v>
      </c>
      <c r="D233">
        <f t="shared" si="24"/>
        <v>5</v>
      </c>
      <c r="E233" s="1">
        <f t="shared" si="25"/>
        <v>39024</v>
      </c>
      <c r="F233" s="1">
        <f t="shared" si="26"/>
        <v>39023</v>
      </c>
      <c r="G233" s="1">
        <f t="shared" si="27"/>
        <v>39022</v>
      </c>
      <c r="H233" s="1">
        <f t="shared" si="28"/>
        <v>39021</v>
      </c>
      <c r="I233" s="2">
        <f>IF(SUMIFS($B$2:$B$3564,$A$2:$A$3564,"="&amp;E233)=0,IF(SUMIFS($B$2:$B$3564,$A$2:$A$3564,"="&amp;F233)=0,IF(SUMIFS($B$2:$B$3564,$A$2:$A$3564,"="&amp;G233)=0,SUMIFS($B$2:$B$3564,$A$2:$A$3564,"="&amp;H233),SUMIFS($B$2:$B$3564,$A$2:$A$3564,"="&amp;G233)),SUMIFS($B$2:$B$3564,$A$2:$A$3564,"="&amp;F233)),SUMIFS($B$2:$B$3564,$A$2:$A$3564,"="&amp;E233))</f>
        <v>11.31</v>
      </c>
      <c r="K233" s="2">
        <f>SUMIFS($J$2:$J$3564,$A$2:$A$3564,"&gt;"&amp;E233,$A$2:$A$3564,"&lt;="&amp;A233)</f>
        <v>0</v>
      </c>
      <c r="L233" s="2">
        <f t="shared" si="29"/>
        <v>0</v>
      </c>
      <c r="M233" s="2">
        <f t="shared" si="30"/>
        <v>1</v>
      </c>
      <c r="N233">
        <f t="shared" si="31"/>
        <v>4.6640577453111085</v>
      </c>
    </row>
    <row r="234" spans="1:14" x14ac:dyDescent="0.3">
      <c r="A234" s="1">
        <v>39034</v>
      </c>
      <c r="B234">
        <v>11.67</v>
      </c>
      <c r="D234">
        <f t="shared" si="24"/>
        <v>1</v>
      </c>
      <c r="E234" s="1">
        <f t="shared" si="25"/>
        <v>39027</v>
      </c>
      <c r="F234" s="1">
        <f t="shared" si="26"/>
        <v>39026</v>
      </c>
      <c r="G234" s="1">
        <f t="shared" si="27"/>
        <v>39025</v>
      </c>
      <c r="H234" s="1">
        <f t="shared" si="28"/>
        <v>39024</v>
      </c>
      <c r="I234" s="2">
        <f>IF(SUMIFS($B$2:$B$3564,$A$2:$A$3564,"="&amp;E234)=0,IF(SUMIFS($B$2:$B$3564,$A$2:$A$3564,"="&amp;F234)=0,IF(SUMIFS($B$2:$B$3564,$A$2:$A$3564,"="&amp;G234)=0,SUMIFS($B$2:$B$3564,$A$2:$A$3564,"="&amp;H234),SUMIFS($B$2:$B$3564,$A$2:$A$3564,"="&amp;G234)),SUMIFS($B$2:$B$3564,$A$2:$A$3564,"="&amp;F234)),SUMIFS($B$2:$B$3564,$A$2:$A$3564,"="&amp;E234))</f>
        <v>11.75</v>
      </c>
      <c r="K234" s="2">
        <f>SUMIFS($J$2:$J$3564,$A$2:$A$3564,"&gt;"&amp;E234,$A$2:$A$3564,"&lt;="&amp;A234)</f>
        <v>0</v>
      </c>
      <c r="L234" s="2">
        <f t="shared" si="29"/>
        <v>0</v>
      </c>
      <c r="M234" s="2">
        <f t="shared" si="30"/>
        <v>1</v>
      </c>
      <c r="N234">
        <f t="shared" si="31"/>
        <v>-0.68317942917033836</v>
      </c>
    </row>
    <row r="235" spans="1:14" x14ac:dyDescent="0.3">
      <c r="A235" s="1">
        <v>39035</v>
      </c>
      <c r="B235">
        <v>11.67</v>
      </c>
      <c r="D235">
        <f t="shared" si="24"/>
        <v>2</v>
      </c>
      <c r="E235" s="1">
        <f t="shared" si="25"/>
        <v>39028</v>
      </c>
      <c r="F235" s="1">
        <f t="shared" si="26"/>
        <v>39027</v>
      </c>
      <c r="G235" s="1">
        <f t="shared" si="27"/>
        <v>39026</v>
      </c>
      <c r="H235" s="1">
        <f t="shared" si="28"/>
        <v>39025</v>
      </c>
      <c r="I235" s="2">
        <f>IF(SUMIFS($B$2:$B$3564,$A$2:$A$3564,"="&amp;E235)=0,IF(SUMIFS($B$2:$B$3564,$A$2:$A$3564,"="&amp;F235)=0,IF(SUMIFS($B$2:$B$3564,$A$2:$A$3564,"="&amp;G235)=0,SUMIFS($B$2:$B$3564,$A$2:$A$3564,"="&amp;H235),SUMIFS($B$2:$B$3564,$A$2:$A$3564,"="&amp;G235)),SUMIFS($B$2:$B$3564,$A$2:$A$3564,"="&amp;F235)),SUMIFS($B$2:$B$3564,$A$2:$A$3564,"="&amp;E235))</f>
        <v>11.58</v>
      </c>
      <c r="K235" s="2">
        <f>SUMIFS($J$2:$J$3564,$A$2:$A$3564,"&gt;"&amp;E235,$A$2:$A$3564,"&lt;="&amp;A235)</f>
        <v>0</v>
      </c>
      <c r="L235" s="2">
        <f t="shared" si="29"/>
        <v>0</v>
      </c>
      <c r="M235" s="2">
        <f t="shared" si="30"/>
        <v>1</v>
      </c>
      <c r="N235">
        <f t="shared" si="31"/>
        <v>0.77419741536154596</v>
      </c>
    </row>
    <row r="236" spans="1:14" x14ac:dyDescent="0.3">
      <c r="A236" s="1">
        <v>39036</v>
      </c>
      <c r="B236">
        <v>11.79</v>
      </c>
      <c r="D236">
        <f t="shared" si="24"/>
        <v>3</v>
      </c>
      <c r="E236" s="1">
        <f t="shared" si="25"/>
        <v>39029</v>
      </c>
      <c r="F236" s="1">
        <f t="shared" si="26"/>
        <v>39028</v>
      </c>
      <c r="G236" s="1">
        <f t="shared" si="27"/>
        <v>39027</v>
      </c>
      <c r="H236" s="1">
        <f t="shared" si="28"/>
        <v>39026</v>
      </c>
      <c r="I236" s="2">
        <f>IF(SUMIFS($B$2:$B$3564,$A$2:$A$3564,"="&amp;E236)=0,IF(SUMIFS($B$2:$B$3564,$A$2:$A$3564,"="&amp;F236)=0,IF(SUMIFS($B$2:$B$3564,$A$2:$A$3564,"="&amp;G236)=0,SUMIFS($B$2:$B$3564,$A$2:$A$3564,"="&amp;H236),SUMIFS($B$2:$B$3564,$A$2:$A$3564,"="&amp;G236)),SUMIFS($B$2:$B$3564,$A$2:$A$3564,"="&amp;F236)),SUMIFS($B$2:$B$3564,$A$2:$A$3564,"="&amp;E236))</f>
        <v>11.96</v>
      </c>
      <c r="K236" s="2">
        <f>SUMIFS($J$2:$J$3564,$A$2:$A$3564,"&gt;"&amp;E236,$A$2:$A$3564,"&lt;="&amp;A236)</f>
        <v>0</v>
      </c>
      <c r="L236" s="2">
        <f t="shared" si="29"/>
        <v>0</v>
      </c>
      <c r="M236" s="2">
        <f t="shared" si="30"/>
        <v>1</v>
      </c>
      <c r="N236">
        <f t="shared" si="31"/>
        <v>-1.4316033973206279</v>
      </c>
    </row>
    <row r="237" spans="1:14" x14ac:dyDescent="0.3">
      <c r="A237" s="1">
        <v>39037</v>
      </c>
      <c r="B237">
        <v>11.53</v>
      </c>
      <c r="D237">
        <f t="shared" si="24"/>
        <v>4</v>
      </c>
      <c r="E237" s="1">
        <f t="shared" si="25"/>
        <v>39030</v>
      </c>
      <c r="F237" s="1">
        <f t="shared" si="26"/>
        <v>39029</v>
      </c>
      <c r="G237" s="1">
        <f t="shared" si="27"/>
        <v>39028</v>
      </c>
      <c r="H237" s="1">
        <f t="shared" si="28"/>
        <v>39027</v>
      </c>
      <c r="I237" s="2">
        <f>IF(SUMIFS($B$2:$B$3564,$A$2:$A$3564,"="&amp;E237)=0,IF(SUMIFS($B$2:$B$3564,$A$2:$A$3564,"="&amp;F237)=0,IF(SUMIFS($B$2:$B$3564,$A$2:$A$3564,"="&amp;G237)=0,SUMIFS($B$2:$B$3564,$A$2:$A$3564,"="&amp;H237),SUMIFS($B$2:$B$3564,$A$2:$A$3564,"="&amp;G237)),SUMIFS($B$2:$B$3564,$A$2:$A$3564,"="&amp;F237)),SUMIFS($B$2:$B$3564,$A$2:$A$3564,"="&amp;E237))</f>
        <v>12.18</v>
      </c>
      <c r="K237" s="2">
        <f>SUMIFS($J$2:$J$3564,$A$2:$A$3564,"&gt;"&amp;E237,$A$2:$A$3564,"&lt;="&amp;A237)</f>
        <v>0</v>
      </c>
      <c r="L237" s="2">
        <f t="shared" si="29"/>
        <v>0</v>
      </c>
      <c r="M237" s="2">
        <f t="shared" si="30"/>
        <v>1</v>
      </c>
      <c r="N237">
        <f t="shared" si="31"/>
        <v>-5.4842928000783298</v>
      </c>
    </row>
    <row r="238" spans="1:14" x14ac:dyDescent="0.3">
      <c r="A238" s="1">
        <v>39038</v>
      </c>
      <c r="B238">
        <v>11.35</v>
      </c>
      <c r="D238">
        <f t="shared" si="24"/>
        <v>5</v>
      </c>
      <c r="E238" s="1">
        <f t="shared" si="25"/>
        <v>39031</v>
      </c>
      <c r="F238" s="1">
        <f t="shared" si="26"/>
        <v>39030</v>
      </c>
      <c r="G238" s="1">
        <f t="shared" si="27"/>
        <v>39029</v>
      </c>
      <c r="H238" s="1">
        <f t="shared" si="28"/>
        <v>39028</v>
      </c>
      <c r="I238" s="2">
        <f>IF(SUMIFS($B$2:$B$3564,$A$2:$A$3564,"="&amp;E238)=0,IF(SUMIFS($B$2:$B$3564,$A$2:$A$3564,"="&amp;F238)=0,IF(SUMIFS($B$2:$B$3564,$A$2:$A$3564,"="&amp;G238)=0,SUMIFS($B$2:$B$3564,$A$2:$A$3564,"="&amp;H238),SUMIFS($B$2:$B$3564,$A$2:$A$3564,"="&amp;G238)),SUMIFS($B$2:$B$3564,$A$2:$A$3564,"="&amp;F238)),SUMIFS($B$2:$B$3564,$A$2:$A$3564,"="&amp;E238))</f>
        <v>11.85</v>
      </c>
      <c r="K238" s="2">
        <f>SUMIFS($J$2:$J$3564,$A$2:$A$3564,"&gt;"&amp;E238,$A$2:$A$3564,"&lt;="&amp;A238)</f>
        <v>0</v>
      </c>
      <c r="L238" s="2">
        <f t="shared" si="29"/>
        <v>0</v>
      </c>
      <c r="M238" s="2">
        <f t="shared" si="30"/>
        <v>1</v>
      </c>
      <c r="N238">
        <f t="shared" si="31"/>
        <v>-4.3110123653728554</v>
      </c>
    </row>
    <row r="239" spans="1:14" x14ac:dyDescent="0.3">
      <c r="A239" s="1">
        <v>39041</v>
      </c>
      <c r="B239">
        <v>11.49</v>
      </c>
      <c r="D239">
        <f t="shared" si="24"/>
        <v>1</v>
      </c>
      <c r="E239" s="1">
        <f t="shared" si="25"/>
        <v>39034</v>
      </c>
      <c r="F239" s="1">
        <f t="shared" si="26"/>
        <v>39033</v>
      </c>
      <c r="G239" s="1">
        <f t="shared" si="27"/>
        <v>39032</v>
      </c>
      <c r="H239" s="1">
        <f t="shared" si="28"/>
        <v>39031</v>
      </c>
      <c r="I239" s="2">
        <f>IF(SUMIFS($B$2:$B$3564,$A$2:$A$3564,"="&amp;E239)=0,IF(SUMIFS($B$2:$B$3564,$A$2:$A$3564,"="&amp;F239)=0,IF(SUMIFS($B$2:$B$3564,$A$2:$A$3564,"="&amp;G239)=0,SUMIFS($B$2:$B$3564,$A$2:$A$3564,"="&amp;H239),SUMIFS($B$2:$B$3564,$A$2:$A$3564,"="&amp;G239)),SUMIFS($B$2:$B$3564,$A$2:$A$3564,"="&amp;F239)),SUMIFS($B$2:$B$3564,$A$2:$A$3564,"="&amp;E239))</f>
        <v>11.67</v>
      </c>
      <c r="K239" s="2">
        <f>SUMIFS($J$2:$J$3564,$A$2:$A$3564,"&gt;"&amp;E239,$A$2:$A$3564,"&lt;="&amp;A239)</f>
        <v>0</v>
      </c>
      <c r="L239" s="2">
        <f t="shared" si="29"/>
        <v>0</v>
      </c>
      <c r="M239" s="2">
        <f t="shared" si="30"/>
        <v>1</v>
      </c>
      <c r="N239">
        <f t="shared" si="31"/>
        <v>-1.5544354437800232</v>
      </c>
    </row>
    <row r="240" spans="1:14" x14ac:dyDescent="0.3">
      <c r="A240" s="1">
        <v>39042</v>
      </c>
      <c r="B240">
        <v>11.48</v>
      </c>
      <c r="D240">
        <f t="shared" si="24"/>
        <v>2</v>
      </c>
      <c r="E240" s="1">
        <f t="shared" si="25"/>
        <v>39035</v>
      </c>
      <c r="F240" s="1">
        <f t="shared" si="26"/>
        <v>39034</v>
      </c>
      <c r="G240" s="1">
        <f t="shared" si="27"/>
        <v>39033</v>
      </c>
      <c r="H240" s="1">
        <f t="shared" si="28"/>
        <v>39032</v>
      </c>
      <c r="I240" s="2">
        <f>IF(SUMIFS($B$2:$B$3564,$A$2:$A$3564,"="&amp;E240)=0,IF(SUMIFS($B$2:$B$3564,$A$2:$A$3564,"="&amp;F240)=0,IF(SUMIFS($B$2:$B$3564,$A$2:$A$3564,"="&amp;G240)=0,SUMIFS($B$2:$B$3564,$A$2:$A$3564,"="&amp;H240),SUMIFS($B$2:$B$3564,$A$2:$A$3564,"="&amp;G240)),SUMIFS($B$2:$B$3564,$A$2:$A$3564,"="&amp;F240)),SUMIFS($B$2:$B$3564,$A$2:$A$3564,"="&amp;E240))</f>
        <v>11.67</v>
      </c>
      <c r="K240" s="2">
        <f>SUMIFS($J$2:$J$3564,$A$2:$A$3564,"&gt;"&amp;E240,$A$2:$A$3564,"&lt;="&amp;A240)</f>
        <v>0</v>
      </c>
      <c r="L240" s="2">
        <f t="shared" si="29"/>
        <v>0</v>
      </c>
      <c r="M240" s="2">
        <f t="shared" si="30"/>
        <v>1</v>
      </c>
      <c r="N240">
        <f t="shared" si="31"/>
        <v>-1.6415055407044232</v>
      </c>
    </row>
    <row r="241" spans="1:14" x14ac:dyDescent="0.3">
      <c r="A241" s="1">
        <v>39043</v>
      </c>
      <c r="B241">
        <v>11.47</v>
      </c>
      <c r="D241">
        <f t="shared" si="24"/>
        <v>3</v>
      </c>
      <c r="E241" s="1">
        <f t="shared" si="25"/>
        <v>39036</v>
      </c>
      <c r="F241" s="1">
        <f t="shared" si="26"/>
        <v>39035</v>
      </c>
      <c r="G241" s="1">
        <f t="shared" si="27"/>
        <v>39034</v>
      </c>
      <c r="H241" s="1">
        <f t="shared" si="28"/>
        <v>39033</v>
      </c>
      <c r="I241" s="2">
        <f>IF(SUMIFS($B$2:$B$3564,$A$2:$A$3564,"="&amp;E241)=0,IF(SUMIFS($B$2:$B$3564,$A$2:$A$3564,"="&amp;F241)=0,IF(SUMIFS($B$2:$B$3564,$A$2:$A$3564,"="&amp;G241)=0,SUMIFS($B$2:$B$3564,$A$2:$A$3564,"="&amp;H241),SUMIFS($B$2:$B$3564,$A$2:$A$3564,"="&amp;G241)),SUMIFS($B$2:$B$3564,$A$2:$A$3564,"="&amp;F241)),SUMIFS($B$2:$B$3564,$A$2:$A$3564,"="&amp;E241))</f>
        <v>11.79</v>
      </c>
      <c r="K241" s="2">
        <f>SUMIFS($J$2:$J$3564,$A$2:$A$3564,"&gt;"&amp;E241,$A$2:$A$3564,"&lt;="&amp;A241)</f>
        <v>0</v>
      </c>
      <c r="L241" s="2">
        <f t="shared" si="29"/>
        <v>0</v>
      </c>
      <c r="M241" s="2">
        <f t="shared" si="30"/>
        <v>1</v>
      </c>
      <c r="N241">
        <f t="shared" si="31"/>
        <v>-2.7516783408000145</v>
      </c>
    </row>
    <row r="242" spans="1:14" x14ac:dyDescent="0.3">
      <c r="A242" s="1">
        <v>39048</v>
      </c>
      <c r="B242">
        <v>11.81</v>
      </c>
      <c r="D242">
        <f t="shared" si="24"/>
        <v>1</v>
      </c>
      <c r="E242" s="1">
        <f t="shared" si="25"/>
        <v>39041</v>
      </c>
      <c r="F242" s="1">
        <f t="shared" si="26"/>
        <v>39040</v>
      </c>
      <c r="G242" s="1">
        <f t="shared" si="27"/>
        <v>39039</v>
      </c>
      <c r="H242" s="1">
        <f t="shared" si="28"/>
        <v>39038</v>
      </c>
      <c r="I242" s="2">
        <f>IF(SUMIFS($B$2:$B$3564,$A$2:$A$3564,"="&amp;E242)=0,IF(SUMIFS($B$2:$B$3564,$A$2:$A$3564,"="&amp;F242)=0,IF(SUMIFS($B$2:$B$3564,$A$2:$A$3564,"="&amp;G242)=0,SUMIFS($B$2:$B$3564,$A$2:$A$3564,"="&amp;H242),SUMIFS($B$2:$B$3564,$A$2:$A$3564,"="&amp;G242)),SUMIFS($B$2:$B$3564,$A$2:$A$3564,"="&amp;F242)),SUMIFS($B$2:$B$3564,$A$2:$A$3564,"="&amp;E242))</f>
        <v>11.49</v>
      </c>
      <c r="K242" s="2">
        <f>SUMIFS($J$2:$J$3564,$A$2:$A$3564,"&gt;"&amp;E242,$A$2:$A$3564,"&lt;="&amp;A242)</f>
        <v>0</v>
      </c>
      <c r="L242" s="2">
        <f t="shared" si="29"/>
        <v>0</v>
      </c>
      <c r="M242" s="2">
        <f t="shared" si="30"/>
        <v>1</v>
      </c>
      <c r="N242">
        <f t="shared" si="31"/>
        <v>2.7469538348606686</v>
      </c>
    </row>
    <row r="243" spans="1:14" x14ac:dyDescent="0.3">
      <c r="A243" s="1">
        <v>39049</v>
      </c>
      <c r="B243">
        <v>11.99</v>
      </c>
      <c r="D243">
        <f t="shared" si="24"/>
        <v>2</v>
      </c>
      <c r="E243" s="1">
        <f t="shared" si="25"/>
        <v>39042</v>
      </c>
      <c r="F243" s="1">
        <f t="shared" si="26"/>
        <v>39041</v>
      </c>
      <c r="G243" s="1">
        <f t="shared" si="27"/>
        <v>39040</v>
      </c>
      <c r="H243" s="1">
        <f t="shared" si="28"/>
        <v>39039</v>
      </c>
      <c r="I243" s="2">
        <f>IF(SUMIFS($B$2:$B$3564,$A$2:$A$3564,"="&amp;E243)=0,IF(SUMIFS($B$2:$B$3564,$A$2:$A$3564,"="&amp;F243)=0,IF(SUMIFS($B$2:$B$3564,$A$2:$A$3564,"="&amp;G243)=0,SUMIFS($B$2:$B$3564,$A$2:$A$3564,"="&amp;H243),SUMIFS($B$2:$B$3564,$A$2:$A$3564,"="&amp;G243)),SUMIFS($B$2:$B$3564,$A$2:$A$3564,"="&amp;F243)),SUMIFS($B$2:$B$3564,$A$2:$A$3564,"="&amp;E243))</f>
        <v>11.48</v>
      </c>
      <c r="K243" s="2">
        <f>SUMIFS($J$2:$J$3564,$A$2:$A$3564,"&gt;"&amp;E243,$A$2:$A$3564,"&lt;="&amp;A243)</f>
        <v>0</v>
      </c>
      <c r="L243" s="2">
        <f t="shared" si="29"/>
        <v>0</v>
      </c>
      <c r="M243" s="2">
        <f t="shared" si="30"/>
        <v>1</v>
      </c>
      <c r="N243">
        <f t="shared" si="31"/>
        <v>4.3466578148002437</v>
      </c>
    </row>
    <row r="244" spans="1:14" x14ac:dyDescent="0.3">
      <c r="A244" s="1">
        <v>39050</v>
      </c>
      <c r="B244">
        <v>12.36</v>
      </c>
      <c r="D244">
        <f t="shared" si="24"/>
        <v>3</v>
      </c>
      <c r="E244" s="1">
        <f t="shared" si="25"/>
        <v>39043</v>
      </c>
      <c r="F244" s="1">
        <f t="shared" si="26"/>
        <v>39042</v>
      </c>
      <c r="G244" s="1">
        <f t="shared" si="27"/>
        <v>39041</v>
      </c>
      <c r="H244" s="1">
        <f t="shared" si="28"/>
        <v>39040</v>
      </c>
      <c r="I244" s="2">
        <f>IF(SUMIFS($B$2:$B$3564,$A$2:$A$3564,"="&amp;E244)=0,IF(SUMIFS($B$2:$B$3564,$A$2:$A$3564,"="&amp;F244)=0,IF(SUMIFS($B$2:$B$3564,$A$2:$A$3564,"="&amp;G244)=0,SUMIFS($B$2:$B$3564,$A$2:$A$3564,"="&amp;H244),SUMIFS($B$2:$B$3564,$A$2:$A$3564,"="&amp;G244)),SUMIFS($B$2:$B$3564,$A$2:$A$3564,"="&amp;F244)),SUMIFS($B$2:$B$3564,$A$2:$A$3564,"="&amp;E244))</f>
        <v>11.47</v>
      </c>
      <c r="K244" s="2">
        <f>SUMIFS($J$2:$J$3564,$A$2:$A$3564,"&gt;"&amp;E244,$A$2:$A$3564,"&lt;="&amp;A244)</f>
        <v>0</v>
      </c>
      <c r="L244" s="2">
        <f t="shared" si="29"/>
        <v>0</v>
      </c>
      <c r="M244" s="2">
        <f t="shared" si="30"/>
        <v>1</v>
      </c>
      <c r="N244">
        <f t="shared" si="31"/>
        <v>7.4730520888265293</v>
      </c>
    </row>
    <row r="245" spans="1:14" x14ac:dyDescent="0.3">
      <c r="A245" s="1">
        <v>39051</v>
      </c>
      <c r="B245">
        <v>12.37</v>
      </c>
      <c r="D245">
        <f t="shared" si="24"/>
        <v>4</v>
      </c>
      <c r="E245" s="1">
        <f t="shared" si="25"/>
        <v>39044</v>
      </c>
      <c r="F245" s="1">
        <f t="shared" si="26"/>
        <v>39043</v>
      </c>
      <c r="G245" s="1">
        <f t="shared" si="27"/>
        <v>39042</v>
      </c>
      <c r="H245" s="1">
        <f t="shared" si="28"/>
        <v>39041</v>
      </c>
      <c r="I245" s="2">
        <f>IF(SUMIFS($B$2:$B$3564,$A$2:$A$3564,"="&amp;E245)=0,IF(SUMIFS($B$2:$B$3564,$A$2:$A$3564,"="&amp;F245)=0,IF(SUMIFS($B$2:$B$3564,$A$2:$A$3564,"="&amp;G245)=0,SUMIFS($B$2:$B$3564,$A$2:$A$3564,"="&amp;H245),SUMIFS($B$2:$B$3564,$A$2:$A$3564,"="&amp;G245)),SUMIFS($B$2:$B$3564,$A$2:$A$3564,"="&amp;F245)),SUMIFS($B$2:$B$3564,$A$2:$A$3564,"="&amp;E245))</f>
        <v>11.47</v>
      </c>
      <c r="K245" s="2">
        <f>SUMIFS($J$2:$J$3564,$A$2:$A$3564,"&gt;"&amp;E245,$A$2:$A$3564,"&lt;="&amp;A245)</f>
        <v>0</v>
      </c>
      <c r="L245" s="2">
        <f t="shared" si="29"/>
        <v>0</v>
      </c>
      <c r="M245" s="2">
        <f t="shared" si="30"/>
        <v>1</v>
      </c>
      <c r="N245">
        <f t="shared" si="31"/>
        <v>7.5539255263117155</v>
      </c>
    </row>
    <row r="246" spans="1:14" x14ac:dyDescent="0.3">
      <c r="A246" s="1">
        <v>39052</v>
      </c>
      <c r="B246">
        <v>12.26</v>
      </c>
      <c r="D246">
        <f t="shared" si="24"/>
        <v>5</v>
      </c>
      <c r="E246" s="1">
        <f t="shared" si="25"/>
        <v>39045</v>
      </c>
      <c r="F246" s="1">
        <f t="shared" si="26"/>
        <v>39044</v>
      </c>
      <c r="G246" s="1">
        <f t="shared" si="27"/>
        <v>39043</v>
      </c>
      <c r="H246" s="1">
        <f t="shared" si="28"/>
        <v>39042</v>
      </c>
      <c r="I246" s="2">
        <f>IF(SUMIFS($B$2:$B$3564,$A$2:$A$3564,"="&amp;E246)=0,IF(SUMIFS($B$2:$B$3564,$A$2:$A$3564,"="&amp;F246)=0,IF(SUMIFS($B$2:$B$3564,$A$2:$A$3564,"="&amp;G246)=0,SUMIFS($B$2:$B$3564,$A$2:$A$3564,"="&amp;H246),SUMIFS($B$2:$B$3564,$A$2:$A$3564,"="&amp;G246)),SUMIFS($B$2:$B$3564,$A$2:$A$3564,"="&amp;F246)),SUMIFS($B$2:$B$3564,$A$2:$A$3564,"="&amp;E246))</f>
        <v>11.47</v>
      </c>
      <c r="K246" s="2">
        <f>SUMIFS($J$2:$J$3564,$A$2:$A$3564,"&gt;"&amp;E246,$A$2:$A$3564,"&lt;="&amp;A246)</f>
        <v>0</v>
      </c>
      <c r="L246" s="2">
        <f t="shared" si="29"/>
        <v>0</v>
      </c>
      <c r="M246" s="2">
        <f t="shared" si="30"/>
        <v>1</v>
      </c>
      <c r="N246">
        <f t="shared" si="31"/>
        <v>6.6606999366785953</v>
      </c>
    </row>
    <row r="247" spans="1:14" x14ac:dyDescent="0.3">
      <c r="A247" s="1">
        <v>39055</v>
      </c>
      <c r="B247">
        <v>11.76</v>
      </c>
      <c r="D247">
        <f t="shared" si="24"/>
        <v>1</v>
      </c>
      <c r="E247" s="1">
        <f t="shared" si="25"/>
        <v>39048</v>
      </c>
      <c r="F247" s="1">
        <f t="shared" si="26"/>
        <v>39047</v>
      </c>
      <c r="G247" s="1">
        <f t="shared" si="27"/>
        <v>39046</v>
      </c>
      <c r="H247" s="1">
        <f t="shared" si="28"/>
        <v>39045</v>
      </c>
      <c r="I247" s="2">
        <f>IF(SUMIFS($B$2:$B$3564,$A$2:$A$3564,"="&amp;E247)=0,IF(SUMIFS($B$2:$B$3564,$A$2:$A$3564,"="&amp;F247)=0,IF(SUMIFS($B$2:$B$3564,$A$2:$A$3564,"="&amp;G247)=0,SUMIFS($B$2:$B$3564,$A$2:$A$3564,"="&amp;H247),SUMIFS($B$2:$B$3564,$A$2:$A$3564,"="&amp;G247)),SUMIFS($B$2:$B$3564,$A$2:$A$3564,"="&amp;F247)),SUMIFS($B$2:$B$3564,$A$2:$A$3564,"="&amp;E247))</f>
        <v>11.81</v>
      </c>
      <c r="K247" s="2">
        <f>SUMIFS($J$2:$J$3564,$A$2:$A$3564,"&gt;"&amp;E247,$A$2:$A$3564,"&lt;="&amp;A247)</f>
        <v>0</v>
      </c>
      <c r="L247" s="2">
        <f t="shared" si="29"/>
        <v>0</v>
      </c>
      <c r="M247" s="2">
        <f t="shared" si="30"/>
        <v>1</v>
      </c>
      <c r="N247">
        <f t="shared" si="31"/>
        <v>-0.42426877387900924</v>
      </c>
    </row>
    <row r="248" spans="1:14" x14ac:dyDescent="0.3">
      <c r="A248" s="1">
        <v>39056</v>
      </c>
      <c r="B248">
        <v>11.76</v>
      </c>
      <c r="D248">
        <f t="shared" si="24"/>
        <v>2</v>
      </c>
      <c r="E248" s="1">
        <f t="shared" si="25"/>
        <v>39049</v>
      </c>
      <c r="F248" s="1">
        <f t="shared" si="26"/>
        <v>39048</v>
      </c>
      <c r="G248" s="1">
        <f t="shared" si="27"/>
        <v>39047</v>
      </c>
      <c r="H248" s="1">
        <f t="shared" si="28"/>
        <v>39046</v>
      </c>
      <c r="I248" s="2">
        <f>IF(SUMIFS($B$2:$B$3564,$A$2:$A$3564,"="&amp;E248)=0,IF(SUMIFS($B$2:$B$3564,$A$2:$A$3564,"="&amp;F248)=0,IF(SUMIFS($B$2:$B$3564,$A$2:$A$3564,"="&amp;G248)=0,SUMIFS($B$2:$B$3564,$A$2:$A$3564,"="&amp;H248),SUMIFS($B$2:$B$3564,$A$2:$A$3564,"="&amp;G248)),SUMIFS($B$2:$B$3564,$A$2:$A$3564,"="&amp;F248)),SUMIFS($B$2:$B$3564,$A$2:$A$3564,"="&amp;E248))</f>
        <v>11.99</v>
      </c>
      <c r="K248" s="2">
        <f>SUMIFS($J$2:$J$3564,$A$2:$A$3564,"&gt;"&amp;E248,$A$2:$A$3564,"&lt;="&amp;A248)</f>
        <v>0</v>
      </c>
      <c r="L248" s="2">
        <f t="shared" si="29"/>
        <v>0</v>
      </c>
      <c r="M248" s="2">
        <f t="shared" si="30"/>
        <v>1</v>
      </c>
      <c r="N248">
        <f t="shared" si="31"/>
        <v>-1.9369026568942103</v>
      </c>
    </row>
    <row r="249" spans="1:14" x14ac:dyDescent="0.3">
      <c r="A249" s="1">
        <v>39057</v>
      </c>
      <c r="B249">
        <v>11.49</v>
      </c>
      <c r="D249">
        <f t="shared" si="24"/>
        <v>3</v>
      </c>
      <c r="E249" s="1">
        <f t="shared" si="25"/>
        <v>39050</v>
      </c>
      <c r="F249" s="1">
        <f t="shared" si="26"/>
        <v>39049</v>
      </c>
      <c r="G249" s="1">
        <f t="shared" si="27"/>
        <v>39048</v>
      </c>
      <c r="H249" s="1">
        <f t="shared" si="28"/>
        <v>39047</v>
      </c>
      <c r="I249" s="2">
        <f>IF(SUMIFS($B$2:$B$3564,$A$2:$A$3564,"="&amp;E249)=0,IF(SUMIFS($B$2:$B$3564,$A$2:$A$3564,"="&amp;F249)=0,IF(SUMIFS($B$2:$B$3564,$A$2:$A$3564,"="&amp;G249)=0,SUMIFS($B$2:$B$3564,$A$2:$A$3564,"="&amp;H249),SUMIFS($B$2:$B$3564,$A$2:$A$3564,"="&amp;G249)),SUMIFS($B$2:$B$3564,$A$2:$A$3564,"="&amp;F249)),SUMIFS($B$2:$B$3564,$A$2:$A$3564,"="&amp;E249))</f>
        <v>12.36</v>
      </c>
      <c r="K249" s="2">
        <f>SUMIFS($J$2:$J$3564,$A$2:$A$3564,"&gt;"&amp;E249,$A$2:$A$3564,"&lt;="&amp;A249)</f>
        <v>0</v>
      </c>
      <c r="L249" s="2">
        <f t="shared" si="29"/>
        <v>0</v>
      </c>
      <c r="M249" s="2">
        <f t="shared" si="30"/>
        <v>1</v>
      </c>
      <c r="N249">
        <f t="shared" si="31"/>
        <v>-7.2988360168880373</v>
      </c>
    </row>
    <row r="250" spans="1:14" x14ac:dyDescent="0.3">
      <c r="A250" s="1">
        <v>39058</v>
      </c>
      <c r="B250">
        <v>11.22</v>
      </c>
      <c r="D250">
        <f t="shared" si="24"/>
        <v>4</v>
      </c>
      <c r="E250" s="1">
        <f t="shared" si="25"/>
        <v>39051</v>
      </c>
      <c r="F250" s="1">
        <f t="shared" si="26"/>
        <v>39050</v>
      </c>
      <c r="G250" s="1">
        <f t="shared" si="27"/>
        <v>39049</v>
      </c>
      <c r="H250" s="1">
        <f t="shared" si="28"/>
        <v>39048</v>
      </c>
      <c r="I250" s="2">
        <f>IF(SUMIFS($B$2:$B$3564,$A$2:$A$3564,"="&amp;E250)=0,IF(SUMIFS($B$2:$B$3564,$A$2:$A$3564,"="&amp;F250)=0,IF(SUMIFS($B$2:$B$3564,$A$2:$A$3564,"="&amp;G250)=0,SUMIFS($B$2:$B$3564,$A$2:$A$3564,"="&amp;H250),SUMIFS($B$2:$B$3564,$A$2:$A$3564,"="&amp;G250)),SUMIFS($B$2:$B$3564,$A$2:$A$3564,"="&amp;F250)),SUMIFS($B$2:$B$3564,$A$2:$A$3564,"="&amp;E250))</f>
        <v>12.37</v>
      </c>
      <c r="K250" s="2">
        <f>SUMIFS($J$2:$J$3564,$A$2:$A$3564,"&gt;"&amp;E250,$A$2:$A$3564,"&lt;="&amp;A250)</f>
        <v>0</v>
      </c>
      <c r="L250" s="2">
        <f t="shared" si="29"/>
        <v>0</v>
      </c>
      <c r="M250" s="2">
        <f t="shared" si="30"/>
        <v>1</v>
      </c>
      <c r="N250">
        <f t="shared" si="31"/>
        <v>-9.7576286309846196</v>
      </c>
    </row>
    <row r="251" spans="1:14" x14ac:dyDescent="0.3">
      <c r="A251" s="1">
        <v>39059</v>
      </c>
      <c r="B251">
        <v>11.37</v>
      </c>
      <c r="D251">
        <f t="shared" si="24"/>
        <v>5</v>
      </c>
      <c r="E251" s="1">
        <f t="shared" si="25"/>
        <v>39052</v>
      </c>
      <c r="F251" s="1">
        <f t="shared" si="26"/>
        <v>39051</v>
      </c>
      <c r="G251" s="1">
        <f t="shared" si="27"/>
        <v>39050</v>
      </c>
      <c r="H251" s="1">
        <f t="shared" si="28"/>
        <v>39049</v>
      </c>
      <c r="I251" s="2">
        <f>IF(SUMIFS($B$2:$B$3564,$A$2:$A$3564,"="&amp;E251)=0,IF(SUMIFS($B$2:$B$3564,$A$2:$A$3564,"="&amp;F251)=0,IF(SUMIFS($B$2:$B$3564,$A$2:$A$3564,"="&amp;G251)=0,SUMIFS($B$2:$B$3564,$A$2:$A$3564,"="&amp;H251),SUMIFS($B$2:$B$3564,$A$2:$A$3564,"="&amp;G251)),SUMIFS($B$2:$B$3564,$A$2:$A$3564,"="&amp;F251)),SUMIFS($B$2:$B$3564,$A$2:$A$3564,"="&amp;E251))</f>
        <v>12.26</v>
      </c>
      <c r="K251" s="2">
        <f>SUMIFS($J$2:$J$3564,$A$2:$A$3564,"&gt;"&amp;E251,$A$2:$A$3564,"&lt;="&amp;A251)</f>
        <v>0</v>
      </c>
      <c r="L251" s="2">
        <f t="shared" si="29"/>
        <v>0</v>
      </c>
      <c r="M251" s="2">
        <f t="shared" si="30"/>
        <v>1</v>
      </c>
      <c r="N251">
        <f t="shared" si="31"/>
        <v>-7.5363622745620722</v>
      </c>
    </row>
    <row r="252" spans="1:14" x14ac:dyDescent="0.3">
      <c r="A252" s="1">
        <v>39062</v>
      </c>
      <c r="B252">
        <v>11.42</v>
      </c>
      <c r="D252">
        <f t="shared" si="24"/>
        <v>1</v>
      </c>
      <c r="E252" s="1">
        <f t="shared" si="25"/>
        <v>39055</v>
      </c>
      <c r="F252" s="1">
        <f t="shared" si="26"/>
        <v>39054</v>
      </c>
      <c r="G252" s="1">
        <f t="shared" si="27"/>
        <v>39053</v>
      </c>
      <c r="H252" s="1">
        <f t="shared" si="28"/>
        <v>39052</v>
      </c>
      <c r="I252" s="2">
        <f>IF(SUMIFS($B$2:$B$3564,$A$2:$A$3564,"="&amp;E252)=0,IF(SUMIFS($B$2:$B$3564,$A$2:$A$3564,"="&amp;F252)=0,IF(SUMIFS($B$2:$B$3564,$A$2:$A$3564,"="&amp;G252)=0,SUMIFS($B$2:$B$3564,$A$2:$A$3564,"="&amp;H252),SUMIFS($B$2:$B$3564,$A$2:$A$3564,"="&amp;G252)),SUMIFS($B$2:$B$3564,$A$2:$A$3564,"="&amp;F252)),SUMIFS($B$2:$B$3564,$A$2:$A$3564,"="&amp;E252))</f>
        <v>11.76</v>
      </c>
      <c r="K252" s="2">
        <f>SUMIFS($J$2:$J$3564,$A$2:$A$3564,"&gt;"&amp;E252,$A$2:$A$3564,"&lt;="&amp;A252)</f>
        <v>0</v>
      </c>
      <c r="L252" s="2">
        <f t="shared" si="29"/>
        <v>0</v>
      </c>
      <c r="M252" s="2">
        <f t="shared" si="30"/>
        <v>1</v>
      </c>
      <c r="N252">
        <f t="shared" si="31"/>
        <v>-2.9337738242616678</v>
      </c>
    </row>
    <row r="253" spans="1:14" x14ac:dyDescent="0.3">
      <c r="A253" s="1">
        <v>39063</v>
      </c>
      <c r="B253">
        <v>11.37</v>
      </c>
      <c r="D253">
        <f t="shared" si="24"/>
        <v>2</v>
      </c>
      <c r="E253" s="1">
        <f t="shared" si="25"/>
        <v>39056</v>
      </c>
      <c r="F253" s="1">
        <f t="shared" si="26"/>
        <v>39055</v>
      </c>
      <c r="G253" s="1">
        <f t="shared" si="27"/>
        <v>39054</v>
      </c>
      <c r="H253" s="1">
        <f t="shared" si="28"/>
        <v>39053</v>
      </c>
      <c r="I253" s="2">
        <f>IF(SUMIFS($B$2:$B$3564,$A$2:$A$3564,"="&amp;E253)=0,IF(SUMIFS($B$2:$B$3564,$A$2:$A$3564,"="&amp;F253)=0,IF(SUMIFS($B$2:$B$3564,$A$2:$A$3564,"="&amp;G253)=0,SUMIFS($B$2:$B$3564,$A$2:$A$3564,"="&amp;H253),SUMIFS($B$2:$B$3564,$A$2:$A$3564,"="&amp;G253)),SUMIFS($B$2:$B$3564,$A$2:$A$3564,"="&amp;F253)),SUMIFS($B$2:$B$3564,$A$2:$A$3564,"="&amp;E253))</f>
        <v>11.76</v>
      </c>
      <c r="K253" s="2">
        <f>SUMIFS($J$2:$J$3564,$A$2:$A$3564,"&gt;"&amp;E253,$A$2:$A$3564,"&lt;="&amp;A253)</f>
        <v>0</v>
      </c>
      <c r="L253" s="2">
        <f t="shared" si="29"/>
        <v>0</v>
      </c>
      <c r="M253" s="2">
        <f t="shared" si="30"/>
        <v>1</v>
      </c>
      <c r="N253">
        <f t="shared" si="31"/>
        <v>-3.3725634708036205</v>
      </c>
    </row>
    <row r="254" spans="1:14" x14ac:dyDescent="0.3">
      <c r="A254" s="1">
        <v>39064</v>
      </c>
      <c r="B254">
        <v>11.32</v>
      </c>
      <c r="D254">
        <f t="shared" si="24"/>
        <v>3</v>
      </c>
      <c r="E254" s="1">
        <f t="shared" si="25"/>
        <v>39057</v>
      </c>
      <c r="F254" s="1">
        <f t="shared" si="26"/>
        <v>39056</v>
      </c>
      <c r="G254" s="1">
        <f t="shared" si="27"/>
        <v>39055</v>
      </c>
      <c r="H254" s="1">
        <f t="shared" si="28"/>
        <v>39054</v>
      </c>
      <c r="I254" s="2">
        <f>IF(SUMIFS($B$2:$B$3564,$A$2:$A$3564,"="&amp;E254)=0,IF(SUMIFS($B$2:$B$3564,$A$2:$A$3564,"="&amp;F254)=0,IF(SUMIFS($B$2:$B$3564,$A$2:$A$3564,"="&amp;G254)=0,SUMIFS($B$2:$B$3564,$A$2:$A$3564,"="&amp;H254),SUMIFS($B$2:$B$3564,$A$2:$A$3564,"="&amp;G254)),SUMIFS($B$2:$B$3564,$A$2:$A$3564,"="&amp;F254)),SUMIFS($B$2:$B$3564,$A$2:$A$3564,"="&amp;E254))</f>
        <v>11.49</v>
      </c>
      <c r="K254" s="2">
        <f>SUMIFS($J$2:$J$3564,$A$2:$A$3564,"&gt;"&amp;E254,$A$2:$A$3564,"&lt;="&amp;A254)</f>
        <v>0</v>
      </c>
      <c r="L254" s="2">
        <f t="shared" si="29"/>
        <v>0</v>
      </c>
      <c r="M254" s="2">
        <f t="shared" si="30"/>
        <v>1</v>
      </c>
      <c r="N254">
        <f t="shared" si="31"/>
        <v>-1.4906019085627438</v>
      </c>
    </row>
    <row r="255" spans="1:14" x14ac:dyDescent="0.3">
      <c r="A255" s="1">
        <v>39065</v>
      </c>
      <c r="B255">
        <v>11.32</v>
      </c>
      <c r="D255">
        <f t="shared" si="24"/>
        <v>4</v>
      </c>
      <c r="E255" s="1">
        <f t="shared" si="25"/>
        <v>39058</v>
      </c>
      <c r="F255" s="1">
        <f t="shared" si="26"/>
        <v>39057</v>
      </c>
      <c r="G255" s="1">
        <f t="shared" si="27"/>
        <v>39056</v>
      </c>
      <c r="H255" s="1">
        <f t="shared" si="28"/>
        <v>39055</v>
      </c>
      <c r="I255" s="2">
        <f>IF(SUMIFS($B$2:$B$3564,$A$2:$A$3564,"="&amp;E255)=0,IF(SUMIFS($B$2:$B$3564,$A$2:$A$3564,"="&amp;F255)=0,IF(SUMIFS($B$2:$B$3564,$A$2:$A$3564,"="&amp;G255)=0,SUMIFS($B$2:$B$3564,$A$2:$A$3564,"="&amp;H255),SUMIFS($B$2:$B$3564,$A$2:$A$3564,"="&amp;G255)),SUMIFS($B$2:$B$3564,$A$2:$A$3564,"="&amp;F255)),SUMIFS($B$2:$B$3564,$A$2:$A$3564,"="&amp;E255))</f>
        <v>11.22</v>
      </c>
      <c r="K255" s="2">
        <f>SUMIFS($J$2:$J$3564,$A$2:$A$3564,"&gt;"&amp;E255,$A$2:$A$3564,"&lt;="&amp;A255)</f>
        <v>0</v>
      </c>
      <c r="L255" s="2">
        <f t="shared" si="29"/>
        <v>0</v>
      </c>
      <c r="M255" s="2">
        <f t="shared" si="30"/>
        <v>1</v>
      </c>
      <c r="N255">
        <f t="shared" si="31"/>
        <v>0.88731726804865074</v>
      </c>
    </row>
    <row r="256" spans="1:14" x14ac:dyDescent="0.3">
      <c r="A256" s="1">
        <v>39066</v>
      </c>
      <c r="B256">
        <v>11.5</v>
      </c>
      <c r="D256">
        <f t="shared" si="24"/>
        <v>5</v>
      </c>
      <c r="E256" s="1">
        <f t="shared" si="25"/>
        <v>39059</v>
      </c>
      <c r="F256" s="1">
        <f t="shared" si="26"/>
        <v>39058</v>
      </c>
      <c r="G256" s="1">
        <f t="shared" si="27"/>
        <v>39057</v>
      </c>
      <c r="H256" s="1">
        <f t="shared" si="28"/>
        <v>39056</v>
      </c>
      <c r="I256" s="2">
        <f>IF(SUMIFS($B$2:$B$3564,$A$2:$A$3564,"="&amp;E256)=0,IF(SUMIFS($B$2:$B$3564,$A$2:$A$3564,"="&amp;F256)=0,IF(SUMIFS($B$2:$B$3564,$A$2:$A$3564,"="&amp;G256)=0,SUMIFS($B$2:$B$3564,$A$2:$A$3564,"="&amp;H256),SUMIFS($B$2:$B$3564,$A$2:$A$3564,"="&amp;G256)),SUMIFS($B$2:$B$3564,$A$2:$A$3564,"="&amp;F256)),SUMIFS($B$2:$B$3564,$A$2:$A$3564,"="&amp;E256))</f>
        <v>11.37</v>
      </c>
      <c r="K256" s="2">
        <f>SUMIFS($J$2:$J$3564,$A$2:$A$3564,"&gt;"&amp;E256,$A$2:$A$3564,"&lt;="&amp;A256)</f>
        <v>0</v>
      </c>
      <c r="L256" s="2">
        <f t="shared" si="29"/>
        <v>0</v>
      </c>
      <c r="M256" s="2">
        <f t="shared" si="30"/>
        <v>1</v>
      </c>
      <c r="N256">
        <f t="shared" si="31"/>
        <v>1.1368727606759759</v>
      </c>
    </row>
    <row r="257" spans="1:14" x14ac:dyDescent="0.3">
      <c r="A257" s="1">
        <v>39069</v>
      </c>
      <c r="B257">
        <v>12.03</v>
      </c>
      <c r="D257">
        <f t="shared" si="24"/>
        <v>1</v>
      </c>
      <c r="E257" s="1">
        <f t="shared" si="25"/>
        <v>39062</v>
      </c>
      <c r="F257" s="1">
        <f t="shared" si="26"/>
        <v>39061</v>
      </c>
      <c r="G257" s="1">
        <f t="shared" si="27"/>
        <v>39060</v>
      </c>
      <c r="H257" s="1">
        <f t="shared" si="28"/>
        <v>39059</v>
      </c>
      <c r="I257" s="2">
        <f>IF(SUMIFS($B$2:$B$3564,$A$2:$A$3564,"="&amp;E257)=0,IF(SUMIFS($B$2:$B$3564,$A$2:$A$3564,"="&amp;F257)=0,IF(SUMIFS($B$2:$B$3564,$A$2:$A$3564,"="&amp;G257)=0,SUMIFS($B$2:$B$3564,$A$2:$A$3564,"="&amp;H257),SUMIFS($B$2:$B$3564,$A$2:$A$3564,"="&amp;G257)),SUMIFS($B$2:$B$3564,$A$2:$A$3564,"="&amp;F257)),SUMIFS($B$2:$B$3564,$A$2:$A$3564,"="&amp;E257))</f>
        <v>11.42</v>
      </c>
      <c r="K257" s="2">
        <f>SUMIFS($J$2:$J$3564,$A$2:$A$3564,"&gt;"&amp;E257,$A$2:$A$3564,"&lt;="&amp;A257)</f>
        <v>0</v>
      </c>
      <c r="L257" s="2">
        <f t="shared" si="29"/>
        <v>0</v>
      </c>
      <c r="M257" s="2">
        <f t="shared" si="30"/>
        <v>1</v>
      </c>
      <c r="N257">
        <f t="shared" si="31"/>
        <v>5.2037325758723227</v>
      </c>
    </row>
    <row r="258" spans="1:14" x14ac:dyDescent="0.3">
      <c r="A258" s="1">
        <v>39070</v>
      </c>
      <c r="B258">
        <v>12.04</v>
      </c>
      <c r="D258">
        <f t="shared" ref="D258:D322" si="32">WEEKDAY(A258,2)</f>
        <v>2</v>
      </c>
      <c r="E258" s="1">
        <f t="shared" si="25"/>
        <v>39063</v>
      </c>
      <c r="F258" s="1">
        <f t="shared" si="26"/>
        <v>39062</v>
      </c>
      <c r="G258" s="1">
        <f t="shared" si="27"/>
        <v>39061</v>
      </c>
      <c r="H258" s="1">
        <f t="shared" si="28"/>
        <v>39060</v>
      </c>
      <c r="I258" s="2">
        <f>IF(SUMIFS($B$2:$B$3564,$A$2:$A$3564,"="&amp;E258)=0,IF(SUMIFS($B$2:$B$3564,$A$2:$A$3564,"="&amp;F258)=0,IF(SUMIFS($B$2:$B$3564,$A$2:$A$3564,"="&amp;G258)=0,SUMIFS($B$2:$B$3564,$A$2:$A$3564,"="&amp;H258),SUMIFS($B$2:$B$3564,$A$2:$A$3564,"="&amp;G258)),SUMIFS($B$2:$B$3564,$A$2:$A$3564,"="&amp;F258)),SUMIFS($B$2:$B$3564,$A$2:$A$3564,"="&amp;E258))</f>
        <v>11.37</v>
      </c>
      <c r="K258" s="2">
        <f>SUMIFS($J$2:$J$3564,$A$2:$A$3564,"&gt;"&amp;E258,$A$2:$A$3564,"&lt;="&amp;A258)</f>
        <v>0</v>
      </c>
      <c r="L258" s="2">
        <f t="shared" si="29"/>
        <v>0</v>
      </c>
      <c r="M258" s="2">
        <f t="shared" si="30"/>
        <v>1</v>
      </c>
      <c r="N258">
        <f t="shared" si="31"/>
        <v>5.7256132118230356</v>
      </c>
    </row>
    <row r="259" spans="1:14" x14ac:dyDescent="0.3">
      <c r="A259" s="1">
        <v>39071</v>
      </c>
      <c r="B259">
        <v>11.99</v>
      </c>
      <c r="D259">
        <f t="shared" si="32"/>
        <v>3</v>
      </c>
      <c r="E259" s="1">
        <f t="shared" si="25"/>
        <v>39064</v>
      </c>
      <c r="F259" s="1">
        <f t="shared" si="26"/>
        <v>39063</v>
      </c>
      <c r="G259" s="1">
        <f t="shared" si="27"/>
        <v>39062</v>
      </c>
      <c r="H259" s="1">
        <f t="shared" si="28"/>
        <v>39061</v>
      </c>
      <c r="I259" s="2">
        <f>IF(SUMIFS($B$2:$B$3564,$A$2:$A$3564,"="&amp;E259)=0,IF(SUMIFS($B$2:$B$3564,$A$2:$A$3564,"="&amp;F259)=0,IF(SUMIFS($B$2:$B$3564,$A$2:$A$3564,"="&amp;G259)=0,SUMIFS($B$2:$B$3564,$A$2:$A$3564,"="&amp;H259),SUMIFS($B$2:$B$3564,$A$2:$A$3564,"="&amp;G259)),SUMIFS($B$2:$B$3564,$A$2:$A$3564,"="&amp;F259)),SUMIFS($B$2:$B$3564,$A$2:$A$3564,"="&amp;E259))</f>
        <v>11.32</v>
      </c>
      <c r="K259" s="2">
        <f>SUMIFS($J$2:$J$3564,$A$2:$A$3564,"&gt;"&amp;E259,$A$2:$A$3564,"&lt;="&amp;A259)</f>
        <v>0</v>
      </c>
      <c r="L259" s="2">
        <f t="shared" si="29"/>
        <v>0</v>
      </c>
      <c r="M259" s="2">
        <f t="shared" si="30"/>
        <v>1</v>
      </c>
      <c r="N259">
        <f t="shared" si="31"/>
        <v>5.7501896264385985</v>
      </c>
    </row>
    <row r="260" spans="1:14" x14ac:dyDescent="0.3">
      <c r="A260" s="1">
        <v>39072</v>
      </c>
      <c r="B260">
        <v>11.9</v>
      </c>
      <c r="D260">
        <f t="shared" si="32"/>
        <v>4</v>
      </c>
      <c r="E260" s="1">
        <f t="shared" si="25"/>
        <v>39065</v>
      </c>
      <c r="F260" s="1">
        <f t="shared" si="26"/>
        <v>39064</v>
      </c>
      <c r="G260" s="1">
        <f t="shared" si="27"/>
        <v>39063</v>
      </c>
      <c r="H260" s="1">
        <f t="shared" si="28"/>
        <v>39062</v>
      </c>
      <c r="I260" s="2">
        <f>IF(SUMIFS($B$2:$B$3564,$A$2:$A$3564,"="&amp;E260)=0,IF(SUMIFS($B$2:$B$3564,$A$2:$A$3564,"="&amp;F260)=0,IF(SUMIFS($B$2:$B$3564,$A$2:$A$3564,"="&amp;G260)=0,SUMIFS($B$2:$B$3564,$A$2:$A$3564,"="&amp;H260),SUMIFS($B$2:$B$3564,$A$2:$A$3564,"="&amp;G260)),SUMIFS($B$2:$B$3564,$A$2:$A$3564,"="&amp;F260)),SUMIFS($B$2:$B$3564,$A$2:$A$3564,"="&amp;E260))</f>
        <v>11.32</v>
      </c>
      <c r="K260" s="2">
        <f>SUMIFS($J$2:$J$3564,$A$2:$A$3564,"&gt;"&amp;E260,$A$2:$A$3564,"&lt;="&amp;A260)</f>
        <v>0</v>
      </c>
      <c r="L260" s="2">
        <f t="shared" si="29"/>
        <v>0</v>
      </c>
      <c r="M260" s="2">
        <f t="shared" si="30"/>
        <v>1</v>
      </c>
      <c r="N260">
        <f t="shared" si="31"/>
        <v>4.9967327342446755</v>
      </c>
    </row>
    <row r="261" spans="1:14" x14ac:dyDescent="0.3">
      <c r="A261" s="1">
        <v>39073</v>
      </c>
      <c r="B261">
        <v>11.92</v>
      </c>
      <c r="D261">
        <f t="shared" si="32"/>
        <v>5</v>
      </c>
      <c r="E261" s="1">
        <f t="shared" si="25"/>
        <v>39066</v>
      </c>
      <c r="F261" s="1">
        <f t="shared" si="26"/>
        <v>39065</v>
      </c>
      <c r="G261" s="1">
        <f t="shared" si="27"/>
        <v>39064</v>
      </c>
      <c r="H261" s="1">
        <f t="shared" si="28"/>
        <v>39063</v>
      </c>
      <c r="I261" s="2">
        <f>IF(SUMIFS($B$2:$B$3564,$A$2:$A$3564,"="&amp;E261)=0,IF(SUMIFS($B$2:$B$3564,$A$2:$A$3564,"="&amp;F261)=0,IF(SUMIFS($B$2:$B$3564,$A$2:$A$3564,"="&amp;G261)=0,SUMIFS($B$2:$B$3564,$A$2:$A$3564,"="&amp;H261),SUMIFS($B$2:$B$3564,$A$2:$A$3564,"="&amp;G261)),SUMIFS($B$2:$B$3564,$A$2:$A$3564,"="&amp;F261)),SUMIFS($B$2:$B$3564,$A$2:$A$3564,"="&amp;E261))</f>
        <v>11.5</v>
      </c>
      <c r="K261" s="2">
        <f>SUMIFS($J$2:$J$3564,$A$2:$A$3564,"&gt;"&amp;E261,$A$2:$A$3564,"&lt;="&amp;A261)</f>
        <v>0</v>
      </c>
      <c r="L261" s="2">
        <f t="shared" si="29"/>
        <v>0</v>
      </c>
      <c r="M261" s="2">
        <f t="shared" si="30"/>
        <v>1</v>
      </c>
      <c r="N261">
        <f t="shared" si="31"/>
        <v>3.5870626267999417</v>
      </c>
    </row>
    <row r="262" spans="1:14" x14ac:dyDescent="0.3">
      <c r="A262" s="1">
        <v>39077</v>
      </c>
      <c r="B262">
        <v>11.86</v>
      </c>
      <c r="D262">
        <f t="shared" si="32"/>
        <v>2</v>
      </c>
      <c r="E262" s="1">
        <f t="shared" si="25"/>
        <v>39070</v>
      </c>
      <c r="F262" s="1">
        <f t="shared" si="26"/>
        <v>39069</v>
      </c>
      <c r="G262" s="1">
        <f t="shared" si="27"/>
        <v>39068</v>
      </c>
      <c r="H262" s="1">
        <f t="shared" si="28"/>
        <v>39067</v>
      </c>
      <c r="I262" s="2">
        <f>IF(SUMIFS($B$2:$B$3564,$A$2:$A$3564,"="&amp;E262)=0,IF(SUMIFS($B$2:$B$3564,$A$2:$A$3564,"="&amp;F262)=0,IF(SUMIFS($B$2:$B$3564,$A$2:$A$3564,"="&amp;G262)=0,SUMIFS($B$2:$B$3564,$A$2:$A$3564,"="&amp;H262),SUMIFS($B$2:$B$3564,$A$2:$A$3564,"="&amp;G262)),SUMIFS($B$2:$B$3564,$A$2:$A$3564,"="&amp;F262)),SUMIFS($B$2:$B$3564,$A$2:$A$3564,"="&amp;E262))</f>
        <v>12.04</v>
      </c>
      <c r="K262" s="2">
        <f>SUMIFS($J$2:$J$3564,$A$2:$A$3564,"&gt;"&amp;E262,$A$2:$A$3564,"&lt;="&amp;A262)</f>
        <v>0</v>
      </c>
      <c r="L262" s="2">
        <f t="shared" si="29"/>
        <v>0</v>
      </c>
      <c r="M262" s="2">
        <f t="shared" si="30"/>
        <v>1</v>
      </c>
      <c r="N262">
        <f t="shared" si="31"/>
        <v>-1.5063046311095516</v>
      </c>
    </row>
    <row r="263" spans="1:14" x14ac:dyDescent="0.3">
      <c r="A263" s="1">
        <v>39078</v>
      </c>
      <c r="B263">
        <v>11.79</v>
      </c>
      <c r="D263">
        <f t="shared" si="32"/>
        <v>3</v>
      </c>
      <c r="E263" s="1">
        <f t="shared" ref="E263:E327" si="33">A263-7</f>
        <v>39071</v>
      </c>
      <c r="F263" s="1">
        <f t="shared" si="26"/>
        <v>39070</v>
      </c>
      <c r="G263" s="1">
        <f t="shared" si="27"/>
        <v>39069</v>
      </c>
      <c r="H263" s="1">
        <f t="shared" si="28"/>
        <v>39068</v>
      </c>
      <c r="I263" s="2">
        <f>IF(SUMIFS($B$2:$B$3564,$A$2:$A$3564,"="&amp;E263)=0,IF(SUMIFS($B$2:$B$3564,$A$2:$A$3564,"="&amp;F263)=0,IF(SUMIFS($B$2:$B$3564,$A$2:$A$3564,"="&amp;G263)=0,SUMIFS($B$2:$B$3564,$A$2:$A$3564,"="&amp;H263),SUMIFS($B$2:$B$3564,$A$2:$A$3564,"="&amp;G263)),SUMIFS($B$2:$B$3564,$A$2:$A$3564,"="&amp;F263)),SUMIFS($B$2:$B$3564,$A$2:$A$3564,"="&amp;E263))</f>
        <v>11.99</v>
      </c>
      <c r="K263" s="2">
        <f>SUMIFS($J$2:$J$3564,$A$2:$A$3564,"&gt;"&amp;E263,$A$2:$A$3564,"&lt;="&amp;A263)</f>
        <v>0</v>
      </c>
      <c r="L263" s="2">
        <f t="shared" si="29"/>
        <v>0</v>
      </c>
      <c r="M263" s="2">
        <f t="shared" si="30"/>
        <v>1</v>
      </c>
      <c r="N263">
        <f t="shared" si="31"/>
        <v>-1.6821254490143371</v>
      </c>
    </row>
    <row r="264" spans="1:14" x14ac:dyDescent="0.3">
      <c r="A264" s="1">
        <v>39079</v>
      </c>
      <c r="B264">
        <v>11.86</v>
      </c>
      <c r="D264">
        <f t="shared" si="32"/>
        <v>4</v>
      </c>
      <c r="E264" s="1">
        <f t="shared" si="33"/>
        <v>39072</v>
      </c>
      <c r="F264" s="1">
        <f t="shared" ref="F264:F328" si="34">E264-1</f>
        <v>39071</v>
      </c>
      <c r="G264" s="1">
        <f t="shared" ref="G264:G328" si="35">E264-2</f>
        <v>39070</v>
      </c>
      <c r="H264" s="1">
        <f t="shared" ref="H264:H328" si="36">E264-3</f>
        <v>39069</v>
      </c>
      <c r="I264" s="2">
        <f>IF(SUMIFS($B$2:$B$3564,$A$2:$A$3564,"="&amp;E264)=0,IF(SUMIFS($B$2:$B$3564,$A$2:$A$3564,"="&amp;F264)=0,IF(SUMIFS($B$2:$B$3564,$A$2:$A$3564,"="&amp;G264)=0,SUMIFS($B$2:$B$3564,$A$2:$A$3564,"="&amp;H264),SUMIFS($B$2:$B$3564,$A$2:$A$3564,"="&amp;G264)),SUMIFS($B$2:$B$3564,$A$2:$A$3564,"="&amp;F264)),SUMIFS($B$2:$B$3564,$A$2:$A$3564,"="&amp;E264))</f>
        <v>11.9</v>
      </c>
      <c r="K264" s="2">
        <f>SUMIFS($J$2:$J$3564,$A$2:$A$3564,"&gt;"&amp;E264,$A$2:$A$3564,"&lt;="&amp;A264)</f>
        <v>0</v>
      </c>
      <c r="L264" s="2">
        <f t="shared" si="29"/>
        <v>0</v>
      </c>
      <c r="M264" s="2">
        <f t="shared" si="30"/>
        <v>1</v>
      </c>
      <c r="N264">
        <f t="shared" si="31"/>
        <v>-0.3367006547904407</v>
      </c>
    </row>
    <row r="265" spans="1:14" x14ac:dyDescent="0.3">
      <c r="A265" s="1">
        <v>39080</v>
      </c>
      <c r="B265">
        <v>11.75</v>
      </c>
      <c r="D265">
        <f t="shared" si="32"/>
        <v>5</v>
      </c>
      <c r="E265" s="1">
        <f t="shared" si="33"/>
        <v>39073</v>
      </c>
      <c r="F265" s="1">
        <f t="shared" si="34"/>
        <v>39072</v>
      </c>
      <c r="G265" s="1">
        <f t="shared" si="35"/>
        <v>39071</v>
      </c>
      <c r="H265" s="1">
        <f t="shared" si="36"/>
        <v>39070</v>
      </c>
      <c r="I265" s="2">
        <f>IF(SUMIFS($B$2:$B$3564,$A$2:$A$3564,"="&amp;E265)=0,IF(SUMIFS($B$2:$B$3564,$A$2:$A$3564,"="&amp;F265)=0,IF(SUMIFS($B$2:$B$3564,$A$2:$A$3564,"="&amp;G265)=0,SUMIFS($B$2:$B$3564,$A$2:$A$3564,"="&amp;H265),SUMIFS($B$2:$B$3564,$A$2:$A$3564,"="&amp;G265)),SUMIFS($B$2:$B$3564,$A$2:$A$3564,"="&amp;F265)),SUMIFS($B$2:$B$3564,$A$2:$A$3564,"="&amp;E265))</f>
        <v>11.92</v>
      </c>
      <c r="K265" s="2">
        <f>SUMIFS($J$2:$J$3564,$A$2:$A$3564,"&gt;"&amp;E265,$A$2:$A$3564,"&lt;="&amp;A265)</f>
        <v>0</v>
      </c>
      <c r="L265" s="2">
        <f t="shared" ref="L265:L329" si="37">IF(K265&lt;&gt;0,LOOKUP(K265,C259:C265,B259:B265),0)</f>
        <v>0</v>
      </c>
      <c r="M265" s="2">
        <f t="shared" ref="M265:M329" si="38">IF(K265&lt;&gt;0,L265/K265,1)</f>
        <v>1</v>
      </c>
      <c r="N265">
        <f t="shared" ref="N265:N329" si="39">LN(B265*M265/I265)*100</f>
        <v>-1.4364421047035727</v>
      </c>
    </row>
    <row r="266" spans="1:14" x14ac:dyDescent="0.3">
      <c r="A266" s="1">
        <v>39084</v>
      </c>
      <c r="B266">
        <v>11.51</v>
      </c>
      <c r="D266">
        <f t="shared" si="32"/>
        <v>2</v>
      </c>
      <c r="E266" s="1">
        <f t="shared" si="33"/>
        <v>39077</v>
      </c>
      <c r="F266" s="1">
        <f t="shared" si="34"/>
        <v>39076</v>
      </c>
      <c r="G266" s="1">
        <f t="shared" si="35"/>
        <v>39075</v>
      </c>
      <c r="H266" s="1">
        <f t="shared" si="36"/>
        <v>39074</v>
      </c>
      <c r="I266" s="2">
        <f>IF(SUMIFS($B$2:$B$3564,$A$2:$A$3564,"="&amp;E266)=0,IF(SUMIFS($B$2:$B$3564,$A$2:$A$3564,"="&amp;F266)=0,IF(SUMIFS($B$2:$B$3564,$A$2:$A$3564,"="&amp;G266)=0,SUMIFS($B$2:$B$3564,$A$2:$A$3564,"="&amp;H266),SUMIFS($B$2:$B$3564,$A$2:$A$3564,"="&amp;G266)),SUMIFS($B$2:$B$3564,$A$2:$A$3564,"="&amp;F266)),SUMIFS($B$2:$B$3564,$A$2:$A$3564,"="&amp;E266))</f>
        <v>11.86</v>
      </c>
      <c r="K266" s="2">
        <f>SUMIFS($J$2:$J$3564,$A$2:$A$3564,"&gt;"&amp;E266,$A$2:$A$3564,"&lt;="&amp;A266)</f>
        <v>0</v>
      </c>
      <c r="L266" s="2">
        <f t="shared" si="37"/>
        <v>0</v>
      </c>
      <c r="M266" s="2">
        <f t="shared" si="38"/>
        <v>1</v>
      </c>
      <c r="N266">
        <f t="shared" si="39"/>
        <v>-2.9955170835788043</v>
      </c>
    </row>
    <row r="267" spans="1:14" x14ac:dyDescent="0.3">
      <c r="A267" s="1">
        <v>39085</v>
      </c>
      <c r="B267">
        <v>11.51</v>
      </c>
      <c r="D267">
        <f t="shared" si="32"/>
        <v>3</v>
      </c>
      <c r="E267" s="1">
        <f t="shared" si="33"/>
        <v>39078</v>
      </c>
      <c r="F267" s="1">
        <f t="shared" si="34"/>
        <v>39077</v>
      </c>
      <c r="G267" s="1">
        <f t="shared" si="35"/>
        <v>39076</v>
      </c>
      <c r="H267" s="1">
        <f t="shared" si="36"/>
        <v>39075</v>
      </c>
      <c r="I267" s="2">
        <f>IF(SUMIFS($B$2:$B$3564,$A$2:$A$3564,"="&amp;E267)=0,IF(SUMIFS($B$2:$B$3564,$A$2:$A$3564,"="&amp;F267)=0,IF(SUMIFS($B$2:$B$3564,$A$2:$A$3564,"="&amp;G267)=0,SUMIFS($B$2:$B$3564,$A$2:$A$3564,"="&amp;H267),SUMIFS($B$2:$B$3564,$A$2:$A$3564,"="&amp;G267)),SUMIFS($B$2:$B$3564,$A$2:$A$3564,"="&amp;F267)),SUMIFS($B$2:$B$3564,$A$2:$A$3564,"="&amp;E267))</f>
        <v>11.79</v>
      </c>
      <c r="K267" s="2">
        <f>SUMIFS($J$2:$J$3564,$A$2:$A$3564,"&gt;"&amp;E267,$A$2:$A$3564,"&lt;="&amp;A267)</f>
        <v>0</v>
      </c>
      <c r="L267" s="2">
        <f>IF(K267&lt;&gt;0,LOOKUP(K267,C260:C267,B260:B267),0)</f>
        <v>0</v>
      </c>
      <c r="M267" s="2">
        <f t="shared" si="38"/>
        <v>1</v>
      </c>
      <c r="N267">
        <f t="shared" si="39"/>
        <v>-2.4035491815488275</v>
      </c>
    </row>
    <row r="268" spans="1:14" x14ac:dyDescent="0.3">
      <c r="A268" s="1">
        <v>39086</v>
      </c>
      <c r="B268">
        <v>11.27</v>
      </c>
      <c r="D268">
        <f t="shared" si="32"/>
        <v>4</v>
      </c>
      <c r="E268" s="1">
        <f t="shared" si="33"/>
        <v>39079</v>
      </c>
      <c r="F268" s="1">
        <f t="shared" si="34"/>
        <v>39078</v>
      </c>
      <c r="G268" s="1">
        <f t="shared" si="35"/>
        <v>39077</v>
      </c>
      <c r="H268" s="1">
        <f t="shared" si="36"/>
        <v>39076</v>
      </c>
      <c r="I268" s="2">
        <f>IF(SUMIFS($B$2:$B$3564,$A$2:$A$3564,"="&amp;E268)=0,IF(SUMIFS($B$2:$B$3564,$A$2:$A$3564,"="&amp;F268)=0,IF(SUMIFS($B$2:$B$3564,$A$2:$A$3564,"="&amp;G268)=0,SUMIFS($B$2:$B$3564,$A$2:$A$3564,"="&amp;H268),SUMIFS($B$2:$B$3564,$A$2:$A$3564,"="&amp;G268)),SUMIFS($B$2:$B$3564,$A$2:$A$3564,"="&amp;F268)),SUMIFS($B$2:$B$3564,$A$2:$A$3564,"="&amp;E268))</f>
        <v>11.86</v>
      </c>
      <c r="K268" s="2">
        <f>SUMIFS($J$2:$J$3564,$A$2:$A$3564,"&gt;"&amp;E268,$A$2:$A$3564,"&lt;="&amp;A268)</f>
        <v>0</v>
      </c>
      <c r="L268" s="2">
        <f>IF(K268&lt;&gt;0,LOOKUP(K268,C261:C268,B261:B268),0)</f>
        <v>0</v>
      </c>
      <c r="M268" s="2">
        <f t="shared" si="38"/>
        <v>1</v>
      </c>
      <c r="N268">
        <f t="shared" si="39"/>
        <v>-5.1027065517894483</v>
      </c>
    </row>
    <row r="269" spans="1:14" x14ac:dyDescent="0.3">
      <c r="A269" s="1">
        <v>39087</v>
      </c>
      <c r="B269">
        <v>11.09</v>
      </c>
      <c r="D269">
        <f t="shared" si="32"/>
        <v>5</v>
      </c>
      <c r="E269" s="1">
        <f t="shared" si="33"/>
        <v>39080</v>
      </c>
      <c r="F269" s="1">
        <f t="shared" si="34"/>
        <v>39079</v>
      </c>
      <c r="G269" s="1">
        <f t="shared" si="35"/>
        <v>39078</v>
      </c>
      <c r="H269" s="1">
        <f t="shared" si="36"/>
        <v>39077</v>
      </c>
      <c r="I269" s="2">
        <f>IF(SUMIFS($B$2:$B$3564,$A$2:$A$3564,"="&amp;E269)=0,IF(SUMIFS($B$2:$B$3564,$A$2:$A$3564,"="&amp;F269)=0,IF(SUMIFS($B$2:$B$3564,$A$2:$A$3564,"="&amp;G269)=0,SUMIFS($B$2:$B$3564,$A$2:$A$3564,"="&amp;H269),SUMIFS($B$2:$B$3564,$A$2:$A$3564,"="&amp;G269)),SUMIFS($B$2:$B$3564,$A$2:$A$3564,"="&amp;F269)),SUMIFS($B$2:$B$3564,$A$2:$A$3564,"="&amp;E269))</f>
        <v>11.75</v>
      </c>
      <c r="K269" s="2">
        <f>SUMIFS($J$2:$J$3564,$A$2:$A$3564,"&gt;"&amp;E269,$A$2:$A$3564,"&lt;="&amp;A269)</f>
        <v>0</v>
      </c>
      <c r="L269" s="2">
        <f>IF(K269&lt;&gt;0,LOOKUP(K269,C262:C269,B262:B269),0)</f>
        <v>0</v>
      </c>
      <c r="M269" s="2">
        <f t="shared" si="38"/>
        <v>1</v>
      </c>
      <c r="N269">
        <f t="shared" si="39"/>
        <v>-5.7809439227892314</v>
      </c>
    </row>
    <row r="270" spans="1:14" x14ac:dyDescent="0.3">
      <c r="A270" s="1">
        <v>39090</v>
      </c>
      <c r="B270">
        <v>11.16</v>
      </c>
      <c r="D270">
        <f t="shared" si="32"/>
        <v>1</v>
      </c>
      <c r="E270" s="1">
        <f t="shared" si="33"/>
        <v>39083</v>
      </c>
      <c r="F270" s="1">
        <f t="shared" si="34"/>
        <v>39082</v>
      </c>
      <c r="G270" s="1">
        <f t="shared" si="35"/>
        <v>39081</v>
      </c>
      <c r="H270" s="1">
        <f t="shared" si="36"/>
        <v>39080</v>
      </c>
      <c r="I270" s="2">
        <f>IF(SUMIFS($B$2:$B$3564,$A$2:$A$3564,"="&amp;E270)=0,IF(SUMIFS($B$2:$B$3564,$A$2:$A$3564,"="&amp;F270)=0,IF(SUMIFS($B$2:$B$3564,$A$2:$A$3564,"="&amp;G270)=0,SUMIFS($B$2:$B$3564,$A$2:$A$3564,"="&amp;H270),SUMIFS($B$2:$B$3564,$A$2:$A$3564,"="&amp;G270)),SUMIFS($B$2:$B$3564,$A$2:$A$3564,"="&amp;F270)),SUMIFS($B$2:$B$3564,$A$2:$A$3564,"="&amp;E270))</f>
        <v>11.75</v>
      </c>
      <c r="K270" s="2">
        <f>SUMIFS($J$2:$J$3564,$A$2:$A$3564,"&gt;"&amp;E270,$A$2:$A$3564,"&lt;="&amp;A270)</f>
        <v>0</v>
      </c>
      <c r="L270" s="2">
        <f>IF(K270&lt;&gt;0,LOOKUP(K270,C263:C270,B263:B270),0)</f>
        <v>0</v>
      </c>
      <c r="M270" s="2">
        <f t="shared" si="38"/>
        <v>1</v>
      </c>
      <c r="N270">
        <f t="shared" si="39"/>
        <v>-5.151728363700312</v>
      </c>
    </row>
    <row r="271" spans="1:14" x14ac:dyDescent="0.3">
      <c r="A271" s="1">
        <v>39091</v>
      </c>
      <c r="B271">
        <v>11.1</v>
      </c>
      <c r="D271">
        <f t="shared" si="32"/>
        <v>2</v>
      </c>
      <c r="E271" s="1">
        <f t="shared" si="33"/>
        <v>39084</v>
      </c>
      <c r="F271" s="1">
        <f t="shared" si="34"/>
        <v>39083</v>
      </c>
      <c r="G271" s="1">
        <f t="shared" si="35"/>
        <v>39082</v>
      </c>
      <c r="H271" s="1">
        <f t="shared" si="36"/>
        <v>39081</v>
      </c>
      <c r="I271" s="2">
        <v>11.75</v>
      </c>
      <c r="K271" s="2">
        <f>SUMIFS($J$2:$J$3564,$A$2:$A$3564,"&gt;"&amp;E271,$A$2:$A$3564,"&lt;="&amp;A271)</f>
        <v>0</v>
      </c>
      <c r="L271" s="2">
        <f>IF(K271&lt;&gt;0,LOOKUP(K271,C264:C271,B264:B271),0)</f>
        <v>0</v>
      </c>
      <c r="M271" s="2">
        <f t="shared" si="38"/>
        <v>1</v>
      </c>
      <c r="N271">
        <f t="shared" si="39"/>
        <v>-5.6908132271879603</v>
      </c>
    </row>
    <row r="272" spans="1:14" x14ac:dyDescent="0.3">
      <c r="A272" s="1">
        <v>39092</v>
      </c>
      <c r="B272">
        <v>11.12</v>
      </c>
      <c r="D272">
        <f t="shared" si="32"/>
        <v>3</v>
      </c>
      <c r="E272" s="1">
        <f t="shared" si="33"/>
        <v>39085</v>
      </c>
      <c r="F272" s="1">
        <f t="shared" si="34"/>
        <v>39084</v>
      </c>
      <c r="G272" s="1">
        <f t="shared" si="35"/>
        <v>39083</v>
      </c>
      <c r="H272" s="1">
        <f t="shared" si="36"/>
        <v>39082</v>
      </c>
      <c r="I272" s="2">
        <f>IF(SUMIFS($B$2:$B$3564,$A$2:$A$3564,"="&amp;E272)=0,IF(SUMIFS($B$2:$B$3564,$A$2:$A$3564,"="&amp;F272)=0,IF(SUMIFS($B$2:$B$3564,$A$2:$A$3564,"="&amp;G272)=0,SUMIFS($B$2:$B$3564,$A$2:$A$3564,"="&amp;H272),SUMIFS($B$2:$B$3564,$A$2:$A$3564,"="&amp;G272)),SUMIFS($B$2:$B$3564,$A$2:$A$3564,"="&amp;F272)),SUMIFS($B$2:$B$3564,$A$2:$A$3564,"="&amp;E272))</f>
        <v>11.51</v>
      </c>
      <c r="K272" s="2">
        <f>SUMIFS($J$2:$J$3564,$A$2:$A$3564,"&gt;"&amp;E272,$A$2:$A$3564,"&lt;="&amp;A272)</f>
        <v>0</v>
      </c>
      <c r="L272" s="2">
        <f>IF(K272&lt;&gt;0,LOOKUP(K272,C265:C272,B265:B272),0)</f>
        <v>0</v>
      </c>
      <c r="M272" s="2">
        <f t="shared" si="38"/>
        <v>1</v>
      </c>
      <c r="N272">
        <f t="shared" si="39"/>
        <v>-3.4470933911355051</v>
      </c>
    </row>
    <row r="273" spans="1:14" x14ac:dyDescent="0.3">
      <c r="A273" s="1">
        <v>39093</v>
      </c>
      <c r="B273">
        <v>11.02</v>
      </c>
      <c r="D273">
        <f t="shared" si="32"/>
        <v>4</v>
      </c>
      <c r="E273" s="1">
        <f t="shared" si="33"/>
        <v>39086</v>
      </c>
      <c r="F273" s="1">
        <f t="shared" si="34"/>
        <v>39085</v>
      </c>
      <c r="G273" s="1">
        <f t="shared" si="35"/>
        <v>39084</v>
      </c>
      <c r="H273" s="1">
        <f t="shared" si="36"/>
        <v>39083</v>
      </c>
      <c r="I273" s="2">
        <f>IF(SUMIFS($B$2:$B$3564,$A$2:$A$3564,"="&amp;E273)=0,IF(SUMIFS($B$2:$B$3564,$A$2:$A$3564,"="&amp;F273)=0,IF(SUMIFS($B$2:$B$3564,$A$2:$A$3564,"="&amp;G273)=0,SUMIFS($B$2:$B$3564,$A$2:$A$3564,"="&amp;H273),SUMIFS($B$2:$B$3564,$A$2:$A$3564,"="&amp;G273)),SUMIFS($B$2:$B$3564,$A$2:$A$3564,"="&amp;F273)),SUMIFS($B$2:$B$3564,$A$2:$A$3564,"="&amp;E273))</f>
        <v>11.27</v>
      </c>
      <c r="K273" s="2">
        <f>SUMIFS($J$2:$J$3564,$A$2:$A$3564,"&gt;"&amp;E273,$A$2:$A$3564,"&lt;="&amp;A273)</f>
        <v>0</v>
      </c>
      <c r="L273" s="2">
        <f t="shared" si="37"/>
        <v>0</v>
      </c>
      <c r="M273" s="2">
        <f t="shared" si="38"/>
        <v>1</v>
      </c>
      <c r="N273">
        <f t="shared" si="39"/>
        <v>-2.2432524326916514</v>
      </c>
    </row>
    <row r="274" spans="1:14" x14ac:dyDescent="0.3">
      <c r="A274" s="1">
        <v>39094</v>
      </c>
      <c r="B274">
        <v>10.93</v>
      </c>
      <c r="D274">
        <f t="shared" si="32"/>
        <v>5</v>
      </c>
      <c r="E274" s="1">
        <f t="shared" si="33"/>
        <v>39087</v>
      </c>
      <c r="F274" s="1">
        <f t="shared" si="34"/>
        <v>39086</v>
      </c>
      <c r="G274" s="1">
        <f t="shared" si="35"/>
        <v>39085</v>
      </c>
      <c r="H274" s="1">
        <f t="shared" si="36"/>
        <v>39084</v>
      </c>
      <c r="I274" s="2">
        <f>IF(SUMIFS($B$2:$B$3564,$A$2:$A$3564,"="&amp;E274)=0,IF(SUMIFS($B$2:$B$3564,$A$2:$A$3564,"="&amp;F274)=0,IF(SUMIFS($B$2:$B$3564,$A$2:$A$3564,"="&amp;G274)=0,SUMIFS($B$2:$B$3564,$A$2:$A$3564,"="&amp;H274),SUMIFS($B$2:$B$3564,$A$2:$A$3564,"="&amp;G274)),SUMIFS($B$2:$B$3564,$A$2:$A$3564,"="&amp;F274)),SUMIFS($B$2:$B$3564,$A$2:$A$3564,"="&amp;E274))</f>
        <v>11.09</v>
      </c>
      <c r="K274" s="2">
        <f>SUMIFS($J$2:$J$3564,$A$2:$A$3564,"&gt;"&amp;E274,$A$2:$A$3564,"&lt;="&amp;A274)</f>
        <v>0</v>
      </c>
      <c r="L274" s="2">
        <f t="shared" si="37"/>
        <v>0</v>
      </c>
      <c r="M274" s="2">
        <f t="shared" si="38"/>
        <v>1</v>
      </c>
      <c r="N274">
        <f t="shared" si="39"/>
        <v>-1.4532499173828468</v>
      </c>
    </row>
    <row r="275" spans="1:14" x14ac:dyDescent="0.3">
      <c r="A275" s="1">
        <v>39098</v>
      </c>
      <c r="B275">
        <v>10.91</v>
      </c>
      <c r="D275">
        <f t="shared" si="32"/>
        <v>2</v>
      </c>
      <c r="E275" s="1">
        <f t="shared" si="33"/>
        <v>39091</v>
      </c>
      <c r="F275" s="1">
        <f t="shared" si="34"/>
        <v>39090</v>
      </c>
      <c r="G275" s="1">
        <f t="shared" si="35"/>
        <v>39089</v>
      </c>
      <c r="H275" s="1">
        <f t="shared" si="36"/>
        <v>39088</v>
      </c>
      <c r="I275" s="2">
        <f>IF(SUMIFS($B$2:$B$3564,$A$2:$A$3564,"="&amp;E275)=0,IF(SUMIFS($B$2:$B$3564,$A$2:$A$3564,"="&amp;F275)=0,IF(SUMIFS($B$2:$B$3564,$A$2:$A$3564,"="&amp;G275)=0,SUMIFS($B$2:$B$3564,$A$2:$A$3564,"="&amp;H275),SUMIFS($B$2:$B$3564,$A$2:$A$3564,"="&amp;G275)),SUMIFS($B$2:$B$3564,$A$2:$A$3564,"="&amp;F275)),SUMIFS($B$2:$B$3564,$A$2:$A$3564,"="&amp;E275))</f>
        <v>11.1</v>
      </c>
      <c r="K275" s="2">
        <f>SUMIFS($J$2:$J$3564,$A$2:$A$3564,"&gt;"&amp;E275,$A$2:$A$3564,"&lt;="&amp;A275)</f>
        <v>0</v>
      </c>
      <c r="L275" s="2">
        <f t="shared" si="37"/>
        <v>0</v>
      </c>
      <c r="M275" s="2">
        <f t="shared" si="38"/>
        <v>1</v>
      </c>
      <c r="N275">
        <f t="shared" si="39"/>
        <v>-1.7265308473308938</v>
      </c>
    </row>
    <row r="276" spans="1:14" x14ac:dyDescent="0.3">
      <c r="A276" s="1">
        <v>39099</v>
      </c>
      <c r="B276">
        <v>10.76</v>
      </c>
      <c r="D276">
        <f t="shared" si="32"/>
        <v>3</v>
      </c>
      <c r="E276" s="1">
        <f t="shared" si="33"/>
        <v>39092</v>
      </c>
      <c r="F276" s="1">
        <f t="shared" si="34"/>
        <v>39091</v>
      </c>
      <c r="G276" s="1">
        <f t="shared" si="35"/>
        <v>39090</v>
      </c>
      <c r="H276" s="1">
        <f t="shared" si="36"/>
        <v>39089</v>
      </c>
      <c r="I276" s="2">
        <f>IF(SUMIFS($B$2:$B$3564,$A$2:$A$3564,"="&amp;E276)=0,IF(SUMIFS($B$2:$B$3564,$A$2:$A$3564,"="&amp;F276)=0,IF(SUMIFS($B$2:$B$3564,$A$2:$A$3564,"="&amp;G276)=0,SUMIFS($B$2:$B$3564,$A$2:$A$3564,"="&amp;H276),SUMIFS($B$2:$B$3564,$A$2:$A$3564,"="&amp;G276)),SUMIFS($B$2:$B$3564,$A$2:$A$3564,"="&amp;F276)),SUMIFS($B$2:$B$3564,$A$2:$A$3564,"="&amp;E276))</f>
        <v>11.12</v>
      </c>
      <c r="K276" s="2">
        <f>SUMIFS($J$2:$J$3564,$A$2:$A$3564,"&gt;"&amp;E276,$A$2:$A$3564,"&lt;="&amp;A276)</f>
        <v>0</v>
      </c>
      <c r="L276" s="2">
        <f t="shared" si="37"/>
        <v>0</v>
      </c>
      <c r="M276" s="2">
        <f t="shared" si="38"/>
        <v>1</v>
      </c>
      <c r="N276">
        <f t="shared" si="39"/>
        <v>-3.2909734088797866</v>
      </c>
    </row>
    <row r="277" spans="1:14" x14ac:dyDescent="0.3">
      <c r="A277" s="1">
        <v>39100</v>
      </c>
      <c r="B277">
        <v>10.71</v>
      </c>
      <c r="D277">
        <f t="shared" si="32"/>
        <v>4</v>
      </c>
      <c r="E277" s="1">
        <f t="shared" si="33"/>
        <v>39093</v>
      </c>
      <c r="F277" s="1">
        <f t="shared" si="34"/>
        <v>39092</v>
      </c>
      <c r="G277" s="1">
        <f t="shared" si="35"/>
        <v>39091</v>
      </c>
      <c r="H277" s="1">
        <f t="shared" si="36"/>
        <v>39090</v>
      </c>
      <c r="I277" s="2">
        <f>IF(SUMIFS($B$2:$B$3564,$A$2:$A$3564,"="&amp;E277)=0,IF(SUMIFS($B$2:$B$3564,$A$2:$A$3564,"="&amp;F277)=0,IF(SUMIFS($B$2:$B$3564,$A$2:$A$3564,"="&amp;G277)=0,SUMIFS($B$2:$B$3564,$A$2:$A$3564,"="&amp;H277),SUMIFS($B$2:$B$3564,$A$2:$A$3564,"="&amp;G277)),SUMIFS($B$2:$B$3564,$A$2:$A$3564,"="&amp;F277)),SUMIFS($B$2:$B$3564,$A$2:$A$3564,"="&amp;E277))</f>
        <v>11.02</v>
      </c>
      <c r="K277" s="2">
        <f>SUMIFS($J$2:$J$3564,$A$2:$A$3564,"&gt;"&amp;E277,$A$2:$A$3564,"&lt;="&amp;A277)</f>
        <v>0</v>
      </c>
      <c r="L277" s="2">
        <f t="shared" si="37"/>
        <v>0</v>
      </c>
      <c r="M277" s="2">
        <f t="shared" si="38"/>
        <v>1</v>
      </c>
      <c r="N277">
        <f t="shared" si="39"/>
        <v>-2.8533919265110894</v>
      </c>
    </row>
    <row r="278" spans="1:14" x14ac:dyDescent="0.3">
      <c r="A278" s="1">
        <v>39101</v>
      </c>
      <c r="B278">
        <v>10.86</v>
      </c>
      <c r="D278">
        <f t="shared" si="32"/>
        <v>5</v>
      </c>
      <c r="E278" s="1">
        <f t="shared" si="33"/>
        <v>39094</v>
      </c>
      <c r="F278" s="1">
        <f t="shared" si="34"/>
        <v>39093</v>
      </c>
      <c r="G278" s="1">
        <f t="shared" si="35"/>
        <v>39092</v>
      </c>
      <c r="H278" s="1">
        <f t="shared" si="36"/>
        <v>39091</v>
      </c>
      <c r="I278" s="2">
        <f>IF(SUMIFS($B$2:$B$3564,$A$2:$A$3564,"="&amp;E278)=0,IF(SUMIFS($B$2:$B$3564,$A$2:$A$3564,"="&amp;F278)=0,IF(SUMIFS($B$2:$B$3564,$A$2:$A$3564,"="&amp;G278)=0,SUMIFS($B$2:$B$3564,$A$2:$A$3564,"="&amp;H278),SUMIFS($B$2:$B$3564,$A$2:$A$3564,"="&amp;G278)),SUMIFS($B$2:$B$3564,$A$2:$A$3564,"="&amp;F278)),SUMIFS($B$2:$B$3564,$A$2:$A$3564,"="&amp;E278))</f>
        <v>10.93</v>
      </c>
      <c r="K278" s="2">
        <f>SUMIFS($J$2:$J$3564,$A$2:$A$3564,"&gt;"&amp;E278,$A$2:$A$3564,"&lt;="&amp;A278)</f>
        <v>0</v>
      </c>
      <c r="L278" s="2">
        <f t="shared" si="37"/>
        <v>0</v>
      </c>
      <c r="M278" s="2">
        <f t="shared" si="38"/>
        <v>1</v>
      </c>
      <c r="N278">
        <f t="shared" si="39"/>
        <v>-0.64249876826578856</v>
      </c>
    </row>
    <row r="279" spans="1:14" x14ac:dyDescent="0.3">
      <c r="A279" s="1">
        <v>39104</v>
      </c>
      <c r="B279">
        <v>10.93</v>
      </c>
      <c r="D279">
        <f t="shared" si="32"/>
        <v>1</v>
      </c>
      <c r="E279" s="1">
        <f t="shared" si="33"/>
        <v>39097</v>
      </c>
      <c r="F279" s="1">
        <f t="shared" si="34"/>
        <v>39096</v>
      </c>
      <c r="G279" s="1">
        <f t="shared" si="35"/>
        <v>39095</v>
      </c>
      <c r="H279" s="1">
        <f t="shared" si="36"/>
        <v>39094</v>
      </c>
      <c r="I279" s="2">
        <f>IF(SUMIFS($B$2:$B$3564,$A$2:$A$3564,"="&amp;E279)=0,IF(SUMIFS($B$2:$B$3564,$A$2:$A$3564,"="&amp;F279)=0,IF(SUMIFS($B$2:$B$3564,$A$2:$A$3564,"="&amp;G279)=0,SUMIFS($B$2:$B$3564,$A$2:$A$3564,"="&amp;H279),SUMIFS($B$2:$B$3564,$A$2:$A$3564,"="&amp;G279)),SUMIFS($B$2:$B$3564,$A$2:$A$3564,"="&amp;F279)),SUMIFS($B$2:$B$3564,$A$2:$A$3564,"="&amp;E279))</f>
        <v>10.93</v>
      </c>
      <c r="K279" s="2">
        <f>SUMIFS($J$2:$J$3564,$A$2:$A$3564,"&gt;"&amp;E279,$A$2:$A$3564,"&lt;="&amp;A279)</f>
        <v>0</v>
      </c>
      <c r="L279" s="2">
        <f t="shared" si="37"/>
        <v>0</v>
      </c>
      <c r="M279" s="2">
        <f t="shared" si="38"/>
        <v>1</v>
      </c>
      <c r="N279">
        <f t="shared" si="39"/>
        <v>0</v>
      </c>
    </row>
    <row r="280" spans="1:14" x14ac:dyDescent="0.3">
      <c r="A280" s="1">
        <v>39105</v>
      </c>
      <c r="B280">
        <v>10.79</v>
      </c>
      <c r="D280">
        <f t="shared" si="32"/>
        <v>2</v>
      </c>
      <c r="E280" s="1">
        <f t="shared" si="33"/>
        <v>39098</v>
      </c>
      <c r="F280" s="1">
        <f t="shared" si="34"/>
        <v>39097</v>
      </c>
      <c r="G280" s="1">
        <f t="shared" si="35"/>
        <v>39096</v>
      </c>
      <c r="H280" s="1">
        <f t="shared" si="36"/>
        <v>39095</v>
      </c>
      <c r="I280" s="2">
        <f>IF(SUMIFS($B$2:$B$3564,$A$2:$A$3564,"="&amp;E280)=0,IF(SUMIFS($B$2:$B$3564,$A$2:$A$3564,"="&amp;F280)=0,IF(SUMIFS($B$2:$B$3564,$A$2:$A$3564,"="&amp;G280)=0,SUMIFS($B$2:$B$3564,$A$2:$A$3564,"="&amp;H280),SUMIFS($B$2:$B$3564,$A$2:$A$3564,"="&amp;G280)),SUMIFS($B$2:$B$3564,$A$2:$A$3564,"="&amp;F280)),SUMIFS($B$2:$B$3564,$A$2:$A$3564,"="&amp;E280))</f>
        <v>10.91</v>
      </c>
      <c r="K280" s="2">
        <f>SUMIFS($J$2:$J$3564,$A$2:$A$3564,"&gt;"&amp;E280,$A$2:$A$3564,"&lt;="&amp;A280)</f>
        <v>0</v>
      </c>
      <c r="L280" s="2">
        <f t="shared" si="37"/>
        <v>0</v>
      </c>
      <c r="M280" s="2">
        <f t="shared" si="38"/>
        <v>1</v>
      </c>
      <c r="N280">
        <f t="shared" si="39"/>
        <v>-1.1060020574936196</v>
      </c>
    </row>
    <row r="281" spans="1:14" x14ac:dyDescent="0.3">
      <c r="A281" s="1">
        <v>39106</v>
      </c>
      <c r="B281">
        <v>10.76</v>
      </c>
      <c r="D281">
        <f t="shared" si="32"/>
        <v>3</v>
      </c>
      <c r="E281" s="1">
        <f t="shared" si="33"/>
        <v>39099</v>
      </c>
      <c r="F281" s="1">
        <f t="shared" si="34"/>
        <v>39098</v>
      </c>
      <c r="G281" s="1">
        <f t="shared" si="35"/>
        <v>39097</v>
      </c>
      <c r="H281" s="1">
        <f t="shared" si="36"/>
        <v>39096</v>
      </c>
      <c r="I281" s="2">
        <f>IF(SUMIFS($B$2:$B$3564,$A$2:$A$3564,"="&amp;E281)=0,IF(SUMIFS($B$2:$B$3564,$A$2:$A$3564,"="&amp;F281)=0,IF(SUMIFS($B$2:$B$3564,$A$2:$A$3564,"="&amp;G281)=0,SUMIFS($B$2:$B$3564,$A$2:$A$3564,"="&amp;H281),SUMIFS($B$2:$B$3564,$A$2:$A$3564,"="&amp;G281)),SUMIFS($B$2:$B$3564,$A$2:$A$3564,"="&amp;F281)),SUMIFS($B$2:$B$3564,$A$2:$A$3564,"="&amp;E281))</f>
        <v>10.76</v>
      </c>
      <c r="K281" s="2">
        <f>SUMIFS($J$2:$J$3564,$A$2:$A$3564,"&gt;"&amp;E281,$A$2:$A$3564,"&lt;="&amp;A281)</f>
        <v>0</v>
      </c>
      <c r="L281" s="2">
        <f t="shared" si="37"/>
        <v>0</v>
      </c>
      <c r="M281" s="2">
        <f t="shared" si="38"/>
        <v>1</v>
      </c>
      <c r="N281">
        <f t="shared" si="39"/>
        <v>0</v>
      </c>
    </row>
    <row r="282" spans="1:14" x14ac:dyDescent="0.3">
      <c r="A282" s="1">
        <v>39107</v>
      </c>
      <c r="B282">
        <v>10.69</v>
      </c>
      <c r="D282">
        <f t="shared" si="32"/>
        <v>4</v>
      </c>
      <c r="E282" s="1">
        <f t="shared" si="33"/>
        <v>39100</v>
      </c>
      <c r="F282" s="1">
        <f t="shared" si="34"/>
        <v>39099</v>
      </c>
      <c r="G282" s="1">
        <f t="shared" si="35"/>
        <v>39098</v>
      </c>
      <c r="H282" s="1">
        <f t="shared" si="36"/>
        <v>39097</v>
      </c>
      <c r="I282" s="2">
        <f>IF(SUMIFS($B$2:$B$3564,$A$2:$A$3564,"="&amp;E282)=0,IF(SUMIFS($B$2:$B$3564,$A$2:$A$3564,"="&amp;F282)=0,IF(SUMIFS($B$2:$B$3564,$A$2:$A$3564,"="&amp;G282)=0,SUMIFS($B$2:$B$3564,$A$2:$A$3564,"="&amp;H282),SUMIFS($B$2:$B$3564,$A$2:$A$3564,"="&amp;G282)),SUMIFS($B$2:$B$3564,$A$2:$A$3564,"="&amp;F282)),SUMIFS($B$2:$B$3564,$A$2:$A$3564,"="&amp;E282))</f>
        <v>10.71</v>
      </c>
      <c r="K282" s="2">
        <f>SUMIFS($J$2:$J$3564,$A$2:$A$3564,"&gt;"&amp;E282,$A$2:$A$3564,"&lt;="&amp;A282)</f>
        <v>0</v>
      </c>
      <c r="L282" s="2">
        <f t="shared" si="37"/>
        <v>0</v>
      </c>
      <c r="M282" s="2">
        <f t="shared" si="38"/>
        <v>1</v>
      </c>
      <c r="N282">
        <f t="shared" si="39"/>
        <v>-0.18691594227036473</v>
      </c>
    </row>
    <row r="283" spans="1:14" x14ac:dyDescent="0.3">
      <c r="A283" s="1">
        <v>39108</v>
      </c>
      <c r="B283">
        <v>10.72</v>
      </c>
      <c r="D283">
        <f t="shared" si="32"/>
        <v>5</v>
      </c>
      <c r="E283" s="1">
        <f t="shared" si="33"/>
        <v>39101</v>
      </c>
      <c r="F283" s="1">
        <f t="shared" si="34"/>
        <v>39100</v>
      </c>
      <c r="G283" s="1">
        <f t="shared" si="35"/>
        <v>39099</v>
      </c>
      <c r="H283" s="1">
        <f t="shared" si="36"/>
        <v>39098</v>
      </c>
      <c r="I283" s="2">
        <f>IF(SUMIFS($B$2:$B$3564,$A$2:$A$3564,"="&amp;E283)=0,IF(SUMIFS($B$2:$B$3564,$A$2:$A$3564,"="&amp;F283)=0,IF(SUMIFS($B$2:$B$3564,$A$2:$A$3564,"="&amp;G283)=0,SUMIFS($B$2:$B$3564,$A$2:$A$3564,"="&amp;H283),SUMIFS($B$2:$B$3564,$A$2:$A$3564,"="&amp;G283)),SUMIFS($B$2:$B$3564,$A$2:$A$3564,"="&amp;F283)),SUMIFS($B$2:$B$3564,$A$2:$A$3564,"="&amp;E283))</f>
        <v>10.86</v>
      </c>
      <c r="K283" s="2">
        <f>SUMIFS($J$2:$J$3564,$A$2:$A$3564,"&gt;"&amp;E283,$A$2:$A$3564,"&lt;="&amp;A283)</f>
        <v>0</v>
      </c>
      <c r="L283" s="2">
        <f t="shared" si="37"/>
        <v>0</v>
      </c>
      <c r="M283" s="2">
        <f t="shared" si="38"/>
        <v>1</v>
      </c>
      <c r="N283">
        <f t="shared" si="39"/>
        <v>-1.2975158863133305</v>
      </c>
    </row>
    <row r="284" spans="1:14" x14ac:dyDescent="0.3">
      <c r="A284" s="1">
        <v>39111</v>
      </c>
      <c r="B284">
        <v>10.59</v>
      </c>
      <c r="D284">
        <f t="shared" si="32"/>
        <v>1</v>
      </c>
      <c r="E284" s="1">
        <f t="shared" si="33"/>
        <v>39104</v>
      </c>
      <c r="F284" s="1">
        <f t="shared" si="34"/>
        <v>39103</v>
      </c>
      <c r="G284" s="1">
        <f t="shared" si="35"/>
        <v>39102</v>
      </c>
      <c r="H284" s="1">
        <f t="shared" si="36"/>
        <v>39101</v>
      </c>
      <c r="I284" s="2">
        <f>IF(SUMIFS($B$2:$B$3564,$A$2:$A$3564,"="&amp;E284)=0,IF(SUMIFS($B$2:$B$3564,$A$2:$A$3564,"="&amp;F284)=0,IF(SUMIFS($B$2:$B$3564,$A$2:$A$3564,"="&amp;G284)=0,SUMIFS($B$2:$B$3564,$A$2:$A$3564,"="&amp;H284),SUMIFS($B$2:$B$3564,$A$2:$A$3564,"="&amp;G284)),SUMIFS($B$2:$B$3564,$A$2:$A$3564,"="&amp;F284)),SUMIFS($B$2:$B$3564,$A$2:$A$3564,"="&amp;E284))</f>
        <v>10.93</v>
      </c>
      <c r="K284" s="2">
        <f>SUMIFS($J$2:$J$3564,$A$2:$A$3564,"&gt;"&amp;E284,$A$2:$A$3564,"&lt;="&amp;A284)</f>
        <v>0</v>
      </c>
      <c r="L284" s="2">
        <f t="shared" si="37"/>
        <v>0</v>
      </c>
      <c r="M284" s="2">
        <f t="shared" si="38"/>
        <v>1</v>
      </c>
      <c r="N284">
        <f t="shared" si="39"/>
        <v>-3.1601142575132144</v>
      </c>
    </row>
    <row r="285" spans="1:14" x14ac:dyDescent="0.3">
      <c r="A285" s="1">
        <v>39112</v>
      </c>
      <c r="B285">
        <v>10.55</v>
      </c>
      <c r="D285">
        <f t="shared" si="32"/>
        <v>2</v>
      </c>
      <c r="E285" s="1">
        <f t="shared" si="33"/>
        <v>39105</v>
      </c>
      <c r="F285" s="1">
        <f t="shared" si="34"/>
        <v>39104</v>
      </c>
      <c r="G285" s="1">
        <f t="shared" si="35"/>
        <v>39103</v>
      </c>
      <c r="H285" s="1">
        <f t="shared" si="36"/>
        <v>39102</v>
      </c>
      <c r="I285" s="2">
        <f>IF(SUMIFS($B$2:$B$3564,$A$2:$A$3564,"="&amp;E285)=0,IF(SUMIFS($B$2:$B$3564,$A$2:$A$3564,"="&amp;F285)=0,IF(SUMIFS($B$2:$B$3564,$A$2:$A$3564,"="&amp;G285)=0,SUMIFS($B$2:$B$3564,$A$2:$A$3564,"="&amp;H285),SUMIFS($B$2:$B$3564,$A$2:$A$3564,"="&amp;G285)),SUMIFS($B$2:$B$3564,$A$2:$A$3564,"="&amp;F285)),SUMIFS($B$2:$B$3564,$A$2:$A$3564,"="&amp;E285))</f>
        <v>10.79</v>
      </c>
      <c r="K285" s="2">
        <f>SUMIFS($J$2:$J$3564,$A$2:$A$3564,"&gt;"&amp;E285,$A$2:$A$3564,"&lt;="&amp;A285)</f>
        <v>0</v>
      </c>
      <c r="L285" s="2">
        <f t="shared" si="37"/>
        <v>0</v>
      </c>
      <c r="M285" s="2">
        <f t="shared" si="38"/>
        <v>1</v>
      </c>
      <c r="N285">
        <f t="shared" si="39"/>
        <v>-2.2493919347967646</v>
      </c>
    </row>
    <row r="286" spans="1:14" x14ac:dyDescent="0.3">
      <c r="A286" s="1">
        <v>39113</v>
      </c>
      <c r="B286">
        <v>10.6</v>
      </c>
      <c r="D286">
        <f t="shared" si="32"/>
        <v>3</v>
      </c>
      <c r="E286" s="1">
        <f t="shared" si="33"/>
        <v>39106</v>
      </c>
      <c r="F286" s="1">
        <f t="shared" si="34"/>
        <v>39105</v>
      </c>
      <c r="G286" s="1">
        <f t="shared" si="35"/>
        <v>39104</v>
      </c>
      <c r="H286" s="1">
        <f t="shared" si="36"/>
        <v>39103</v>
      </c>
      <c r="I286" s="2">
        <f>IF(SUMIFS($B$2:$B$3564,$A$2:$A$3564,"="&amp;E286)=0,IF(SUMIFS($B$2:$B$3564,$A$2:$A$3564,"="&amp;F286)=0,IF(SUMIFS($B$2:$B$3564,$A$2:$A$3564,"="&amp;G286)=0,SUMIFS($B$2:$B$3564,$A$2:$A$3564,"="&amp;H286),SUMIFS($B$2:$B$3564,$A$2:$A$3564,"="&amp;G286)),SUMIFS($B$2:$B$3564,$A$2:$A$3564,"="&amp;F286)),SUMIFS($B$2:$B$3564,$A$2:$A$3564,"="&amp;E286))</f>
        <v>10.76</v>
      </c>
      <c r="K286" s="2">
        <f>SUMIFS($J$2:$J$3564,$A$2:$A$3564,"&gt;"&amp;E286,$A$2:$A$3564,"&lt;="&amp;A286)</f>
        <v>0</v>
      </c>
      <c r="L286" s="2">
        <f t="shared" si="37"/>
        <v>0</v>
      </c>
      <c r="M286" s="2">
        <f t="shared" si="38"/>
        <v>1</v>
      </c>
      <c r="N286">
        <f t="shared" si="39"/>
        <v>-1.4981553615616947</v>
      </c>
    </row>
    <row r="287" spans="1:14" x14ac:dyDescent="0.3">
      <c r="A287" s="1">
        <v>39114</v>
      </c>
      <c r="B287">
        <v>10.63</v>
      </c>
      <c r="D287">
        <f t="shared" si="32"/>
        <v>4</v>
      </c>
      <c r="E287" s="1">
        <f t="shared" si="33"/>
        <v>39107</v>
      </c>
      <c r="F287" s="1">
        <f t="shared" si="34"/>
        <v>39106</v>
      </c>
      <c r="G287" s="1">
        <f t="shared" si="35"/>
        <v>39105</v>
      </c>
      <c r="H287" s="1">
        <f t="shared" si="36"/>
        <v>39104</v>
      </c>
      <c r="I287" s="2">
        <f>IF(SUMIFS($B$2:$B$3564,$A$2:$A$3564,"="&amp;E287)=0,IF(SUMIFS($B$2:$B$3564,$A$2:$A$3564,"="&amp;F287)=0,IF(SUMIFS($B$2:$B$3564,$A$2:$A$3564,"="&amp;G287)=0,SUMIFS($B$2:$B$3564,$A$2:$A$3564,"="&amp;H287),SUMIFS($B$2:$B$3564,$A$2:$A$3564,"="&amp;G287)),SUMIFS($B$2:$B$3564,$A$2:$A$3564,"="&amp;F287)),SUMIFS($B$2:$B$3564,$A$2:$A$3564,"="&amp;E287))</f>
        <v>10.69</v>
      </c>
      <c r="K287" s="2">
        <f>SUMIFS($J$2:$J$3564,$A$2:$A$3564,"&gt;"&amp;E287,$A$2:$A$3564,"&lt;="&amp;A287)</f>
        <v>0</v>
      </c>
      <c r="L287" s="2">
        <f t="shared" si="37"/>
        <v>0</v>
      </c>
      <c r="M287" s="2">
        <f t="shared" si="38"/>
        <v>1</v>
      </c>
      <c r="N287">
        <f t="shared" si="39"/>
        <v>-0.56285326830971616</v>
      </c>
    </row>
    <row r="288" spans="1:14" x14ac:dyDescent="0.3">
      <c r="A288" s="1">
        <v>39115</v>
      </c>
      <c r="B288">
        <v>10.5</v>
      </c>
      <c r="D288">
        <f t="shared" si="32"/>
        <v>5</v>
      </c>
      <c r="E288" s="1">
        <f t="shared" si="33"/>
        <v>39108</v>
      </c>
      <c r="F288" s="1">
        <f t="shared" si="34"/>
        <v>39107</v>
      </c>
      <c r="G288" s="1">
        <f t="shared" si="35"/>
        <v>39106</v>
      </c>
      <c r="H288" s="1">
        <f t="shared" si="36"/>
        <v>39105</v>
      </c>
      <c r="I288" s="2">
        <f>IF(SUMIFS($B$2:$B$3564,$A$2:$A$3564,"="&amp;E288)=0,IF(SUMIFS($B$2:$B$3564,$A$2:$A$3564,"="&amp;F288)=0,IF(SUMIFS($B$2:$B$3564,$A$2:$A$3564,"="&amp;G288)=0,SUMIFS($B$2:$B$3564,$A$2:$A$3564,"="&amp;H288),SUMIFS($B$2:$B$3564,$A$2:$A$3564,"="&amp;G288)),SUMIFS($B$2:$B$3564,$A$2:$A$3564,"="&amp;F288)),SUMIFS($B$2:$B$3564,$A$2:$A$3564,"="&amp;E288))</f>
        <v>10.72</v>
      </c>
      <c r="K288" s="2">
        <f>SUMIFS($J$2:$J$3564,$A$2:$A$3564,"&gt;"&amp;E288,$A$2:$A$3564,"&lt;="&amp;A288)</f>
        <v>0</v>
      </c>
      <c r="L288" s="2">
        <f t="shared" si="37"/>
        <v>0</v>
      </c>
      <c r="M288" s="2">
        <f t="shared" si="38"/>
        <v>1</v>
      </c>
      <c r="N288">
        <f t="shared" si="39"/>
        <v>-2.0735898479178276</v>
      </c>
    </row>
    <row r="289" spans="1:14" x14ac:dyDescent="0.3">
      <c r="A289" s="1">
        <v>39118</v>
      </c>
      <c r="B289">
        <v>10.48</v>
      </c>
      <c r="D289">
        <f t="shared" si="32"/>
        <v>1</v>
      </c>
      <c r="E289" s="1">
        <f t="shared" si="33"/>
        <v>39111</v>
      </c>
      <c r="F289" s="1">
        <f t="shared" si="34"/>
        <v>39110</v>
      </c>
      <c r="G289" s="1">
        <f t="shared" si="35"/>
        <v>39109</v>
      </c>
      <c r="H289" s="1">
        <f t="shared" si="36"/>
        <v>39108</v>
      </c>
      <c r="I289" s="2">
        <f>IF(SUMIFS($B$2:$B$3564,$A$2:$A$3564,"="&amp;E289)=0,IF(SUMIFS($B$2:$B$3564,$A$2:$A$3564,"="&amp;F289)=0,IF(SUMIFS($B$2:$B$3564,$A$2:$A$3564,"="&amp;G289)=0,SUMIFS($B$2:$B$3564,$A$2:$A$3564,"="&amp;H289),SUMIFS($B$2:$B$3564,$A$2:$A$3564,"="&amp;G289)),SUMIFS($B$2:$B$3564,$A$2:$A$3564,"="&amp;F289)),SUMIFS($B$2:$B$3564,$A$2:$A$3564,"="&amp;E289))</f>
        <v>10.59</v>
      </c>
      <c r="K289" s="2">
        <f>SUMIFS($J$2:$J$3564,$A$2:$A$3564,"&gt;"&amp;E289,$A$2:$A$3564,"&lt;="&amp;A289)</f>
        <v>0</v>
      </c>
      <c r="L289" s="2">
        <f t="shared" si="37"/>
        <v>0</v>
      </c>
      <c r="M289" s="2">
        <f t="shared" si="38"/>
        <v>1</v>
      </c>
      <c r="N289">
        <f t="shared" si="39"/>
        <v>-1.0441480720418985</v>
      </c>
    </row>
    <row r="290" spans="1:14" x14ac:dyDescent="0.3">
      <c r="A290" s="1">
        <v>39119</v>
      </c>
      <c r="B290">
        <v>10.19</v>
      </c>
      <c r="D290">
        <f t="shared" si="32"/>
        <v>2</v>
      </c>
      <c r="E290" s="1">
        <f t="shared" si="33"/>
        <v>39112</v>
      </c>
      <c r="F290" s="1">
        <f t="shared" si="34"/>
        <v>39111</v>
      </c>
      <c r="G290" s="1">
        <f t="shared" si="35"/>
        <v>39110</v>
      </c>
      <c r="H290" s="1">
        <f t="shared" si="36"/>
        <v>39109</v>
      </c>
      <c r="I290" s="2">
        <f>IF(SUMIFS($B$2:$B$3564,$A$2:$A$3564,"="&amp;E290)=0,IF(SUMIFS($B$2:$B$3564,$A$2:$A$3564,"="&amp;F290)=0,IF(SUMIFS($B$2:$B$3564,$A$2:$A$3564,"="&amp;G290)=0,SUMIFS($B$2:$B$3564,$A$2:$A$3564,"="&amp;H290),SUMIFS($B$2:$B$3564,$A$2:$A$3564,"="&amp;G290)),SUMIFS($B$2:$B$3564,$A$2:$A$3564,"="&amp;F290)),SUMIFS($B$2:$B$3564,$A$2:$A$3564,"="&amp;E290))</f>
        <v>10.55</v>
      </c>
      <c r="K290" s="2">
        <f>SUMIFS($J$2:$J$3564,$A$2:$A$3564,"&gt;"&amp;E290,$A$2:$A$3564,"&lt;="&amp;A290)</f>
        <v>0</v>
      </c>
      <c r="L290" s="2">
        <f t="shared" si="37"/>
        <v>0</v>
      </c>
      <c r="M290" s="2">
        <f t="shared" si="38"/>
        <v>1</v>
      </c>
      <c r="N290">
        <f t="shared" si="39"/>
        <v>-3.4719012687442192</v>
      </c>
    </row>
    <row r="291" spans="1:14" x14ac:dyDescent="0.3">
      <c r="A291" s="1">
        <v>39120</v>
      </c>
      <c r="B291">
        <v>10.119999999999999</v>
      </c>
      <c r="D291">
        <f t="shared" si="32"/>
        <v>3</v>
      </c>
      <c r="E291" s="1">
        <f t="shared" si="33"/>
        <v>39113</v>
      </c>
      <c r="F291" s="1">
        <f t="shared" si="34"/>
        <v>39112</v>
      </c>
      <c r="G291" s="1">
        <f t="shared" si="35"/>
        <v>39111</v>
      </c>
      <c r="H291" s="1">
        <f t="shared" si="36"/>
        <v>39110</v>
      </c>
      <c r="I291" s="2">
        <f>IF(SUMIFS($B$2:$B$3564,$A$2:$A$3564,"="&amp;E291)=0,IF(SUMIFS($B$2:$B$3564,$A$2:$A$3564,"="&amp;F291)=0,IF(SUMIFS($B$2:$B$3564,$A$2:$A$3564,"="&amp;G291)=0,SUMIFS($B$2:$B$3564,$A$2:$A$3564,"="&amp;H291),SUMIFS($B$2:$B$3564,$A$2:$A$3564,"="&amp;G291)),SUMIFS($B$2:$B$3564,$A$2:$A$3564,"="&amp;F291)),SUMIFS($B$2:$B$3564,$A$2:$A$3564,"="&amp;E291))</f>
        <v>10.6</v>
      </c>
      <c r="K291" s="2">
        <f>SUMIFS($J$2:$J$3564,$A$2:$A$3564,"&gt;"&amp;E291,$A$2:$A$3564,"&lt;="&amp;A291)</f>
        <v>0</v>
      </c>
      <c r="L291" s="2">
        <f t="shared" si="37"/>
        <v>0</v>
      </c>
      <c r="M291" s="2">
        <f t="shared" si="38"/>
        <v>1</v>
      </c>
      <c r="N291">
        <f t="shared" si="39"/>
        <v>-4.6340337258701965</v>
      </c>
    </row>
    <row r="292" spans="1:14" x14ac:dyDescent="0.3">
      <c r="A292" s="1">
        <v>39121</v>
      </c>
      <c r="B292">
        <v>10.28</v>
      </c>
      <c r="D292">
        <f t="shared" si="32"/>
        <v>4</v>
      </c>
      <c r="E292" s="1">
        <f t="shared" si="33"/>
        <v>39114</v>
      </c>
      <c r="F292" s="1">
        <f t="shared" si="34"/>
        <v>39113</v>
      </c>
      <c r="G292" s="1">
        <f t="shared" si="35"/>
        <v>39112</v>
      </c>
      <c r="H292" s="1">
        <f t="shared" si="36"/>
        <v>39111</v>
      </c>
      <c r="I292" s="2">
        <f>IF(SUMIFS($B$2:$B$3564,$A$2:$A$3564,"="&amp;E292)=0,IF(SUMIFS($B$2:$B$3564,$A$2:$A$3564,"="&amp;F292)=0,IF(SUMIFS($B$2:$B$3564,$A$2:$A$3564,"="&amp;G292)=0,SUMIFS($B$2:$B$3564,$A$2:$A$3564,"="&amp;H292),SUMIFS($B$2:$B$3564,$A$2:$A$3564,"="&amp;G292)),SUMIFS($B$2:$B$3564,$A$2:$A$3564,"="&amp;F292)),SUMIFS($B$2:$B$3564,$A$2:$A$3564,"="&amp;E292))</f>
        <v>10.63</v>
      </c>
      <c r="K292" s="2">
        <f>SUMIFS($J$2:$J$3564,$A$2:$A$3564,"&gt;"&amp;E292,$A$2:$A$3564,"&lt;="&amp;A292)</f>
        <v>0</v>
      </c>
      <c r="L292" s="2">
        <f t="shared" si="37"/>
        <v>0</v>
      </c>
      <c r="M292" s="2">
        <f t="shared" si="38"/>
        <v>1</v>
      </c>
      <c r="N292">
        <f t="shared" si="39"/>
        <v>-3.3479932326837658</v>
      </c>
    </row>
    <row r="293" spans="1:14" x14ac:dyDescent="0.3">
      <c r="A293" s="1">
        <v>39122</v>
      </c>
      <c r="B293">
        <v>10.49</v>
      </c>
      <c r="C293">
        <v>10.49</v>
      </c>
      <c r="D293">
        <f t="shared" si="32"/>
        <v>5</v>
      </c>
      <c r="E293" s="1">
        <f t="shared" si="33"/>
        <v>39115</v>
      </c>
      <c r="F293" s="1">
        <f t="shared" si="34"/>
        <v>39114</v>
      </c>
      <c r="G293" s="1">
        <f t="shared" si="35"/>
        <v>39113</v>
      </c>
      <c r="H293" s="1">
        <f t="shared" si="36"/>
        <v>39112</v>
      </c>
      <c r="I293" s="2">
        <f>IF(SUMIFS($B$2:$B$3564,$A$2:$A$3564,"="&amp;E293)=0,IF(SUMIFS($B$2:$B$3564,$A$2:$A$3564,"="&amp;F293)=0,IF(SUMIFS($B$2:$B$3564,$A$2:$A$3564,"="&amp;G293)=0,SUMIFS($B$2:$B$3564,$A$2:$A$3564,"="&amp;H293),SUMIFS($B$2:$B$3564,$A$2:$A$3564,"="&amp;G293)),SUMIFS($B$2:$B$3564,$A$2:$A$3564,"="&amp;F293)),SUMIFS($B$2:$B$3564,$A$2:$A$3564,"="&amp;E293))</f>
        <v>10.5</v>
      </c>
      <c r="K293" s="2">
        <f>SUMIFS($J$2:$J$3564,$A$2:$A$3564,"&gt;"&amp;E293,$A$2:$A$3564,"&lt;="&amp;A293)</f>
        <v>0</v>
      </c>
      <c r="L293" s="2">
        <f t="shared" si="37"/>
        <v>0</v>
      </c>
      <c r="M293" s="2">
        <f t="shared" si="38"/>
        <v>1</v>
      </c>
      <c r="N293">
        <f t="shared" si="39"/>
        <v>-9.5283475527185441E-2</v>
      </c>
    </row>
    <row r="294" spans="1:14" x14ac:dyDescent="0.3">
      <c r="A294" s="1">
        <v>39125</v>
      </c>
      <c r="B294">
        <v>10.4</v>
      </c>
      <c r="D294">
        <f t="shared" si="32"/>
        <v>1</v>
      </c>
      <c r="E294" s="1">
        <f t="shared" si="33"/>
        <v>39118</v>
      </c>
      <c r="F294" s="1">
        <f t="shared" si="34"/>
        <v>39117</v>
      </c>
      <c r="G294" s="1">
        <f t="shared" si="35"/>
        <v>39116</v>
      </c>
      <c r="H294" s="1">
        <f t="shared" si="36"/>
        <v>39115</v>
      </c>
      <c r="I294" s="2">
        <f>IF(SUMIFS($B$2:$B$3564,$A$2:$A$3564,"="&amp;E294)=0,IF(SUMIFS($B$2:$B$3564,$A$2:$A$3564,"="&amp;F294)=0,IF(SUMIFS($B$2:$B$3564,$A$2:$A$3564,"="&amp;G294)=0,SUMIFS($B$2:$B$3564,$A$2:$A$3564,"="&amp;H294),SUMIFS($B$2:$B$3564,$A$2:$A$3564,"="&amp;G294)),SUMIFS($B$2:$B$3564,$A$2:$A$3564,"="&amp;F294)),SUMIFS($B$2:$B$3564,$A$2:$A$3564,"="&amp;E294))</f>
        <v>10.48</v>
      </c>
      <c r="J294">
        <v>10.49</v>
      </c>
      <c r="K294" s="2">
        <f>SUMIFS($J$2:$J$3564,$A$2:$A$3564,"&gt;"&amp;E294,$A$2:$A$3564,"&lt;="&amp;A294)</f>
        <v>10.49</v>
      </c>
      <c r="L294" s="2">
        <f t="shared" si="37"/>
        <v>10.49</v>
      </c>
      <c r="M294" s="2">
        <f t="shared" si="38"/>
        <v>1</v>
      </c>
      <c r="N294">
        <f t="shared" si="39"/>
        <v>-0.7662872745569137</v>
      </c>
    </row>
    <row r="295" spans="1:14" x14ac:dyDescent="0.3">
      <c r="A295" s="1">
        <v>39126</v>
      </c>
      <c r="B295">
        <v>10.36</v>
      </c>
      <c r="D295">
        <f t="shared" si="32"/>
        <v>2</v>
      </c>
      <c r="E295" s="1">
        <f t="shared" si="33"/>
        <v>39119</v>
      </c>
      <c r="F295" s="1">
        <f t="shared" si="34"/>
        <v>39118</v>
      </c>
      <c r="G295" s="1">
        <f t="shared" si="35"/>
        <v>39117</v>
      </c>
      <c r="H295" s="1">
        <f t="shared" si="36"/>
        <v>39116</v>
      </c>
      <c r="I295" s="2">
        <f>IF(SUMIFS($B$2:$B$3564,$A$2:$A$3564,"="&amp;E295)=0,IF(SUMIFS($B$2:$B$3564,$A$2:$A$3564,"="&amp;F295)=0,IF(SUMIFS($B$2:$B$3564,$A$2:$A$3564,"="&amp;G295)=0,SUMIFS($B$2:$B$3564,$A$2:$A$3564,"="&amp;H295),SUMIFS($B$2:$B$3564,$A$2:$A$3564,"="&amp;G295)),SUMIFS($B$2:$B$3564,$A$2:$A$3564,"="&amp;F295)),SUMIFS($B$2:$B$3564,$A$2:$A$3564,"="&amp;E295))</f>
        <v>10.19</v>
      </c>
      <c r="K295" s="2">
        <f>SUMIFS($J$2:$J$3564,$A$2:$A$3564,"&gt;"&amp;E295,$A$2:$A$3564,"&lt;="&amp;A295)</f>
        <v>10.49</v>
      </c>
      <c r="L295" s="2">
        <f t="shared" si="37"/>
        <v>10.49</v>
      </c>
      <c r="M295" s="2">
        <f t="shared" si="38"/>
        <v>1</v>
      </c>
      <c r="N295">
        <f t="shared" si="39"/>
        <v>1.6545389596703657</v>
      </c>
    </row>
    <row r="296" spans="1:14" x14ac:dyDescent="0.3">
      <c r="A296" s="1">
        <v>39127</v>
      </c>
      <c r="B296">
        <v>10.45</v>
      </c>
      <c r="D296">
        <f t="shared" si="32"/>
        <v>3</v>
      </c>
      <c r="E296" s="1">
        <f t="shared" si="33"/>
        <v>39120</v>
      </c>
      <c r="F296" s="1">
        <f t="shared" si="34"/>
        <v>39119</v>
      </c>
      <c r="G296" s="1">
        <f t="shared" si="35"/>
        <v>39118</v>
      </c>
      <c r="H296" s="1">
        <f t="shared" si="36"/>
        <v>39117</v>
      </c>
      <c r="I296" s="2">
        <f>IF(SUMIFS($B$2:$B$3564,$A$2:$A$3564,"="&amp;E296)=0,IF(SUMIFS($B$2:$B$3564,$A$2:$A$3564,"="&amp;F296)=0,IF(SUMIFS($B$2:$B$3564,$A$2:$A$3564,"="&amp;G296)=0,SUMIFS($B$2:$B$3564,$A$2:$A$3564,"="&amp;H296),SUMIFS($B$2:$B$3564,$A$2:$A$3564,"="&amp;G296)),SUMIFS($B$2:$B$3564,$A$2:$A$3564,"="&amp;F296)),SUMIFS($B$2:$B$3564,$A$2:$A$3564,"="&amp;E296))</f>
        <v>10.119999999999999</v>
      </c>
      <c r="K296" s="2">
        <f>SUMIFS($J$2:$J$3564,$A$2:$A$3564,"&gt;"&amp;E296,$A$2:$A$3564,"&lt;="&amp;A296)</f>
        <v>10.49</v>
      </c>
      <c r="L296" s="2">
        <f t="shared" si="37"/>
        <v>10.49</v>
      </c>
      <c r="M296" s="2">
        <f t="shared" si="38"/>
        <v>1</v>
      </c>
      <c r="N296">
        <f t="shared" si="39"/>
        <v>3.2088314551500448</v>
      </c>
    </row>
    <row r="297" spans="1:14" x14ac:dyDescent="0.3">
      <c r="A297" s="1">
        <v>39128</v>
      </c>
      <c r="B297">
        <v>10.85</v>
      </c>
      <c r="D297">
        <f t="shared" si="32"/>
        <v>4</v>
      </c>
      <c r="E297" s="1">
        <f t="shared" si="33"/>
        <v>39121</v>
      </c>
      <c r="F297" s="1">
        <f t="shared" si="34"/>
        <v>39120</v>
      </c>
      <c r="G297" s="1">
        <f t="shared" si="35"/>
        <v>39119</v>
      </c>
      <c r="H297" s="1">
        <f t="shared" si="36"/>
        <v>39118</v>
      </c>
      <c r="I297" s="2">
        <f>IF(SUMIFS($B$2:$B$3564,$A$2:$A$3564,"="&amp;E297)=0,IF(SUMIFS($B$2:$B$3564,$A$2:$A$3564,"="&amp;F297)=0,IF(SUMIFS($B$2:$B$3564,$A$2:$A$3564,"="&amp;G297)=0,SUMIFS($B$2:$B$3564,$A$2:$A$3564,"="&amp;H297),SUMIFS($B$2:$B$3564,$A$2:$A$3564,"="&amp;G297)),SUMIFS($B$2:$B$3564,$A$2:$A$3564,"="&amp;F297)),SUMIFS($B$2:$B$3564,$A$2:$A$3564,"="&amp;E297))</f>
        <v>10.28</v>
      </c>
      <c r="K297" s="2">
        <f>SUMIFS($J$2:$J$3564,$A$2:$A$3564,"&gt;"&amp;E297,$A$2:$A$3564,"&lt;="&amp;A297)</f>
        <v>10.49</v>
      </c>
      <c r="L297" s="2">
        <f t="shared" si="37"/>
        <v>10.49</v>
      </c>
      <c r="M297" s="2">
        <f t="shared" si="38"/>
        <v>1</v>
      </c>
      <c r="N297">
        <f t="shared" si="39"/>
        <v>5.3964819959449528</v>
      </c>
    </row>
    <row r="298" spans="1:14" x14ac:dyDescent="0.3">
      <c r="A298" s="1">
        <v>39129</v>
      </c>
      <c r="B298">
        <v>10.8</v>
      </c>
      <c r="D298">
        <f t="shared" si="32"/>
        <v>5</v>
      </c>
      <c r="E298" s="1">
        <f t="shared" si="33"/>
        <v>39122</v>
      </c>
      <c r="F298" s="1">
        <f t="shared" si="34"/>
        <v>39121</v>
      </c>
      <c r="G298" s="1">
        <f t="shared" si="35"/>
        <v>39120</v>
      </c>
      <c r="H298" s="1">
        <f t="shared" si="36"/>
        <v>39119</v>
      </c>
      <c r="I298" s="2">
        <f>IF(SUMIFS($B$2:$B$3564,$A$2:$A$3564,"="&amp;E298)=0,IF(SUMIFS($B$2:$B$3564,$A$2:$A$3564,"="&amp;F298)=0,IF(SUMIFS($B$2:$B$3564,$A$2:$A$3564,"="&amp;G298)=0,SUMIFS($B$2:$B$3564,$A$2:$A$3564,"="&amp;H298),SUMIFS($B$2:$B$3564,$A$2:$A$3564,"="&amp;G298)),SUMIFS($B$2:$B$3564,$A$2:$A$3564,"="&amp;F298)),SUMIFS($B$2:$B$3564,$A$2:$A$3564,"="&amp;E298))</f>
        <v>10.49</v>
      </c>
      <c r="K298" s="2">
        <f>SUMIFS($J$2:$J$3564,$A$2:$A$3564,"&gt;"&amp;E298,$A$2:$A$3564,"&lt;="&amp;A298)</f>
        <v>10.49</v>
      </c>
      <c r="L298" s="2">
        <f t="shared" si="37"/>
        <v>10.49</v>
      </c>
      <c r="M298" s="2">
        <f t="shared" si="38"/>
        <v>1</v>
      </c>
      <c r="N298">
        <f t="shared" si="39"/>
        <v>2.9123711721968251</v>
      </c>
    </row>
    <row r="299" spans="1:14" x14ac:dyDescent="0.3">
      <c r="A299" s="1">
        <v>39133</v>
      </c>
      <c r="B299">
        <v>10.54</v>
      </c>
      <c r="D299">
        <f t="shared" si="32"/>
        <v>2</v>
      </c>
      <c r="E299" s="1">
        <f t="shared" si="33"/>
        <v>39126</v>
      </c>
      <c r="F299" s="1">
        <f t="shared" si="34"/>
        <v>39125</v>
      </c>
      <c r="G299" s="1">
        <f t="shared" si="35"/>
        <v>39124</v>
      </c>
      <c r="H299" s="1">
        <f t="shared" si="36"/>
        <v>39123</v>
      </c>
      <c r="I299" s="2">
        <f>IF(SUMIFS($B$2:$B$3564,$A$2:$A$3564,"="&amp;E299)=0,IF(SUMIFS($B$2:$B$3564,$A$2:$A$3564,"="&amp;F299)=0,IF(SUMIFS($B$2:$B$3564,$A$2:$A$3564,"="&amp;G299)=0,SUMIFS($B$2:$B$3564,$A$2:$A$3564,"="&amp;H299),SUMIFS($B$2:$B$3564,$A$2:$A$3564,"="&amp;G299)),SUMIFS($B$2:$B$3564,$A$2:$A$3564,"="&amp;F299)),SUMIFS($B$2:$B$3564,$A$2:$A$3564,"="&amp;E299))</f>
        <v>10.36</v>
      </c>
      <c r="K299" s="2">
        <f>SUMIFS($J$2:$J$3564,$A$2:$A$3564,"&gt;"&amp;E299,$A$2:$A$3564,"&lt;="&amp;A299)</f>
        <v>0</v>
      </c>
      <c r="L299" s="2">
        <f t="shared" si="37"/>
        <v>0</v>
      </c>
      <c r="M299" s="2">
        <f t="shared" si="38"/>
        <v>1</v>
      </c>
      <c r="N299">
        <f t="shared" si="39"/>
        <v>1.7225306281879342</v>
      </c>
    </row>
    <row r="300" spans="1:14" x14ac:dyDescent="0.3">
      <c r="A300" s="1">
        <v>39134</v>
      </c>
      <c r="B300">
        <v>10.39</v>
      </c>
      <c r="D300">
        <f t="shared" si="32"/>
        <v>3</v>
      </c>
      <c r="E300" s="1">
        <f t="shared" si="33"/>
        <v>39127</v>
      </c>
      <c r="F300" s="1">
        <f t="shared" si="34"/>
        <v>39126</v>
      </c>
      <c r="G300" s="1">
        <f t="shared" si="35"/>
        <v>39125</v>
      </c>
      <c r="H300" s="1">
        <f t="shared" si="36"/>
        <v>39124</v>
      </c>
      <c r="I300" s="2">
        <f>IF(SUMIFS($B$2:$B$3564,$A$2:$A$3564,"="&amp;E300)=0,IF(SUMIFS($B$2:$B$3564,$A$2:$A$3564,"="&amp;F300)=0,IF(SUMIFS($B$2:$B$3564,$A$2:$A$3564,"="&amp;G300)=0,SUMIFS($B$2:$B$3564,$A$2:$A$3564,"="&amp;H300),SUMIFS($B$2:$B$3564,$A$2:$A$3564,"="&amp;G300)),SUMIFS($B$2:$B$3564,$A$2:$A$3564,"="&amp;F300)),SUMIFS($B$2:$B$3564,$A$2:$A$3564,"="&amp;E300))</f>
        <v>10.45</v>
      </c>
      <c r="K300" s="2">
        <f>SUMIFS($J$2:$J$3564,$A$2:$A$3564,"&gt;"&amp;E300,$A$2:$A$3564,"&lt;="&amp;A300)</f>
        <v>0</v>
      </c>
      <c r="L300" s="2">
        <f t="shared" si="37"/>
        <v>0</v>
      </c>
      <c r="M300" s="2">
        <f t="shared" si="38"/>
        <v>1</v>
      </c>
      <c r="N300">
        <f t="shared" si="39"/>
        <v>-0.57581732996838819</v>
      </c>
    </row>
    <row r="301" spans="1:14" x14ac:dyDescent="0.3">
      <c r="A301" s="1">
        <v>39135</v>
      </c>
      <c r="B301">
        <v>10.68</v>
      </c>
      <c r="D301">
        <f t="shared" si="32"/>
        <v>4</v>
      </c>
      <c r="E301" s="1">
        <f t="shared" si="33"/>
        <v>39128</v>
      </c>
      <c r="F301" s="1">
        <f t="shared" si="34"/>
        <v>39127</v>
      </c>
      <c r="G301" s="1">
        <f t="shared" si="35"/>
        <v>39126</v>
      </c>
      <c r="H301" s="1">
        <f t="shared" si="36"/>
        <v>39125</v>
      </c>
      <c r="I301" s="2">
        <f>IF(SUMIFS($B$2:$B$3564,$A$2:$A$3564,"="&amp;E301)=0,IF(SUMIFS($B$2:$B$3564,$A$2:$A$3564,"="&amp;F301)=0,IF(SUMIFS($B$2:$B$3564,$A$2:$A$3564,"="&amp;G301)=0,SUMIFS($B$2:$B$3564,$A$2:$A$3564,"="&amp;H301),SUMIFS($B$2:$B$3564,$A$2:$A$3564,"="&amp;G301)),SUMIFS($B$2:$B$3564,$A$2:$A$3564,"="&amp;F301)),SUMIFS($B$2:$B$3564,$A$2:$A$3564,"="&amp;E301))</f>
        <v>10.85</v>
      </c>
      <c r="K301" s="2">
        <f>SUMIFS($J$2:$J$3564,$A$2:$A$3564,"&gt;"&amp;E301,$A$2:$A$3564,"&lt;="&amp;A301)</f>
        <v>0</v>
      </c>
      <c r="L301" s="2">
        <f t="shared" si="37"/>
        <v>0</v>
      </c>
      <c r="M301" s="2">
        <f t="shared" si="38"/>
        <v>1</v>
      </c>
      <c r="N301">
        <f t="shared" si="39"/>
        <v>-1.5792246454419754</v>
      </c>
    </row>
    <row r="302" spans="1:14" x14ac:dyDescent="0.3">
      <c r="A302" s="1">
        <v>39136</v>
      </c>
      <c r="B302">
        <v>10.64</v>
      </c>
      <c r="D302">
        <f t="shared" si="32"/>
        <v>5</v>
      </c>
      <c r="E302" s="1">
        <f t="shared" si="33"/>
        <v>39129</v>
      </c>
      <c r="F302" s="1">
        <f t="shared" si="34"/>
        <v>39128</v>
      </c>
      <c r="G302" s="1">
        <f t="shared" si="35"/>
        <v>39127</v>
      </c>
      <c r="H302" s="1">
        <f t="shared" si="36"/>
        <v>39126</v>
      </c>
      <c r="I302" s="2">
        <f>IF(SUMIFS($B$2:$B$3564,$A$2:$A$3564,"="&amp;E302)=0,IF(SUMIFS($B$2:$B$3564,$A$2:$A$3564,"="&amp;F302)=0,IF(SUMIFS($B$2:$B$3564,$A$2:$A$3564,"="&amp;G302)=0,SUMIFS($B$2:$B$3564,$A$2:$A$3564,"="&amp;H302),SUMIFS($B$2:$B$3564,$A$2:$A$3564,"="&amp;G302)),SUMIFS($B$2:$B$3564,$A$2:$A$3564,"="&amp;F302)),SUMIFS($B$2:$B$3564,$A$2:$A$3564,"="&amp;E302))</f>
        <v>10.8</v>
      </c>
      <c r="K302" s="2">
        <f>SUMIFS($J$2:$J$3564,$A$2:$A$3564,"&gt;"&amp;E302,$A$2:$A$3564,"&lt;="&amp;A302)</f>
        <v>0</v>
      </c>
      <c r="L302" s="2">
        <f t="shared" si="37"/>
        <v>0</v>
      </c>
      <c r="M302" s="2">
        <f t="shared" si="38"/>
        <v>1</v>
      </c>
      <c r="N302">
        <f t="shared" si="39"/>
        <v>-1.4925650216675705</v>
      </c>
    </row>
    <row r="303" spans="1:14" x14ac:dyDescent="0.3">
      <c r="A303" s="1">
        <v>39139</v>
      </c>
      <c r="B303">
        <v>10.69</v>
      </c>
      <c r="D303">
        <f t="shared" si="32"/>
        <v>1</v>
      </c>
      <c r="E303" s="1">
        <f t="shared" si="33"/>
        <v>39132</v>
      </c>
      <c r="F303" s="1">
        <f t="shared" si="34"/>
        <v>39131</v>
      </c>
      <c r="G303" s="1">
        <f t="shared" si="35"/>
        <v>39130</v>
      </c>
      <c r="H303" s="1">
        <f t="shared" si="36"/>
        <v>39129</v>
      </c>
      <c r="I303" s="2">
        <f>IF(SUMIFS($B$2:$B$3564,$A$2:$A$3564,"="&amp;E303)=0,IF(SUMIFS($B$2:$B$3564,$A$2:$A$3564,"="&amp;F303)=0,IF(SUMIFS($B$2:$B$3564,$A$2:$A$3564,"="&amp;G303)=0,SUMIFS($B$2:$B$3564,$A$2:$A$3564,"="&amp;H303),SUMIFS($B$2:$B$3564,$A$2:$A$3564,"="&amp;G303)),SUMIFS($B$2:$B$3564,$A$2:$A$3564,"="&amp;F303)),SUMIFS($B$2:$B$3564,$A$2:$A$3564,"="&amp;E303))</f>
        <v>10.8</v>
      </c>
      <c r="K303" s="2">
        <f>SUMIFS($J$2:$J$3564,$A$2:$A$3564,"&gt;"&amp;E303,$A$2:$A$3564,"&lt;="&amp;A303)</f>
        <v>0</v>
      </c>
      <c r="L303" s="2">
        <f t="shared" si="37"/>
        <v>0</v>
      </c>
      <c r="M303" s="2">
        <f t="shared" si="38"/>
        <v>1</v>
      </c>
      <c r="N303">
        <f t="shared" si="39"/>
        <v>-1.0237409093220264</v>
      </c>
    </row>
    <row r="304" spans="1:14" x14ac:dyDescent="0.3">
      <c r="A304" s="1">
        <v>39140</v>
      </c>
      <c r="B304">
        <v>10.8</v>
      </c>
      <c r="D304">
        <f t="shared" si="32"/>
        <v>2</v>
      </c>
      <c r="E304" s="1">
        <f t="shared" si="33"/>
        <v>39133</v>
      </c>
      <c r="F304" s="1">
        <f t="shared" si="34"/>
        <v>39132</v>
      </c>
      <c r="G304" s="1">
        <f t="shared" si="35"/>
        <v>39131</v>
      </c>
      <c r="H304" s="1">
        <f t="shared" si="36"/>
        <v>39130</v>
      </c>
      <c r="I304" s="2">
        <f>IF(SUMIFS($B$2:$B$3564,$A$2:$A$3564,"="&amp;E304)=0,IF(SUMIFS($B$2:$B$3564,$A$2:$A$3564,"="&amp;F304)=0,IF(SUMIFS($B$2:$B$3564,$A$2:$A$3564,"="&amp;G304)=0,SUMIFS($B$2:$B$3564,$A$2:$A$3564,"="&amp;H304),SUMIFS($B$2:$B$3564,$A$2:$A$3564,"="&amp;G304)),SUMIFS($B$2:$B$3564,$A$2:$A$3564,"="&amp;F304)),SUMIFS($B$2:$B$3564,$A$2:$A$3564,"="&amp;E304))</f>
        <v>10.54</v>
      </c>
      <c r="K304" s="2">
        <f>SUMIFS($J$2:$J$3564,$A$2:$A$3564,"&gt;"&amp;E304,$A$2:$A$3564,"&lt;="&amp;A304)</f>
        <v>0</v>
      </c>
      <c r="L304" s="2">
        <f t="shared" si="37"/>
        <v>0</v>
      </c>
      <c r="M304" s="2">
        <f t="shared" si="38"/>
        <v>1</v>
      </c>
      <c r="N304">
        <f t="shared" si="39"/>
        <v>2.436859101695795</v>
      </c>
    </row>
    <row r="305" spans="1:14" x14ac:dyDescent="0.3">
      <c r="A305" s="1">
        <v>39141</v>
      </c>
      <c r="B305">
        <v>10.56</v>
      </c>
      <c r="D305">
        <f t="shared" si="32"/>
        <v>3</v>
      </c>
      <c r="E305" s="1">
        <f t="shared" si="33"/>
        <v>39134</v>
      </c>
      <c r="F305" s="1">
        <f t="shared" si="34"/>
        <v>39133</v>
      </c>
      <c r="G305" s="1">
        <f t="shared" si="35"/>
        <v>39132</v>
      </c>
      <c r="H305" s="1">
        <f t="shared" si="36"/>
        <v>39131</v>
      </c>
      <c r="I305" s="2">
        <f>IF(SUMIFS($B$2:$B$3564,$A$2:$A$3564,"="&amp;E305)=0,IF(SUMIFS($B$2:$B$3564,$A$2:$A$3564,"="&amp;F305)=0,IF(SUMIFS($B$2:$B$3564,$A$2:$A$3564,"="&amp;G305)=0,SUMIFS($B$2:$B$3564,$A$2:$A$3564,"="&amp;H305),SUMIFS($B$2:$B$3564,$A$2:$A$3564,"="&amp;G305)),SUMIFS($B$2:$B$3564,$A$2:$A$3564,"="&amp;F305)),SUMIFS($B$2:$B$3564,$A$2:$A$3564,"="&amp;E305))</f>
        <v>10.39</v>
      </c>
      <c r="K305" s="2">
        <f>SUMIFS($J$2:$J$3564,$A$2:$A$3564,"&gt;"&amp;E305,$A$2:$A$3564,"&lt;="&amp;A305)</f>
        <v>0</v>
      </c>
      <c r="L305" s="2">
        <f t="shared" si="37"/>
        <v>0</v>
      </c>
      <c r="M305" s="2">
        <f t="shared" si="38"/>
        <v>1</v>
      </c>
      <c r="N305">
        <f t="shared" si="39"/>
        <v>1.6229473166979438</v>
      </c>
    </row>
    <row r="306" spans="1:14" x14ac:dyDescent="0.3">
      <c r="A306" s="1">
        <v>39142</v>
      </c>
      <c r="B306">
        <v>10.97</v>
      </c>
      <c r="D306">
        <f t="shared" si="32"/>
        <v>4</v>
      </c>
      <c r="E306" s="1">
        <f t="shared" si="33"/>
        <v>39135</v>
      </c>
      <c r="F306" s="1">
        <f t="shared" si="34"/>
        <v>39134</v>
      </c>
      <c r="G306" s="1">
        <f t="shared" si="35"/>
        <v>39133</v>
      </c>
      <c r="H306" s="1">
        <f t="shared" si="36"/>
        <v>39132</v>
      </c>
      <c r="I306" s="2">
        <f>IF(SUMIFS($B$2:$B$3564,$A$2:$A$3564,"="&amp;E306)=0,IF(SUMIFS($B$2:$B$3564,$A$2:$A$3564,"="&amp;F306)=0,IF(SUMIFS($B$2:$B$3564,$A$2:$A$3564,"="&amp;G306)=0,SUMIFS($B$2:$B$3564,$A$2:$A$3564,"="&amp;H306),SUMIFS($B$2:$B$3564,$A$2:$A$3564,"="&amp;G306)),SUMIFS($B$2:$B$3564,$A$2:$A$3564,"="&amp;F306)),SUMIFS($B$2:$B$3564,$A$2:$A$3564,"="&amp;E306))</f>
        <v>10.68</v>
      </c>
      <c r="K306" s="2">
        <f>SUMIFS($J$2:$J$3564,$A$2:$A$3564,"&gt;"&amp;E306,$A$2:$A$3564,"&lt;="&amp;A306)</f>
        <v>0</v>
      </c>
      <c r="L306" s="2">
        <f t="shared" si="37"/>
        <v>0</v>
      </c>
      <c r="M306" s="2">
        <f t="shared" si="38"/>
        <v>1</v>
      </c>
      <c r="N306">
        <f t="shared" si="39"/>
        <v>2.679144075509011</v>
      </c>
    </row>
    <row r="307" spans="1:14" x14ac:dyDescent="0.3">
      <c r="A307" s="1">
        <v>39143</v>
      </c>
      <c r="B307">
        <v>11.22</v>
      </c>
      <c r="D307">
        <f t="shared" si="32"/>
        <v>5</v>
      </c>
      <c r="E307" s="1">
        <f t="shared" si="33"/>
        <v>39136</v>
      </c>
      <c r="F307" s="1">
        <f t="shared" si="34"/>
        <v>39135</v>
      </c>
      <c r="G307" s="1">
        <f t="shared" si="35"/>
        <v>39134</v>
      </c>
      <c r="H307" s="1">
        <f t="shared" si="36"/>
        <v>39133</v>
      </c>
      <c r="I307" s="2">
        <f>IF(SUMIFS($B$2:$B$3564,$A$2:$A$3564,"="&amp;E307)=0,IF(SUMIFS($B$2:$B$3564,$A$2:$A$3564,"="&amp;F307)=0,IF(SUMIFS($B$2:$B$3564,$A$2:$A$3564,"="&amp;G307)=0,SUMIFS($B$2:$B$3564,$A$2:$A$3564,"="&amp;H307),SUMIFS($B$2:$B$3564,$A$2:$A$3564,"="&amp;G307)),SUMIFS($B$2:$B$3564,$A$2:$A$3564,"="&amp;F307)),SUMIFS($B$2:$B$3564,$A$2:$A$3564,"="&amp;E307))</f>
        <v>10.64</v>
      </c>
      <c r="K307" s="2">
        <f>SUMIFS($J$2:$J$3564,$A$2:$A$3564,"&gt;"&amp;E307,$A$2:$A$3564,"&lt;="&amp;A307)</f>
        <v>0</v>
      </c>
      <c r="L307" s="2">
        <f t="shared" si="37"/>
        <v>0</v>
      </c>
      <c r="M307" s="2">
        <f t="shared" si="38"/>
        <v>1</v>
      </c>
      <c r="N307">
        <f t="shared" si="39"/>
        <v>5.307741618105184</v>
      </c>
    </row>
    <row r="308" spans="1:14" x14ac:dyDescent="0.3">
      <c r="A308" s="1">
        <v>39146</v>
      </c>
      <c r="B308">
        <v>10.66</v>
      </c>
      <c r="D308">
        <f t="shared" si="32"/>
        <v>1</v>
      </c>
      <c r="E308" s="1">
        <f t="shared" si="33"/>
        <v>39139</v>
      </c>
      <c r="F308" s="1">
        <f t="shared" si="34"/>
        <v>39138</v>
      </c>
      <c r="G308" s="1">
        <f t="shared" si="35"/>
        <v>39137</v>
      </c>
      <c r="H308" s="1">
        <f t="shared" si="36"/>
        <v>39136</v>
      </c>
      <c r="I308" s="2">
        <f>IF(SUMIFS($B$2:$B$3564,$A$2:$A$3564,"="&amp;E308)=0,IF(SUMIFS($B$2:$B$3564,$A$2:$A$3564,"="&amp;F308)=0,IF(SUMIFS($B$2:$B$3564,$A$2:$A$3564,"="&amp;G308)=0,SUMIFS($B$2:$B$3564,$A$2:$A$3564,"="&amp;H308),SUMIFS($B$2:$B$3564,$A$2:$A$3564,"="&amp;G308)),SUMIFS($B$2:$B$3564,$A$2:$A$3564,"="&amp;F308)),SUMIFS($B$2:$B$3564,$A$2:$A$3564,"="&amp;E308))</f>
        <v>10.69</v>
      </c>
      <c r="K308" s="2">
        <f>SUMIFS($J$2:$J$3564,$A$2:$A$3564,"&gt;"&amp;E308,$A$2:$A$3564,"&lt;="&amp;A308)</f>
        <v>0</v>
      </c>
      <c r="L308" s="2">
        <f t="shared" si="37"/>
        <v>0</v>
      </c>
      <c r="M308" s="2">
        <f t="shared" si="38"/>
        <v>1</v>
      </c>
      <c r="N308">
        <f t="shared" si="39"/>
        <v>-0.28103062992553085</v>
      </c>
    </row>
    <row r="309" spans="1:14" x14ac:dyDescent="0.3">
      <c r="A309" s="1">
        <v>39147</v>
      </c>
      <c r="B309">
        <v>10.76</v>
      </c>
      <c r="D309">
        <f t="shared" si="32"/>
        <v>2</v>
      </c>
      <c r="E309" s="1">
        <f t="shared" si="33"/>
        <v>39140</v>
      </c>
      <c r="F309" s="1">
        <f t="shared" si="34"/>
        <v>39139</v>
      </c>
      <c r="G309" s="1">
        <f t="shared" si="35"/>
        <v>39138</v>
      </c>
      <c r="H309" s="1">
        <f t="shared" si="36"/>
        <v>39137</v>
      </c>
      <c r="I309" s="2">
        <f>IF(SUMIFS($B$2:$B$3564,$A$2:$A$3564,"="&amp;E309)=0,IF(SUMIFS($B$2:$B$3564,$A$2:$A$3564,"="&amp;F309)=0,IF(SUMIFS($B$2:$B$3564,$A$2:$A$3564,"="&amp;G309)=0,SUMIFS($B$2:$B$3564,$A$2:$A$3564,"="&amp;H309),SUMIFS($B$2:$B$3564,$A$2:$A$3564,"="&amp;G309)),SUMIFS($B$2:$B$3564,$A$2:$A$3564,"="&amp;F309)),SUMIFS($B$2:$B$3564,$A$2:$A$3564,"="&amp;E309))</f>
        <v>10.8</v>
      </c>
      <c r="K309" s="2">
        <f>SUMIFS($J$2:$J$3564,$A$2:$A$3564,"&gt;"&amp;E309,$A$2:$A$3564,"&lt;="&amp;A309)</f>
        <v>0</v>
      </c>
      <c r="L309" s="2">
        <f t="shared" si="37"/>
        <v>0</v>
      </c>
      <c r="M309" s="2">
        <f t="shared" si="38"/>
        <v>1</v>
      </c>
      <c r="N309">
        <f t="shared" si="39"/>
        <v>-0.37105793965357131</v>
      </c>
    </row>
    <row r="310" spans="1:14" x14ac:dyDescent="0.3">
      <c r="A310" s="1">
        <v>39148</v>
      </c>
      <c r="B310">
        <v>10.68</v>
      </c>
      <c r="D310">
        <f t="shared" si="32"/>
        <v>3</v>
      </c>
      <c r="E310" s="1">
        <f t="shared" si="33"/>
        <v>39141</v>
      </c>
      <c r="F310" s="1">
        <f t="shared" si="34"/>
        <v>39140</v>
      </c>
      <c r="G310" s="1">
        <f t="shared" si="35"/>
        <v>39139</v>
      </c>
      <c r="H310" s="1">
        <f t="shared" si="36"/>
        <v>39138</v>
      </c>
      <c r="I310" s="2">
        <f>IF(SUMIFS($B$2:$B$3564,$A$2:$A$3564,"="&amp;E310)=0,IF(SUMIFS($B$2:$B$3564,$A$2:$A$3564,"="&amp;F310)=0,IF(SUMIFS($B$2:$B$3564,$A$2:$A$3564,"="&amp;G310)=0,SUMIFS($B$2:$B$3564,$A$2:$A$3564,"="&amp;H310),SUMIFS($B$2:$B$3564,$A$2:$A$3564,"="&amp;G310)),SUMIFS($B$2:$B$3564,$A$2:$A$3564,"="&amp;F310)),SUMIFS($B$2:$B$3564,$A$2:$A$3564,"="&amp;E310))</f>
        <v>10.56</v>
      </c>
      <c r="K310" s="2">
        <f>SUMIFS($J$2:$J$3564,$A$2:$A$3564,"&gt;"&amp;E310,$A$2:$A$3564,"&lt;="&amp;A310)</f>
        <v>0</v>
      </c>
      <c r="L310" s="2">
        <f t="shared" si="37"/>
        <v>0</v>
      </c>
      <c r="M310" s="2">
        <f t="shared" si="38"/>
        <v>1</v>
      </c>
      <c r="N310">
        <f t="shared" si="39"/>
        <v>1.1299555253933247</v>
      </c>
    </row>
    <row r="311" spans="1:14" x14ac:dyDescent="0.3">
      <c r="A311" s="1">
        <v>39149</v>
      </c>
      <c r="B311">
        <v>10.59</v>
      </c>
      <c r="D311">
        <f t="shared" si="32"/>
        <v>4</v>
      </c>
      <c r="E311" s="1">
        <f t="shared" si="33"/>
        <v>39142</v>
      </c>
      <c r="F311" s="1">
        <f t="shared" si="34"/>
        <v>39141</v>
      </c>
      <c r="G311" s="1">
        <f t="shared" si="35"/>
        <v>39140</v>
      </c>
      <c r="H311" s="1">
        <f t="shared" si="36"/>
        <v>39139</v>
      </c>
      <c r="I311" s="2">
        <f>IF(SUMIFS($B$2:$B$3564,$A$2:$A$3564,"="&amp;E311)=0,IF(SUMIFS($B$2:$B$3564,$A$2:$A$3564,"="&amp;F311)=0,IF(SUMIFS($B$2:$B$3564,$A$2:$A$3564,"="&amp;G311)=0,SUMIFS($B$2:$B$3564,$A$2:$A$3564,"="&amp;H311),SUMIFS($B$2:$B$3564,$A$2:$A$3564,"="&amp;G311)),SUMIFS($B$2:$B$3564,$A$2:$A$3564,"="&amp;F311)),SUMIFS($B$2:$B$3564,$A$2:$A$3564,"="&amp;E311))</f>
        <v>10.97</v>
      </c>
      <c r="K311" s="2">
        <f>SUMIFS($J$2:$J$3564,$A$2:$A$3564,"&gt;"&amp;E311,$A$2:$A$3564,"&lt;="&amp;A311)</f>
        <v>0</v>
      </c>
      <c r="L311" s="2">
        <f t="shared" si="37"/>
        <v>0</v>
      </c>
      <c r="M311" s="2">
        <f t="shared" si="38"/>
        <v>1</v>
      </c>
      <c r="N311">
        <f t="shared" si="39"/>
        <v>-3.5254114673823835</v>
      </c>
    </row>
    <row r="312" spans="1:14" x14ac:dyDescent="0.3">
      <c r="A312" s="1">
        <v>39150</v>
      </c>
      <c r="B312">
        <v>10.52</v>
      </c>
      <c r="D312">
        <f t="shared" si="32"/>
        <v>5</v>
      </c>
      <c r="E312" s="1">
        <f t="shared" si="33"/>
        <v>39143</v>
      </c>
      <c r="F312" s="1">
        <f t="shared" si="34"/>
        <v>39142</v>
      </c>
      <c r="G312" s="1">
        <f t="shared" si="35"/>
        <v>39141</v>
      </c>
      <c r="H312" s="1">
        <f t="shared" si="36"/>
        <v>39140</v>
      </c>
      <c r="I312" s="2">
        <f>IF(SUMIFS($B$2:$B$3564,$A$2:$A$3564,"="&amp;E312)=0,IF(SUMIFS($B$2:$B$3564,$A$2:$A$3564,"="&amp;F312)=0,IF(SUMIFS($B$2:$B$3564,$A$2:$A$3564,"="&amp;G312)=0,SUMIFS($B$2:$B$3564,$A$2:$A$3564,"="&amp;H312),SUMIFS($B$2:$B$3564,$A$2:$A$3564,"="&amp;G312)),SUMIFS($B$2:$B$3564,$A$2:$A$3564,"="&amp;F312)),SUMIFS($B$2:$B$3564,$A$2:$A$3564,"="&amp;E312))</f>
        <v>11.22</v>
      </c>
      <c r="K312" s="2">
        <f>SUMIFS($J$2:$J$3564,$A$2:$A$3564,"&gt;"&amp;E312,$A$2:$A$3564,"&lt;="&amp;A312)</f>
        <v>0</v>
      </c>
      <c r="L312" s="2">
        <f t="shared" si="37"/>
        <v>0</v>
      </c>
      <c r="M312" s="2">
        <f t="shared" si="38"/>
        <v>1</v>
      </c>
      <c r="N312">
        <f t="shared" si="39"/>
        <v>-6.4419692784986564</v>
      </c>
    </row>
    <row r="313" spans="1:14" x14ac:dyDescent="0.3">
      <c r="A313" s="1">
        <v>39153</v>
      </c>
      <c r="B313">
        <v>10.36</v>
      </c>
      <c r="D313">
        <f t="shared" si="32"/>
        <v>1</v>
      </c>
      <c r="E313" s="1">
        <f t="shared" si="33"/>
        <v>39146</v>
      </c>
      <c r="F313" s="1">
        <f t="shared" si="34"/>
        <v>39145</v>
      </c>
      <c r="G313" s="1">
        <f t="shared" si="35"/>
        <v>39144</v>
      </c>
      <c r="H313" s="1">
        <f t="shared" si="36"/>
        <v>39143</v>
      </c>
      <c r="I313" s="2">
        <f>IF(SUMIFS($B$2:$B$3564,$A$2:$A$3564,"="&amp;E313)=0,IF(SUMIFS($B$2:$B$3564,$A$2:$A$3564,"="&amp;F313)=0,IF(SUMIFS($B$2:$B$3564,$A$2:$A$3564,"="&amp;G313)=0,SUMIFS($B$2:$B$3564,$A$2:$A$3564,"="&amp;H313),SUMIFS($B$2:$B$3564,$A$2:$A$3564,"="&amp;G313)),SUMIFS($B$2:$B$3564,$A$2:$A$3564,"="&amp;F313)),SUMIFS($B$2:$B$3564,$A$2:$A$3564,"="&amp;E313))</f>
        <v>10.66</v>
      </c>
      <c r="K313" s="2">
        <f>SUMIFS($J$2:$J$3564,$A$2:$A$3564,"&gt;"&amp;E313,$A$2:$A$3564,"&lt;="&amp;A313)</f>
        <v>0</v>
      </c>
      <c r="L313" s="2">
        <f t="shared" si="37"/>
        <v>0</v>
      </c>
      <c r="M313" s="2">
        <f t="shared" si="38"/>
        <v>1</v>
      </c>
      <c r="N313">
        <f t="shared" si="39"/>
        <v>-2.8546181906361499</v>
      </c>
    </row>
    <row r="314" spans="1:14" x14ac:dyDescent="0.3">
      <c r="A314" s="1">
        <v>39154</v>
      </c>
      <c r="B314">
        <v>10.39</v>
      </c>
      <c r="D314">
        <f t="shared" si="32"/>
        <v>2</v>
      </c>
      <c r="E314" s="1">
        <f t="shared" si="33"/>
        <v>39147</v>
      </c>
      <c r="F314" s="1">
        <f t="shared" si="34"/>
        <v>39146</v>
      </c>
      <c r="G314" s="1">
        <f t="shared" si="35"/>
        <v>39145</v>
      </c>
      <c r="H314" s="1">
        <f t="shared" si="36"/>
        <v>39144</v>
      </c>
      <c r="I314" s="2">
        <f>IF(SUMIFS($B$2:$B$3564,$A$2:$A$3564,"="&amp;E314)=0,IF(SUMIFS($B$2:$B$3564,$A$2:$A$3564,"="&amp;F314)=0,IF(SUMIFS($B$2:$B$3564,$A$2:$A$3564,"="&amp;G314)=0,SUMIFS($B$2:$B$3564,$A$2:$A$3564,"="&amp;H314),SUMIFS($B$2:$B$3564,$A$2:$A$3564,"="&amp;G314)),SUMIFS($B$2:$B$3564,$A$2:$A$3564,"="&amp;F314)),SUMIFS($B$2:$B$3564,$A$2:$A$3564,"="&amp;E314))</f>
        <v>10.76</v>
      </c>
      <c r="K314" s="2">
        <f>SUMIFS($J$2:$J$3564,$A$2:$A$3564,"&gt;"&amp;E314,$A$2:$A$3564,"&lt;="&amp;A314)</f>
        <v>0</v>
      </c>
      <c r="L314" s="2">
        <f t="shared" si="37"/>
        <v>0</v>
      </c>
      <c r="M314" s="2">
        <f t="shared" si="38"/>
        <v>1</v>
      </c>
      <c r="N314">
        <f t="shared" si="39"/>
        <v>-3.4991749622502302</v>
      </c>
    </row>
    <row r="315" spans="1:14" x14ac:dyDescent="0.3">
      <c r="A315" s="1">
        <v>39155</v>
      </c>
      <c r="B315">
        <v>10.41</v>
      </c>
      <c r="D315">
        <f t="shared" si="32"/>
        <v>3</v>
      </c>
      <c r="E315" s="1">
        <f t="shared" si="33"/>
        <v>39148</v>
      </c>
      <c r="F315" s="1">
        <f t="shared" si="34"/>
        <v>39147</v>
      </c>
      <c r="G315" s="1">
        <f t="shared" si="35"/>
        <v>39146</v>
      </c>
      <c r="H315" s="1">
        <f t="shared" si="36"/>
        <v>39145</v>
      </c>
      <c r="I315" s="2">
        <f>IF(SUMIFS($B$2:$B$3564,$A$2:$A$3564,"="&amp;E315)=0,IF(SUMIFS($B$2:$B$3564,$A$2:$A$3564,"="&amp;F315)=0,IF(SUMIFS($B$2:$B$3564,$A$2:$A$3564,"="&amp;G315)=0,SUMIFS($B$2:$B$3564,$A$2:$A$3564,"="&amp;H315),SUMIFS($B$2:$B$3564,$A$2:$A$3564,"="&amp;G315)),SUMIFS($B$2:$B$3564,$A$2:$A$3564,"="&amp;F315)),SUMIFS($B$2:$B$3564,$A$2:$A$3564,"="&amp;E315))</f>
        <v>10.68</v>
      </c>
      <c r="K315" s="2">
        <f>SUMIFS($J$2:$J$3564,$A$2:$A$3564,"&gt;"&amp;E315,$A$2:$A$3564,"&lt;="&amp;A315)</f>
        <v>0</v>
      </c>
      <c r="L315" s="2">
        <f t="shared" si="37"/>
        <v>0</v>
      </c>
      <c r="M315" s="2">
        <f t="shared" si="38"/>
        <v>1</v>
      </c>
      <c r="N315">
        <f t="shared" si="39"/>
        <v>-2.5605950905171269</v>
      </c>
    </row>
    <row r="316" spans="1:14" x14ac:dyDescent="0.3">
      <c r="A316" s="1">
        <v>39156</v>
      </c>
      <c r="B316">
        <v>10.23</v>
      </c>
      <c r="D316">
        <f t="shared" si="32"/>
        <v>4</v>
      </c>
      <c r="E316" s="1">
        <f t="shared" si="33"/>
        <v>39149</v>
      </c>
      <c r="F316" s="1">
        <f t="shared" si="34"/>
        <v>39148</v>
      </c>
      <c r="G316" s="1">
        <f t="shared" si="35"/>
        <v>39147</v>
      </c>
      <c r="H316" s="1">
        <f t="shared" si="36"/>
        <v>39146</v>
      </c>
      <c r="I316" s="2">
        <f>IF(SUMIFS($B$2:$B$3564,$A$2:$A$3564,"="&amp;E316)=0,IF(SUMIFS($B$2:$B$3564,$A$2:$A$3564,"="&amp;F316)=0,IF(SUMIFS($B$2:$B$3564,$A$2:$A$3564,"="&amp;G316)=0,SUMIFS($B$2:$B$3564,$A$2:$A$3564,"="&amp;H316),SUMIFS($B$2:$B$3564,$A$2:$A$3564,"="&amp;G316)),SUMIFS($B$2:$B$3564,$A$2:$A$3564,"="&amp;F316)),SUMIFS($B$2:$B$3564,$A$2:$A$3564,"="&amp;E316))</f>
        <v>10.59</v>
      </c>
      <c r="K316" s="2">
        <f>SUMIFS($J$2:$J$3564,$A$2:$A$3564,"&gt;"&amp;E316,$A$2:$A$3564,"&lt;="&amp;A316)</f>
        <v>0</v>
      </c>
      <c r="L316" s="2">
        <f t="shared" si="37"/>
        <v>0</v>
      </c>
      <c r="M316" s="2">
        <f t="shared" si="38"/>
        <v>1</v>
      </c>
      <c r="N316">
        <f t="shared" si="39"/>
        <v>-3.4585579649779907</v>
      </c>
    </row>
    <row r="317" spans="1:14" x14ac:dyDescent="0.3">
      <c r="A317" s="1">
        <v>39157</v>
      </c>
      <c r="B317">
        <v>10.26</v>
      </c>
      <c r="D317">
        <f t="shared" si="32"/>
        <v>5</v>
      </c>
      <c r="E317" s="1">
        <f t="shared" si="33"/>
        <v>39150</v>
      </c>
      <c r="F317" s="1">
        <f t="shared" si="34"/>
        <v>39149</v>
      </c>
      <c r="G317" s="1">
        <f t="shared" si="35"/>
        <v>39148</v>
      </c>
      <c r="H317" s="1">
        <f t="shared" si="36"/>
        <v>39147</v>
      </c>
      <c r="I317" s="2">
        <f>IF(SUMIFS($B$2:$B$3564,$A$2:$A$3564,"="&amp;E317)=0,IF(SUMIFS($B$2:$B$3564,$A$2:$A$3564,"="&amp;F317)=0,IF(SUMIFS($B$2:$B$3564,$A$2:$A$3564,"="&amp;G317)=0,SUMIFS($B$2:$B$3564,$A$2:$A$3564,"="&amp;H317),SUMIFS($B$2:$B$3564,$A$2:$A$3564,"="&amp;G317)),SUMIFS($B$2:$B$3564,$A$2:$A$3564,"="&amp;F317)),SUMIFS($B$2:$B$3564,$A$2:$A$3564,"="&amp;E317))</f>
        <v>10.52</v>
      </c>
      <c r="K317" s="2">
        <f>SUMIFS($J$2:$J$3564,$A$2:$A$3564,"&gt;"&amp;E317,$A$2:$A$3564,"&lt;="&amp;A317)</f>
        <v>0</v>
      </c>
      <c r="L317" s="2">
        <f t="shared" si="37"/>
        <v>0</v>
      </c>
      <c r="M317" s="2">
        <f t="shared" si="38"/>
        <v>1</v>
      </c>
      <c r="N317">
        <f t="shared" si="39"/>
        <v>-2.5025367566940258</v>
      </c>
    </row>
    <row r="318" spans="1:14" x14ac:dyDescent="0.3">
      <c r="A318" s="1">
        <v>39160</v>
      </c>
      <c r="B318">
        <v>10.220000000000001</v>
      </c>
      <c r="D318">
        <f t="shared" si="32"/>
        <v>1</v>
      </c>
      <c r="E318" s="1">
        <f t="shared" si="33"/>
        <v>39153</v>
      </c>
      <c r="F318" s="1">
        <f t="shared" si="34"/>
        <v>39152</v>
      </c>
      <c r="G318" s="1">
        <f t="shared" si="35"/>
        <v>39151</v>
      </c>
      <c r="H318" s="1">
        <f t="shared" si="36"/>
        <v>39150</v>
      </c>
      <c r="I318" s="2">
        <f>IF(SUMIFS($B$2:$B$3564,$A$2:$A$3564,"="&amp;E318)=0,IF(SUMIFS($B$2:$B$3564,$A$2:$A$3564,"="&amp;F318)=0,IF(SUMIFS($B$2:$B$3564,$A$2:$A$3564,"="&amp;G318)=0,SUMIFS($B$2:$B$3564,$A$2:$A$3564,"="&amp;H318),SUMIFS($B$2:$B$3564,$A$2:$A$3564,"="&amp;G318)),SUMIFS($B$2:$B$3564,$A$2:$A$3564,"="&amp;F318)),SUMIFS($B$2:$B$3564,$A$2:$A$3564,"="&amp;E318))</f>
        <v>10.36</v>
      </c>
      <c r="K318" s="2">
        <f>SUMIFS($J$2:$J$3564,$A$2:$A$3564,"&gt;"&amp;E318,$A$2:$A$3564,"&lt;="&amp;A318)</f>
        <v>0</v>
      </c>
      <c r="L318" s="2">
        <f t="shared" si="37"/>
        <v>0</v>
      </c>
      <c r="M318" s="2">
        <f t="shared" si="38"/>
        <v>1</v>
      </c>
      <c r="N318">
        <f t="shared" si="39"/>
        <v>-1.3605652055778485</v>
      </c>
    </row>
    <row r="319" spans="1:14" x14ac:dyDescent="0.3">
      <c r="A319" s="1">
        <v>39161</v>
      </c>
      <c r="B319">
        <v>10.23</v>
      </c>
      <c r="D319">
        <f t="shared" si="32"/>
        <v>2</v>
      </c>
      <c r="E319" s="1">
        <f t="shared" si="33"/>
        <v>39154</v>
      </c>
      <c r="F319" s="1">
        <f t="shared" si="34"/>
        <v>39153</v>
      </c>
      <c r="G319" s="1">
        <f t="shared" si="35"/>
        <v>39152</v>
      </c>
      <c r="H319" s="1">
        <f t="shared" si="36"/>
        <v>39151</v>
      </c>
      <c r="I319" s="2">
        <f>IF(SUMIFS($B$2:$B$3564,$A$2:$A$3564,"="&amp;E319)=0,IF(SUMIFS($B$2:$B$3564,$A$2:$A$3564,"="&amp;F319)=0,IF(SUMIFS($B$2:$B$3564,$A$2:$A$3564,"="&amp;G319)=0,SUMIFS($B$2:$B$3564,$A$2:$A$3564,"="&amp;H319),SUMIFS($B$2:$B$3564,$A$2:$A$3564,"="&amp;G319)),SUMIFS($B$2:$B$3564,$A$2:$A$3564,"="&amp;F319)),SUMIFS($B$2:$B$3564,$A$2:$A$3564,"="&amp;E319))</f>
        <v>10.39</v>
      </c>
      <c r="K319" s="2">
        <f>SUMIFS($J$2:$J$3564,$A$2:$A$3564,"&gt;"&amp;E319,$A$2:$A$3564,"&lt;="&amp;A319)</f>
        <v>0</v>
      </c>
      <c r="L319" s="2">
        <f t="shared" si="37"/>
        <v>0</v>
      </c>
      <c r="M319" s="2">
        <f t="shared" si="38"/>
        <v>1</v>
      </c>
      <c r="N319">
        <f t="shared" si="39"/>
        <v>-1.5519225147600968</v>
      </c>
    </row>
    <row r="320" spans="1:14" x14ac:dyDescent="0.3">
      <c r="A320" s="1">
        <v>39162</v>
      </c>
      <c r="B320">
        <v>10.19</v>
      </c>
      <c r="D320">
        <f t="shared" si="32"/>
        <v>3</v>
      </c>
      <c r="E320" s="1">
        <f t="shared" si="33"/>
        <v>39155</v>
      </c>
      <c r="F320" s="1">
        <f t="shared" si="34"/>
        <v>39154</v>
      </c>
      <c r="G320" s="1">
        <f t="shared" si="35"/>
        <v>39153</v>
      </c>
      <c r="H320" s="1">
        <f t="shared" si="36"/>
        <v>39152</v>
      </c>
      <c r="I320" s="2">
        <f>IF(SUMIFS($B$2:$B$3564,$A$2:$A$3564,"="&amp;E320)=0,IF(SUMIFS($B$2:$B$3564,$A$2:$A$3564,"="&amp;F320)=0,IF(SUMIFS($B$2:$B$3564,$A$2:$A$3564,"="&amp;G320)=0,SUMIFS($B$2:$B$3564,$A$2:$A$3564,"="&amp;H320),SUMIFS($B$2:$B$3564,$A$2:$A$3564,"="&amp;G320)),SUMIFS($B$2:$B$3564,$A$2:$A$3564,"="&amp;F320)),SUMIFS($B$2:$B$3564,$A$2:$A$3564,"="&amp;E320))</f>
        <v>10.41</v>
      </c>
      <c r="K320" s="2">
        <f>SUMIFS($J$2:$J$3564,$A$2:$A$3564,"&gt;"&amp;E320,$A$2:$A$3564,"&lt;="&amp;A320)</f>
        <v>0</v>
      </c>
      <c r="L320" s="2">
        <f t="shared" si="37"/>
        <v>0</v>
      </c>
      <c r="M320" s="2">
        <f t="shared" si="38"/>
        <v>1</v>
      </c>
      <c r="N320">
        <f t="shared" si="39"/>
        <v>-2.1360035392244145</v>
      </c>
    </row>
    <row r="321" spans="1:14" x14ac:dyDescent="0.3">
      <c r="A321" s="1">
        <v>39163</v>
      </c>
      <c r="B321">
        <v>10.220000000000001</v>
      </c>
      <c r="D321">
        <f t="shared" si="32"/>
        <v>4</v>
      </c>
      <c r="E321" s="1">
        <f t="shared" si="33"/>
        <v>39156</v>
      </c>
      <c r="F321" s="1">
        <f t="shared" si="34"/>
        <v>39155</v>
      </c>
      <c r="G321" s="1">
        <f t="shared" si="35"/>
        <v>39154</v>
      </c>
      <c r="H321" s="1">
        <f t="shared" si="36"/>
        <v>39153</v>
      </c>
      <c r="I321" s="2">
        <f>IF(SUMIFS($B$2:$B$3564,$A$2:$A$3564,"="&amp;E321)=0,IF(SUMIFS($B$2:$B$3564,$A$2:$A$3564,"="&amp;F321)=0,IF(SUMIFS($B$2:$B$3564,$A$2:$A$3564,"="&amp;G321)=0,SUMIFS($B$2:$B$3564,$A$2:$A$3564,"="&amp;H321),SUMIFS($B$2:$B$3564,$A$2:$A$3564,"="&amp;G321)),SUMIFS($B$2:$B$3564,$A$2:$A$3564,"="&amp;F321)),SUMIFS($B$2:$B$3564,$A$2:$A$3564,"="&amp;E321))</f>
        <v>10.23</v>
      </c>
      <c r="K321" s="2">
        <f>SUMIFS($J$2:$J$3564,$A$2:$A$3564,"&gt;"&amp;E321,$A$2:$A$3564,"&lt;="&amp;A321)</f>
        <v>0</v>
      </c>
      <c r="L321" s="2">
        <f t="shared" si="37"/>
        <v>0</v>
      </c>
      <c r="M321" s="2">
        <f t="shared" si="38"/>
        <v>1</v>
      </c>
      <c r="N321">
        <f t="shared" si="39"/>
        <v>-9.7799518797673693E-2</v>
      </c>
    </row>
    <row r="322" spans="1:14" x14ac:dyDescent="0.3">
      <c r="A322" s="1">
        <v>39164</v>
      </c>
      <c r="B322">
        <v>10.199999999999999</v>
      </c>
      <c r="D322">
        <f t="shared" si="32"/>
        <v>5</v>
      </c>
      <c r="E322" s="1">
        <f t="shared" si="33"/>
        <v>39157</v>
      </c>
      <c r="F322" s="1">
        <f t="shared" si="34"/>
        <v>39156</v>
      </c>
      <c r="G322" s="1">
        <f t="shared" si="35"/>
        <v>39155</v>
      </c>
      <c r="H322" s="1">
        <f t="shared" si="36"/>
        <v>39154</v>
      </c>
      <c r="I322" s="2">
        <f>IF(SUMIFS($B$2:$B$3564,$A$2:$A$3564,"="&amp;E322)=0,IF(SUMIFS($B$2:$B$3564,$A$2:$A$3564,"="&amp;F322)=0,IF(SUMIFS($B$2:$B$3564,$A$2:$A$3564,"="&amp;G322)=0,SUMIFS($B$2:$B$3564,$A$2:$A$3564,"="&amp;H322),SUMIFS($B$2:$B$3564,$A$2:$A$3564,"="&amp;G322)),SUMIFS($B$2:$B$3564,$A$2:$A$3564,"="&amp;F322)),SUMIFS($B$2:$B$3564,$A$2:$A$3564,"="&amp;E322))</f>
        <v>10.26</v>
      </c>
      <c r="K322" s="2">
        <f>SUMIFS($J$2:$J$3564,$A$2:$A$3564,"&gt;"&amp;E322,$A$2:$A$3564,"&lt;="&amp;A322)</f>
        <v>0</v>
      </c>
      <c r="L322" s="2">
        <f t="shared" si="37"/>
        <v>0</v>
      </c>
      <c r="M322" s="2">
        <f t="shared" si="38"/>
        <v>1</v>
      </c>
      <c r="N322">
        <f t="shared" si="39"/>
        <v>-0.58651194523981343</v>
      </c>
    </row>
    <row r="323" spans="1:14" x14ac:dyDescent="0.3">
      <c r="A323" s="1">
        <v>39167</v>
      </c>
      <c r="B323">
        <v>10</v>
      </c>
      <c r="D323">
        <f t="shared" ref="D323:D386" si="40">WEEKDAY(A323,2)</f>
        <v>1</v>
      </c>
      <c r="E323" s="1">
        <f t="shared" si="33"/>
        <v>39160</v>
      </c>
      <c r="F323" s="1">
        <f t="shared" si="34"/>
        <v>39159</v>
      </c>
      <c r="G323" s="1">
        <f t="shared" si="35"/>
        <v>39158</v>
      </c>
      <c r="H323" s="1">
        <f t="shared" si="36"/>
        <v>39157</v>
      </c>
      <c r="I323" s="2">
        <f>IF(SUMIFS($B$2:$B$3564,$A$2:$A$3564,"="&amp;E323)=0,IF(SUMIFS($B$2:$B$3564,$A$2:$A$3564,"="&amp;F323)=0,IF(SUMIFS($B$2:$B$3564,$A$2:$A$3564,"="&amp;G323)=0,SUMIFS($B$2:$B$3564,$A$2:$A$3564,"="&amp;H323),SUMIFS($B$2:$B$3564,$A$2:$A$3564,"="&amp;G323)),SUMIFS($B$2:$B$3564,$A$2:$A$3564,"="&amp;F323)),SUMIFS($B$2:$B$3564,$A$2:$A$3564,"="&amp;E323))</f>
        <v>10.220000000000001</v>
      </c>
      <c r="K323" s="2">
        <f>SUMIFS($J$2:$J$3564,$A$2:$A$3564,"&gt;"&amp;E323,$A$2:$A$3564,"&lt;="&amp;A323)</f>
        <v>0</v>
      </c>
      <c r="L323" s="2">
        <f t="shared" si="37"/>
        <v>0</v>
      </c>
      <c r="M323" s="2">
        <f t="shared" si="38"/>
        <v>1</v>
      </c>
      <c r="N323">
        <f t="shared" si="39"/>
        <v>-2.1761491781512747</v>
      </c>
    </row>
    <row r="324" spans="1:14" x14ac:dyDescent="0.3">
      <c r="A324" s="1">
        <v>39168</v>
      </c>
      <c r="B324">
        <v>10.11</v>
      </c>
      <c r="D324">
        <f t="shared" si="40"/>
        <v>2</v>
      </c>
      <c r="E324" s="1">
        <f t="shared" si="33"/>
        <v>39161</v>
      </c>
      <c r="F324" s="1">
        <f t="shared" si="34"/>
        <v>39160</v>
      </c>
      <c r="G324" s="1">
        <f t="shared" si="35"/>
        <v>39159</v>
      </c>
      <c r="H324" s="1">
        <f t="shared" si="36"/>
        <v>39158</v>
      </c>
      <c r="I324" s="2">
        <f>IF(SUMIFS($B$2:$B$3564,$A$2:$A$3564,"="&amp;E324)=0,IF(SUMIFS($B$2:$B$3564,$A$2:$A$3564,"="&amp;F324)=0,IF(SUMIFS($B$2:$B$3564,$A$2:$A$3564,"="&amp;G324)=0,SUMIFS($B$2:$B$3564,$A$2:$A$3564,"="&amp;H324),SUMIFS($B$2:$B$3564,$A$2:$A$3564,"="&amp;G324)),SUMIFS($B$2:$B$3564,$A$2:$A$3564,"="&amp;F324)),SUMIFS($B$2:$B$3564,$A$2:$A$3564,"="&amp;E324))</f>
        <v>10.23</v>
      </c>
      <c r="K324" s="2">
        <f>SUMIFS($J$2:$J$3564,$A$2:$A$3564,"&gt;"&amp;E324,$A$2:$A$3564,"&lt;="&amp;A324)</f>
        <v>0</v>
      </c>
      <c r="L324" s="2">
        <f t="shared" si="37"/>
        <v>0</v>
      </c>
      <c r="M324" s="2">
        <f t="shared" si="38"/>
        <v>1</v>
      </c>
      <c r="N324">
        <f t="shared" si="39"/>
        <v>-1.1799546931155167</v>
      </c>
    </row>
    <row r="325" spans="1:14" x14ac:dyDescent="0.3">
      <c r="A325" s="1">
        <v>39169</v>
      </c>
      <c r="B325">
        <v>10.119999999999999</v>
      </c>
      <c r="D325">
        <f t="shared" si="40"/>
        <v>3</v>
      </c>
      <c r="E325" s="1">
        <f t="shared" si="33"/>
        <v>39162</v>
      </c>
      <c r="F325" s="1">
        <f t="shared" si="34"/>
        <v>39161</v>
      </c>
      <c r="G325" s="1">
        <f t="shared" si="35"/>
        <v>39160</v>
      </c>
      <c r="H325" s="1">
        <f t="shared" si="36"/>
        <v>39159</v>
      </c>
      <c r="I325" s="2">
        <f>IF(SUMIFS($B$2:$B$3564,$A$2:$A$3564,"="&amp;E325)=0,IF(SUMIFS($B$2:$B$3564,$A$2:$A$3564,"="&amp;F325)=0,IF(SUMIFS($B$2:$B$3564,$A$2:$A$3564,"="&amp;G325)=0,SUMIFS($B$2:$B$3564,$A$2:$A$3564,"="&amp;H325),SUMIFS($B$2:$B$3564,$A$2:$A$3564,"="&amp;G325)),SUMIFS($B$2:$B$3564,$A$2:$A$3564,"="&amp;F325)),SUMIFS($B$2:$B$3564,$A$2:$A$3564,"="&amp;E325))</f>
        <v>10.19</v>
      </c>
      <c r="K325" s="2">
        <f>SUMIFS($J$2:$J$3564,$A$2:$A$3564,"&gt;"&amp;E325,$A$2:$A$3564,"&lt;="&amp;A325)</f>
        <v>0</v>
      </c>
      <c r="L325" s="2">
        <f t="shared" si="37"/>
        <v>0</v>
      </c>
      <c r="M325" s="2">
        <f t="shared" si="38"/>
        <v>1</v>
      </c>
      <c r="N325">
        <f t="shared" si="39"/>
        <v>-0.68931833753139893</v>
      </c>
    </row>
    <row r="326" spans="1:14" x14ac:dyDescent="0.3">
      <c r="A326" s="1">
        <v>39170</v>
      </c>
      <c r="B326">
        <v>9.85</v>
      </c>
      <c r="D326">
        <f t="shared" si="40"/>
        <v>4</v>
      </c>
      <c r="E326" s="1">
        <f t="shared" si="33"/>
        <v>39163</v>
      </c>
      <c r="F326" s="1">
        <f t="shared" si="34"/>
        <v>39162</v>
      </c>
      <c r="G326" s="1">
        <f t="shared" si="35"/>
        <v>39161</v>
      </c>
      <c r="H326" s="1">
        <f t="shared" si="36"/>
        <v>39160</v>
      </c>
      <c r="I326" s="2">
        <f>IF(SUMIFS($B$2:$B$3564,$A$2:$A$3564,"="&amp;E326)=0,IF(SUMIFS($B$2:$B$3564,$A$2:$A$3564,"="&amp;F326)=0,IF(SUMIFS($B$2:$B$3564,$A$2:$A$3564,"="&amp;G326)=0,SUMIFS($B$2:$B$3564,$A$2:$A$3564,"="&amp;H326),SUMIFS($B$2:$B$3564,$A$2:$A$3564,"="&amp;G326)),SUMIFS($B$2:$B$3564,$A$2:$A$3564,"="&amp;F326)),SUMIFS($B$2:$B$3564,$A$2:$A$3564,"="&amp;E326))</f>
        <v>10.220000000000001</v>
      </c>
      <c r="K326" s="2">
        <f>SUMIFS($J$2:$J$3564,$A$2:$A$3564,"&gt;"&amp;E326,$A$2:$A$3564,"&lt;="&amp;A326)</f>
        <v>0</v>
      </c>
      <c r="L326" s="2">
        <f t="shared" si="37"/>
        <v>0</v>
      </c>
      <c r="M326" s="2">
        <f t="shared" si="38"/>
        <v>1</v>
      </c>
      <c r="N326">
        <f t="shared" si="39"/>
        <v>-3.6875129591560944</v>
      </c>
    </row>
    <row r="327" spans="1:14" x14ac:dyDescent="0.3">
      <c r="A327" s="1">
        <v>39171</v>
      </c>
      <c r="B327">
        <v>9.8800000000000008</v>
      </c>
      <c r="D327">
        <f t="shared" si="40"/>
        <v>5</v>
      </c>
      <c r="E327" s="1">
        <f t="shared" si="33"/>
        <v>39164</v>
      </c>
      <c r="F327" s="1">
        <f t="shared" si="34"/>
        <v>39163</v>
      </c>
      <c r="G327" s="1">
        <f t="shared" si="35"/>
        <v>39162</v>
      </c>
      <c r="H327" s="1">
        <f t="shared" si="36"/>
        <v>39161</v>
      </c>
      <c r="I327" s="2">
        <f>IF(SUMIFS($B$2:$B$3564,$A$2:$A$3564,"="&amp;E327)=0,IF(SUMIFS($B$2:$B$3564,$A$2:$A$3564,"="&amp;F327)=0,IF(SUMIFS($B$2:$B$3564,$A$2:$A$3564,"="&amp;G327)=0,SUMIFS($B$2:$B$3564,$A$2:$A$3564,"="&amp;H327),SUMIFS($B$2:$B$3564,$A$2:$A$3564,"="&amp;G327)),SUMIFS($B$2:$B$3564,$A$2:$A$3564,"="&amp;F327)),SUMIFS($B$2:$B$3564,$A$2:$A$3564,"="&amp;E327))</f>
        <v>10.199999999999999</v>
      </c>
      <c r="K327" s="2">
        <f>SUMIFS($J$2:$J$3564,$A$2:$A$3564,"&gt;"&amp;E327,$A$2:$A$3564,"&lt;="&amp;A327)</f>
        <v>0</v>
      </c>
      <c r="L327" s="2">
        <f t="shared" si="37"/>
        <v>0</v>
      </c>
      <c r="M327" s="2">
        <f t="shared" si="38"/>
        <v>1</v>
      </c>
      <c r="N327">
        <f t="shared" si="39"/>
        <v>-3.1875208530448833</v>
      </c>
    </row>
    <row r="328" spans="1:14" x14ac:dyDescent="0.3">
      <c r="A328" s="1">
        <v>39174</v>
      </c>
      <c r="B328">
        <v>9.6999999999999993</v>
      </c>
      <c r="D328">
        <f t="shared" si="40"/>
        <v>1</v>
      </c>
      <c r="E328" s="1">
        <f t="shared" ref="E328:E391" si="41">A328-7</f>
        <v>39167</v>
      </c>
      <c r="F328" s="1">
        <f t="shared" si="34"/>
        <v>39166</v>
      </c>
      <c r="G328" s="1">
        <f t="shared" si="35"/>
        <v>39165</v>
      </c>
      <c r="H328" s="1">
        <f t="shared" si="36"/>
        <v>39164</v>
      </c>
      <c r="I328" s="2">
        <f>IF(SUMIFS($B$2:$B$3564,$A$2:$A$3564,"="&amp;E328)=0,IF(SUMIFS($B$2:$B$3564,$A$2:$A$3564,"="&amp;F328)=0,IF(SUMIFS($B$2:$B$3564,$A$2:$A$3564,"="&amp;G328)=0,SUMIFS($B$2:$B$3564,$A$2:$A$3564,"="&amp;H328),SUMIFS($B$2:$B$3564,$A$2:$A$3564,"="&amp;G328)),SUMIFS($B$2:$B$3564,$A$2:$A$3564,"="&amp;F328)),SUMIFS($B$2:$B$3564,$A$2:$A$3564,"="&amp;E328))</f>
        <v>10</v>
      </c>
      <c r="K328" s="2">
        <f>SUMIFS($J$2:$J$3564,$A$2:$A$3564,"&gt;"&amp;E328,$A$2:$A$3564,"&lt;="&amp;A328)</f>
        <v>0</v>
      </c>
      <c r="L328" s="2">
        <f t="shared" si="37"/>
        <v>0</v>
      </c>
      <c r="M328" s="2">
        <f t="shared" si="38"/>
        <v>1</v>
      </c>
      <c r="N328">
        <f t="shared" si="39"/>
        <v>-3.0459207484708575</v>
      </c>
    </row>
    <row r="329" spans="1:14" x14ac:dyDescent="0.3">
      <c r="A329" s="1">
        <v>39175</v>
      </c>
      <c r="B329">
        <v>9.7200000000000006</v>
      </c>
      <c r="D329">
        <f t="shared" si="40"/>
        <v>2</v>
      </c>
      <c r="E329" s="1">
        <f t="shared" si="41"/>
        <v>39168</v>
      </c>
      <c r="F329" s="1">
        <f t="shared" ref="F329:F392" si="42">E329-1</f>
        <v>39167</v>
      </c>
      <c r="G329" s="1">
        <f t="shared" ref="G329:G392" si="43">E329-2</f>
        <v>39166</v>
      </c>
      <c r="H329" s="1">
        <f t="shared" ref="H329:H392" si="44">E329-3</f>
        <v>39165</v>
      </c>
      <c r="I329" s="2">
        <f>IF(SUMIFS($B$2:$B$3564,$A$2:$A$3564,"="&amp;E329)=0,IF(SUMIFS($B$2:$B$3564,$A$2:$A$3564,"="&amp;F329)=0,IF(SUMIFS($B$2:$B$3564,$A$2:$A$3564,"="&amp;G329)=0,SUMIFS($B$2:$B$3564,$A$2:$A$3564,"="&amp;H329),SUMIFS($B$2:$B$3564,$A$2:$A$3564,"="&amp;G329)),SUMIFS($B$2:$B$3564,$A$2:$A$3564,"="&amp;F329)),SUMIFS($B$2:$B$3564,$A$2:$A$3564,"="&amp;E329))</f>
        <v>10.11</v>
      </c>
      <c r="K329" s="2">
        <f>SUMIFS($J$2:$J$3564,$A$2:$A$3564,"&gt;"&amp;E329,$A$2:$A$3564,"&lt;="&amp;A329)</f>
        <v>0</v>
      </c>
      <c r="L329" s="2">
        <f t="shared" si="37"/>
        <v>0</v>
      </c>
      <c r="M329" s="2">
        <f t="shared" si="38"/>
        <v>1</v>
      </c>
      <c r="N329">
        <f t="shared" si="39"/>
        <v>-3.9339414560032226</v>
      </c>
    </row>
    <row r="330" spans="1:14" x14ac:dyDescent="0.3">
      <c r="A330" s="1">
        <v>39176</v>
      </c>
      <c r="B330">
        <v>9.7100000000000009</v>
      </c>
      <c r="D330">
        <f t="shared" si="40"/>
        <v>3</v>
      </c>
      <c r="E330" s="1">
        <f t="shared" si="41"/>
        <v>39169</v>
      </c>
      <c r="F330" s="1">
        <f t="shared" si="42"/>
        <v>39168</v>
      </c>
      <c r="G330" s="1">
        <f t="shared" si="43"/>
        <v>39167</v>
      </c>
      <c r="H330" s="1">
        <f t="shared" si="44"/>
        <v>39166</v>
      </c>
      <c r="I330" s="2">
        <f>IF(SUMIFS($B$2:$B$3564,$A$2:$A$3564,"="&amp;E330)=0,IF(SUMIFS($B$2:$B$3564,$A$2:$A$3564,"="&amp;F330)=0,IF(SUMIFS($B$2:$B$3564,$A$2:$A$3564,"="&amp;G330)=0,SUMIFS($B$2:$B$3564,$A$2:$A$3564,"="&amp;H330),SUMIFS($B$2:$B$3564,$A$2:$A$3564,"="&amp;G330)),SUMIFS($B$2:$B$3564,$A$2:$A$3564,"="&amp;F330)),SUMIFS($B$2:$B$3564,$A$2:$A$3564,"="&amp;E330))</f>
        <v>10.119999999999999</v>
      </c>
      <c r="K330" s="2">
        <f>SUMIFS($J$2:$J$3564,$A$2:$A$3564,"&gt;"&amp;E330,$A$2:$A$3564,"&lt;="&amp;A330)</f>
        <v>0</v>
      </c>
      <c r="L330" s="2">
        <f t="shared" ref="L330:L393" si="45">IF(K330&lt;&gt;0,LOOKUP(K330,C324:C330,B324:B330),0)</f>
        <v>0</v>
      </c>
      <c r="M330" s="2">
        <f t="shared" ref="M330:M393" si="46">IF(K330&lt;&gt;0,L330/K330,1)</f>
        <v>1</v>
      </c>
      <c r="N330">
        <f t="shared" ref="N330:N393" si="47">LN(B330*M330/I330)*100</f>
        <v>-4.1357381556085819</v>
      </c>
    </row>
    <row r="331" spans="1:14" x14ac:dyDescent="0.3">
      <c r="A331" s="1">
        <v>39177</v>
      </c>
      <c r="B331">
        <v>9.8000000000000007</v>
      </c>
      <c r="D331">
        <f t="shared" si="40"/>
        <v>4</v>
      </c>
      <c r="E331" s="1">
        <f t="shared" si="41"/>
        <v>39170</v>
      </c>
      <c r="F331" s="1">
        <f t="shared" si="42"/>
        <v>39169</v>
      </c>
      <c r="G331" s="1">
        <f t="shared" si="43"/>
        <v>39168</v>
      </c>
      <c r="H331" s="1">
        <f t="shared" si="44"/>
        <v>39167</v>
      </c>
      <c r="I331" s="2">
        <f>IF(SUMIFS($B$2:$B$3564,$A$2:$A$3564,"="&amp;E331)=0,IF(SUMIFS($B$2:$B$3564,$A$2:$A$3564,"="&amp;F331)=0,IF(SUMIFS($B$2:$B$3564,$A$2:$A$3564,"="&amp;G331)=0,SUMIFS($B$2:$B$3564,$A$2:$A$3564,"="&amp;H331),SUMIFS($B$2:$B$3564,$A$2:$A$3564,"="&amp;G331)),SUMIFS($B$2:$B$3564,$A$2:$A$3564,"="&amp;F331)),SUMIFS($B$2:$B$3564,$A$2:$A$3564,"="&amp;E331))</f>
        <v>9.85</v>
      </c>
      <c r="K331" s="2">
        <f>SUMIFS($J$2:$J$3564,$A$2:$A$3564,"&gt;"&amp;E331,$A$2:$A$3564,"&lt;="&amp;A331)</f>
        <v>0</v>
      </c>
      <c r="L331" s="2">
        <f t="shared" si="45"/>
        <v>0</v>
      </c>
      <c r="M331" s="2">
        <f t="shared" si="46"/>
        <v>1</v>
      </c>
      <c r="N331">
        <f t="shared" si="47"/>
        <v>-0.50890695074711811</v>
      </c>
    </row>
    <row r="332" spans="1:14" x14ac:dyDescent="0.3">
      <c r="A332" s="1">
        <v>39181</v>
      </c>
      <c r="B332">
        <v>9.98</v>
      </c>
      <c r="C332">
        <v>10.01</v>
      </c>
      <c r="D332">
        <f t="shared" si="40"/>
        <v>1</v>
      </c>
      <c r="E332" s="1">
        <f t="shared" si="41"/>
        <v>39174</v>
      </c>
      <c r="F332" s="1">
        <f t="shared" si="42"/>
        <v>39173</v>
      </c>
      <c r="G332" s="1">
        <f t="shared" si="43"/>
        <v>39172</v>
      </c>
      <c r="H332" s="1">
        <f t="shared" si="44"/>
        <v>39171</v>
      </c>
      <c r="I332" s="2">
        <f>IF(SUMIFS($B$2:$B$3564,$A$2:$A$3564,"="&amp;E332)=0,IF(SUMIFS($B$2:$B$3564,$A$2:$A$3564,"="&amp;F332)=0,IF(SUMIFS($B$2:$B$3564,$A$2:$A$3564,"="&amp;G332)=0,SUMIFS($B$2:$B$3564,$A$2:$A$3564,"="&amp;H332),SUMIFS($B$2:$B$3564,$A$2:$A$3564,"="&amp;G332)),SUMIFS($B$2:$B$3564,$A$2:$A$3564,"="&amp;F332)),SUMIFS($B$2:$B$3564,$A$2:$A$3564,"="&amp;E332))</f>
        <v>9.6999999999999993</v>
      </c>
      <c r="K332" s="2">
        <f>SUMIFS($J$2:$J$3564,$A$2:$A$3564,"&gt;"&amp;E332,$A$2:$A$3564,"&lt;="&amp;A332)</f>
        <v>0</v>
      </c>
      <c r="L332" s="2">
        <f t="shared" si="45"/>
        <v>0</v>
      </c>
      <c r="M332" s="2">
        <f t="shared" si="46"/>
        <v>1</v>
      </c>
      <c r="N332">
        <f t="shared" si="47"/>
        <v>2.8457204814035584</v>
      </c>
    </row>
    <row r="333" spans="1:14" x14ac:dyDescent="0.3">
      <c r="A333" s="1">
        <v>39182</v>
      </c>
      <c r="B333">
        <v>9.7799999999999994</v>
      </c>
      <c r="D333">
        <f t="shared" si="40"/>
        <v>2</v>
      </c>
      <c r="E333" s="1">
        <f t="shared" si="41"/>
        <v>39175</v>
      </c>
      <c r="F333" s="1">
        <f t="shared" si="42"/>
        <v>39174</v>
      </c>
      <c r="G333" s="1">
        <f t="shared" si="43"/>
        <v>39173</v>
      </c>
      <c r="H333" s="1">
        <f t="shared" si="44"/>
        <v>39172</v>
      </c>
      <c r="I333" s="2">
        <f>IF(SUMIFS($B$2:$B$3564,$A$2:$A$3564,"="&amp;E333)=0,IF(SUMIFS($B$2:$B$3564,$A$2:$A$3564,"="&amp;F333)=0,IF(SUMIFS($B$2:$B$3564,$A$2:$A$3564,"="&amp;G333)=0,SUMIFS($B$2:$B$3564,$A$2:$A$3564,"="&amp;H333),SUMIFS($B$2:$B$3564,$A$2:$A$3564,"="&amp;G333)),SUMIFS($B$2:$B$3564,$A$2:$A$3564,"="&amp;F333)),SUMIFS($B$2:$B$3564,$A$2:$A$3564,"="&amp;E333))</f>
        <v>9.7200000000000006</v>
      </c>
      <c r="J333">
        <v>10.01</v>
      </c>
      <c r="K333" s="2">
        <f>SUMIFS($J$2:$J$3564,$A$2:$A$3564,"&gt;"&amp;E333,$A$2:$A$3564,"&lt;="&amp;A333)</f>
        <v>10.01</v>
      </c>
      <c r="L333" s="2">
        <f t="shared" si="45"/>
        <v>9.98</v>
      </c>
      <c r="M333" s="2">
        <f t="shared" si="46"/>
        <v>0.9970029970029971</v>
      </c>
      <c r="N333">
        <f t="shared" si="47"/>
        <v>0.3152362570621452</v>
      </c>
    </row>
    <row r="334" spans="1:14" x14ac:dyDescent="0.3">
      <c r="A334" s="1">
        <v>39183</v>
      </c>
      <c r="B334">
        <v>9.89</v>
      </c>
      <c r="D334">
        <f t="shared" si="40"/>
        <v>3</v>
      </c>
      <c r="E334" s="1">
        <f t="shared" si="41"/>
        <v>39176</v>
      </c>
      <c r="F334" s="1">
        <f t="shared" si="42"/>
        <v>39175</v>
      </c>
      <c r="G334" s="1">
        <f t="shared" si="43"/>
        <v>39174</v>
      </c>
      <c r="H334" s="1">
        <f t="shared" si="44"/>
        <v>39173</v>
      </c>
      <c r="I334" s="2">
        <f>IF(SUMIFS($B$2:$B$3564,$A$2:$A$3564,"="&amp;E334)=0,IF(SUMIFS($B$2:$B$3564,$A$2:$A$3564,"="&amp;F334)=0,IF(SUMIFS($B$2:$B$3564,$A$2:$A$3564,"="&amp;G334)=0,SUMIFS($B$2:$B$3564,$A$2:$A$3564,"="&amp;H334),SUMIFS($B$2:$B$3564,$A$2:$A$3564,"="&amp;G334)),SUMIFS($B$2:$B$3564,$A$2:$A$3564,"="&amp;F334)),SUMIFS($B$2:$B$3564,$A$2:$A$3564,"="&amp;E334))</f>
        <v>9.7100000000000009</v>
      </c>
      <c r="K334" s="2">
        <f>SUMIFS($J$2:$J$3564,$A$2:$A$3564,"&gt;"&amp;E334,$A$2:$A$3564,"&lt;="&amp;A334)</f>
        <v>10.01</v>
      </c>
      <c r="L334" s="2">
        <f t="shared" si="45"/>
        <v>9.98</v>
      </c>
      <c r="M334" s="2">
        <f t="shared" si="46"/>
        <v>0.9970029970029971</v>
      </c>
      <c r="N334">
        <f t="shared" si="47"/>
        <v>1.5366360327630526</v>
      </c>
    </row>
    <row r="335" spans="1:14" x14ac:dyDescent="0.3">
      <c r="A335" s="1">
        <v>39184</v>
      </c>
      <c r="B335">
        <v>9.8800000000000008</v>
      </c>
      <c r="D335">
        <f t="shared" si="40"/>
        <v>4</v>
      </c>
      <c r="E335" s="1">
        <f t="shared" si="41"/>
        <v>39177</v>
      </c>
      <c r="F335" s="1">
        <f t="shared" si="42"/>
        <v>39176</v>
      </c>
      <c r="G335" s="1">
        <f t="shared" si="43"/>
        <v>39175</v>
      </c>
      <c r="H335" s="1">
        <f t="shared" si="44"/>
        <v>39174</v>
      </c>
      <c r="I335" s="2">
        <f>IF(SUMIFS($B$2:$B$3564,$A$2:$A$3564,"="&amp;E335)=0,IF(SUMIFS($B$2:$B$3564,$A$2:$A$3564,"="&amp;F335)=0,IF(SUMIFS($B$2:$B$3564,$A$2:$A$3564,"="&amp;G335)=0,SUMIFS($B$2:$B$3564,$A$2:$A$3564,"="&amp;H335),SUMIFS($B$2:$B$3564,$A$2:$A$3564,"="&amp;G335)),SUMIFS($B$2:$B$3564,$A$2:$A$3564,"="&amp;F335)),SUMIFS($B$2:$B$3564,$A$2:$A$3564,"="&amp;E335))</f>
        <v>9.8000000000000007</v>
      </c>
      <c r="K335" s="2">
        <f>SUMIFS($J$2:$J$3564,$A$2:$A$3564,"&gt;"&amp;E335,$A$2:$A$3564,"&lt;="&amp;A335)</f>
        <v>10.01</v>
      </c>
      <c r="L335" s="2">
        <f t="shared" si="45"/>
        <v>9.98</v>
      </c>
      <c r="M335" s="2">
        <f t="shared" si="46"/>
        <v>0.9970029970029971</v>
      </c>
      <c r="N335">
        <f t="shared" si="47"/>
        <v>0.51286230794938248</v>
      </c>
    </row>
    <row r="336" spans="1:14" x14ac:dyDescent="0.3">
      <c r="A336" s="1">
        <v>39185</v>
      </c>
      <c r="B336">
        <v>9.8699999999999992</v>
      </c>
      <c r="D336">
        <f t="shared" si="40"/>
        <v>5</v>
      </c>
      <c r="E336" s="1">
        <f t="shared" si="41"/>
        <v>39178</v>
      </c>
      <c r="F336" s="1">
        <f t="shared" si="42"/>
        <v>39177</v>
      </c>
      <c r="G336" s="1">
        <f t="shared" si="43"/>
        <v>39176</v>
      </c>
      <c r="H336" s="1">
        <f t="shared" si="44"/>
        <v>39175</v>
      </c>
      <c r="I336" s="2">
        <f>IF(SUMIFS($B$2:$B$3564,$A$2:$A$3564,"="&amp;E336)=0,IF(SUMIFS($B$2:$B$3564,$A$2:$A$3564,"="&amp;F336)=0,IF(SUMIFS($B$2:$B$3564,$A$2:$A$3564,"="&amp;G336)=0,SUMIFS($B$2:$B$3564,$A$2:$A$3564,"="&amp;H336),SUMIFS($B$2:$B$3564,$A$2:$A$3564,"="&amp;G336)),SUMIFS($B$2:$B$3564,$A$2:$A$3564,"="&amp;F336)),SUMIFS($B$2:$B$3564,$A$2:$A$3564,"="&amp;E336))</f>
        <v>9.8000000000000007</v>
      </c>
      <c r="K336" s="2">
        <f>SUMIFS($J$2:$J$3564,$A$2:$A$3564,"&gt;"&amp;E336,$A$2:$A$3564,"&lt;="&amp;A336)</f>
        <v>10.01</v>
      </c>
      <c r="L336" s="2">
        <f t="shared" si="45"/>
        <v>9.98</v>
      </c>
      <c r="M336" s="2">
        <f t="shared" si="46"/>
        <v>0.9970029970029971</v>
      </c>
      <c r="N336">
        <f t="shared" si="47"/>
        <v>0.41159647651072889</v>
      </c>
    </row>
    <row r="337" spans="1:14" x14ac:dyDescent="0.3">
      <c r="A337" s="1">
        <v>39188</v>
      </c>
      <c r="B337">
        <v>9.59</v>
      </c>
      <c r="D337">
        <f t="shared" si="40"/>
        <v>1</v>
      </c>
      <c r="E337" s="1">
        <f t="shared" si="41"/>
        <v>39181</v>
      </c>
      <c r="F337" s="1">
        <f t="shared" si="42"/>
        <v>39180</v>
      </c>
      <c r="G337" s="1">
        <f t="shared" si="43"/>
        <v>39179</v>
      </c>
      <c r="H337" s="1">
        <f t="shared" si="44"/>
        <v>39178</v>
      </c>
      <c r="I337" s="2">
        <f>IF(SUMIFS($B$2:$B$3564,$A$2:$A$3564,"="&amp;E337)=0,IF(SUMIFS($B$2:$B$3564,$A$2:$A$3564,"="&amp;F337)=0,IF(SUMIFS($B$2:$B$3564,$A$2:$A$3564,"="&amp;G337)=0,SUMIFS($B$2:$B$3564,$A$2:$A$3564,"="&amp;H337),SUMIFS($B$2:$B$3564,$A$2:$A$3564,"="&amp;G337)),SUMIFS($B$2:$B$3564,$A$2:$A$3564,"="&amp;F337)),SUMIFS($B$2:$B$3564,$A$2:$A$3564,"="&amp;E337))</f>
        <v>9.98</v>
      </c>
      <c r="K337" s="2">
        <f>SUMIFS($J$2:$J$3564,$A$2:$A$3564,"&gt;"&amp;E337,$A$2:$A$3564,"&lt;="&amp;A337)</f>
        <v>10.01</v>
      </c>
      <c r="L337" s="2">
        <f t="shared" si="45"/>
        <v>9.98</v>
      </c>
      <c r="M337" s="2">
        <f t="shared" si="46"/>
        <v>0.9970029970029971</v>
      </c>
      <c r="N337">
        <f t="shared" si="47"/>
        <v>-4.2863704431782388</v>
      </c>
    </row>
    <row r="338" spans="1:14" x14ac:dyDescent="0.3">
      <c r="A338" s="1">
        <v>39189</v>
      </c>
      <c r="B338">
        <v>9.6199999999999992</v>
      </c>
      <c r="D338">
        <f t="shared" si="40"/>
        <v>2</v>
      </c>
      <c r="E338" s="1">
        <f t="shared" si="41"/>
        <v>39182</v>
      </c>
      <c r="F338" s="1">
        <f t="shared" si="42"/>
        <v>39181</v>
      </c>
      <c r="G338" s="1">
        <f t="shared" si="43"/>
        <v>39180</v>
      </c>
      <c r="H338" s="1">
        <f t="shared" si="44"/>
        <v>39179</v>
      </c>
      <c r="I338" s="2">
        <f>IF(SUMIFS($B$2:$B$3564,$A$2:$A$3564,"="&amp;E338)=0,IF(SUMIFS($B$2:$B$3564,$A$2:$A$3564,"="&amp;F338)=0,IF(SUMIFS($B$2:$B$3564,$A$2:$A$3564,"="&amp;G338)=0,SUMIFS($B$2:$B$3564,$A$2:$A$3564,"="&amp;H338),SUMIFS($B$2:$B$3564,$A$2:$A$3564,"="&amp;G338)),SUMIFS($B$2:$B$3564,$A$2:$A$3564,"="&amp;F338)),SUMIFS($B$2:$B$3564,$A$2:$A$3564,"="&amp;E338))</f>
        <v>9.7799999999999994</v>
      </c>
      <c r="K338" s="2">
        <f>SUMIFS($J$2:$J$3564,$A$2:$A$3564,"&gt;"&amp;E338,$A$2:$A$3564,"&lt;="&amp;A338)</f>
        <v>0</v>
      </c>
      <c r="L338" s="2">
        <f t="shared" si="45"/>
        <v>0</v>
      </c>
      <c r="M338" s="2">
        <f t="shared" si="46"/>
        <v>1</v>
      </c>
      <c r="N338">
        <f t="shared" si="47"/>
        <v>-1.6495219369110901</v>
      </c>
    </row>
    <row r="339" spans="1:14" x14ac:dyDescent="0.3">
      <c r="A339" s="1">
        <v>39190</v>
      </c>
      <c r="B339">
        <v>9.42</v>
      </c>
      <c r="D339">
        <f t="shared" si="40"/>
        <v>3</v>
      </c>
      <c r="E339" s="1">
        <f t="shared" si="41"/>
        <v>39183</v>
      </c>
      <c r="F339" s="1">
        <f t="shared" si="42"/>
        <v>39182</v>
      </c>
      <c r="G339" s="1">
        <f t="shared" si="43"/>
        <v>39181</v>
      </c>
      <c r="H339" s="1">
        <f t="shared" si="44"/>
        <v>39180</v>
      </c>
      <c r="I339" s="2">
        <f>IF(SUMIFS($B$2:$B$3564,$A$2:$A$3564,"="&amp;E339)=0,IF(SUMIFS($B$2:$B$3564,$A$2:$A$3564,"="&amp;F339)=0,IF(SUMIFS($B$2:$B$3564,$A$2:$A$3564,"="&amp;G339)=0,SUMIFS($B$2:$B$3564,$A$2:$A$3564,"="&amp;H339),SUMIFS($B$2:$B$3564,$A$2:$A$3564,"="&amp;G339)),SUMIFS($B$2:$B$3564,$A$2:$A$3564,"="&amp;F339)),SUMIFS($B$2:$B$3564,$A$2:$A$3564,"="&amp;E339))</f>
        <v>9.89</v>
      </c>
      <c r="K339" s="2">
        <f>SUMIFS($J$2:$J$3564,$A$2:$A$3564,"&gt;"&amp;E339,$A$2:$A$3564,"&lt;="&amp;A339)</f>
        <v>0</v>
      </c>
      <c r="L339" s="2">
        <f t="shared" si="45"/>
        <v>0</v>
      </c>
      <c r="M339" s="2">
        <f t="shared" si="46"/>
        <v>1</v>
      </c>
      <c r="N339">
        <f t="shared" si="47"/>
        <v>-4.8689057046349102</v>
      </c>
    </row>
    <row r="340" spans="1:14" x14ac:dyDescent="0.3">
      <c r="A340" s="1">
        <v>39191</v>
      </c>
      <c r="B340">
        <v>9.5299999999999994</v>
      </c>
      <c r="D340">
        <f t="shared" si="40"/>
        <v>4</v>
      </c>
      <c r="E340" s="1">
        <f t="shared" si="41"/>
        <v>39184</v>
      </c>
      <c r="F340" s="1">
        <f t="shared" si="42"/>
        <v>39183</v>
      </c>
      <c r="G340" s="1">
        <f t="shared" si="43"/>
        <v>39182</v>
      </c>
      <c r="H340" s="1">
        <f t="shared" si="44"/>
        <v>39181</v>
      </c>
      <c r="I340" s="2">
        <f>IF(SUMIFS($B$2:$B$3564,$A$2:$A$3564,"="&amp;E340)=0,IF(SUMIFS($B$2:$B$3564,$A$2:$A$3564,"="&amp;F340)=0,IF(SUMIFS($B$2:$B$3564,$A$2:$A$3564,"="&amp;G340)=0,SUMIFS($B$2:$B$3564,$A$2:$A$3564,"="&amp;H340),SUMIFS($B$2:$B$3564,$A$2:$A$3564,"="&amp;G340)),SUMIFS($B$2:$B$3564,$A$2:$A$3564,"="&amp;F340)),SUMIFS($B$2:$B$3564,$A$2:$A$3564,"="&amp;E340))</f>
        <v>9.8800000000000008</v>
      </c>
      <c r="K340" s="2">
        <f>SUMIFS($J$2:$J$3564,$A$2:$A$3564,"&gt;"&amp;E340,$A$2:$A$3564,"&lt;="&amp;A340)</f>
        <v>0</v>
      </c>
      <c r="L340" s="2">
        <f t="shared" si="45"/>
        <v>0</v>
      </c>
      <c r="M340" s="2">
        <f t="shared" si="46"/>
        <v>1</v>
      </c>
      <c r="N340">
        <f t="shared" si="47"/>
        <v>-3.6067794093665908</v>
      </c>
    </row>
    <row r="341" spans="1:14" x14ac:dyDescent="0.3">
      <c r="A341" s="1">
        <v>39192</v>
      </c>
      <c r="B341">
        <v>9.49</v>
      </c>
      <c r="D341">
        <f t="shared" si="40"/>
        <v>5</v>
      </c>
      <c r="E341" s="1">
        <f t="shared" si="41"/>
        <v>39185</v>
      </c>
      <c r="F341" s="1">
        <f t="shared" si="42"/>
        <v>39184</v>
      </c>
      <c r="G341" s="1">
        <f t="shared" si="43"/>
        <v>39183</v>
      </c>
      <c r="H341" s="1">
        <f t="shared" si="44"/>
        <v>39182</v>
      </c>
      <c r="I341" s="2">
        <f>IF(SUMIFS($B$2:$B$3564,$A$2:$A$3564,"="&amp;E341)=0,IF(SUMIFS($B$2:$B$3564,$A$2:$A$3564,"="&amp;F341)=0,IF(SUMIFS($B$2:$B$3564,$A$2:$A$3564,"="&amp;G341)=0,SUMIFS($B$2:$B$3564,$A$2:$A$3564,"="&amp;H341),SUMIFS($B$2:$B$3564,$A$2:$A$3564,"="&amp;G341)),SUMIFS($B$2:$B$3564,$A$2:$A$3564,"="&amp;F341)),SUMIFS($B$2:$B$3564,$A$2:$A$3564,"="&amp;E341))</f>
        <v>9.8699999999999992</v>
      </c>
      <c r="K341" s="2">
        <f>SUMIFS($J$2:$J$3564,$A$2:$A$3564,"&gt;"&amp;E341,$A$2:$A$3564,"&lt;="&amp;A341)</f>
        <v>0</v>
      </c>
      <c r="L341" s="2">
        <f t="shared" si="45"/>
        <v>0</v>
      </c>
      <c r="M341" s="2">
        <f t="shared" si="46"/>
        <v>1</v>
      </c>
      <c r="N341">
        <f t="shared" si="47"/>
        <v>-3.9261240823553631</v>
      </c>
    </row>
    <row r="342" spans="1:14" x14ac:dyDescent="0.3">
      <c r="A342" s="1">
        <v>39195</v>
      </c>
      <c r="B342">
        <v>9.24</v>
      </c>
      <c r="D342">
        <f t="shared" si="40"/>
        <v>1</v>
      </c>
      <c r="E342" s="1">
        <f t="shared" si="41"/>
        <v>39188</v>
      </c>
      <c r="F342" s="1">
        <f t="shared" si="42"/>
        <v>39187</v>
      </c>
      <c r="G342" s="1">
        <f t="shared" si="43"/>
        <v>39186</v>
      </c>
      <c r="H342" s="1">
        <f t="shared" si="44"/>
        <v>39185</v>
      </c>
      <c r="I342" s="2">
        <f>IF(SUMIFS($B$2:$B$3564,$A$2:$A$3564,"="&amp;E342)=0,IF(SUMIFS($B$2:$B$3564,$A$2:$A$3564,"="&amp;F342)=0,IF(SUMIFS($B$2:$B$3564,$A$2:$A$3564,"="&amp;G342)=0,SUMIFS($B$2:$B$3564,$A$2:$A$3564,"="&amp;H342),SUMIFS($B$2:$B$3564,$A$2:$A$3564,"="&amp;G342)),SUMIFS($B$2:$B$3564,$A$2:$A$3564,"="&amp;F342)),SUMIFS($B$2:$B$3564,$A$2:$A$3564,"="&amp;E342))</f>
        <v>9.59</v>
      </c>
      <c r="K342" s="2">
        <f>SUMIFS($J$2:$J$3564,$A$2:$A$3564,"&gt;"&amp;E342,$A$2:$A$3564,"&lt;="&amp;A342)</f>
        <v>0</v>
      </c>
      <c r="L342" s="2">
        <f t="shared" si="45"/>
        <v>0</v>
      </c>
      <c r="M342" s="2">
        <f t="shared" si="46"/>
        <v>1</v>
      </c>
      <c r="N342">
        <f t="shared" si="47"/>
        <v>-3.7179003241754014</v>
      </c>
    </row>
    <row r="343" spans="1:14" x14ac:dyDescent="0.3">
      <c r="A343" s="1">
        <v>39196</v>
      </c>
      <c r="B343">
        <v>9.16</v>
      </c>
      <c r="D343">
        <f t="shared" si="40"/>
        <v>2</v>
      </c>
      <c r="E343" s="1">
        <f t="shared" si="41"/>
        <v>39189</v>
      </c>
      <c r="F343" s="1">
        <f t="shared" si="42"/>
        <v>39188</v>
      </c>
      <c r="G343" s="1">
        <f t="shared" si="43"/>
        <v>39187</v>
      </c>
      <c r="H343" s="1">
        <f t="shared" si="44"/>
        <v>39186</v>
      </c>
      <c r="I343" s="2">
        <f>IF(SUMIFS($B$2:$B$3564,$A$2:$A$3564,"="&amp;E343)=0,IF(SUMIFS($B$2:$B$3564,$A$2:$A$3564,"="&amp;F343)=0,IF(SUMIFS($B$2:$B$3564,$A$2:$A$3564,"="&amp;G343)=0,SUMIFS($B$2:$B$3564,$A$2:$A$3564,"="&amp;H343),SUMIFS($B$2:$B$3564,$A$2:$A$3564,"="&amp;G343)),SUMIFS($B$2:$B$3564,$A$2:$A$3564,"="&amp;F343)),SUMIFS($B$2:$B$3564,$A$2:$A$3564,"="&amp;E343))</f>
        <v>9.6199999999999992</v>
      </c>
      <c r="K343" s="2">
        <f>SUMIFS($J$2:$J$3564,$A$2:$A$3564,"&gt;"&amp;E343,$A$2:$A$3564,"&lt;="&amp;A343)</f>
        <v>0</v>
      </c>
      <c r="L343" s="2">
        <f t="shared" si="45"/>
        <v>0</v>
      </c>
      <c r="M343" s="2">
        <f t="shared" si="46"/>
        <v>1</v>
      </c>
      <c r="N343">
        <f t="shared" si="47"/>
        <v>-4.8998085991576161</v>
      </c>
    </row>
    <row r="344" spans="1:14" x14ac:dyDescent="0.3">
      <c r="A344" s="1">
        <v>39197</v>
      </c>
      <c r="B344">
        <v>9.25</v>
      </c>
      <c r="D344">
        <f t="shared" si="40"/>
        <v>3</v>
      </c>
      <c r="E344" s="1">
        <f t="shared" si="41"/>
        <v>39190</v>
      </c>
      <c r="F344" s="1">
        <f t="shared" si="42"/>
        <v>39189</v>
      </c>
      <c r="G344" s="1">
        <f t="shared" si="43"/>
        <v>39188</v>
      </c>
      <c r="H344" s="1">
        <f t="shared" si="44"/>
        <v>39187</v>
      </c>
      <c r="I344" s="2">
        <f>IF(SUMIFS($B$2:$B$3564,$A$2:$A$3564,"="&amp;E344)=0,IF(SUMIFS($B$2:$B$3564,$A$2:$A$3564,"="&amp;F344)=0,IF(SUMIFS($B$2:$B$3564,$A$2:$A$3564,"="&amp;G344)=0,SUMIFS($B$2:$B$3564,$A$2:$A$3564,"="&amp;H344),SUMIFS($B$2:$B$3564,$A$2:$A$3564,"="&amp;G344)),SUMIFS($B$2:$B$3564,$A$2:$A$3564,"="&amp;F344)),SUMIFS($B$2:$B$3564,$A$2:$A$3564,"="&amp;E344))</f>
        <v>9.42</v>
      </c>
      <c r="K344" s="2">
        <f>SUMIFS($J$2:$J$3564,$A$2:$A$3564,"&gt;"&amp;E344,$A$2:$A$3564,"&lt;="&amp;A344)</f>
        <v>0</v>
      </c>
      <c r="L344" s="2">
        <f t="shared" si="45"/>
        <v>0</v>
      </c>
      <c r="M344" s="2">
        <f t="shared" si="46"/>
        <v>1</v>
      </c>
      <c r="N344">
        <f t="shared" si="47"/>
        <v>-1.8211537063937862</v>
      </c>
    </row>
    <row r="345" spans="1:14" x14ac:dyDescent="0.3">
      <c r="A345" s="1">
        <v>39198</v>
      </c>
      <c r="B345">
        <v>9.36</v>
      </c>
      <c r="D345">
        <f t="shared" si="40"/>
        <v>4</v>
      </c>
      <c r="E345" s="1">
        <f t="shared" si="41"/>
        <v>39191</v>
      </c>
      <c r="F345" s="1">
        <f t="shared" si="42"/>
        <v>39190</v>
      </c>
      <c r="G345" s="1">
        <f t="shared" si="43"/>
        <v>39189</v>
      </c>
      <c r="H345" s="1">
        <f t="shared" si="44"/>
        <v>39188</v>
      </c>
      <c r="I345" s="2">
        <f>IF(SUMIFS($B$2:$B$3564,$A$2:$A$3564,"="&amp;E345)=0,IF(SUMIFS($B$2:$B$3564,$A$2:$A$3564,"="&amp;F345)=0,IF(SUMIFS($B$2:$B$3564,$A$2:$A$3564,"="&amp;G345)=0,SUMIFS($B$2:$B$3564,$A$2:$A$3564,"="&amp;H345),SUMIFS($B$2:$B$3564,$A$2:$A$3564,"="&amp;G345)),SUMIFS($B$2:$B$3564,$A$2:$A$3564,"="&amp;F345)),SUMIFS($B$2:$B$3564,$A$2:$A$3564,"="&amp;E345))</f>
        <v>9.5299999999999994</v>
      </c>
      <c r="K345" s="2">
        <f>SUMIFS($J$2:$J$3564,$A$2:$A$3564,"&gt;"&amp;E345,$A$2:$A$3564,"&lt;="&amp;A345)</f>
        <v>0</v>
      </c>
      <c r="L345" s="2">
        <f t="shared" si="45"/>
        <v>0</v>
      </c>
      <c r="M345" s="2">
        <f t="shared" si="46"/>
        <v>1</v>
      </c>
      <c r="N345">
        <f t="shared" si="47"/>
        <v>-1.7999427176610003</v>
      </c>
    </row>
    <row r="346" spans="1:14" x14ac:dyDescent="0.3">
      <c r="A346" s="1">
        <v>39199</v>
      </c>
      <c r="B346">
        <v>9.1999999999999993</v>
      </c>
      <c r="D346">
        <f t="shared" si="40"/>
        <v>5</v>
      </c>
      <c r="E346" s="1">
        <f t="shared" si="41"/>
        <v>39192</v>
      </c>
      <c r="F346" s="1">
        <f t="shared" si="42"/>
        <v>39191</v>
      </c>
      <c r="G346" s="1">
        <f t="shared" si="43"/>
        <v>39190</v>
      </c>
      <c r="H346" s="1">
        <f t="shared" si="44"/>
        <v>39189</v>
      </c>
      <c r="I346" s="2">
        <f>IF(SUMIFS($B$2:$B$3564,$A$2:$A$3564,"="&amp;E346)=0,IF(SUMIFS($B$2:$B$3564,$A$2:$A$3564,"="&amp;F346)=0,IF(SUMIFS($B$2:$B$3564,$A$2:$A$3564,"="&amp;G346)=0,SUMIFS($B$2:$B$3564,$A$2:$A$3564,"="&amp;H346),SUMIFS($B$2:$B$3564,$A$2:$A$3564,"="&amp;G346)),SUMIFS($B$2:$B$3564,$A$2:$A$3564,"="&amp;F346)),SUMIFS($B$2:$B$3564,$A$2:$A$3564,"="&amp;E346))</f>
        <v>9.49</v>
      </c>
      <c r="K346" s="2">
        <f>SUMIFS($J$2:$J$3564,$A$2:$A$3564,"&gt;"&amp;E346,$A$2:$A$3564,"&lt;="&amp;A346)</f>
        <v>0</v>
      </c>
      <c r="L346" s="2">
        <f t="shared" si="45"/>
        <v>0</v>
      </c>
      <c r="M346" s="2">
        <f t="shared" si="46"/>
        <v>1</v>
      </c>
      <c r="N346">
        <f t="shared" si="47"/>
        <v>-3.1035128566841945</v>
      </c>
    </row>
    <row r="347" spans="1:14" x14ac:dyDescent="0.3">
      <c r="A347" s="1">
        <v>39202</v>
      </c>
      <c r="B347">
        <v>9.1</v>
      </c>
      <c r="D347">
        <f t="shared" si="40"/>
        <v>1</v>
      </c>
      <c r="E347" s="1">
        <f t="shared" si="41"/>
        <v>39195</v>
      </c>
      <c r="F347" s="1">
        <f t="shared" si="42"/>
        <v>39194</v>
      </c>
      <c r="G347" s="1">
        <f t="shared" si="43"/>
        <v>39193</v>
      </c>
      <c r="H347" s="1">
        <f t="shared" si="44"/>
        <v>39192</v>
      </c>
      <c r="I347" s="2">
        <f>IF(SUMIFS($B$2:$B$3564,$A$2:$A$3564,"="&amp;E347)=0,IF(SUMIFS($B$2:$B$3564,$A$2:$A$3564,"="&amp;F347)=0,IF(SUMIFS($B$2:$B$3564,$A$2:$A$3564,"="&amp;G347)=0,SUMIFS($B$2:$B$3564,$A$2:$A$3564,"="&amp;H347),SUMIFS($B$2:$B$3564,$A$2:$A$3564,"="&amp;G347)),SUMIFS($B$2:$B$3564,$A$2:$A$3564,"="&amp;F347)),SUMIFS($B$2:$B$3564,$A$2:$A$3564,"="&amp;E347))</f>
        <v>9.24</v>
      </c>
      <c r="K347" s="2">
        <f>SUMIFS($J$2:$J$3564,$A$2:$A$3564,"&gt;"&amp;E347,$A$2:$A$3564,"&lt;="&amp;A347)</f>
        <v>0</v>
      </c>
      <c r="L347" s="2">
        <f t="shared" si="45"/>
        <v>0</v>
      </c>
      <c r="M347" s="2">
        <f t="shared" si="46"/>
        <v>1</v>
      </c>
      <c r="N347">
        <f t="shared" si="47"/>
        <v>-1.5267472130788533</v>
      </c>
    </row>
    <row r="348" spans="1:14" x14ac:dyDescent="0.3">
      <c r="A348" s="1">
        <v>39203</v>
      </c>
      <c r="B348">
        <v>9.14</v>
      </c>
      <c r="D348">
        <f t="shared" si="40"/>
        <v>2</v>
      </c>
      <c r="E348" s="1">
        <f t="shared" si="41"/>
        <v>39196</v>
      </c>
      <c r="F348" s="1">
        <f t="shared" si="42"/>
        <v>39195</v>
      </c>
      <c r="G348" s="1">
        <f t="shared" si="43"/>
        <v>39194</v>
      </c>
      <c r="H348" s="1">
        <f t="shared" si="44"/>
        <v>39193</v>
      </c>
      <c r="I348" s="2">
        <f>IF(SUMIFS($B$2:$B$3564,$A$2:$A$3564,"="&amp;E348)=0,IF(SUMIFS($B$2:$B$3564,$A$2:$A$3564,"="&amp;F348)=0,IF(SUMIFS($B$2:$B$3564,$A$2:$A$3564,"="&amp;G348)=0,SUMIFS($B$2:$B$3564,$A$2:$A$3564,"="&amp;H348),SUMIFS($B$2:$B$3564,$A$2:$A$3564,"="&amp;G348)),SUMIFS($B$2:$B$3564,$A$2:$A$3564,"="&amp;F348)),SUMIFS($B$2:$B$3564,$A$2:$A$3564,"="&amp;E348))</f>
        <v>9.16</v>
      </c>
      <c r="K348" s="2">
        <f>SUMIFS($J$2:$J$3564,$A$2:$A$3564,"&gt;"&amp;E348,$A$2:$A$3564,"&lt;="&amp;A348)</f>
        <v>0</v>
      </c>
      <c r="L348" s="2">
        <f t="shared" si="45"/>
        <v>0</v>
      </c>
      <c r="M348" s="2">
        <f t="shared" si="46"/>
        <v>1</v>
      </c>
      <c r="N348">
        <f t="shared" si="47"/>
        <v>-0.21857932199802083</v>
      </c>
    </row>
    <row r="349" spans="1:14" x14ac:dyDescent="0.3">
      <c r="A349" s="1">
        <v>39204</v>
      </c>
      <c r="B349">
        <v>9.14</v>
      </c>
      <c r="D349">
        <f t="shared" si="40"/>
        <v>3</v>
      </c>
      <c r="E349" s="1">
        <f t="shared" si="41"/>
        <v>39197</v>
      </c>
      <c r="F349" s="1">
        <f t="shared" si="42"/>
        <v>39196</v>
      </c>
      <c r="G349" s="1">
        <f t="shared" si="43"/>
        <v>39195</v>
      </c>
      <c r="H349" s="1">
        <f t="shared" si="44"/>
        <v>39194</v>
      </c>
      <c r="I349" s="2">
        <f>IF(SUMIFS($B$2:$B$3564,$A$2:$A$3564,"="&amp;E349)=0,IF(SUMIFS($B$2:$B$3564,$A$2:$A$3564,"="&amp;F349)=0,IF(SUMIFS($B$2:$B$3564,$A$2:$A$3564,"="&amp;G349)=0,SUMIFS($B$2:$B$3564,$A$2:$A$3564,"="&amp;H349),SUMIFS($B$2:$B$3564,$A$2:$A$3564,"="&amp;G349)),SUMIFS($B$2:$B$3564,$A$2:$A$3564,"="&amp;F349)),SUMIFS($B$2:$B$3564,$A$2:$A$3564,"="&amp;E349))</f>
        <v>9.25</v>
      </c>
      <c r="K349" s="2">
        <f>SUMIFS($J$2:$J$3564,$A$2:$A$3564,"&gt;"&amp;E349,$A$2:$A$3564,"&lt;="&amp;A349)</f>
        <v>0</v>
      </c>
      <c r="L349" s="2">
        <f t="shared" si="45"/>
        <v>0</v>
      </c>
      <c r="M349" s="2">
        <f t="shared" si="46"/>
        <v>1</v>
      </c>
      <c r="N349">
        <f t="shared" si="47"/>
        <v>-1.1963166058275174</v>
      </c>
    </row>
    <row r="350" spans="1:14" x14ac:dyDescent="0.3">
      <c r="A350" s="1">
        <v>39205</v>
      </c>
      <c r="B350">
        <v>9.2899999999999991</v>
      </c>
      <c r="D350">
        <f t="shared" si="40"/>
        <v>4</v>
      </c>
      <c r="E350" s="1">
        <f t="shared" si="41"/>
        <v>39198</v>
      </c>
      <c r="F350" s="1">
        <f t="shared" si="42"/>
        <v>39197</v>
      </c>
      <c r="G350" s="1">
        <f t="shared" si="43"/>
        <v>39196</v>
      </c>
      <c r="H350" s="1">
        <f t="shared" si="44"/>
        <v>39195</v>
      </c>
      <c r="I350" s="2">
        <f>IF(SUMIFS($B$2:$B$3564,$A$2:$A$3564,"="&amp;E350)=0,IF(SUMIFS($B$2:$B$3564,$A$2:$A$3564,"="&amp;F350)=0,IF(SUMIFS($B$2:$B$3564,$A$2:$A$3564,"="&amp;G350)=0,SUMIFS($B$2:$B$3564,$A$2:$A$3564,"="&amp;H350),SUMIFS($B$2:$B$3564,$A$2:$A$3564,"="&amp;G350)),SUMIFS($B$2:$B$3564,$A$2:$A$3564,"="&amp;F350)),SUMIFS($B$2:$B$3564,$A$2:$A$3564,"="&amp;E350))</f>
        <v>9.36</v>
      </c>
      <c r="K350" s="2">
        <f>SUMIFS($J$2:$J$3564,$A$2:$A$3564,"&gt;"&amp;E350,$A$2:$A$3564,"&lt;="&amp;A350)</f>
        <v>0</v>
      </c>
      <c r="L350" s="2">
        <f t="shared" si="45"/>
        <v>0</v>
      </c>
      <c r="M350" s="2">
        <f t="shared" si="46"/>
        <v>1</v>
      </c>
      <c r="N350">
        <f t="shared" si="47"/>
        <v>-0.75067376637536154</v>
      </c>
    </row>
    <row r="351" spans="1:14" x14ac:dyDescent="0.3">
      <c r="A351" s="1">
        <v>39206</v>
      </c>
      <c r="B351">
        <v>9.34</v>
      </c>
      <c r="D351">
        <f t="shared" si="40"/>
        <v>5</v>
      </c>
      <c r="E351" s="1">
        <f t="shared" si="41"/>
        <v>39199</v>
      </c>
      <c r="F351" s="1">
        <f t="shared" si="42"/>
        <v>39198</v>
      </c>
      <c r="G351" s="1">
        <f t="shared" si="43"/>
        <v>39197</v>
      </c>
      <c r="H351" s="1">
        <f t="shared" si="44"/>
        <v>39196</v>
      </c>
      <c r="I351" s="2">
        <f>IF(SUMIFS($B$2:$B$3564,$A$2:$A$3564,"="&amp;E351)=0,IF(SUMIFS($B$2:$B$3564,$A$2:$A$3564,"="&amp;F351)=0,IF(SUMIFS($B$2:$B$3564,$A$2:$A$3564,"="&amp;G351)=0,SUMIFS($B$2:$B$3564,$A$2:$A$3564,"="&amp;H351),SUMIFS($B$2:$B$3564,$A$2:$A$3564,"="&amp;G351)),SUMIFS($B$2:$B$3564,$A$2:$A$3564,"="&amp;F351)),SUMIFS($B$2:$B$3564,$A$2:$A$3564,"="&amp;E351))</f>
        <v>9.1999999999999993</v>
      </c>
      <c r="K351" s="2">
        <f>SUMIFS($J$2:$J$3564,$A$2:$A$3564,"&gt;"&amp;E351,$A$2:$A$3564,"&lt;="&amp;A351)</f>
        <v>0</v>
      </c>
      <c r="L351" s="2">
        <f t="shared" si="45"/>
        <v>0</v>
      </c>
      <c r="M351" s="2">
        <f t="shared" si="46"/>
        <v>1</v>
      </c>
      <c r="N351">
        <f t="shared" si="47"/>
        <v>1.510276818575665</v>
      </c>
    </row>
    <row r="352" spans="1:14" x14ac:dyDescent="0.3">
      <c r="A352" s="1">
        <v>39209</v>
      </c>
      <c r="B352">
        <v>9.32</v>
      </c>
      <c r="D352">
        <f t="shared" si="40"/>
        <v>1</v>
      </c>
      <c r="E352" s="1">
        <f t="shared" si="41"/>
        <v>39202</v>
      </c>
      <c r="F352" s="1">
        <f t="shared" si="42"/>
        <v>39201</v>
      </c>
      <c r="G352" s="1">
        <f t="shared" si="43"/>
        <v>39200</v>
      </c>
      <c r="H352" s="1">
        <f t="shared" si="44"/>
        <v>39199</v>
      </c>
      <c r="I352" s="2">
        <f>IF(SUMIFS($B$2:$B$3564,$A$2:$A$3564,"="&amp;E352)=0,IF(SUMIFS($B$2:$B$3564,$A$2:$A$3564,"="&amp;F352)=0,IF(SUMIFS($B$2:$B$3564,$A$2:$A$3564,"="&amp;G352)=0,SUMIFS($B$2:$B$3564,$A$2:$A$3564,"="&amp;H352),SUMIFS($B$2:$B$3564,$A$2:$A$3564,"="&amp;G352)),SUMIFS($B$2:$B$3564,$A$2:$A$3564,"="&amp;F352)),SUMIFS($B$2:$B$3564,$A$2:$A$3564,"="&amp;E352))</f>
        <v>9.1</v>
      </c>
      <c r="K352" s="2">
        <f>SUMIFS($J$2:$J$3564,$A$2:$A$3564,"&gt;"&amp;E352,$A$2:$A$3564,"&lt;="&amp;A352)</f>
        <v>0</v>
      </c>
      <c r="L352" s="2">
        <f t="shared" si="45"/>
        <v>0</v>
      </c>
      <c r="M352" s="2">
        <f t="shared" si="46"/>
        <v>1</v>
      </c>
      <c r="N352">
        <f t="shared" si="47"/>
        <v>2.3888215174695593</v>
      </c>
    </row>
    <row r="353" spans="1:14" x14ac:dyDescent="0.3">
      <c r="A353" s="1">
        <v>39210</v>
      </c>
      <c r="B353">
        <v>9.2200000000000006</v>
      </c>
      <c r="D353">
        <f t="shared" si="40"/>
        <v>2</v>
      </c>
      <c r="E353" s="1">
        <f t="shared" si="41"/>
        <v>39203</v>
      </c>
      <c r="F353" s="1">
        <f t="shared" si="42"/>
        <v>39202</v>
      </c>
      <c r="G353" s="1">
        <f t="shared" si="43"/>
        <v>39201</v>
      </c>
      <c r="H353" s="1">
        <f t="shared" si="44"/>
        <v>39200</v>
      </c>
      <c r="I353" s="2">
        <f>IF(SUMIFS($B$2:$B$3564,$A$2:$A$3564,"="&amp;E353)=0,IF(SUMIFS($B$2:$B$3564,$A$2:$A$3564,"="&amp;F353)=0,IF(SUMIFS($B$2:$B$3564,$A$2:$A$3564,"="&amp;G353)=0,SUMIFS($B$2:$B$3564,$A$2:$A$3564,"="&amp;H353),SUMIFS($B$2:$B$3564,$A$2:$A$3564,"="&amp;G353)),SUMIFS($B$2:$B$3564,$A$2:$A$3564,"="&amp;F353)),SUMIFS($B$2:$B$3564,$A$2:$A$3564,"="&amp;E353))</f>
        <v>9.14</v>
      </c>
      <c r="K353" s="2">
        <f>SUMIFS($J$2:$J$3564,$A$2:$A$3564,"&gt;"&amp;E353,$A$2:$A$3564,"&lt;="&amp;A353)</f>
        <v>0</v>
      </c>
      <c r="L353" s="2">
        <f t="shared" si="45"/>
        <v>0</v>
      </c>
      <c r="M353" s="2">
        <f t="shared" si="46"/>
        <v>1</v>
      </c>
      <c r="N353">
        <f t="shared" si="47"/>
        <v>0.87146521024439094</v>
      </c>
    </row>
    <row r="354" spans="1:14" x14ac:dyDescent="0.3">
      <c r="A354" s="1">
        <v>39211</v>
      </c>
      <c r="B354">
        <v>9.31</v>
      </c>
      <c r="D354">
        <f t="shared" si="40"/>
        <v>3</v>
      </c>
      <c r="E354" s="1">
        <f t="shared" si="41"/>
        <v>39204</v>
      </c>
      <c r="F354" s="1">
        <f t="shared" si="42"/>
        <v>39203</v>
      </c>
      <c r="G354" s="1">
        <f t="shared" si="43"/>
        <v>39202</v>
      </c>
      <c r="H354" s="1">
        <f t="shared" si="44"/>
        <v>39201</v>
      </c>
      <c r="I354" s="2">
        <f>IF(SUMIFS($B$2:$B$3564,$A$2:$A$3564,"="&amp;E354)=0,IF(SUMIFS($B$2:$B$3564,$A$2:$A$3564,"="&amp;F354)=0,IF(SUMIFS($B$2:$B$3564,$A$2:$A$3564,"="&amp;G354)=0,SUMIFS($B$2:$B$3564,$A$2:$A$3564,"="&amp;H354),SUMIFS($B$2:$B$3564,$A$2:$A$3564,"="&amp;G354)),SUMIFS($B$2:$B$3564,$A$2:$A$3564,"="&amp;F354)),SUMIFS($B$2:$B$3564,$A$2:$A$3564,"="&amp;E354))</f>
        <v>9.14</v>
      </c>
      <c r="K354" s="2">
        <f>SUMIFS($J$2:$J$3564,$A$2:$A$3564,"&gt;"&amp;E354,$A$2:$A$3564,"&lt;="&amp;A354)</f>
        <v>0</v>
      </c>
      <c r="L354" s="2">
        <f t="shared" si="45"/>
        <v>0</v>
      </c>
      <c r="M354" s="2">
        <f t="shared" si="46"/>
        <v>1</v>
      </c>
      <c r="N354">
        <f t="shared" si="47"/>
        <v>1.8428705822917006</v>
      </c>
    </row>
    <row r="355" spans="1:14" x14ac:dyDescent="0.3">
      <c r="A355" s="1">
        <v>39212</v>
      </c>
      <c r="B355">
        <v>9.26</v>
      </c>
      <c r="D355">
        <f t="shared" si="40"/>
        <v>4</v>
      </c>
      <c r="E355" s="1">
        <f t="shared" si="41"/>
        <v>39205</v>
      </c>
      <c r="F355" s="1">
        <f t="shared" si="42"/>
        <v>39204</v>
      </c>
      <c r="G355" s="1">
        <f t="shared" si="43"/>
        <v>39203</v>
      </c>
      <c r="H355" s="1">
        <f t="shared" si="44"/>
        <v>39202</v>
      </c>
      <c r="I355" s="2">
        <f>IF(SUMIFS($B$2:$B$3564,$A$2:$A$3564,"="&amp;E355)=0,IF(SUMIFS($B$2:$B$3564,$A$2:$A$3564,"="&amp;F355)=0,IF(SUMIFS($B$2:$B$3564,$A$2:$A$3564,"="&amp;G355)=0,SUMIFS($B$2:$B$3564,$A$2:$A$3564,"="&amp;H355),SUMIFS($B$2:$B$3564,$A$2:$A$3564,"="&amp;G355)),SUMIFS($B$2:$B$3564,$A$2:$A$3564,"="&amp;F355)),SUMIFS($B$2:$B$3564,$A$2:$A$3564,"="&amp;E355))</f>
        <v>9.2899999999999991</v>
      </c>
      <c r="K355" s="2">
        <f>SUMIFS($J$2:$J$3564,$A$2:$A$3564,"&gt;"&amp;E355,$A$2:$A$3564,"&lt;="&amp;A355)</f>
        <v>0</v>
      </c>
      <c r="L355" s="2">
        <f t="shared" si="45"/>
        <v>0</v>
      </c>
      <c r="M355" s="2">
        <f t="shared" si="46"/>
        <v>1</v>
      </c>
      <c r="N355">
        <f t="shared" si="47"/>
        <v>-0.32345041676590403</v>
      </c>
    </row>
    <row r="356" spans="1:14" x14ac:dyDescent="0.3">
      <c r="A356" s="1">
        <v>39213</v>
      </c>
      <c r="B356">
        <v>9.2899999999999991</v>
      </c>
      <c r="D356">
        <f t="shared" si="40"/>
        <v>5</v>
      </c>
      <c r="E356" s="1">
        <f t="shared" si="41"/>
        <v>39206</v>
      </c>
      <c r="F356" s="1">
        <f t="shared" si="42"/>
        <v>39205</v>
      </c>
      <c r="G356" s="1">
        <f t="shared" si="43"/>
        <v>39204</v>
      </c>
      <c r="H356" s="1">
        <f t="shared" si="44"/>
        <v>39203</v>
      </c>
      <c r="I356" s="2">
        <f>IF(SUMIFS($B$2:$B$3564,$A$2:$A$3564,"="&amp;E356)=0,IF(SUMIFS($B$2:$B$3564,$A$2:$A$3564,"="&amp;F356)=0,IF(SUMIFS($B$2:$B$3564,$A$2:$A$3564,"="&amp;G356)=0,SUMIFS($B$2:$B$3564,$A$2:$A$3564,"="&amp;H356),SUMIFS($B$2:$B$3564,$A$2:$A$3564,"="&amp;G356)),SUMIFS($B$2:$B$3564,$A$2:$A$3564,"="&amp;F356)),SUMIFS($B$2:$B$3564,$A$2:$A$3564,"="&amp;E356))</f>
        <v>9.34</v>
      </c>
      <c r="K356" s="2">
        <f>SUMIFS($J$2:$J$3564,$A$2:$A$3564,"&gt;"&amp;E356,$A$2:$A$3564,"&lt;="&amp;A356)</f>
        <v>0</v>
      </c>
      <c r="L356" s="2">
        <f t="shared" si="45"/>
        <v>0</v>
      </c>
      <c r="M356" s="2">
        <f t="shared" si="46"/>
        <v>1</v>
      </c>
      <c r="N356">
        <f t="shared" si="47"/>
        <v>-0.53676994150041435</v>
      </c>
    </row>
    <row r="357" spans="1:14" x14ac:dyDescent="0.3">
      <c r="A357" s="1">
        <v>39216</v>
      </c>
      <c r="B357">
        <v>9.11</v>
      </c>
      <c r="D357">
        <f t="shared" si="40"/>
        <v>1</v>
      </c>
      <c r="E357" s="1">
        <f t="shared" si="41"/>
        <v>39209</v>
      </c>
      <c r="F357" s="1">
        <f t="shared" si="42"/>
        <v>39208</v>
      </c>
      <c r="G357" s="1">
        <f t="shared" si="43"/>
        <v>39207</v>
      </c>
      <c r="H357" s="1">
        <f t="shared" si="44"/>
        <v>39206</v>
      </c>
      <c r="I357" s="2">
        <f>IF(SUMIFS($B$2:$B$3564,$A$2:$A$3564,"="&amp;E357)=0,IF(SUMIFS($B$2:$B$3564,$A$2:$A$3564,"="&amp;F357)=0,IF(SUMIFS($B$2:$B$3564,$A$2:$A$3564,"="&amp;G357)=0,SUMIFS($B$2:$B$3564,$A$2:$A$3564,"="&amp;H357),SUMIFS($B$2:$B$3564,$A$2:$A$3564,"="&amp;G357)),SUMIFS($B$2:$B$3564,$A$2:$A$3564,"="&amp;F357)),SUMIFS($B$2:$B$3564,$A$2:$A$3564,"="&amp;E357))</f>
        <v>9.32</v>
      </c>
      <c r="K357" s="2">
        <f>SUMIFS($J$2:$J$3564,$A$2:$A$3564,"&gt;"&amp;E357,$A$2:$A$3564,"&lt;="&amp;A357)</f>
        <v>0</v>
      </c>
      <c r="L357" s="2">
        <f t="shared" si="45"/>
        <v>0</v>
      </c>
      <c r="M357" s="2">
        <f t="shared" si="46"/>
        <v>1</v>
      </c>
      <c r="N357">
        <f t="shared" si="47"/>
        <v>-2.2789917425632931</v>
      </c>
    </row>
    <row r="358" spans="1:14" x14ac:dyDescent="0.3">
      <c r="A358" s="1">
        <v>39217</v>
      </c>
      <c r="B358">
        <v>8.65</v>
      </c>
      <c r="D358">
        <f t="shared" si="40"/>
        <v>2</v>
      </c>
      <c r="E358" s="1">
        <f t="shared" si="41"/>
        <v>39210</v>
      </c>
      <c r="F358" s="1">
        <f t="shared" si="42"/>
        <v>39209</v>
      </c>
      <c r="G358" s="1">
        <f t="shared" si="43"/>
        <v>39208</v>
      </c>
      <c r="H358" s="1">
        <f t="shared" si="44"/>
        <v>39207</v>
      </c>
      <c r="I358" s="2">
        <f>IF(SUMIFS($B$2:$B$3564,$A$2:$A$3564,"="&amp;E358)=0,IF(SUMIFS($B$2:$B$3564,$A$2:$A$3564,"="&amp;F358)=0,IF(SUMIFS($B$2:$B$3564,$A$2:$A$3564,"="&amp;G358)=0,SUMIFS($B$2:$B$3564,$A$2:$A$3564,"="&amp;H358),SUMIFS($B$2:$B$3564,$A$2:$A$3564,"="&amp;G358)),SUMIFS($B$2:$B$3564,$A$2:$A$3564,"="&amp;F358)),SUMIFS($B$2:$B$3564,$A$2:$A$3564,"="&amp;E358))</f>
        <v>9.2200000000000006</v>
      </c>
      <c r="K358" s="2">
        <f>SUMIFS($J$2:$J$3564,$A$2:$A$3564,"&gt;"&amp;E358,$A$2:$A$3564,"&lt;="&amp;A358)</f>
        <v>0</v>
      </c>
      <c r="L358" s="2">
        <f t="shared" si="45"/>
        <v>0</v>
      </c>
      <c r="M358" s="2">
        <f t="shared" si="46"/>
        <v>1</v>
      </c>
      <c r="N358">
        <f t="shared" si="47"/>
        <v>-6.3815716624714529</v>
      </c>
    </row>
    <row r="359" spans="1:14" x14ac:dyDescent="0.3">
      <c r="A359" s="1">
        <v>39218</v>
      </c>
      <c r="B359">
        <v>8.68</v>
      </c>
      <c r="D359">
        <f t="shared" si="40"/>
        <v>3</v>
      </c>
      <c r="E359" s="1">
        <f t="shared" si="41"/>
        <v>39211</v>
      </c>
      <c r="F359" s="1">
        <f t="shared" si="42"/>
        <v>39210</v>
      </c>
      <c r="G359" s="1">
        <f t="shared" si="43"/>
        <v>39209</v>
      </c>
      <c r="H359" s="1">
        <f t="shared" si="44"/>
        <v>39208</v>
      </c>
      <c r="I359" s="2">
        <f>IF(SUMIFS($B$2:$B$3564,$A$2:$A$3564,"="&amp;E359)=0,IF(SUMIFS($B$2:$B$3564,$A$2:$A$3564,"="&amp;F359)=0,IF(SUMIFS($B$2:$B$3564,$A$2:$A$3564,"="&amp;G359)=0,SUMIFS($B$2:$B$3564,$A$2:$A$3564,"="&amp;H359),SUMIFS($B$2:$B$3564,$A$2:$A$3564,"="&amp;G359)),SUMIFS($B$2:$B$3564,$A$2:$A$3564,"="&amp;F359)),SUMIFS($B$2:$B$3564,$A$2:$A$3564,"="&amp;E359))</f>
        <v>9.31</v>
      </c>
      <c r="K359" s="2">
        <f>SUMIFS($J$2:$J$3564,$A$2:$A$3564,"&gt;"&amp;E359,$A$2:$A$3564,"&lt;="&amp;A359)</f>
        <v>0</v>
      </c>
      <c r="L359" s="2">
        <f t="shared" si="45"/>
        <v>0</v>
      </c>
      <c r="M359" s="2">
        <f t="shared" si="46"/>
        <v>1</v>
      </c>
      <c r="N359">
        <f t="shared" si="47"/>
        <v>-7.0067562616716952</v>
      </c>
    </row>
    <row r="360" spans="1:14" x14ac:dyDescent="0.3">
      <c r="A360" s="1">
        <v>39219</v>
      </c>
      <c r="B360">
        <v>8.68</v>
      </c>
      <c r="D360">
        <f t="shared" si="40"/>
        <v>4</v>
      </c>
      <c r="E360" s="1">
        <f t="shared" si="41"/>
        <v>39212</v>
      </c>
      <c r="F360" s="1">
        <f t="shared" si="42"/>
        <v>39211</v>
      </c>
      <c r="G360" s="1">
        <f t="shared" si="43"/>
        <v>39210</v>
      </c>
      <c r="H360" s="1">
        <f t="shared" si="44"/>
        <v>39209</v>
      </c>
      <c r="I360" s="2">
        <f>IF(SUMIFS($B$2:$B$3564,$A$2:$A$3564,"="&amp;E360)=0,IF(SUMIFS($B$2:$B$3564,$A$2:$A$3564,"="&amp;F360)=0,IF(SUMIFS($B$2:$B$3564,$A$2:$A$3564,"="&amp;G360)=0,SUMIFS($B$2:$B$3564,$A$2:$A$3564,"="&amp;H360),SUMIFS($B$2:$B$3564,$A$2:$A$3564,"="&amp;G360)),SUMIFS($B$2:$B$3564,$A$2:$A$3564,"="&amp;F360)),SUMIFS($B$2:$B$3564,$A$2:$A$3564,"="&amp;E360))</f>
        <v>9.26</v>
      </c>
      <c r="K360" s="2">
        <f>SUMIFS($J$2:$J$3564,$A$2:$A$3564,"&gt;"&amp;E360,$A$2:$A$3564,"&lt;="&amp;A360)</f>
        <v>0</v>
      </c>
      <c r="L360" s="2">
        <f t="shared" si="45"/>
        <v>0</v>
      </c>
      <c r="M360" s="2">
        <f t="shared" si="46"/>
        <v>1</v>
      </c>
      <c r="N360">
        <f t="shared" si="47"/>
        <v>-6.4682519985829243</v>
      </c>
    </row>
    <row r="361" spans="1:14" x14ac:dyDescent="0.3">
      <c r="A361" s="1">
        <v>39220</v>
      </c>
      <c r="B361">
        <v>8.6300000000000008</v>
      </c>
      <c r="D361">
        <f t="shared" si="40"/>
        <v>5</v>
      </c>
      <c r="E361" s="1">
        <f t="shared" si="41"/>
        <v>39213</v>
      </c>
      <c r="F361" s="1">
        <f t="shared" si="42"/>
        <v>39212</v>
      </c>
      <c r="G361" s="1">
        <f t="shared" si="43"/>
        <v>39211</v>
      </c>
      <c r="H361" s="1">
        <f t="shared" si="44"/>
        <v>39210</v>
      </c>
      <c r="I361" s="2">
        <f>IF(SUMIFS($B$2:$B$3564,$A$2:$A$3564,"="&amp;E361)=0,IF(SUMIFS($B$2:$B$3564,$A$2:$A$3564,"="&amp;F361)=0,IF(SUMIFS($B$2:$B$3564,$A$2:$A$3564,"="&amp;G361)=0,SUMIFS($B$2:$B$3564,$A$2:$A$3564,"="&amp;H361),SUMIFS($B$2:$B$3564,$A$2:$A$3564,"="&amp;G361)),SUMIFS($B$2:$B$3564,$A$2:$A$3564,"="&amp;F361)),SUMIFS($B$2:$B$3564,$A$2:$A$3564,"="&amp;E361))</f>
        <v>9.2899999999999991</v>
      </c>
      <c r="K361" s="2">
        <f>SUMIFS($J$2:$J$3564,$A$2:$A$3564,"&gt;"&amp;E361,$A$2:$A$3564,"&lt;="&amp;A361)</f>
        <v>0</v>
      </c>
      <c r="L361" s="2">
        <f t="shared" si="45"/>
        <v>0</v>
      </c>
      <c r="M361" s="2">
        <f t="shared" si="46"/>
        <v>1</v>
      </c>
      <c r="N361">
        <f t="shared" si="47"/>
        <v>-7.3694047730410395</v>
      </c>
    </row>
    <row r="362" spans="1:14" x14ac:dyDescent="0.3">
      <c r="A362" s="1">
        <v>39223</v>
      </c>
      <c r="B362">
        <v>8.8699999999999992</v>
      </c>
      <c r="D362">
        <f t="shared" si="40"/>
        <v>1</v>
      </c>
      <c r="E362" s="1">
        <f t="shared" si="41"/>
        <v>39216</v>
      </c>
      <c r="F362" s="1">
        <f t="shared" si="42"/>
        <v>39215</v>
      </c>
      <c r="G362" s="1">
        <f t="shared" si="43"/>
        <v>39214</v>
      </c>
      <c r="H362" s="1">
        <f t="shared" si="44"/>
        <v>39213</v>
      </c>
      <c r="I362" s="2">
        <f>IF(SUMIFS($B$2:$B$3564,$A$2:$A$3564,"="&amp;E362)=0,IF(SUMIFS($B$2:$B$3564,$A$2:$A$3564,"="&amp;F362)=0,IF(SUMIFS($B$2:$B$3564,$A$2:$A$3564,"="&amp;G362)=0,SUMIFS($B$2:$B$3564,$A$2:$A$3564,"="&amp;H362),SUMIFS($B$2:$B$3564,$A$2:$A$3564,"="&amp;G362)),SUMIFS($B$2:$B$3564,$A$2:$A$3564,"="&amp;F362)),SUMIFS($B$2:$B$3564,$A$2:$A$3564,"="&amp;E362))</f>
        <v>9.11</v>
      </c>
      <c r="K362" s="2">
        <f>SUMIFS($J$2:$J$3564,$A$2:$A$3564,"&gt;"&amp;E362,$A$2:$A$3564,"&lt;="&amp;A362)</f>
        <v>0</v>
      </c>
      <c r="L362" s="2">
        <f t="shared" si="45"/>
        <v>0</v>
      </c>
      <c r="M362" s="2">
        <f t="shared" si="46"/>
        <v>1</v>
      </c>
      <c r="N362">
        <f t="shared" si="47"/>
        <v>-2.6697914950378885</v>
      </c>
    </row>
    <row r="363" spans="1:14" x14ac:dyDescent="0.3">
      <c r="A363" s="1">
        <v>39224</v>
      </c>
      <c r="B363">
        <v>8.76</v>
      </c>
      <c r="D363">
        <f t="shared" si="40"/>
        <v>2</v>
      </c>
      <c r="E363" s="1">
        <f t="shared" si="41"/>
        <v>39217</v>
      </c>
      <c r="F363" s="1">
        <f t="shared" si="42"/>
        <v>39216</v>
      </c>
      <c r="G363" s="1">
        <f t="shared" si="43"/>
        <v>39215</v>
      </c>
      <c r="H363" s="1">
        <f t="shared" si="44"/>
        <v>39214</v>
      </c>
      <c r="I363" s="2">
        <f>IF(SUMIFS($B$2:$B$3564,$A$2:$A$3564,"="&amp;E363)=0,IF(SUMIFS($B$2:$B$3564,$A$2:$A$3564,"="&amp;F363)=0,IF(SUMIFS($B$2:$B$3564,$A$2:$A$3564,"="&amp;G363)=0,SUMIFS($B$2:$B$3564,$A$2:$A$3564,"="&amp;H363),SUMIFS($B$2:$B$3564,$A$2:$A$3564,"="&amp;G363)),SUMIFS($B$2:$B$3564,$A$2:$A$3564,"="&amp;F363)),SUMIFS($B$2:$B$3564,$A$2:$A$3564,"="&amp;E363))</f>
        <v>8.65</v>
      </c>
      <c r="K363" s="2">
        <f>SUMIFS($J$2:$J$3564,$A$2:$A$3564,"&gt;"&amp;E363,$A$2:$A$3564,"&lt;="&amp;A363)</f>
        <v>0</v>
      </c>
      <c r="L363" s="2">
        <f t="shared" si="45"/>
        <v>0</v>
      </c>
      <c r="M363" s="2">
        <f t="shared" si="46"/>
        <v>1</v>
      </c>
      <c r="N363">
        <f t="shared" si="47"/>
        <v>1.2636584004512057</v>
      </c>
    </row>
    <row r="364" spans="1:14" x14ac:dyDescent="0.3">
      <c r="A364" s="1">
        <v>39225</v>
      </c>
      <c r="B364">
        <v>8.77</v>
      </c>
      <c r="D364">
        <f t="shared" si="40"/>
        <v>3</v>
      </c>
      <c r="E364" s="1">
        <f t="shared" si="41"/>
        <v>39218</v>
      </c>
      <c r="F364" s="1">
        <f t="shared" si="42"/>
        <v>39217</v>
      </c>
      <c r="G364" s="1">
        <f t="shared" si="43"/>
        <v>39216</v>
      </c>
      <c r="H364" s="1">
        <f t="shared" si="44"/>
        <v>39215</v>
      </c>
      <c r="I364" s="2">
        <f>IF(SUMIFS($B$2:$B$3564,$A$2:$A$3564,"="&amp;E364)=0,IF(SUMIFS($B$2:$B$3564,$A$2:$A$3564,"="&amp;F364)=0,IF(SUMIFS($B$2:$B$3564,$A$2:$A$3564,"="&amp;G364)=0,SUMIFS($B$2:$B$3564,$A$2:$A$3564,"="&amp;H364),SUMIFS($B$2:$B$3564,$A$2:$A$3564,"="&amp;G364)),SUMIFS($B$2:$B$3564,$A$2:$A$3564,"="&amp;F364)),SUMIFS($B$2:$B$3564,$A$2:$A$3564,"="&amp;E364))</f>
        <v>8.68</v>
      </c>
      <c r="K364" s="2">
        <f>SUMIFS($J$2:$J$3564,$A$2:$A$3564,"&gt;"&amp;E364,$A$2:$A$3564,"&lt;="&amp;A364)</f>
        <v>0</v>
      </c>
      <c r="L364" s="2">
        <f t="shared" si="45"/>
        <v>0</v>
      </c>
      <c r="M364" s="2">
        <f t="shared" si="46"/>
        <v>1</v>
      </c>
      <c r="N364">
        <f t="shared" si="47"/>
        <v>1.03152777118328</v>
      </c>
    </row>
    <row r="365" spans="1:14" x14ac:dyDescent="0.3">
      <c r="A365" s="1">
        <v>39226</v>
      </c>
      <c r="B365">
        <v>8.93</v>
      </c>
      <c r="D365">
        <f t="shared" si="40"/>
        <v>4</v>
      </c>
      <c r="E365" s="1">
        <f t="shared" si="41"/>
        <v>39219</v>
      </c>
      <c r="F365" s="1">
        <f t="shared" si="42"/>
        <v>39218</v>
      </c>
      <c r="G365" s="1">
        <f t="shared" si="43"/>
        <v>39217</v>
      </c>
      <c r="H365" s="1">
        <f t="shared" si="44"/>
        <v>39216</v>
      </c>
      <c r="I365" s="2">
        <f>IF(SUMIFS($B$2:$B$3564,$A$2:$A$3564,"="&amp;E365)=0,IF(SUMIFS($B$2:$B$3564,$A$2:$A$3564,"="&amp;F365)=0,IF(SUMIFS($B$2:$B$3564,$A$2:$A$3564,"="&amp;G365)=0,SUMIFS($B$2:$B$3564,$A$2:$A$3564,"="&amp;H365),SUMIFS($B$2:$B$3564,$A$2:$A$3564,"="&amp;G365)),SUMIFS($B$2:$B$3564,$A$2:$A$3564,"="&amp;F365)),SUMIFS($B$2:$B$3564,$A$2:$A$3564,"="&amp;E365))</f>
        <v>8.68</v>
      </c>
      <c r="K365" s="2">
        <f>SUMIFS($J$2:$J$3564,$A$2:$A$3564,"&gt;"&amp;E365,$A$2:$A$3564,"&lt;="&amp;A365)</f>
        <v>0</v>
      </c>
      <c r="L365" s="2">
        <f t="shared" si="45"/>
        <v>0</v>
      </c>
      <c r="M365" s="2">
        <f t="shared" si="46"/>
        <v>1</v>
      </c>
      <c r="N365">
        <f t="shared" si="47"/>
        <v>2.8394866216148942</v>
      </c>
    </row>
    <row r="366" spans="1:14" x14ac:dyDescent="0.3">
      <c r="A366" s="1">
        <v>39227</v>
      </c>
      <c r="B366">
        <v>9.42</v>
      </c>
      <c r="D366">
        <f t="shared" si="40"/>
        <v>5</v>
      </c>
      <c r="E366" s="1">
        <f t="shared" si="41"/>
        <v>39220</v>
      </c>
      <c r="F366" s="1">
        <f t="shared" si="42"/>
        <v>39219</v>
      </c>
      <c r="G366" s="1">
        <f t="shared" si="43"/>
        <v>39218</v>
      </c>
      <c r="H366" s="1">
        <f t="shared" si="44"/>
        <v>39217</v>
      </c>
      <c r="I366" s="2">
        <f>IF(SUMIFS($B$2:$B$3564,$A$2:$A$3564,"="&amp;E366)=0,IF(SUMIFS($B$2:$B$3564,$A$2:$A$3564,"="&amp;F366)=0,IF(SUMIFS($B$2:$B$3564,$A$2:$A$3564,"="&amp;G366)=0,SUMIFS($B$2:$B$3564,$A$2:$A$3564,"="&amp;H366),SUMIFS($B$2:$B$3564,$A$2:$A$3564,"="&amp;G366)),SUMIFS($B$2:$B$3564,$A$2:$A$3564,"="&amp;F366)),SUMIFS($B$2:$B$3564,$A$2:$A$3564,"="&amp;E366))</f>
        <v>8.6300000000000008</v>
      </c>
      <c r="K366" s="2">
        <f>SUMIFS($J$2:$J$3564,$A$2:$A$3564,"&gt;"&amp;E366,$A$2:$A$3564,"&lt;="&amp;A366)</f>
        <v>0</v>
      </c>
      <c r="L366" s="2">
        <f t="shared" si="45"/>
        <v>0</v>
      </c>
      <c r="M366" s="2">
        <f t="shared" si="46"/>
        <v>1</v>
      </c>
      <c r="N366">
        <f t="shared" si="47"/>
        <v>8.7590583492935039</v>
      </c>
    </row>
    <row r="367" spans="1:14" x14ac:dyDescent="0.3">
      <c r="A367" s="1">
        <v>39231</v>
      </c>
      <c r="B367">
        <v>9.3800000000000008</v>
      </c>
      <c r="D367">
        <f t="shared" si="40"/>
        <v>2</v>
      </c>
      <c r="E367" s="1">
        <f t="shared" si="41"/>
        <v>39224</v>
      </c>
      <c r="F367" s="1">
        <f t="shared" si="42"/>
        <v>39223</v>
      </c>
      <c r="G367" s="1">
        <f t="shared" si="43"/>
        <v>39222</v>
      </c>
      <c r="H367" s="1">
        <f t="shared" si="44"/>
        <v>39221</v>
      </c>
      <c r="I367" s="2">
        <f>IF(SUMIFS($B$2:$B$3564,$A$2:$A$3564,"="&amp;E367)=0,IF(SUMIFS($B$2:$B$3564,$A$2:$A$3564,"="&amp;F367)=0,IF(SUMIFS($B$2:$B$3564,$A$2:$A$3564,"="&amp;G367)=0,SUMIFS($B$2:$B$3564,$A$2:$A$3564,"="&amp;H367),SUMIFS($B$2:$B$3564,$A$2:$A$3564,"="&amp;G367)),SUMIFS($B$2:$B$3564,$A$2:$A$3564,"="&amp;F367)),SUMIFS($B$2:$B$3564,$A$2:$A$3564,"="&amp;E367))</f>
        <v>8.76</v>
      </c>
      <c r="K367" s="2">
        <f>SUMIFS($J$2:$J$3564,$A$2:$A$3564,"&gt;"&amp;E367,$A$2:$A$3564,"&lt;="&amp;A367)</f>
        <v>0</v>
      </c>
      <c r="L367" s="2">
        <f t="shared" si="45"/>
        <v>0</v>
      </c>
      <c r="M367" s="2">
        <f t="shared" si="46"/>
        <v>1</v>
      </c>
      <c r="N367">
        <f t="shared" si="47"/>
        <v>6.8383858069833368</v>
      </c>
    </row>
    <row r="368" spans="1:14" x14ac:dyDescent="0.3">
      <c r="A368" s="1">
        <v>39232</v>
      </c>
      <c r="B368">
        <v>9.3699999999999992</v>
      </c>
      <c r="D368">
        <f t="shared" si="40"/>
        <v>3</v>
      </c>
      <c r="E368" s="1">
        <f t="shared" si="41"/>
        <v>39225</v>
      </c>
      <c r="F368" s="1">
        <f t="shared" si="42"/>
        <v>39224</v>
      </c>
      <c r="G368" s="1">
        <f t="shared" si="43"/>
        <v>39223</v>
      </c>
      <c r="H368" s="1">
        <f t="shared" si="44"/>
        <v>39222</v>
      </c>
      <c r="I368" s="2">
        <f>IF(SUMIFS($B$2:$B$3564,$A$2:$A$3564,"="&amp;E368)=0,IF(SUMIFS($B$2:$B$3564,$A$2:$A$3564,"="&amp;F368)=0,IF(SUMIFS($B$2:$B$3564,$A$2:$A$3564,"="&amp;G368)=0,SUMIFS($B$2:$B$3564,$A$2:$A$3564,"="&amp;H368),SUMIFS($B$2:$B$3564,$A$2:$A$3564,"="&amp;G368)),SUMIFS($B$2:$B$3564,$A$2:$A$3564,"="&amp;F368)),SUMIFS($B$2:$B$3564,$A$2:$A$3564,"="&amp;E368))</f>
        <v>8.77</v>
      </c>
      <c r="K368" s="2">
        <f>SUMIFS($J$2:$J$3564,$A$2:$A$3564,"&gt;"&amp;E368,$A$2:$A$3564,"&lt;="&amp;A368)</f>
        <v>0</v>
      </c>
      <c r="L368" s="2">
        <f t="shared" si="45"/>
        <v>0</v>
      </c>
      <c r="M368" s="2">
        <f t="shared" si="46"/>
        <v>1</v>
      </c>
      <c r="N368">
        <f t="shared" si="47"/>
        <v>6.6176289866239104</v>
      </c>
    </row>
    <row r="369" spans="1:14" x14ac:dyDescent="0.3">
      <c r="A369" s="1">
        <v>39233</v>
      </c>
      <c r="B369">
        <v>9.34</v>
      </c>
      <c r="D369">
        <f t="shared" si="40"/>
        <v>4</v>
      </c>
      <c r="E369" s="1">
        <f t="shared" si="41"/>
        <v>39226</v>
      </c>
      <c r="F369" s="1">
        <f t="shared" si="42"/>
        <v>39225</v>
      </c>
      <c r="G369" s="1">
        <f t="shared" si="43"/>
        <v>39224</v>
      </c>
      <c r="H369" s="1">
        <f t="shared" si="44"/>
        <v>39223</v>
      </c>
      <c r="I369" s="2">
        <f>IF(SUMIFS($B$2:$B$3564,$A$2:$A$3564,"="&amp;E369)=0,IF(SUMIFS($B$2:$B$3564,$A$2:$A$3564,"="&amp;F369)=0,IF(SUMIFS($B$2:$B$3564,$A$2:$A$3564,"="&amp;G369)=0,SUMIFS($B$2:$B$3564,$A$2:$A$3564,"="&amp;H369),SUMIFS($B$2:$B$3564,$A$2:$A$3564,"="&amp;G369)),SUMIFS($B$2:$B$3564,$A$2:$A$3564,"="&amp;F369)),SUMIFS($B$2:$B$3564,$A$2:$A$3564,"="&amp;E369))</f>
        <v>8.93</v>
      </c>
      <c r="K369" s="2">
        <f>SUMIFS($J$2:$J$3564,$A$2:$A$3564,"&gt;"&amp;E369,$A$2:$A$3564,"&lt;="&amp;A369)</f>
        <v>0</v>
      </c>
      <c r="L369" s="2">
        <f t="shared" si="45"/>
        <v>0</v>
      </c>
      <c r="M369" s="2">
        <f t="shared" si="46"/>
        <v>1</v>
      </c>
      <c r="N369">
        <f t="shared" si="47"/>
        <v>4.4889857352343663</v>
      </c>
    </row>
    <row r="370" spans="1:14" x14ac:dyDescent="0.3">
      <c r="A370" s="1">
        <v>39234</v>
      </c>
      <c r="B370">
        <v>9.24</v>
      </c>
      <c r="D370">
        <f t="shared" si="40"/>
        <v>5</v>
      </c>
      <c r="E370" s="1">
        <f t="shared" si="41"/>
        <v>39227</v>
      </c>
      <c r="F370" s="1">
        <f t="shared" si="42"/>
        <v>39226</v>
      </c>
      <c r="G370" s="1">
        <f t="shared" si="43"/>
        <v>39225</v>
      </c>
      <c r="H370" s="1">
        <f t="shared" si="44"/>
        <v>39224</v>
      </c>
      <c r="I370" s="2">
        <f>IF(SUMIFS($B$2:$B$3564,$A$2:$A$3564,"="&amp;E370)=0,IF(SUMIFS($B$2:$B$3564,$A$2:$A$3564,"="&amp;F370)=0,IF(SUMIFS($B$2:$B$3564,$A$2:$A$3564,"="&amp;G370)=0,SUMIFS($B$2:$B$3564,$A$2:$A$3564,"="&amp;H370),SUMIFS($B$2:$B$3564,$A$2:$A$3564,"="&amp;G370)),SUMIFS($B$2:$B$3564,$A$2:$A$3564,"="&amp;F370)),SUMIFS($B$2:$B$3564,$A$2:$A$3564,"="&amp;E370))</f>
        <v>9.42</v>
      </c>
      <c r="K370" s="2">
        <f>SUMIFS($J$2:$J$3564,$A$2:$A$3564,"&gt;"&amp;E370,$A$2:$A$3564,"&lt;="&amp;A370)</f>
        <v>0</v>
      </c>
      <c r="L370" s="2">
        <f t="shared" si="45"/>
        <v>0</v>
      </c>
      <c r="M370" s="2">
        <f t="shared" si="46"/>
        <v>1</v>
      </c>
      <c r="N370">
        <f t="shared" si="47"/>
        <v>-1.9293202934678895</v>
      </c>
    </row>
    <row r="371" spans="1:14" x14ac:dyDescent="0.3">
      <c r="A371" s="1">
        <v>39237</v>
      </c>
      <c r="B371">
        <v>8.92</v>
      </c>
      <c r="D371">
        <f t="shared" si="40"/>
        <v>1</v>
      </c>
      <c r="E371" s="1">
        <f t="shared" si="41"/>
        <v>39230</v>
      </c>
      <c r="F371" s="1">
        <f t="shared" si="42"/>
        <v>39229</v>
      </c>
      <c r="G371" s="1">
        <f t="shared" si="43"/>
        <v>39228</v>
      </c>
      <c r="H371" s="1">
        <f t="shared" si="44"/>
        <v>39227</v>
      </c>
      <c r="I371" s="2">
        <f>IF(SUMIFS($B$2:$B$3564,$A$2:$A$3564,"="&amp;E371)=0,IF(SUMIFS($B$2:$B$3564,$A$2:$A$3564,"="&amp;F371)=0,IF(SUMIFS($B$2:$B$3564,$A$2:$A$3564,"="&amp;G371)=0,SUMIFS($B$2:$B$3564,$A$2:$A$3564,"="&amp;H371),SUMIFS($B$2:$B$3564,$A$2:$A$3564,"="&amp;G371)),SUMIFS($B$2:$B$3564,$A$2:$A$3564,"="&amp;F371)),SUMIFS($B$2:$B$3564,$A$2:$A$3564,"="&amp;E371))</f>
        <v>9.42</v>
      </c>
      <c r="K371" s="2">
        <f>SUMIFS($J$2:$J$3564,$A$2:$A$3564,"&gt;"&amp;E371,$A$2:$A$3564,"&lt;="&amp;A371)</f>
        <v>0</v>
      </c>
      <c r="L371" s="2">
        <f t="shared" si="45"/>
        <v>0</v>
      </c>
      <c r="M371" s="2">
        <f t="shared" si="46"/>
        <v>1</v>
      </c>
      <c r="N371">
        <f t="shared" si="47"/>
        <v>-5.4539141996353662</v>
      </c>
    </row>
    <row r="372" spans="1:14" x14ac:dyDescent="0.3">
      <c r="A372" s="1">
        <v>39238</v>
      </c>
      <c r="B372">
        <v>8.56</v>
      </c>
      <c r="D372">
        <f t="shared" si="40"/>
        <v>2</v>
      </c>
      <c r="E372" s="1">
        <f t="shared" si="41"/>
        <v>39231</v>
      </c>
      <c r="F372" s="1">
        <f t="shared" si="42"/>
        <v>39230</v>
      </c>
      <c r="G372" s="1">
        <f t="shared" si="43"/>
        <v>39229</v>
      </c>
      <c r="H372" s="1">
        <f t="shared" si="44"/>
        <v>39228</v>
      </c>
      <c r="I372" s="2">
        <f>IF(SUMIFS($B$2:$B$3564,$A$2:$A$3564,"="&amp;E372)=0,IF(SUMIFS($B$2:$B$3564,$A$2:$A$3564,"="&amp;F372)=0,IF(SUMIFS($B$2:$B$3564,$A$2:$A$3564,"="&amp;G372)=0,SUMIFS($B$2:$B$3564,$A$2:$A$3564,"="&amp;H372),SUMIFS($B$2:$B$3564,$A$2:$A$3564,"="&amp;G372)),SUMIFS($B$2:$B$3564,$A$2:$A$3564,"="&amp;F372)),SUMIFS($B$2:$B$3564,$A$2:$A$3564,"="&amp;E372))</f>
        <v>9.3800000000000008</v>
      </c>
      <c r="K372" s="2">
        <f>SUMIFS($J$2:$J$3564,$A$2:$A$3564,"&gt;"&amp;E372,$A$2:$A$3564,"&lt;="&amp;A372)</f>
        <v>0</v>
      </c>
      <c r="L372" s="2">
        <f t="shared" si="45"/>
        <v>0</v>
      </c>
      <c r="M372" s="2">
        <f t="shared" si="46"/>
        <v>1</v>
      </c>
      <c r="N372">
        <f t="shared" si="47"/>
        <v>-9.1479572864482552</v>
      </c>
    </row>
    <row r="373" spans="1:14" x14ac:dyDescent="0.3">
      <c r="A373" s="1">
        <v>39239</v>
      </c>
      <c r="B373">
        <v>8.69</v>
      </c>
      <c r="D373">
        <f t="shared" si="40"/>
        <v>3</v>
      </c>
      <c r="E373" s="1">
        <f t="shared" si="41"/>
        <v>39232</v>
      </c>
      <c r="F373" s="1">
        <f t="shared" si="42"/>
        <v>39231</v>
      </c>
      <c r="G373" s="1">
        <f t="shared" si="43"/>
        <v>39230</v>
      </c>
      <c r="H373" s="1">
        <f t="shared" si="44"/>
        <v>39229</v>
      </c>
      <c r="I373" s="2">
        <f>IF(SUMIFS($B$2:$B$3564,$A$2:$A$3564,"="&amp;E373)=0,IF(SUMIFS($B$2:$B$3564,$A$2:$A$3564,"="&amp;F373)=0,IF(SUMIFS($B$2:$B$3564,$A$2:$A$3564,"="&amp;G373)=0,SUMIFS($B$2:$B$3564,$A$2:$A$3564,"="&amp;H373),SUMIFS($B$2:$B$3564,$A$2:$A$3564,"="&amp;G373)),SUMIFS($B$2:$B$3564,$A$2:$A$3564,"="&amp;F373)),SUMIFS($B$2:$B$3564,$A$2:$A$3564,"="&amp;E373))</f>
        <v>9.3699999999999992</v>
      </c>
      <c r="K373" s="2">
        <f>SUMIFS($J$2:$J$3564,$A$2:$A$3564,"&gt;"&amp;E373,$A$2:$A$3564,"&lt;="&amp;A373)</f>
        <v>0</v>
      </c>
      <c r="L373" s="2">
        <f t="shared" si="45"/>
        <v>0</v>
      </c>
      <c r="M373" s="2">
        <f t="shared" si="46"/>
        <v>1</v>
      </c>
      <c r="N373">
        <f t="shared" si="47"/>
        <v>-7.5340156973030092</v>
      </c>
    </row>
    <row r="374" spans="1:14" x14ac:dyDescent="0.3">
      <c r="A374" s="1">
        <v>39240</v>
      </c>
      <c r="B374">
        <v>8.58</v>
      </c>
      <c r="D374">
        <f t="shared" si="40"/>
        <v>4</v>
      </c>
      <c r="E374" s="1">
        <f t="shared" si="41"/>
        <v>39233</v>
      </c>
      <c r="F374" s="1">
        <f t="shared" si="42"/>
        <v>39232</v>
      </c>
      <c r="G374" s="1">
        <f t="shared" si="43"/>
        <v>39231</v>
      </c>
      <c r="H374" s="1">
        <f t="shared" si="44"/>
        <v>39230</v>
      </c>
      <c r="I374" s="2">
        <f>IF(SUMIFS($B$2:$B$3564,$A$2:$A$3564,"="&amp;E374)=0,IF(SUMIFS($B$2:$B$3564,$A$2:$A$3564,"="&amp;F374)=0,IF(SUMIFS($B$2:$B$3564,$A$2:$A$3564,"="&amp;G374)=0,SUMIFS($B$2:$B$3564,$A$2:$A$3564,"="&amp;H374),SUMIFS($B$2:$B$3564,$A$2:$A$3564,"="&amp;G374)),SUMIFS($B$2:$B$3564,$A$2:$A$3564,"="&amp;F374)),SUMIFS($B$2:$B$3564,$A$2:$A$3564,"="&amp;E374))</f>
        <v>9.34</v>
      </c>
      <c r="K374" s="2">
        <f>SUMIFS($J$2:$J$3564,$A$2:$A$3564,"&gt;"&amp;E374,$A$2:$A$3564,"&lt;="&amp;A374)</f>
        <v>0</v>
      </c>
      <c r="L374" s="2">
        <f t="shared" si="45"/>
        <v>0</v>
      </c>
      <c r="M374" s="2">
        <f t="shared" si="46"/>
        <v>1</v>
      </c>
      <c r="N374">
        <f t="shared" si="47"/>
        <v>-8.4872338740880284</v>
      </c>
    </row>
    <row r="375" spans="1:14" x14ac:dyDescent="0.3">
      <c r="A375" s="1">
        <v>39241</v>
      </c>
      <c r="B375">
        <v>8.61</v>
      </c>
      <c r="C375">
        <v>8.85</v>
      </c>
      <c r="D375">
        <f t="shared" si="40"/>
        <v>5</v>
      </c>
      <c r="E375" s="1">
        <f t="shared" si="41"/>
        <v>39234</v>
      </c>
      <c r="F375" s="1">
        <f t="shared" si="42"/>
        <v>39233</v>
      </c>
      <c r="G375" s="1">
        <f t="shared" si="43"/>
        <v>39232</v>
      </c>
      <c r="H375" s="1">
        <f t="shared" si="44"/>
        <v>39231</v>
      </c>
      <c r="I375" s="2">
        <f>IF(SUMIFS($B$2:$B$3564,$A$2:$A$3564,"="&amp;E375)=0,IF(SUMIFS($B$2:$B$3564,$A$2:$A$3564,"="&amp;F375)=0,IF(SUMIFS($B$2:$B$3564,$A$2:$A$3564,"="&amp;G375)=0,SUMIFS($B$2:$B$3564,$A$2:$A$3564,"="&amp;H375),SUMIFS($B$2:$B$3564,$A$2:$A$3564,"="&amp;G375)),SUMIFS($B$2:$B$3564,$A$2:$A$3564,"="&amp;F375)),SUMIFS($B$2:$B$3564,$A$2:$A$3564,"="&amp;E375))</f>
        <v>9.24</v>
      </c>
      <c r="K375" s="2">
        <f>SUMIFS($J$2:$J$3564,$A$2:$A$3564,"&gt;"&amp;E375,$A$2:$A$3564,"&lt;="&amp;A375)</f>
        <v>0</v>
      </c>
      <c r="L375" s="2">
        <f t="shared" si="45"/>
        <v>0</v>
      </c>
      <c r="M375" s="2">
        <f t="shared" si="46"/>
        <v>1</v>
      </c>
      <c r="N375">
        <f t="shared" si="47"/>
        <v>-7.0617567213953416</v>
      </c>
    </row>
    <row r="376" spans="1:14" x14ac:dyDescent="0.3">
      <c r="A376" s="1">
        <v>39244</v>
      </c>
      <c r="B376">
        <v>9.0500000000000007</v>
      </c>
      <c r="D376">
        <f t="shared" si="40"/>
        <v>1</v>
      </c>
      <c r="E376" s="1">
        <f t="shared" si="41"/>
        <v>39237</v>
      </c>
      <c r="F376" s="1">
        <f t="shared" si="42"/>
        <v>39236</v>
      </c>
      <c r="G376" s="1">
        <f t="shared" si="43"/>
        <v>39235</v>
      </c>
      <c r="H376" s="1">
        <f t="shared" si="44"/>
        <v>39234</v>
      </c>
      <c r="I376" s="2">
        <f>IF(SUMIFS($B$2:$B$3564,$A$2:$A$3564,"="&amp;E376)=0,IF(SUMIFS($B$2:$B$3564,$A$2:$A$3564,"="&amp;F376)=0,IF(SUMIFS($B$2:$B$3564,$A$2:$A$3564,"="&amp;G376)=0,SUMIFS($B$2:$B$3564,$A$2:$A$3564,"="&amp;H376),SUMIFS($B$2:$B$3564,$A$2:$A$3564,"="&amp;G376)),SUMIFS($B$2:$B$3564,$A$2:$A$3564,"="&amp;F376)),SUMIFS($B$2:$B$3564,$A$2:$A$3564,"="&amp;E376))</f>
        <v>8.92</v>
      </c>
      <c r="J376">
        <v>8.85</v>
      </c>
      <c r="K376" s="2">
        <f>SUMIFS($J$2:$J$3564,$A$2:$A$3564,"&gt;"&amp;E376,$A$2:$A$3564,"&lt;="&amp;A376)</f>
        <v>8.85</v>
      </c>
      <c r="L376" s="2">
        <f t="shared" si="45"/>
        <v>8.61</v>
      </c>
      <c r="M376" s="2">
        <f t="shared" si="46"/>
        <v>0.97288135593220337</v>
      </c>
      <c r="N376">
        <f t="shared" si="47"/>
        <v>-1.3024329460281954</v>
      </c>
    </row>
    <row r="377" spans="1:14" x14ac:dyDescent="0.3">
      <c r="A377" s="1">
        <v>39245</v>
      </c>
      <c r="B377">
        <v>8.92</v>
      </c>
      <c r="D377">
        <f t="shared" si="40"/>
        <v>2</v>
      </c>
      <c r="E377" s="1">
        <f t="shared" si="41"/>
        <v>39238</v>
      </c>
      <c r="F377" s="1">
        <f t="shared" si="42"/>
        <v>39237</v>
      </c>
      <c r="G377" s="1">
        <f t="shared" si="43"/>
        <v>39236</v>
      </c>
      <c r="H377" s="1">
        <f t="shared" si="44"/>
        <v>39235</v>
      </c>
      <c r="I377" s="2">
        <f>IF(SUMIFS($B$2:$B$3564,$A$2:$A$3564,"="&amp;E377)=0,IF(SUMIFS($B$2:$B$3564,$A$2:$A$3564,"="&amp;F377)=0,IF(SUMIFS($B$2:$B$3564,$A$2:$A$3564,"="&amp;G377)=0,SUMIFS($B$2:$B$3564,$A$2:$A$3564,"="&amp;H377),SUMIFS($B$2:$B$3564,$A$2:$A$3564,"="&amp;G377)),SUMIFS($B$2:$B$3564,$A$2:$A$3564,"="&amp;F377)),SUMIFS($B$2:$B$3564,$A$2:$A$3564,"="&amp;E377))</f>
        <v>8.56</v>
      </c>
      <c r="K377" s="2">
        <f>SUMIFS($J$2:$J$3564,$A$2:$A$3564,"&gt;"&amp;E377,$A$2:$A$3564,"&lt;="&amp;A377)</f>
        <v>8.85</v>
      </c>
      <c r="L377" s="2">
        <f t="shared" si="45"/>
        <v>8.61</v>
      </c>
      <c r="M377" s="2">
        <f t="shared" si="46"/>
        <v>0.97288135593220337</v>
      </c>
      <c r="N377">
        <f t="shared" si="47"/>
        <v>1.3702615858068385</v>
      </c>
    </row>
    <row r="378" spans="1:14" x14ac:dyDescent="0.3">
      <c r="A378" s="1">
        <v>39246</v>
      </c>
      <c r="B378">
        <v>8.81</v>
      </c>
      <c r="D378">
        <f t="shared" si="40"/>
        <v>3</v>
      </c>
      <c r="E378" s="1">
        <f t="shared" si="41"/>
        <v>39239</v>
      </c>
      <c r="F378" s="1">
        <f t="shared" si="42"/>
        <v>39238</v>
      </c>
      <c r="G378" s="1">
        <f t="shared" si="43"/>
        <v>39237</v>
      </c>
      <c r="H378" s="1">
        <f t="shared" si="44"/>
        <v>39236</v>
      </c>
      <c r="I378" s="2">
        <f>IF(SUMIFS($B$2:$B$3564,$A$2:$A$3564,"="&amp;E378)=0,IF(SUMIFS($B$2:$B$3564,$A$2:$A$3564,"="&amp;F378)=0,IF(SUMIFS($B$2:$B$3564,$A$2:$A$3564,"="&amp;G378)=0,SUMIFS($B$2:$B$3564,$A$2:$A$3564,"="&amp;H378),SUMIFS($B$2:$B$3564,$A$2:$A$3564,"="&amp;G378)),SUMIFS($B$2:$B$3564,$A$2:$A$3564,"="&amp;F378)),SUMIFS($B$2:$B$3564,$A$2:$A$3564,"="&amp;E378))</f>
        <v>8.69</v>
      </c>
      <c r="K378" s="2">
        <f>SUMIFS($J$2:$J$3564,$A$2:$A$3564,"&gt;"&amp;E378,$A$2:$A$3564,"&lt;="&amp;A378)</f>
        <v>8.85</v>
      </c>
      <c r="L378" s="2">
        <f t="shared" si="45"/>
        <v>8.61</v>
      </c>
      <c r="M378" s="2">
        <f t="shared" si="46"/>
        <v>0.97288135593220337</v>
      </c>
      <c r="N378">
        <f t="shared" si="47"/>
        <v>-1.3778639909411032</v>
      </c>
    </row>
    <row r="379" spans="1:14" x14ac:dyDescent="0.3">
      <c r="A379" s="1">
        <v>39247</v>
      </c>
      <c r="B379">
        <v>8.81</v>
      </c>
      <c r="D379">
        <f t="shared" si="40"/>
        <v>4</v>
      </c>
      <c r="E379" s="1">
        <f t="shared" si="41"/>
        <v>39240</v>
      </c>
      <c r="F379" s="1">
        <f t="shared" si="42"/>
        <v>39239</v>
      </c>
      <c r="G379" s="1">
        <f t="shared" si="43"/>
        <v>39238</v>
      </c>
      <c r="H379" s="1">
        <f t="shared" si="44"/>
        <v>39237</v>
      </c>
      <c r="I379" s="2">
        <f>IF(SUMIFS($B$2:$B$3564,$A$2:$A$3564,"="&amp;E379)=0,IF(SUMIFS($B$2:$B$3564,$A$2:$A$3564,"="&amp;F379)=0,IF(SUMIFS($B$2:$B$3564,$A$2:$A$3564,"="&amp;G379)=0,SUMIFS($B$2:$B$3564,$A$2:$A$3564,"="&amp;H379),SUMIFS($B$2:$B$3564,$A$2:$A$3564,"="&amp;G379)),SUMIFS($B$2:$B$3564,$A$2:$A$3564,"="&amp;F379)),SUMIFS($B$2:$B$3564,$A$2:$A$3564,"="&amp;E379))</f>
        <v>8.58</v>
      </c>
      <c r="K379" s="2">
        <f>SUMIFS($J$2:$J$3564,$A$2:$A$3564,"&gt;"&amp;E379,$A$2:$A$3564,"&lt;="&amp;A379)</f>
        <v>8.85</v>
      </c>
      <c r="L379" s="2">
        <f t="shared" si="45"/>
        <v>8.61</v>
      </c>
      <c r="M379" s="2">
        <f t="shared" si="46"/>
        <v>0.97288135593220337</v>
      </c>
      <c r="N379">
        <f t="shared" si="47"/>
        <v>-0.10396141319814255</v>
      </c>
    </row>
    <row r="380" spans="1:14" x14ac:dyDescent="0.3">
      <c r="A380" s="1">
        <v>39248</v>
      </c>
      <c r="B380">
        <v>8.98</v>
      </c>
      <c r="D380">
        <f t="shared" si="40"/>
        <v>5</v>
      </c>
      <c r="E380" s="1">
        <f t="shared" si="41"/>
        <v>39241</v>
      </c>
      <c r="F380" s="1">
        <f t="shared" si="42"/>
        <v>39240</v>
      </c>
      <c r="G380" s="1">
        <f t="shared" si="43"/>
        <v>39239</v>
      </c>
      <c r="H380" s="1">
        <f t="shared" si="44"/>
        <v>39238</v>
      </c>
      <c r="I380" s="2">
        <f>IF(SUMIFS($B$2:$B$3564,$A$2:$A$3564,"="&amp;E380)=0,IF(SUMIFS($B$2:$B$3564,$A$2:$A$3564,"="&amp;F380)=0,IF(SUMIFS($B$2:$B$3564,$A$2:$A$3564,"="&amp;G380)=0,SUMIFS($B$2:$B$3564,$A$2:$A$3564,"="&amp;H380),SUMIFS($B$2:$B$3564,$A$2:$A$3564,"="&amp;G380)),SUMIFS($B$2:$B$3564,$A$2:$A$3564,"="&amp;F380)),SUMIFS($B$2:$B$3564,$A$2:$A$3564,"="&amp;E380))</f>
        <v>8.61</v>
      </c>
      <c r="K380" s="2">
        <f>SUMIFS($J$2:$J$3564,$A$2:$A$3564,"&gt;"&amp;E380,$A$2:$A$3564,"&lt;="&amp;A380)</f>
        <v>8.85</v>
      </c>
      <c r="L380" s="2">
        <f t="shared" si="45"/>
        <v>8.61</v>
      </c>
      <c r="M380" s="2">
        <f t="shared" si="46"/>
        <v>0.97288135593220337</v>
      </c>
      <c r="N380">
        <f t="shared" si="47"/>
        <v>1.4582423294270148</v>
      </c>
    </row>
    <row r="381" spans="1:14" x14ac:dyDescent="0.3">
      <c r="A381" s="1">
        <v>39251</v>
      </c>
      <c r="B381">
        <v>9.56</v>
      </c>
      <c r="D381">
        <f t="shared" si="40"/>
        <v>1</v>
      </c>
      <c r="E381" s="1">
        <f t="shared" si="41"/>
        <v>39244</v>
      </c>
      <c r="F381" s="1">
        <f t="shared" si="42"/>
        <v>39243</v>
      </c>
      <c r="G381" s="1">
        <f t="shared" si="43"/>
        <v>39242</v>
      </c>
      <c r="H381" s="1">
        <f t="shared" si="44"/>
        <v>39241</v>
      </c>
      <c r="I381" s="2">
        <f>IF(SUMIFS($B$2:$B$3564,$A$2:$A$3564,"="&amp;E381)=0,IF(SUMIFS($B$2:$B$3564,$A$2:$A$3564,"="&amp;F381)=0,IF(SUMIFS($B$2:$B$3564,$A$2:$A$3564,"="&amp;G381)=0,SUMIFS($B$2:$B$3564,$A$2:$A$3564,"="&amp;H381),SUMIFS($B$2:$B$3564,$A$2:$A$3564,"="&amp;G381)),SUMIFS($B$2:$B$3564,$A$2:$A$3564,"="&amp;F381)),SUMIFS($B$2:$B$3564,$A$2:$A$3564,"="&amp;E381))</f>
        <v>9.0500000000000007</v>
      </c>
      <c r="K381" s="2">
        <f>SUMIFS($J$2:$J$3564,$A$2:$A$3564,"&gt;"&amp;E381,$A$2:$A$3564,"&lt;="&amp;A381)</f>
        <v>0</v>
      </c>
      <c r="L381" s="2">
        <f t="shared" si="45"/>
        <v>0</v>
      </c>
      <c r="M381" s="2">
        <f t="shared" si="46"/>
        <v>1</v>
      </c>
      <c r="N381">
        <f t="shared" si="47"/>
        <v>5.482296935147505</v>
      </c>
    </row>
    <row r="382" spans="1:14" x14ac:dyDescent="0.3">
      <c r="A382" s="1">
        <v>39252</v>
      </c>
      <c r="B382">
        <v>9.44</v>
      </c>
      <c r="D382">
        <f t="shared" si="40"/>
        <v>2</v>
      </c>
      <c r="E382" s="1">
        <f t="shared" si="41"/>
        <v>39245</v>
      </c>
      <c r="F382" s="1">
        <f t="shared" si="42"/>
        <v>39244</v>
      </c>
      <c r="G382" s="1">
        <f t="shared" si="43"/>
        <v>39243</v>
      </c>
      <c r="H382" s="1">
        <f t="shared" si="44"/>
        <v>39242</v>
      </c>
      <c r="I382" s="2">
        <f>IF(SUMIFS($B$2:$B$3564,$A$2:$A$3564,"="&amp;E382)=0,IF(SUMIFS($B$2:$B$3564,$A$2:$A$3564,"="&amp;F382)=0,IF(SUMIFS($B$2:$B$3564,$A$2:$A$3564,"="&amp;G382)=0,SUMIFS($B$2:$B$3564,$A$2:$A$3564,"="&amp;H382),SUMIFS($B$2:$B$3564,$A$2:$A$3564,"="&amp;G382)),SUMIFS($B$2:$B$3564,$A$2:$A$3564,"="&amp;F382)),SUMIFS($B$2:$B$3564,$A$2:$A$3564,"="&amp;E382))</f>
        <v>8.92</v>
      </c>
      <c r="K382" s="2">
        <f>SUMIFS($J$2:$J$3564,$A$2:$A$3564,"&gt;"&amp;E382,$A$2:$A$3564,"&lt;="&amp;A382)</f>
        <v>0</v>
      </c>
      <c r="L382" s="2">
        <f t="shared" si="45"/>
        <v>0</v>
      </c>
      <c r="M382" s="2">
        <f t="shared" si="46"/>
        <v>1</v>
      </c>
      <c r="N382">
        <f t="shared" si="47"/>
        <v>5.6660033565491261</v>
      </c>
    </row>
    <row r="383" spans="1:14" x14ac:dyDescent="0.3">
      <c r="A383" s="1">
        <v>39253</v>
      </c>
      <c r="B383">
        <v>9.4700000000000006</v>
      </c>
      <c r="D383">
        <f t="shared" si="40"/>
        <v>3</v>
      </c>
      <c r="E383" s="1">
        <f t="shared" si="41"/>
        <v>39246</v>
      </c>
      <c r="F383" s="1">
        <f t="shared" si="42"/>
        <v>39245</v>
      </c>
      <c r="G383" s="1">
        <f t="shared" si="43"/>
        <v>39244</v>
      </c>
      <c r="H383" s="1">
        <f t="shared" si="44"/>
        <v>39243</v>
      </c>
      <c r="I383" s="2">
        <f>IF(SUMIFS($B$2:$B$3564,$A$2:$A$3564,"="&amp;E383)=0,IF(SUMIFS($B$2:$B$3564,$A$2:$A$3564,"="&amp;F383)=0,IF(SUMIFS($B$2:$B$3564,$A$2:$A$3564,"="&amp;G383)=0,SUMIFS($B$2:$B$3564,$A$2:$A$3564,"="&amp;H383),SUMIFS($B$2:$B$3564,$A$2:$A$3564,"="&amp;G383)),SUMIFS($B$2:$B$3564,$A$2:$A$3564,"="&amp;F383)),SUMIFS($B$2:$B$3564,$A$2:$A$3564,"="&amp;E383))</f>
        <v>8.81</v>
      </c>
      <c r="K383" s="2">
        <f>SUMIFS($J$2:$J$3564,$A$2:$A$3564,"&gt;"&amp;E383,$A$2:$A$3564,"&lt;="&amp;A383)</f>
        <v>0</v>
      </c>
      <c r="L383" s="2">
        <f t="shared" si="45"/>
        <v>0</v>
      </c>
      <c r="M383" s="2">
        <f t="shared" si="46"/>
        <v>1</v>
      </c>
      <c r="N383">
        <f t="shared" si="47"/>
        <v>7.224146724989879</v>
      </c>
    </row>
    <row r="384" spans="1:14" x14ac:dyDescent="0.3">
      <c r="A384" s="1">
        <v>39254</v>
      </c>
      <c r="B384">
        <v>9.6</v>
      </c>
      <c r="D384">
        <f t="shared" si="40"/>
        <v>4</v>
      </c>
      <c r="E384" s="1">
        <f t="shared" si="41"/>
        <v>39247</v>
      </c>
      <c r="F384" s="1">
        <f t="shared" si="42"/>
        <v>39246</v>
      </c>
      <c r="G384" s="1">
        <f t="shared" si="43"/>
        <v>39245</v>
      </c>
      <c r="H384" s="1">
        <f t="shared" si="44"/>
        <v>39244</v>
      </c>
      <c r="I384" s="2">
        <f>IF(SUMIFS($B$2:$B$3564,$A$2:$A$3564,"="&amp;E384)=0,IF(SUMIFS($B$2:$B$3564,$A$2:$A$3564,"="&amp;F384)=0,IF(SUMIFS($B$2:$B$3564,$A$2:$A$3564,"="&amp;G384)=0,SUMIFS($B$2:$B$3564,$A$2:$A$3564,"="&amp;H384),SUMIFS($B$2:$B$3564,$A$2:$A$3564,"="&amp;G384)),SUMIFS($B$2:$B$3564,$A$2:$A$3564,"="&amp;F384)),SUMIFS($B$2:$B$3564,$A$2:$A$3564,"="&amp;E384))</f>
        <v>8.81</v>
      </c>
      <c r="K384" s="2">
        <f>SUMIFS($J$2:$J$3564,$A$2:$A$3564,"&gt;"&amp;E384,$A$2:$A$3564,"&lt;="&amp;A384)</f>
        <v>0</v>
      </c>
      <c r="L384" s="2">
        <f t="shared" si="45"/>
        <v>0</v>
      </c>
      <c r="M384" s="2">
        <f t="shared" si="46"/>
        <v>1</v>
      </c>
      <c r="N384">
        <f t="shared" si="47"/>
        <v>8.5875658525702399</v>
      </c>
    </row>
    <row r="385" spans="1:14" x14ac:dyDescent="0.3">
      <c r="A385" s="1">
        <v>39255</v>
      </c>
      <c r="B385">
        <v>9.69</v>
      </c>
      <c r="D385">
        <f t="shared" si="40"/>
        <v>5</v>
      </c>
      <c r="E385" s="1">
        <f t="shared" si="41"/>
        <v>39248</v>
      </c>
      <c r="F385" s="1">
        <f t="shared" si="42"/>
        <v>39247</v>
      </c>
      <c r="G385" s="1">
        <f t="shared" si="43"/>
        <v>39246</v>
      </c>
      <c r="H385" s="1">
        <f t="shared" si="44"/>
        <v>39245</v>
      </c>
      <c r="I385" s="2">
        <f>IF(SUMIFS($B$2:$B$3564,$A$2:$A$3564,"="&amp;E385)=0,IF(SUMIFS($B$2:$B$3564,$A$2:$A$3564,"="&amp;F385)=0,IF(SUMIFS($B$2:$B$3564,$A$2:$A$3564,"="&amp;G385)=0,SUMIFS($B$2:$B$3564,$A$2:$A$3564,"="&amp;H385),SUMIFS($B$2:$B$3564,$A$2:$A$3564,"="&amp;G385)),SUMIFS($B$2:$B$3564,$A$2:$A$3564,"="&amp;F385)),SUMIFS($B$2:$B$3564,$A$2:$A$3564,"="&amp;E385))</f>
        <v>8.98</v>
      </c>
      <c r="K385" s="2">
        <f>SUMIFS($J$2:$J$3564,$A$2:$A$3564,"&gt;"&amp;E385,$A$2:$A$3564,"&lt;="&amp;A385)</f>
        <v>0</v>
      </c>
      <c r="L385" s="2">
        <f t="shared" si="45"/>
        <v>0</v>
      </c>
      <c r="M385" s="2">
        <f t="shared" si="46"/>
        <v>1</v>
      </c>
      <c r="N385">
        <f t="shared" si="47"/>
        <v>7.6094543588566559</v>
      </c>
    </row>
    <row r="386" spans="1:14" x14ac:dyDescent="0.3">
      <c r="A386" s="1">
        <v>39258</v>
      </c>
      <c r="B386">
        <v>9.44</v>
      </c>
      <c r="D386">
        <f t="shared" si="40"/>
        <v>1</v>
      </c>
      <c r="E386" s="1">
        <f t="shared" si="41"/>
        <v>39251</v>
      </c>
      <c r="F386" s="1">
        <f t="shared" si="42"/>
        <v>39250</v>
      </c>
      <c r="G386" s="1">
        <f t="shared" si="43"/>
        <v>39249</v>
      </c>
      <c r="H386" s="1">
        <f t="shared" si="44"/>
        <v>39248</v>
      </c>
      <c r="I386" s="2">
        <f>IF(SUMIFS($B$2:$B$3564,$A$2:$A$3564,"="&amp;E386)=0,IF(SUMIFS($B$2:$B$3564,$A$2:$A$3564,"="&amp;F386)=0,IF(SUMIFS($B$2:$B$3564,$A$2:$A$3564,"="&amp;G386)=0,SUMIFS($B$2:$B$3564,$A$2:$A$3564,"="&amp;H386),SUMIFS($B$2:$B$3564,$A$2:$A$3564,"="&amp;G386)),SUMIFS($B$2:$B$3564,$A$2:$A$3564,"="&amp;F386)),SUMIFS($B$2:$B$3564,$A$2:$A$3564,"="&amp;E386))</f>
        <v>9.56</v>
      </c>
      <c r="K386" s="2">
        <f>SUMIFS($J$2:$J$3564,$A$2:$A$3564,"&gt;"&amp;E386,$A$2:$A$3564,"&lt;="&amp;A386)</f>
        <v>0</v>
      </c>
      <c r="L386" s="2">
        <f t="shared" si="45"/>
        <v>0</v>
      </c>
      <c r="M386" s="2">
        <f t="shared" si="46"/>
        <v>1</v>
      </c>
      <c r="N386">
        <f t="shared" si="47"/>
        <v>-1.2631746905900687</v>
      </c>
    </row>
    <row r="387" spans="1:14" x14ac:dyDescent="0.3">
      <c r="A387" s="1">
        <v>39259</v>
      </c>
      <c r="B387">
        <v>9.7100000000000009</v>
      </c>
      <c r="D387">
        <f t="shared" ref="D387:D450" si="48">WEEKDAY(A387,2)</f>
        <v>2</v>
      </c>
      <c r="E387" s="1">
        <f t="shared" si="41"/>
        <v>39252</v>
      </c>
      <c r="F387" s="1">
        <f t="shared" si="42"/>
        <v>39251</v>
      </c>
      <c r="G387" s="1">
        <f t="shared" si="43"/>
        <v>39250</v>
      </c>
      <c r="H387" s="1">
        <f t="shared" si="44"/>
        <v>39249</v>
      </c>
      <c r="I387" s="2">
        <f>IF(SUMIFS($B$2:$B$3564,$A$2:$A$3564,"="&amp;E387)=0,IF(SUMIFS($B$2:$B$3564,$A$2:$A$3564,"="&amp;F387)=0,IF(SUMIFS($B$2:$B$3564,$A$2:$A$3564,"="&amp;G387)=0,SUMIFS($B$2:$B$3564,$A$2:$A$3564,"="&amp;H387),SUMIFS($B$2:$B$3564,$A$2:$A$3564,"="&amp;G387)),SUMIFS($B$2:$B$3564,$A$2:$A$3564,"="&amp;F387)),SUMIFS($B$2:$B$3564,$A$2:$A$3564,"="&amp;E387))</f>
        <v>9.44</v>
      </c>
      <c r="K387" s="2">
        <f>SUMIFS($J$2:$J$3564,$A$2:$A$3564,"&gt;"&amp;E387,$A$2:$A$3564,"&lt;="&amp;A387)</f>
        <v>0</v>
      </c>
      <c r="L387" s="2">
        <f t="shared" si="45"/>
        <v>0</v>
      </c>
      <c r="M387" s="2">
        <f t="shared" si="46"/>
        <v>1</v>
      </c>
      <c r="N387">
        <f t="shared" si="47"/>
        <v>2.820030214582431</v>
      </c>
    </row>
    <row r="388" spans="1:14" x14ac:dyDescent="0.3">
      <c r="A388" s="1">
        <v>39260</v>
      </c>
      <c r="B388">
        <v>9.65</v>
      </c>
      <c r="D388">
        <f t="shared" si="48"/>
        <v>3</v>
      </c>
      <c r="E388" s="1">
        <f t="shared" si="41"/>
        <v>39253</v>
      </c>
      <c r="F388" s="1">
        <f t="shared" si="42"/>
        <v>39252</v>
      </c>
      <c r="G388" s="1">
        <f t="shared" si="43"/>
        <v>39251</v>
      </c>
      <c r="H388" s="1">
        <f t="shared" si="44"/>
        <v>39250</v>
      </c>
      <c r="I388" s="2">
        <f>IF(SUMIFS($B$2:$B$3564,$A$2:$A$3564,"="&amp;E388)=0,IF(SUMIFS($B$2:$B$3564,$A$2:$A$3564,"="&amp;F388)=0,IF(SUMIFS($B$2:$B$3564,$A$2:$A$3564,"="&amp;G388)=0,SUMIFS($B$2:$B$3564,$A$2:$A$3564,"="&amp;H388),SUMIFS($B$2:$B$3564,$A$2:$A$3564,"="&amp;G388)),SUMIFS($B$2:$B$3564,$A$2:$A$3564,"="&amp;F388)),SUMIFS($B$2:$B$3564,$A$2:$A$3564,"="&amp;E388))</f>
        <v>9.4700000000000006</v>
      </c>
      <c r="K388" s="2">
        <f>SUMIFS($J$2:$J$3564,$A$2:$A$3564,"&gt;"&amp;E388,$A$2:$A$3564,"&lt;="&amp;A388)</f>
        <v>0</v>
      </c>
      <c r="L388" s="2">
        <f t="shared" si="45"/>
        <v>0</v>
      </c>
      <c r="M388" s="2">
        <f t="shared" si="46"/>
        <v>1</v>
      </c>
      <c r="N388">
        <f t="shared" si="47"/>
        <v>1.882900815290756</v>
      </c>
    </row>
    <row r="389" spans="1:14" x14ac:dyDescent="0.3">
      <c r="A389" s="1">
        <v>39261</v>
      </c>
      <c r="B389">
        <v>9.61</v>
      </c>
      <c r="D389">
        <f t="shared" si="48"/>
        <v>4</v>
      </c>
      <c r="E389" s="1">
        <f t="shared" si="41"/>
        <v>39254</v>
      </c>
      <c r="F389" s="1">
        <f t="shared" si="42"/>
        <v>39253</v>
      </c>
      <c r="G389" s="1">
        <f t="shared" si="43"/>
        <v>39252</v>
      </c>
      <c r="H389" s="1">
        <f t="shared" si="44"/>
        <v>39251</v>
      </c>
      <c r="I389" s="2">
        <f>IF(SUMIFS($B$2:$B$3564,$A$2:$A$3564,"="&amp;E389)=0,IF(SUMIFS($B$2:$B$3564,$A$2:$A$3564,"="&amp;F389)=0,IF(SUMIFS($B$2:$B$3564,$A$2:$A$3564,"="&amp;G389)=0,SUMIFS($B$2:$B$3564,$A$2:$A$3564,"="&amp;H389),SUMIFS($B$2:$B$3564,$A$2:$A$3564,"="&amp;G389)),SUMIFS($B$2:$B$3564,$A$2:$A$3564,"="&amp;F389)),SUMIFS($B$2:$B$3564,$A$2:$A$3564,"="&amp;E389))</f>
        <v>9.6</v>
      </c>
      <c r="K389" s="2">
        <f>SUMIFS($J$2:$J$3564,$A$2:$A$3564,"&gt;"&amp;E389,$A$2:$A$3564,"&lt;="&amp;A389)</f>
        <v>0</v>
      </c>
      <c r="L389" s="2">
        <f t="shared" si="45"/>
        <v>0</v>
      </c>
      <c r="M389" s="2">
        <f t="shared" si="46"/>
        <v>1</v>
      </c>
      <c r="N389">
        <f t="shared" si="47"/>
        <v>0.10411245084105102</v>
      </c>
    </row>
    <row r="390" spans="1:14" x14ac:dyDescent="0.3">
      <c r="A390" s="1">
        <v>39262</v>
      </c>
      <c r="B390">
        <v>9.52</v>
      </c>
      <c r="D390">
        <f t="shared" si="48"/>
        <v>5</v>
      </c>
      <c r="E390" s="1">
        <f t="shared" si="41"/>
        <v>39255</v>
      </c>
      <c r="F390" s="1">
        <f t="shared" si="42"/>
        <v>39254</v>
      </c>
      <c r="G390" s="1">
        <f t="shared" si="43"/>
        <v>39253</v>
      </c>
      <c r="H390" s="1">
        <f t="shared" si="44"/>
        <v>39252</v>
      </c>
      <c r="I390" s="2">
        <f>IF(SUMIFS($B$2:$B$3564,$A$2:$A$3564,"="&amp;E390)=0,IF(SUMIFS($B$2:$B$3564,$A$2:$A$3564,"="&amp;F390)=0,IF(SUMIFS($B$2:$B$3564,$A$2:$A$3564,"="&amp;G390)=0,SUMIFS($B$2:$B$3564,$A$2:$A$3564,"="&amp;H390),SUMIFS($B$2:$B$3564,$A$2:$A$3564,"="&amp;G390)),SUMIFS($B$2:$B$3564,$A$2:$A$3564,"="&amp;F390)),SUMIFS($B$2:$B$3564,$A$2:$A$3564,"="&amp;E390))</f>
        <v>9.69</v>
      </c>
      <c r="K390" s="2">
        <f>SUMIFS($J$2:$J$3564,$A$2:$A$3564,"&gt;"&amp;E390,$A$2:$A$3564,"&lt;="&amp;A390)</f>
        <v>0</v>
      </c>
      <c r="L390" s="2">
        <f t="shared" si="45"/>
        <v>0</v>
      </c>
      <c r="M390" s="2">
        <f t="shared" si="46"/>
        <v>1</v>
      </c>
      <c r="N390">
        <f t="shared" si="47"/>
        <v>-1.7699577099400861</v>
      </c>
    </row>
    <row r="391" spans="1:14" x14ac:dyDescent="0.3">
      <c r="A391" s="1">
        <v>39265</v>
      </c>
      <c r="B391">
        <v>9.24</v>
      </c>
      <c r="D391">
        <f t="shared" si="48"/>
        <v>1</v>
      </c>
      <c r="E391" s="1">
        <f t="shared" si="41"/>
        <v>39258</v>
      </c>
      <c r="F391" s="1">
        <f t="shared" si="42"/>
        <v>39257</v>
      </c>
      <c r="G391" s="1">
        <f t="shared" si="43"/>
        <v>39256</v>
      </c>
      <c r="H391" s="1">
        <f t="shared" si="44"/>
        <v>39255</v>
      </c>
      <c r="I391" s="2">
        <f>IF(SUMIFS($B$2:$B$3564,$A$2:$A$3564,"="&amp;E391)=0,IF(SUMIFS($B$2:$B$3564,$A$2:$A$3564,"="&amp;F391)=0,IF(SUMIFS($B$2:$B$3564,$A$2:$A$3564,"="&amp;G391)=0,SUMIFS($B$2:$B$3564,$A$2:$A$3564,"="&amp;H391),SUMIFS($B$2:$B$3564,$A$2:$A$3564,"="&amp;G391)),SUMIFS($B$2:$B$3564,$A$2:$A$3564,"="&amp;F391)),SUMIFS($B$2:$B$3564,$A$2:$A$3564,"="&amp;E391))</f>
        <v>9.44</v>
      </c>
      <c r="K391" s="2">
        <f>SUMIFS($J$2:$J$3564,$A$2:$A$3564,"&gt;"&amp;E391,$A$2:$A$3564,"&lt;="&amp;A391)</f>
        <v>0</v>
      </c>
      <c r="L391" s="2">
        <f t="shared" si="45"/>
        <v>0</v>
      </c>
      <c r="M391" s="2">
        <f t="shared" si="46"/>
        <v>1</v>
      </c>
      <c r="N391">
        <f t="shared" si="47"/>
        <v>-2.1414094503816474</v>
      </c>
    </row>
    <row r="392" spans="1:14" x14ac:dyDescent="0.3">
      <c r="A392" s="1">
        <v>39266</v>
      </c>
      <c r="B392">
        <v>9.4600000000000009</v>
      </c>
      <c r="D392">
        <f t="shared" si="48"/>
        <v>2</v>
      </c>
      <c r="E392" s="1">
        <f t="shared" ref="E392:E455" si="49">A392-7</f>
        <v>39259</v>
      </c>
      <c r="F392" s="1">
        <f t="shared" si="42"/>
        <v>39258</v>
      </c>
      <c r="G392" s="1">
        <f t="shared" si="43"/>
        <v>39257</v>
      </c>
      <c r="H392" s="1">
        <f t="shared" si="44"/>
        <v>39256</v>
      </c>
      <c r="I392" s="2">
        <f>IF(SUMIFS($B$2:$B$3564,$A$2:$A$3564,"="&amp;E392)=0,IF(SUMIFS($B$2:$B$3564,$A$2:$A$3564,"="&amp;F392)=0,IF(SUMIFS($B$2:$B$3564,$A$2:$A$3564,"="&amp;G392)=0,SUMIFS($B$2:$B$3564,$A$2:$A$3564,"="&amp;H392),SUMIFS($B$2:$B$3564,$A$2:$A$3564,"="&amp;G392)),SUMIFS($B$2:$B$3564,$A$2:$A$3564,"="&amp;F392)),SUMIFS($B$2:$B$3564,$A$2:$A$3564,"="&amp;E392))</f>
        <v>9.7100000000000009</v>
      </c>
      <c r="K392" s="2">
        <f>SUMIFS($J$2:$J$3564,$A$2:$A$3564,"&gt;"&amp;E392,$A$2:$A$3564,"&lt;="&amp;A392)</f>
        <v>0</v>
      </c>
      <c r="L392" s="2">
        <f t="shared" si="45"/>
        <v>0</v>
      </c>
      <c r="M392" s="2">
        <f t="shared" si="46"/>
        <v>1</v>
      </c>
      <c r="N392">
        <f t="shared" si="47"/>
        <v>-2.6083899239446664</v>
      </c>
    </row>
    <row r="393" spans="1:14" x14ac:dyDescent="0.3">
      <c r="A393" s="1">
        <v>39268</v>
      </c>
      <c r="B393">
        <v>9.5500000000000007</v>
      </c>
      <c r="D393">
        <f t="shared" si="48"/>
        <v>4</v>
      </c>
      <c r="E393" s="1">
        <f t="shared" si="49"/>
        <v>39261</v>
      </c>
      <c r="F393" s="1">
        <f t="shared" ref="F393:F456" si="50">E393-1</f>
        <v>39260</v>
      </c>
      <c r="G393" s="1">
        <f t="shared" ref="G393:G456" si="51">E393-2</f>
        <v>39259</v>
      </c>
      <c r="H393" s="1">
        <f t="shared" ref="H393:H456" si="52">E393-3</f>
        <v>39258</v>
      </c>
      <c r="I393" s="2">
        <f>IF(SUMIFS($B$2:$B$3564,$A$2:$A$3564,"="&amp;E393)=0,IF(SUMIFS($B$2:$B$3564,$A$2:$A$3564,"="&amp;F393)=0,IF(SUMIFS($B$2:$B$3564,$A$2:$A$3564,"="&amp;G393)=0,SUMIFS($B$2:$B$3564,$A$2:$A$3564,"="&amp;H393),SUMIFS($B$2:$B$3564,$A$2:$A$3564,"="&amp;G393)),SUMIFS($B$2:$B$3564,$A$2:$A$3564,"="&amp;F393)),SUMIFS($B$2:$B$3564,$A$2:$A$3564,"="&amp;E393))</f>
        <v>9.61</v>
      </c>
      <c r="K393" s="2">
        <f>SUMIFS($J$2:$J$3564,$A$2:$A$3564,"&gt;"&amp;E393,$A$2:$A$3564,"&lt;="&amp;A393)</f>
        <v>0</v>
      </c>
      <c r="L393" s="2">
        <f t="shared" si="45"/>
        <v>0</v>
      </c>
      <c r="M393" s="2">
        <f t="shared" si="46"/>
        <v>1</v>
      </c>
      <c r="N393">
        <f t="shared" si="47"/>
        <v>-0.62630684895620736</v>
      </c>
    </row>
    <row r="394" spans="1:14" x14ac:dyDescent="0.3">
      <c r="A394" s="1">
        <v>39269</v>
      </c>
      <c r="B394">
        <v>9.5399999999999991</v>
      </c>
      <c r="D394">
        <f t="shared" si="48"/>
        <v>5</v>
      </c>
      <c r="E394" s="1">
        <f t="shared" si="49"/>
        <v>39262</v>
      </c>
      <c r="F394" s="1">
        <f t="shared" si="50"/>
        <v>39261</v>
      </c>
      <c r="G394" s="1">
        <f t="shared" si="51"/>
        <v>39260</v>
      </c>
      <c r="H394" s="1">
        <f t="shared" si="52"/>
        <v>39259</v>
      </c>
      <c r="I394" s="2">
        <f>IF(SUMIFS($B$2:$B$3564,$A$2:$A$3564,"="&amp;E394)=0,IF(SUMIFS($B$2:$B$3564,$A$2:$A$3564,"="&amp;F394)=0,IF(SUMIFS($B$2:$B$3564,$A$2:$A$3564,"="&amp;G394)=0,SUMIFS($B$2:$B$3564,$A$2:$A$3564,"="&amp;H394),SUMIFS($B$2:$B$3564,$A$2:$A$3564,"="&amp;G394)),SUMIFS($B$2:$B$3564,$A$2:$A$3564,"="&amp;F394)),SUMIFS($B$2:$B$3564,$A$2:$A$3564,"="&amp;E394))</f>
        <v>9.52</v>
      </c>
      <c r="K394" s="2">
        <f>SUMIFS($J$2:$J$3564,$A$2:$A$3564,"&gt;"&amp;E394,$A$2:$A$3564,"&lt;="&amp;A394)</f>
        <v>0</v>
      </c>
      <c r="L394" s="2">
        <f t="shared" ref="L394:L457" si="53">IF(K394&lt;&gt;0,LOOKUP(K394,C388:C394,B388:B394),0)</f>
        <v>0</v>
      </c>
      <c r="M394" s="2">
        <f t="shared" ref="M394:M457" si="54">IF(K394&lt;&gt;0,L394/K394,1)</f>
        <v>1</v>
      </c>
      <c r="N394">
        <f t="shared" ref="N394:N457" si="55">LN(B394*M394/I394)*100</f>
        <v>0.20986366569212053</v>
      </c>
    </row>
    <row r="395" spans="1:14" x14ac:dyDescent="0.3">
      <c r="A395" s="1">
        <v>39272</v>
      </c>
      <c r="B395">
        <v>9.65</v>
      </c>
      <c r="D395">
        <f t="shared" si="48"/>
        <v>1</v>
      </c>
      <c r="E395" s="1">
        <f t="shared" si="49"/>
        <v>39265</v>
      </c>
      <c r="F395" s="1">
        <f t="shared" si="50"/>
        <v>39264</v>
      </c>
      <c r="G395" s="1">
        <f t="shared" si="51"/>
        <v>39263</v>
      </c>
      <c r="H395" s="1">
        <f t="shared" si="52"/>
        <v>39262</v>
      </c>
      <c r="I395" s="2">
        <f>IF(SUMIFS($B$2:$B$3564,$A$2:$A$3564,"="&amp;E395)=0,IF(SUMIFS($B$2:$B$3564,$A$2:$A$3564,"="&amp;F395)=0,IF(SUMIFS($B$2:$B$3564,$A$2:$A$3564,"="&amp;G395)=0,SUMIFS($B$2:$B$3564,$A$2:$A$3564,"="&amp;H395),SUMIFS($B$2:$B$3564,$A$2:$A$3564,"="&amp;G395)),SUMIFS($B$2:$B$3564,$A$2:$A$3564,"="&amp;F395)),SUMIFS($B$2:$B$3564,$A$2:$A$3564,"="&amp;E395))</f>
        <v>9.24</v>
      </c>
      <c r="K395" s="2">
        <f>SUMIFS($J$2:$J$3564,$A$2:$A$3564,"&gt;"&amp;E395,$A$2:$A$3564,"&lt;="&amp;A395)</f>
        <v>0</v>
      </c>
      <c r="L395" s="2">
        <f t="shared" si="53"/>
        <v>0</v>
      </c>
      <c r="M395" s="2">
        <f t="shared" si="54"/>
        <v>1</v>
      </c>
      <c r="N395">
        <f t="shared" si="55"/>
        <v>4.3416029697301788</v>
      </c>
    </row>
    <row r="396" spans="1:14" x14ac:dyDescent="0.3">
      <c r="A396" s="1">
        <v>39273</v>
      </c>
      <c r="B396">
        <v>9.66</v>
      </c>
      <c r="D396">
        <f t="shared" si="48"/>
        <v>2</v>
      </c>
      <c r="E396" s="1">
        <f t="shared" si="49"/>
        <v>39266</v>
      </c>
      <c r="F396" s="1">
        <f t="shared" si="50"/>
        <v>39265</v>
      </c>
      <c r="G396" s="1">
        <f t="shared" si="51"/>
        <v>39264</v>
      </c>
      <c r="H396" s="1">
        <f t="shared" si="52"/>
        <v>39263</v>
      </c>
      <c r="I396" s="2">
        <f>IF(SUMIFS($B$2:$B$3564,$A$2:$A$3564,"="&amp;E396)=0,IF(SUMIFS($B$2:$B$3564,$A$2:$A$3564,"="&amp;F396)=0,IF(SUMIFS($B$2:$B$3564,$A$2:$A$3564,"="&amp;G396)=0,SUMIFS($B$2:$B$3564,$A$2:$A$3564,"="&amp;H396),SUMIFS($B$2:$B$3564,$A$2:$A$3564,"="&amp;G396)),SUMIFS($B$2:$B$3564,$A$2:$A$3564,"="&amp;F396)),SUMIFS($B$2:$B$3564,$A$2:$A$3564,"="&amp;E396))</f>
        <v>9.4600000000000009</v>
      </c>
      <c r="K396" s="2">
        <f>SUMIFS($J$2:$J$3564,$A$2:$A$3564,"&gt;"&amp;E396,$A$2:$A$3564,"&lt;="&amp;A396)</f>
        <v>0</v>
      </c>
      <c r="L396" s="2">
        <f t="shared" si="53"/>
        <v>0</v>
      </c>
      <c r="M396" s="2">
        <f t="shared" si="54"/>
        <v>1</v>
      </c>
      <c r="N396">
        <f t="shared" si="55"/>
        <v>2.0921265160639737</v>
      </c>
    </row>
    <row r="397" spans="1:14" x14ac:dyDescent="0.3">
      <c r="A397" s="1">
        <v>39274</v>
      </c>
      <c r="B397">
        <v>9.75</v>
      </c>
      <c r="D397">
        <f t="shared" si="48"/>
        <v>3</v>
      </c>
      <c r="E397" s="1">
        <f t="shared" si="49"/>
        <v>39267</v>
      </c>
      <c r="F397" s="1">
        <f t="shared" si="50"/>
        <v>39266</v>
      </c>
      <c r="G397" s="1">
        <f t="shared" si="51"/>
        <v>39265</v>
      </c>
      <c r="H397" s="1">
        <f t="shared" si="52"/>
        <v>39264</v>
      </c>
      <c r="I397" s="2">
        <f>IF(SUMIFS($B$2:$B$3564,$A$2:$A$3564,"="&amp;E397)=0,IF(SUMIFS($B$2:$B$3564,$A$2:$A$3564,"="&amp;F397)=0,IF(SUMIFS($B$2:$B$3564,$A$2:$A$3564,"="&amp;G397)=0,SUMIFS($B$2:$B$3564,$A$2:$A$3564,"="&amp;H397),SUMIFS($B$2:$B$3564,$A$2:$A$3564,"="&amp;G397)),SUMIFS($B$2:$B$3564,$A$2:$A$3564,"="&amp;F397)),SUMIFS($B$2:$B$3564,$A$2:$A$3564,"="&amp;E397))</f>
        <v>9.4600000000000009</v>
      </c>
      <c r="K397" s="2">
        <f>SUMIFS($J$2:$J$3564,$A$2:$A$3564,"&gt;"&amp;E397,$A$2:$A$3564,"&lt;="&amp;A397)</f>
        <v>0</v>
      </c>
      <c r="L397" s="2">
        <f t="shared" si="53"/>
        <v>0</v>
      </c>
      <c r="M397" s="2">
        <f t="shared" si="54"/>
        <v>1</v>
      </c>
      <c r="N397">
        <f t="shared" si="55"/>
        <v>3.0194901945968913</v>
      </c>
    </row>
    <row r="398" spans="1:14" x14ac:dyDescent="0.3">
      <c r="A398" s="1">
        <v>39275</v>
      </c>
      <c r="B398">
        <v>9.6999999999999993</v>
      </c>
      <c r="D398">
        <f t="shared" si="48"/>
        <v>4</v>
      </c>
      <c r="E398" s="1">
        <f t="shared" si="49"/>
        <v>39268</v>
      </c>
      <c r="F398" s="1">
        <f t="shared" si="50"/>
        <v>39267</v>
      </c>
      <c r="G398" s="1">
        <f t="shared" si="51"/>
        <v>39266</v>
      </c>
      <c r="H398" s="1">
        <f t="shared" si="52"/>
        <v>39265</v>
      </c>
      <c r="I398" s="2">
        <f>IF(SUMIFS($B$2:$B$3564,$A$2:$A$3564,"="&amp;E398)=0,IF(SUMIFS($B$2:$B$3564,$A$2:$A$3564,"="&amp;F398)=0,IF(SUMIFS($B$2:$B$3564,$A$2:$A$3564,"="&amp;G398)=0,SUMIFS($B$2:$B$3564,$A$2:$A$3564,"="&amp;H398),SUMIFS($B$2:$B$3564,$A$2:$A$3564,"="&amp;G398)),SUMIFS($B$2:$B$3564,$A$2:$A$3564,"="&amp;F398)),SUMIFS($B$2:$B$3564,$A$2:$A$3564,"="&amp;E398))</f>
        <v>9.5500000000000007</v>
      </c>
      <c r="K398" s="2">
        <f>SUMIFS($J$2:$J$3564,$A$2:$A$3564,"&gt;"&amp;E398,$A$2:$A$3564,"&lt;="&amp;A398)</f>
        <v>0</v>
      </c>
      <c r="L398" s="2">
        <f t="shared" si="53"/>
        <v>0</v>
      </c>
      <c r="M398" s="2">
        <f t="shared" si="54"/>
        <v>1</v>
      </c>
      <c r="N398">
        <f t="shared" si="55"/>
        <v>1.558473101669811</v>
      </c>
    </row>
    <row r="399" spans="1:14" x14ac:dyDescent="0.3">
      <c r="A399" s="1">
        <v>39276</v>
      </c>
      <c r="B399">
        <v>9.8699999999999992</v>
      </c>
      <c r="D399">
        <f t="shared" si="48"/>
        <v>5</v>
      </c>
      <c r="E399" s="1">
        <f t="shared" si="49"/>
        <v>39269</v>
      </c>
      <c r="F399" s="1">
        <f t="shared" si="50"/>
        <v>39268</v>
      </c>
      <c r="G399" s="1">
        <f t="shared" si="51"/>
        <v>39267</v>
      </c>
      <c r="H399" s="1">
        <f t="shared" si="52"/>
        <v>39266</v>
      </c>
      <c r="I399" s="2">
        <f>IF(SUMIFS($B$2:$B$3564,$A$2:$A$3564,"="&amp;E399)=0,IF(SUMIFS($B$2:$B$3564,$A$2:$A$3564,"="&amp;F399)=0,IF(SUMIFS($B$2:$B$3564,$A$2:$A$3564,"="&amp;G399)=0,SUMIFS($B$2:$B$3564,$A$2:$A$3564,"="&amp;H399),SUMIFS($B$2:$B$3564,$A$2:$A$3564,"="&amp;G399)),SUMIFS($B$2:$B$3564,$A$2:$A$3564,"="&amp;F399)),SUMIFS($B$2:$B$3564,$A$2:$A$3564,"="&amp;E399))</f>
        <v>9.5399999999999991</v>
      </c>
      <c r="K399" s="2">
        <f>SUMIFS($J$2:$J$3564,$A$2:$A$3564,"&gt;"&amp;E399,$A$2:$A$3564,"&lt;="&amp;A399)</f>
        <v>0</v>
      </c>
      <c r="L399" s="2">
        <f t="shared" si="53"/>
        <v>0</v>
      </c>
      <c r="M399" s="2">
        <f t="shared" si="54"/>
        <v>1</v>
      </c>
      <c r="N399">
        <f t="shared" si="55"/>
        <v>3.4006367985195158</v>
      </c>
    </row>
    <row r="400" spans="1:14" x14ac:dyDescent="0.3">
      <c r="A400" s="1">
        <v>39279</v>
      </c>
      <c r="B400">
        <v>9.8000000000000007</v>
      </c>
      <c r="D400">
        <f t="shared" si="48"/>
        <v>1</v>
      </c>
      <c r="E400" s="1">
        <f t="shared" si="49"/>
        <v>39272</v>
      </c>
      <c r="F400" s="1">
        <f t="shared" si="50"/>
        <v>39271</v>
      </c>
      <c r="G400" s="1">
        <f t="shared" si="51"/>
        <v>39270</v>
      </c>
      <c r="H400" s="1">
        <f t="shared" si="52"/>
        <v>39269</v>
      </c>
      <c r="I400" s="2">
        <f>IF(SUMIFS($B$2:$B$3564,$A$2:$A$3564,"="&amp;E400)=0,IF(SUMIFS($B$2:$B$3564,$A$2:$A$3564,"="&amp;F400)=0,IF(SUMIFS($B$2:$B$3564,$A$2:$A$3564,"="&amp;G400)=0,SUMIFS($B$2:$B$3564,$A$2:$A$3564,"="&amp;H400),SUMIFS($B$2:$B$3564,$A$2:$A$3564,"="&amp;G400)),SUMIFS($B$2:$B$3564,$A$2:$A$3564,"="&amp;F400)),SUMIFS($B$2:$B$3564,$A$2:$A$3564,"="&amp;E400))</f>
        <v>9.65</v>
      </c>
      <c r="K400" s="2">
        <f>SUMIFS($J$2:$J$3564,$A$2:$A$3564,"&gt;"&amp;E400,$A$2:$A$3564,"&lt;="&amp;A400)</f>
        <v>0</v>
      </c>
      <c r="L400" s="2">
        <f t="shared" si="53"/>
        <v>0</v>
      </c>
      <c r="M400" s="2">
        <f t="shared" si="54"/>
        <v>1</v>
      </c>
      <c r="N400">
        <f t="shared" si="55"/>
        <v>1.5424470325631732</v>
      </c>
    </row>
    <row r="401" spans="1:14" x14ac:dyDescent="0.3">
      <c r="A401" s="1">
        <v>39280</v>
      </c>
      <c r="B401">
        <v>9.85</v>
      </c>
      <c r="D401">
        <f t="shared" si="48"/>
        <v>2</v>
      </c>
      <c r="E401" s="1">
        <f t="shared" si="49"/>
        <v>39273</v>
      </c>
      <c r="F401" s="1">
        <f t="shared" si="50"/>
        <v>39272</v>
      </c>
      <c r="G401" s="1">
        <f t="shared" si="51"/>
        <v>39271</v>
      </c>
      <c r="H401" s="1">
        <f t="shared" si="52"/>
        <v>39270</v>
      </c>
      <c r="I401" s="2">
        <f>IF(SUMIFS($B$2:$B$3564,$A$2:$A$3564,"="&amp;E401)=0,IF(SUMIFS($B$2:$B$3564,$A$2:$A$3564,"="&amp;F401)=0,IF(SUMIFS($B$2:$B$3564,$A$2:$A$3564,"="&amp;G401)=0,SUMIFS($B$2:$B$3564,$A$2:$A$3564,"="&amp;H401),SUMIFS($B$2:$B$3564,$A$2:$A$3564,"="&amp;G401)),SUMIFS($B$2:$B$3564,$A$2:$A$3564,"="&amp;F401)),SUMIFS($B$2:$B$3564,$A$2:$A$3564,"="&amp;E401))</f>
        <v>9.66</v>
      </c>
      <c r="K401" s="2">
        <f>SUMIFS($J$2:$J$3564,$A$2:$A$3564,"&gt;"&amp;E401,$A$2:$A$3564,"&lt;="&amp;A401)</f>
        <v>0</v>
      </c>
      <c r="L401" s="2">
        <f t="shared" si="53"/>
        <v>0</v>
      </c>
      <c r="M401" s="2">
        <f t="shared" si="54"/>
        <v>1</v>
      </c>
      <c r="N401">
        <f t="shared" si="55"/>
        <v>1.947780695957094</v>
      </c>
    </row>
    <row r="402" spans="1:14" x14ac:dyDescent="0.3">
      <c r="A402" s="1">
        <v>39281</v>
      </c>
      <c r="B402">
        <v>10.07</v>
      </c>
      <c r="D402">
        <f t="shared" si="48"/>
        <v>3</v>
      </c>
      <c r="E402" s="1">
        <f t="shared" si="49"/>
        <v>39274</v>
      </c>
      <c r="F402" s="1">
        <f t="shared" si="50"/>
        <v>39273</v>
      </c>
      <c r="G402" s="1">
        <f t="shared" si="51"/>
        <v>39272</v>
      </c>
      <c r="H402" s="1">
        <f t="shared" si="52"/>
        <v>39271</v>
      </c>
      <c r="I402" s="2">
        <f>IF(SUMIFS($B$2:$B$3564,$A$2:$A$3564,"="&amp;E402)=0,IF(SUMIFS($B$2:$B$3564,$A$2:$A$3564,"="&amp;F402)=0,IF(SUMIFS($B$2:$B$3564,$A$2:$A$3564,"="&amp;G402)=0,SUMIFS($B$2:$B$3564,$A$2:$A$3564,"="&amp;H402),SUMIFS($B$2:$B$3564,$A$2:$A$3564,"="&amp;G402)),SUMIFS($B$2:$B$3564,$A$2:$A$3564,"="&amp;F402)),SUMIFS($B$2:$B$3564,$A$2:$A$3564,"="&amp;E402))</f>
        <v>9.75</v>
      </c>
      <c r="K402" s="2">
        <f>SUMIFS($J$2:$J$3564,$A$2:$A$3564,"&gt;"&amp;E402,$A$2:$A$3564,"&lt;="&amp;A402)</f>
        <v>0</v>
      </c>
      <c r="L402" s="2">
        <f t="shared" si="53"/>
        <v>0</v>
      </c>
      <c r="M402" s="2">
        <f t="shared" si="54"/>
        <v>1</v>
      </c>
      <c r="N402">
        <f t="shared" si="55"/>
        <v>3.229342172071509</v>
      </c>
    </row>
    <row r="403" spans="1:14" x14ac:dyDescent="0.3">
      <c r="A403" s="1">
        <v>39282</v>
      </c>
      <c r="B403">
        <v>10.32</v>
      </c>
      <c r="D403">
        <f t="shared" si="48"/>
        <v>4</v>
      </c>
      <c r="E403" s="1">
        <f t="shared" si="49"/>
        <v>39275</v>
      </c>
      <c r="F403" s="1">
        <f t="shared" si="50"/>
        <v>39274</v>
      </c>
      <c r="G403" s="1">
        <f t="shared" si="51"/>
        <v>39273</v>
      </c>
      <c r="H403" s="1">
        <f t="shared" si="52"/>
        <v>39272</v>
      </c>
      <c r="I403" s="2">
        <f>IF(SUMIFS($B$2:$B$3564,$A$2:$A$3564,"="&amp;E403)=0,IF(SUMIFS($B$2:$B$3564,$A$2:$A$3564,"="&amp;F403)=0,IF(SUMIFS($B$2:$B$3564,$A$2:$A$3564,"="&amp;G403)=0,SUMIFS($B$2:$B$3564,$A$2:$A$3564,"="&amp;H403),SUMIFS($B$2:$B$3564,$A$2:$A$3564,"="&amp;G403)),SUMIFS($B$2:$B$3564,$A$2:$A$3564,"="&amp;F403)),SUMIFS($B$2:$B$3564,$A$2:$A$3564,"="&amp;E403))</f>
        <v>9.6999999999999993</v>
      </c>
      <c r="K403" s="2">
        <f>SUMIFS($J$2:$J$3564,$A$2:$A$3564,"&gt;"&amp;E403,$A$2:$A$3564,"&lt;="&amp;A403)</f>
        <v>0</v>
      </c>
      <c r="L403" s="2">
        <f t="shared" si="53"/>
        <v>0</v>
      </c>
      <c r="M403" s="2">
        <f t="shared" si="54"/>
        <v>1</v>
      </c>
      <c r="N403">
        <f t="shared" si="55"/>
        <v>6.1957874544079745</v>
      </c>
    </row>
    <row r="404" spans="1:14" x14ac:dyDescent="0.3">
      <c r="A404" s="1">
        <v>39283</v>
      </c>
      <c r="B404">
        <v>10.3</v>
      </c>
      <c r="D404">
        <f t="shared" si="48"/>
        <v>5</v>
      </c>
      <c r="E404" s="1">
        <f t="shared" si="49"/>
        <v>39276</v>
      </c>
      <c r="F404" s="1">
        <f t="shared" si="50"/>
        <v>39275</v>
      </c>
      <c r="G404" s="1">
        <f t="shared" si="51"/>
        <v>39274</v>
      </c>
      <c r="H404" s="1">
        <f t="shared" si="52"/>
        <v>39273</v>
      </c>
      <c r="I404" s="2">
        <f>IF(SUMIFS($B$2:$B$3564,$A$2:$A$3564,"="&amp;E404)=0,IF(SUMIFS($B$2:$B$3564,$A$2:$A$3564,"="&amp;F404)=0,IF(SUMIFS($B$2:$B$3564,$A$2:$A$3564,"="&amp;G404)=0,SUMIFS($B$2:$B$3564,$A$2:$A$3564,"="&amp;H404),SUMIFS($B$2:$B$3564,$A$2:$A$3564,"="&amp;G404)),SUMIFS($B$2:$B$3564,$A$2:$A$3564,"="&amp;F404)),SUMIFS($B$2:$B$3564,$A$2:$A$3564,"="&amp;E404))</f>
        <v>9.8699999999999992</v>
      </c>
      <c r="K404" s="2">
        <f>SUMIFS($J$2:$J$3564,$A$2:$A$3564,"&gt;"&amp;E404,$A$2:$A$3564,"&lt;="&amp;A404)</f>
        <v>0</v>
      </c>
      <c r="L404" s="2">
        <f t="shared" si="53"/>
        <v>0</v>
      </c>
      <c r="M404" s="2">
        <f t="shared" si="54"/>
        <v>1</v>
      </c>
      <c r="N404">
        <f t="shared" si="55"/>
        <v>4.2644041790200102</v>
      </c>
    </row>
    <row r="405" spans="1:14" x14ac:dyDescent="0.3">
      <c r="A405" s="1">
        <v>39286</v>
      </c>
      <c r="B405">
        <v>10.15</v>
      </c>
      <c r="D405">
        <f t="shared" si="48"/>
        <v>1</v>
      </c>
      <c r="E405" s="1">
        <f t="shared" si="49"/>
        <v>39279</v>
      </c>
      <c r="F405" s="1">
        <f t="shared" si="50"/>
        <v>39278</v>
      </c>
      <c r="G405" s="1">
        <f t="shared" si="51"/>
        <v>39277</v>
      </c>
      <c r="H405" s="1">
        <f t="shared" si="52"/>
        <v>39276</v>
      </c>
      <c r="I405" s="2">
        <f>IF(SUMIFS($B$2:$B$3564,$A$2:$A$3564,"="&amp;E405)=0,IF(SUMIFS($B$2:$B$3564,$A$2:$A$3564,"="&amp;F405)=0,IF(SUMIFS($B$2:$B$3564,$A$2:$A$3564,"="&amp;G405)=0,SUMIFS($B$2:$B$3564,$A$2:$A$3564,"="&amp;H405),SUMIFS($B$2:$B$3564,$A$2:$A$3564,"="&amp;G405)),SUMIFS($B$2:$B$3564,$A$2:$A$3564,"="&amp;F405)),SUMIFS($B$2:$B$3564,$A$2:$A$3564,"="&amp;E405))</f>
        <v>9.8000000000000007</v>
      </c>
      <c r="K405" s="2">
        <f>SUMIFS($J$2:$J$3564,$A$2:$A$3564,"&gt;"&amp;E405,$A$2:$A$3564,"&lt;="&amp;A405)</f>
        <v>0</v>
      </c>
      <c r="L405" s="2">
        <f t="shared" si="53"/>
        <v>0</v>
      </c>
      <c r="M405" s="2">
        <f t="shared" si="54"/>
        <v>1</v>
      </c>
      <c r="N405">
        <f t="shared" si="55"/>
        <v>3.5091319811269979</v>
      </c>
    </row>
    <row r="406" spans="1:14" x14ac:dyDescent="0.3">
      <c r="A406" s="1">
        <v>39287</v>
      </c>
      <c r="B406">
        <v>10.19</v>
      </c>
      <c r="D406">
        <f t="shared" si="48"/>
        <v>2</v>
      </c>
      <c r="E406" s="1">
        <f t="shared" si="49"/>
        <v>39280</v>
      </c>
      <c r="F406" s="1">
        <f t="shared" si="50"/>
        <v>39279</v>
      </c>
      <c r="G406" s="1">
        <f t="shared" si="51"/>
        <v>39278</v>
      </c>
      <c r="H406" s="1">
        <f t="shared" si="52"/>
        <v>39277</v>
      </c>
      <c r="I406" s="2">
        <f>IF(SUMIFS($B$2:$B$3564,$A$2:$A$3564,"="&amp;E406)=0,IF(SUMIFS($B$2:$B$3564,$A$2:$A$3564,"="&amp;F406)=0,IF(SUMIFS($B$2:$B$3564,$A$2:$A$3564,"="&amp;G406)=0,SUMIFS($B$2:$B$3564,$A$2:$A$3564,"="&amp;H406),SUMIFS($B$2:$B$3564,$A$2:$A$3564,"="&amp;G406)),SUMIFS($B$2:$B$3564,$A$2:$A$3564,"="&amp;F406)),SUMIFS($B$2:$B$3564,$A$2:$A$3564,"="&amp;E406))</f>
        <v>9.85</v>
      </c>
      <c r="K406" s="2">
        <f>SUMIFS($J$2:$J$3564,$A$2:$A$3564,"&gt;"&amp;E406,$A$2:$A$3564,"&lt;="&amp;A406)</f>
        <v>0</v>
      </c>
      <c r="L406" s="2">
        <f t="shared" si="53"/>
        <v>0</v>
      </c>
      <c r="M406" s="2">
        <f t="shared" si="54"/>
        <v>1</v>
      </c>
      <c r="N406">
        <f t="shared" si="55"/>
        <v>3.3935392050635858</v>
      </c>
    </row>
    <row r="407" spans="1:14" x14ac:dyDescent="0.3">
      <c r="A407" s="1">
        <v>39288</v>
      </c>
      <c r="B407">
        <v>10.15</v>
      </c>
      <c r="D407">
        <f t="shared" si="48"/>
        <v>3</v>
      </c>
      <c r="E407" s="1">
        <f t="shared" si="49"/>
        <v>39281</v>
      </c>
      <c r="F407" s="1">
        <f t="shared" si="50"/>
        <v>39280</v>
      </c>
      <c r="G407" s="1">
        <f t="shared" si="51"/>
        <v>39279</v>
      </c>
      <c r="H407" s="1">
        <f t="shared" si="52"/>
        <v>39278</v>
      </c>
      <c r="I407" s="2">
        <f>IF(SUMIFS($B$2:$B$3564,$A$2:$A$3564,"="&amp;E407)=0,IF(SUMIFS($B$2:$B$3564,$A$2:$A$3564,"="&amp;F407)=0,IF(SUMIFS($B$2:$B$3564,$A$2:$A$3564,"="&amp;G407)=0,SUMIFS($B$2:$B$3564,$A$2:$A$3564,"="&amp;H407),SUMIFS($B$2:$B$3564,$A$2:$A$3564,"="&amp;G407)),SUMIFS($B$2:$B$3564,$A$2:$A$3564,"="&amp;F407)),SUMIFS($B$2:$B$3564,$A$2:$A$3564,"="&amp;E407))</f>
        <v>10.07</v>
      </c>
      <c r="K407" s="2">
        <f>SUMIFS($J$2:$J$3564,$A$2:$A$3564,"&gt;"&amp;E407,$A$2:$A$3564,"&lt;="&amp;A407)</f>
        <v>0</v>
      </c>
      <c r="L407" s="2">
        <f t="shared" si="53"/>
        <v>0</v>
      </c>
      <c r="M407" s="2">
        <f t="shared" si="54"/>
        <v>1</v>
      </c>
      <c r="N407">
        <f t="shared" si="55"/>
        <v>0.79129987573255034</v>
      </c>
    </row>
    <row r="408" spans="1:14" x14ac:dyDescent="0.3">
      <c r="A408" s="1">
        <v>39289</v>
      </c>
      <c r="B408">
        <v>10.220000000000001</v>
      </c>
      <c r="D408">
        <f t="shared" si="48"/>
        <v>4</v>
      </c>
      <c r="E408" s="1">
        <f t="shared" si="49"/>
        <v>39282</v>
      </c>
      <c r="F408" s="1">
        <f t="shared" si="50"/>
        <v>39281</v>
      </c>
      <c r="G408" s="1">
        <f t="shared" si="51"/>
        <v>39280</v>
      </c>
      <c r="H408" s="1">
        <f t="shared" si="52"/>
        <v>39279</v>
      </c>
      <c r="I408" s="2">
        <f>IF(SUMIFS($B$2:$B$3564,$A$2:$A$3564,"="&amp;E408)=0,IF(SUMIFS($B$2:$B$3564,$A$2:$A$3564,"="&amp;F408)=0,IF(SUMIFS($B$2:$B$3564,$A$2:$A$3564,"="&amp;G408)=0,SUMIFS($B$2:$B$3564,$A$2:$A$3564,"="&amp;H408),SUMIFS($B$2:$B$3564,$A$2:$A$3564,"="&amp;G408)),SUMIFS($B$2:$B$3564,$A$2:$A$3564,"="&amp;F408)),SUMIFS($B$2:$B$3564,$A$2:$A$3564,"="&amp;E408))</f>
        <v>10.32</v>
      </c>
      <c r="K408" s="2">
        <f>SUMIFS($J$2:$J$3564,$A$2:$A$3564,"&gt;"&amp;E408,$A$2:$A$3564,"&lt;="&amp;A408)</f>
        <v>0</v>
      </c>
      <c r="L408" s="2">
        <f t="shared" si="53"/>
        <v>0</v>
      </c>
      <c r="M408" s="2">
        <f t="shared" si="54"/>
        <v>1</v>
      </c>
      <c r="N408">
        <f t="shared" si="55"/>
        <v>-0.97371752778583165</v>
      </c>
    </row>
    <row r="409" spans="1:14" x14ac:dyDescent="0.3">
      <c r="A409" s="1">
        <v>39290</v>
      </c>
      <c r="B409">
        <v>9.99</v>
      </c>
      <c r="D409">
        <f t="shared" si="48"/>
        <v>5</v>
      </c>
      <c r="E409" s="1">
        <f t="shared" si="49"/>
        <v>39283</v>
      </c>
      <c r="F409" s="1">
        <f t="shared" si="50"/>
        <v>39282</v>
      </c>
      <c r="G409" s="1">
        <f t="shared" si="51"/>
        <v>39281</v>
      </c>
      <c r="H409" s="1">
        <f t="shared" si="52"/>
        <v>39280</v>
      </c>
      <c r="I409" s="2">
        <f>IF(SUMIFS($B$2:$B$3564,$A$2:$A$3564,"="&amp;E409)=0,IF(SUMIFS($B$2:$B$3564,$A$2:$A$3564,"="&amp;F409)=0,IF(SUMIFS($B$2:$B$3564,$A$2:$A$3564,"="&amp;G409)=0,SUMIFS($B$2:$B$3564,$A$2:$A$3564,"="&amp;H409),SUMIFS($B$2:$B$3564,$A$2:$A$3564,"="&amp;G409)),SUMIFS($B$2:$B$3564,$A$2:$A$3564,"="&amp;F409)),SUMIFS($B$2:$B$3564,$A$2:$A$3564,"="&amp;E409))</f>
        <v>10.3</v>
      </c>
      <c r="K409" s="2">
        <f>SUMIFS($J$2:$J$3564,$A$2:$A$3564,"&gt;"&amp;E409,$A$2:$A$3564,"&lt;="&amp;A409)</f>
        <v>0</v>
      </c>
      <c r="L409" s="2">
        <f t="shared" si="53"/>
        <v>0</v>
      </c>
      <c r="M409" s="2">
        <f t="shared" si="54"/>
        <v>1</v>
      </c>
      <c r="N409">
        <f t="shared" si="55"/>
        <v>-3.0559302575127969</v>
      </c>
    </row>
    <row r="410" spans="1:14" x14ac:dyDescent="0.3">
      <c r="A410" s="1">
        <v>39293</v>
      </c>
      <c r="B410">
        <v>10.02</v>
      </c>
      <c r="D410">
        <f t="shared" si="48"/>
        <v>1</v>
      </c>
      <c r="E410" s="1">
        <f t="shared" si="49"/>
        <v>39286</v>
      </c>
      <c r="F410" s="1">
        <f t="shared" si="50"/>
        <v>39285</v>
      </c>
      <c r="G410" s="1">
        <f t="shared" si="51"/>
        <v>39284</v>
      </c>
      <c r="H410" s="1">
        <f t="shared" si="52"/>
        <v>39283</v>
      </c>
      <c r="I410" s="2">
        <f>IF(SUMIFS($B$2:$B$3564,$A$2:$A$3564,"="&amp;E410)=0,IF(SUMIFS($B$2:$B$3564,$A$2:$A$3564,"="&amp;F410)=0,IF(SUMIFS($B$2:$B$3564,$A$2:$A$3564,"="&amp;G410)=0,SUMIFS($B$2:$B$3564,$A$2:$A$3564,"="&amp;H410),SUMIFS($B$2:$B$3564,$A$2:$A$3564,"="&amp;G410)),SUMIFS($B$2:$B$3564,$A$2:$A$3564,"="&amp;F410)),SUMIFS($B$2:$B$3564,$A$2:$A$3564,"="&amp;E410))</f>
        <v>10.15</v>
      </c>
      <c r="K410" s="2">
        <f>SUMIFS($J$2:$J$3564,$A$2:$A$3564,"&gt;"&amp;E410,$A$2:$A$3564,"&lt;="&amp;A410)</f>
        <v>0</v>
      </c>
      <c r="L410" s="2">
        <f t="shared" si="53"/>
        <v>0</v>
      </c>
      <c r="M410" s="2">
        <f t="shared" si="54"/>
        <v>1</v>
      </c>
      <c r="N410">
        <f t="shared" si="55"/>
        <v>-1.2890609831077673</v>
      </c>
    </row>
    <row r="411" spans="1:14" x14ac:dyDescent="0.3">
      <c r="A411" s="1">
        <v>39294</v>
      </c>
      <c r="B411">
        <v>10.33</v>
      </c>
      <c r="D411">
        <f t="shared" si="48"/>
        <v>2</v>
      </c>
      <c r="E411" s="1">
        <f t="shared" si="49"/>
        <v>39287</v>
      </c>
      <c r="F411" s="1">
        <f t="shared" si="50"/>
        <v>39286</v>
      </c>
      <c r="G411" s="1">
        <f t="shared" si="51"/>
        <v>39285</v>
      </c>
      <c r="H411" s="1">
        <f t="shared" si="52"/>
        <v>39284</v>
      </c>
      <c r="I411" s="2">
        <f>IF(SUMIFS($B$2:$B$3564,$A$2:$A$3564,"="&amp;E411)=0,IF(SUMIFS($B$2:$B$3564,$A$2:$A$3564,"="&amp;F411)=0,IF(SUMIFS($B$2:$B$3564,$A$2:$A$3564,"="&amp;G411)=0,SUMIFS($B$2:$B$3564,$A$2:$A$3564,"="&amp;H411),SUMIFS($B$2:$B$3564,$A$2:$A$3564,"="&amp;G411)),SUMIFS($B$2:$B$3564,$A$2:$A$3564,"="&amp;F411)),SUMIFS($B$2:$B$3564,$A$2:$A$3564,"="&amp;E411))</f>
        <v>10.19</v>
      </c>
      <c r="K411" s="2">
        <f>SUMIFS($J$2:$J$3564,$A$2:$A$3564,"&gt;"&amp;E411,$A$2:$A$3564,"&lt;="&amp;A411)</f>
        <v>0</v>
      </c>
      <c r="L411" s="2">
        <f t="shared" si="53"/>
        <v>0</v>
      </c>
      <c r="M411" s="2">
        <f t="shared" si="54"/>
        <v>1</v>
      </c>
      <c r="N411">
        <f t="shared" si="55"/>
        <v>1.3645435896913791</v>
      </c>
    </row>
    <row r="412" spans="1:14" x14ac:dyDescent="0.3">
      <c r="A412" s="1">
        <v>39295</v>
      </c>
      <c r="B412">
        <v>10.28</v>
      </c>
      <c r="D412">
        <f t="shared" si="48"/>
        <v>3</v>
      </c>
      <c r="E412" s="1">
        <f t="shared" si="49"/>
        <v>39288</v>
      </c>
      <c r="F412" s="1">
        <f t="shared" si="50"/>
        <v>39287</v>
      </c>
      <c r="G412" s="1">
        <f t="shared" si="51"/>
        <v>39286</v>
      </c>
      <c r="H412" s="1">
        <f t="shared" si="52"/>
        <v>39285</v>
      </c>
      <c r="I412" s="2">
        <f>IF(SUMIFS($B$2:$B$3564,$A$2:$A$3564,"="&amp;E412)=0,IF(SUMIFS($B$2:$B$3564,$A$2:$A$3564,"="&amp;F412)=0,IF(SUMIFS($B$2:$B$3564,$A$2:$A$3564,"="&amp;G412)=0,SUMIFS($B$2:$B$3564,$A$2:$A$3564,"="&amp;H412),SUMIFS($B$2:$B$3564,$A$2:$A$3564,"="&amp;G412)),SUMIFS($B$2:$B$3564,$A$2:$A$3564,"="&amp;F412)),SUMIFS($B$2:$B$3564,$A$2:$A$3564,"="&amp;E412))</f>
        <v>10.15</v>
      </c>
      <c r="K412" s="2">
        <f>SUMIFS($J$2:$J$3564,$A$2:$A$3564,"&gt;"&amp;E412,$A$2:$A$3564,"&lt;="&amp;A412)</f>
        <v>0</v>
      </c>
      <c r="L412" s="2">
        <f t="shared" si="53"/>
        <v>0</v>
      </c>
      <c r="M412" s="2">
        <f t="shared" si="54"/>
        <v>1</v>
      </c>
      <c r="N412">
        <f t="shared" si="55"/>
        <v>1.2726554539222672</v>
      </c>
    </row>
    <row r="413" spans="1:14" x14ac:dyDescent="0.3">
      <c r="A413" s="1">
        <v>39296</v>
      </c>
      <c r="B413">
        <v>10.25</v>
      </c>
      <c r="D413">
        <f t="shared" si="48"/>
        <v>4</v>
      </c>
      <c r="E413" s="1">
        <f t="shared" si="49"/>
        <v>39289</v>
      </c>
      <c r="F413" s="1">
        <f t="shared" si="50"/>
        <v>39288</v>
      </c>
      <c r="G413" s="1">
        <f t="shared" si="51"/>
        <v>39287</v>
      </c>
      <c r="H413" s="1">
        <f t="shared" si="52"/>
        <v>39286</v>
      </c>
      <c r="I413" s="2">
        <f>IF(SUMIFS($B$2:$B$3564,$A$2:$A$3564,"="&amp;E413)=0,IF(SUMIFS($B$2:$B$3564,$A$2:$A$3564,"="&amp;F413)=0,IF(SUMIFS($B$2:$B$3564,$A$2:$A$3564,"="&amp;G413)=0,SUMIFS($B$2:$B$3564,$A$2:$A$3564,"="&amp;H413),SUMIFS($B$2:$B$3564,$A$2:$A$3564,"="&amp;G413)),SUMIFS($B$2:$B$3564,$A$2:$A$3564,"="&amp;F413)),SUMIFS($B$2:$B$3564,$A$2:$A$3564,"="&amp;E413))</f>
        <v>10.220000000000001</v>
      </c>
      <c r="K413" s="2">
        <f>SUMIFS($J$2:$J$3564,$A$2:$A$3564,"&gt;"&amp;E413,$A$2:$A$3564,"&lt;="&amp;A413)</f>
        <v>0</v>
      </c>
      <c r="L413" s="2">
        <f t="shared" si="53"/>
        <v>0</v>
      </c>
      <c r="M413" s="2">
        <f t="shared" si="54"/>
        <v>1</v>
      </c>
      <c r="N413">
        <f t="shared" si="55"/>
        <v>0.29311208088587265</v>
      </c>
    </row>
    <row r="414" spans="1:14" x14ac:dyDescent="0.3">
      <c r="A414" s="1">
        <v>39297</v>
      </c>
      <c r="B414">
        <v>10.25</v>
      </c>
      <c r="D414">
        <f t="shared" si="48"/>
        <v>5</v>
      </c>
      <c r="E414" s="1">
        <f t="shared" si="49"/>
        <v>39290</v>
      </c>
      <c r="F414" s="1">
        <f t="shared" si="50"/>
        <v>39289</v>
      </c>
      <c r="G414" s="1">
        <f t="shared" si="51"/>
        <v>39288</v>
      </c>
      <c r="H414" s="1">
        <f t="shared" si="52"/>
        <v>39287</v>
      </c>
      <c r="I414" s="2">
        <f>IF(SUMIFS($B$2:$B$3564,$A$2:$A$3564,"="&amp;E414)=0,IF(SUMIFS($B$2:$B$3564,$A$2:$A$3564,"="&amp;F414)=0,IF(SUMIFS($B$2:$B$3564,$A$2:$A$3564,"="&amp;G414)=0,SUMIFS($B$2:$B$3564,$A$2:$A$3564,"="&amp;H414),SUMIFS($B$2:$B$3564,$A$2:$A$3564,"="&amp;G414)),SUMIFS($B$2:$B$3564,$A$2:$A$3564,"="&amp;F414)),SUMIFS($B$2:$B$3564,$A$2:$A$3564,"="&amp;E414))</f>
        <v>9.99</v>
      </c>
      <c r="K414" s="2">
        <f>SUMIFS($J$2:$J$3564,$A$2:$A$3564,"&gt;"&amp;E414,$A$2:$A$3564,"&lt;="&amp;A414)</f>
        <v>0</v>
      </c>
      <c r="L414" s="2">
        <f t="shared" si="53"/>
        <v>0</v>
      </c>
      <c r="M414" s="2">
        <f t="shared" si="54"/>
        <v>1</v>
      </c>
      <c r="N414">
        <f t="shared" si="55"/>
        <v>2.5693112923955113</v>
      </c>
    </row>
    <row r="415" spans="1:14" x14ac:dyDescent="0.3">
      <c r="A415" s="1">
        <v>39300</v>
      </c>
      <c r="B415">
        <v>9.94</v>
      </c>
      <c r="D415">
        <f t="shared" si="48"/>
        <v>1</v>
      </c>
      <c r="E415" s="1">
        <f t="shared" si="49"/>
        <v>39293</v>
      </c>
      <c r="F415" s="1">
        <f t="shared" si="50"/>
        <v>39292</v>
      </c>
      <c r="G415" s="1">
        <f t="shared" si="51"/>
        <v>39291</v>
      </c>
      <c r="H415" s="1">
        <f t="shared" si="52"/>
        <v>39290</v>
      </c>
      <c r="I415" s="2">
        <f>IF(SUMIFS($B$2:$B$3564,$A$2:$A$3564,"="&amp;E415)=0,IF(SUMIFS($B$2:$B$3564,$A$2:$A$3564,"="&amp;F415)=0,IF(SUMIFS($B$2:$B$3564,$A$2:$A$3564,"="&amp;G415)=0,SUMIFS($B$2:$B$3564,$A$2:$A$3564,"="&amp;H415),SUMIFS($B$2:$B$3564,$A$2:$A$3564,"="&amp;G415)),SUMIFS($B$2:$B$3564,$A$2:$A$3564,"="&amp;F415)),SUMIFS($B$2:$B$3564,$A$2:$A$3564,"="&amp;E415))</f>
        <v>10.02</v>
      </c>
      <c r="K415" s="2">
        <f>SUMIFS($J$2:$J$3564,$A$2:$A$3564,"&gt;"&amp;E415,$A$2:$A$3564,"&lt;="&amp;A415)</f>
        <v>0</v>
      </c>
      <c r="L415" s="2">
        <f t="shared" si="53"/>
        <v>0</v>
      </c>
      <c r="M415" s="2">
        <f t="shared" si="54"/>
        <v>1</v>
      </c>
      <c r="N415">
        <f t="shared" si="55"/>
        <v>-0.80160749882360605</v>
      </c>
    </row>
    <row r="416" spans="1:14" x14ac:dyDescent="0.3">
      <c r="A416" s="1">
        <v>39301</v>
      </c>
      <c r="B416">
        <v>9.84</v>
      </c>
      <c r="D416">
        <f t="shared" si="48"/>
        <v>2</v>
      </c>
      <c r="E416" s="1">
        <f t="shared" si="49"/>
        <v>39294</v>
      </c>
      <c r="F416" s="1">
        <f t="shared" si="50"/>
        <v>39293</v>
      </c>
      <c r="G416" s="1">
        <f t="shared" si="51"/>
        <v>39292</v>
      </c>
      <c r="H416" s="1">
        <f t="shared" si="52"/>
        <v>39291</v>
      </c>
      <c r="I416" s="2">
        <f>IF(SUMIFS($B$2:$B$3564,$A$2:$A$3564,"="&amp;E416)=0,IF(SUMIFS($B$2:$B$3564,$A$2:$A$3564,"="&amp;F416)=0,IF(SUMIFS($B$2:$B$3564,$A$2:$A$3564,"="&amp;G416)=0,SUMIFS($B$2:$B$3564,$A$2:$A$3564,"="&amp;H416),SUMIFS($B$2:$B$3564,$A$2:$A$3564,"="&amp;G416)),SUMIFS($B$2:$B$3564,$A$2:$A$3564,"="&amp;F416)),SUMIFS($B$2:$B$3564,$A$2:$A$3564,"="&amp;E416))</f>
        <v>10.33</v>
      </c>
      <c r="K416" s="2">
        <f>SUMIFS($J$2:$J$3564,$A$2:$A$3564,"&gt;"&amp;E416,$A$2:$A$3564,"&lt;="&amp;A416)</f>
        <v>0</v>
      </c>
      <c r="L416" s="2">
        <f t="shared" si="53"/>
        <v>0</v>
      </c>
      <c r="M416" s="2">
        <f t="shared" si="54"/>
        <v>1</v>
      </c>
      <c r="N416">
        <f t="shared" si="55"/>
        <v>-4.8596572067385093</v>
      </c>
    </row>
    <row r="417" spans="1:14" x14ac:dyDescent="0.3">
      <c r="A417" s="1">
        <v>39302</v>
      </c>
      <c r="B417">
        <v>9.82</v>
      </c>
      <c r="D417">
        <f t="shared" si="48"/>
        <v>3</v>
      </c>
      <c r="E417" s="1">
        <f t="shared" si="49"/>
        <v>39295</v>
      </c>
      <c r="F417" s="1">
        <f t="shared" si="50"/>
        <v>39294</v>
      </c>
      <c r="G417" s="1">
        <f t="shared" si="51"/>
        <v>39293</v>
      </c>
      <c r="H417" s="1">
        <f t="shared" si="52"/>
        <v>39292</v>
      </c>
      <c r="I417" s="2">
        <f>IF(SUMIFS($B$2:$B$3564,$A$2:$A$3564,"="&amp;E417)=0,IF(SUMIFS($B$2:$B$3564,$A$2:$A$3564,"="&amp;F417)=0,IF(SUMIFS($B$2:$B$3564,$A$2:$A$3564,"="&amp;G417)=0,SUMIFS($B$2:$B$3564,$A$2:$A$3564,"="&amp;H417),SUMIFS($B$2:$B$3564,$A$2:$A$3564,"="&amp;G417)),SUMIFS($B$2:$B$3564,$A$2:$A$3564,"="&amp;F417)),SUMIFS($B$2:$B$3564,$A$2:$A$3564,"="&amp;E417))</f>
        <v>10.28</v>
      </c>
      <c r="K417" s="2">
        <f>SUMIFS($J$2:$J$3564,$A$2:$A$3564,"&gt;"&amp;E417,$A$2:$A$3564,"&lt;="&amp;A417)</f>
        <v>0</v>
      </c>
      <c r="L417" s="2">
        <f t="shared" si="53"/>
        <v>0</v>
      </c>
      <c r="M417" s="2">
        <f t="shared" si="54"/>
        <v>1</v>
      </c>
      <c r="N417">
        <f t="shared" si="55"/>
        <v>-4.577913766064448</v>
      </c>
    </row>
    <row r="418" spans="1:14" x14ac:dyDescent="0.3">
      <c r="A418" s="1">
        <v>39303</v>
      </c>
      <c r="B418">
        <v>9.83</v>
      </c>
      <c r="D418">
        <f t="shared" si="48"/>
        <v>4</v>
      </c>
      <c r="E418" s="1">
        <f t="shared" si="49"/>
        <v>39296</v>
      </c>
      <c r="F418" s="1">
        <f t="shared" si="50"/>
        <v>39295</v>
      </c>
      <c r="G418" s="1">
        <f t="shared" si="51"/>
        <v>39294</v>
      </c>
      <c r="H418" s="1">
        <f t="shared" si="52"/>
        <v>39293</v>
      </c>
      <c r="I418" s="2">
        <f>IF(SUMIFS($B$2:$B$3564,$A$2:$A$3564,"="&amp;E418)=0,IF(SUMIFS($B$2:$B$3564,$A$2:$A$3564,"="&amp;F418)=0,IF(SUMIFS($B$2:$B$3564,$A$2:$A$3564,"="&amp;G418)=0,SUMIFS($B$2:$B$3564,$A$2:$A$3564,"="&amp;H418),SUMIFS($B$2:$B$3564,$A$2:$A$3564,"="&amp;G418)),SUMIFS($B$2:$B$3564,$A$2:$A$3564,"="&amp;F418)),SUMIFS($B$2:$B$3564,$A$2:$A$3564,"="&amp;E418))</f>
        <v>10.25</v>
      </c>
      <c r="K418" s="2">
        <f>SUMIFS($J$2:$J$3564,$A$2:$A$3564,"&gt;"&amp;E418,$A$2:$A$3564,"&lt;="&amp;A418)</f>
        <v>0</v>
      </c>
      <c r="L418" s="2">
        <f t="shared" si="53"/>
        <v>0</v>
      </c>
      <c r="M418" s="2">
        <f t="shared" si="54"/>
        <v>1</v>
      </c>
      <c r="N418">
        <f t="shared" si="55"/>
        <v>-4.1838771425342038</v>
      </c>
    </row>
    <row r="419" spans="1:14" x14ac:dyDescent="0.3">
      <c r="A419" s="1">
        <v>39304</v>
      </c>
      <c r="B419">
        <v>9.5399999999999991</v>
      </c>
      <c r="D419">
        <f t="shared" si="48"/>
        <v>5</v>
      </c>
      <c r="E419" s="1">
        <f t="shared" si="49"/>
        <v>39297</v>
      </c>
      <c r="F419" s="1">
        <f t="shared" si="50"/>
        <v>39296</v>
      </c>
      <c r="G419" s="1">
        <f t="shared" si="51"/>
        <v>39295</v>
      </c>
      <c r="H419" s="1">
        <f t="shared" si="52"/>
        <v>39294</v>
      </c>
      <c r="I419" s="2">
        <f>IF(SUMIFS($B$2:$B$3564,$A$2:$A$3564,"="&amp;E419)=0,IF(SUMIFS($B$2:$B$3564,$A$2:$A$3564,"="&amp;F419)=0,IF(SUMIFS($B$2:$B$3564,$A$2:$A$3564,"="&amp;G419)=0,SUMIFS($B$2:$B$3564,$A$2:$A$3564,"="&amp;H419),SUMIFS($B$2:$B$3564,$A$2:$A$3564,"="&amp;G419)),SUMIFS($B$2:$B$3564,$A$2:$A$3564,"="&amp;F419)),SUMIFS($B$2:$B$3564,$A$2:$A$3564,"="&amp;E419))</f>
        <v>10.25</v>
      </c>
      <c r="K419" s="2">
        <f>SUMIFS($J$2:$J$3564,$A$2:$A$3564,"&gt;"&amp;E419,$A$2:$A$3564,"&lt;="&amp;A419)</f>
        <v>0</v>
      </c>
      <c r="L419" s="2">
        <f t="shared" si="53"/>
        <v>0</v>
      </c>
      <c r="M419" s="2">
        <f t="shared" si="54"/>
        <v>1</v>
      </c>
      <c r="N419">
        <f t="shared" si="55"/>
        <v>-7.1784220124222085</v>
      </c>
    </row>
    <row r="420" spans="1:14" x14ac:dyDescent="0.3">
      <c r="A420" s="1">
        <v>39307</v>
      </c>
      <c r="B420">
        <v>9.4499999999999993</v>
      </c>
      <c r="D420">
        <f t="shared" si="48"/>
        <v>1</v>
      </c>
      <c r="E420" s="1">
        <f t="shared" si="49"/>
        <v>39300</v>
      </c>
      <c r="F420" s="1">
        <f t="shared" si="50"/>
        <v>39299</v>
      </c>
      <c r="G420" s="1">
        <f t="shared" si="51"/>
        <v>39298</v>
      </c>
      <c r="H420" s="1">
        <f t="shared" si="52"/>
        <v>39297</v>
      </c>
      <c r="I420" s="2">
        <f>IF(SUMIFS($B$2:$B$3564,$A$2:$A$3564,"="&amp;E420)=0,IF(SUMIFS($B$2:$B$3564,$A$2:$A$3564,"="&amp;F420)=0,IF(SUMIFS($B$2:$B$3564,$A$2:$A$3564,"="&amp;G420)=0,SUMIFS($B$2:$B$3564,$A$2:$A$3564,"="&amp;H420),SUMIFS($B$2:$B$3564,$A$2:$A$3564,"="&amp;G420)),SUMIFS($B$2:$B$3564,$A$2:$A$3564,"="&amp;F420)),SUMIFS($B$2:$B$3564,$A$2:$A$3564,"="&amp;E420))</f>
        <v>9.94</v>
      </c>
      <c r="K420" s="2">
        <f>SUMIFS($J$2:$J$3564,$A$2:$A$3564,"&gt;"&amp;E420,$A$2:$A$3564,"&lt;="&amp;A420)</f>
        <v>0</v>
      </c>
      <c r="L420" s="2">
        <f t="shared" si="53"/>
        <v>0</v>
      </c>
      <c r="M420" s="2">
        <f t="shared" si="54"/>
        <v>1</v>
      </c>
      <c r="N420">
        <f t="shared" si="55"/>
        <v>-5.0552279162831333</v>
      </c>
    </row>
    <row r="421" spans="1:14" x14ac:dyDescent="0.3">
      <c r="A421" s="1">
        <v>39308</v>
      </c>
      <c r="B421">
        <v>9.4600000000000009</v>
      </c>
      <c r="D421">
        <f t="shared" si="48"/>
        <v>2</v>
      </c>
      <c r="E421" s="1">
        <f t="shared" si="49"/>
        <v>39301</v>
      </c>
      <c r="F421" s="1">
        <f t="shared" si="50"/>
        <v>39300</v>
      </c>
      <c r="G421" s="1">
        <f t="shared" si="51"/>
        <v>39299</v>
      </c>
      <c r="H421" s="1">
        <f t="shared" si="52"/>
        <v>39298</v>
      </c>
      <c r="I421" s="2">
        <f>IF(SUMIFS($B$2:$B$3564,$A$2:$A$3564,"="&amp;E421)=0,IF(SUMIFS($B$2:$B$3564,$A$2:$A$3564,"="&amp;F421)=0,IF(SUMIFS($B$2:$B$3564,$A$2:$A$3564,"="&amp;G421)=0,SUMIFS($B$2:$B$3564,$A$2:$A$3564,"="&amp;H421),SUMIFS($B$2:$B$3564,$A$2:$A$3564,"="&amp;G421)),SUMIFS($B$2:$B$3564,$A$2:$A$3564,"="&amp;F421)),SUMIFS($B$2:$B$3564,$A$2:$A$3564,"="&amp;E421))</f>
        <v>9.84</v>
      </c>
      <c r="K421" s="2">
        <f>SUMIFS($J$2:$J$3564,$A$2:$A$3564,"&gt;"&amp;E421,$A$2:$A$3564,"&lt;="&amp;A421)</f>
        <v>0</v>
      </c>
      <c r="L421" s="2">
        <f t="shared" si="53"/>
        <v>0</v>
      </c>
      <c r="M421" s="2">
        <f t="shared" si="54"/>
        <v>1</v>
      </c>
      <c r="N421">
        <f t="shared" si="55"/>
        <v>-3.9383328000374989</v>
      </c>
    </row>
    <row r="422" spans="1:14" x14ac:dyDescent="0.3">
      <c r="A422" s="1">
        <v>39309</v>
      </c>
      <c r="B422">
        <v>9.4499999999999993</v>
      </c>
      <c r="D422">
        <f t="shared" si="48"/>
        <v>3</v>
      </c>
      <c r="E422" s="1">
        <f t="shared" si="49"/>
        <v>39302</v>
      </c>
      <c r="F422" s="1">
        <f t="shared" si="50"/>
        <v>39301</v>
      </c>
      <c r="G422" s="1">
        <f t="shared" si="51"/>
        <v>39300</v>
      </c>
      <c r="H422" s="1">
        <f t="shared" si="52"/>
        <v>39299</v>
      </c>
      <c r="I422" s="2">
        <f>IF(SUMIFS($B$2:$B$3564,$A$2:$A$3564,"="&amp;E422)=0,IF(SUMIFS($B$2:$B$3564,$A$2:$A$3564,"="&amp;F422)=0,IF(SUMIFS($B$2:$B$3564,$A$2:$A$3564,"="&amp;G422)=0,SUMIFS($B$2:$B$3564,$A$2:$A$3564,"="&amp;H422),SUMIFS($B$2:$B$3564,$A$2:$A$3564,"="&amp;G422)),SUMIFS($B$2:$B$3564,$A$2:$A$3564,"="&amp;F422)),SUMIFS($B$2:$B$3564,$A$2:$A$3564,"="&amp;E422))</f>
        <v>9.82</v>
      </c>
      <c r="K422" s="2">
        <f>SUMIFS($J$2:$J$3564,$A$2:$A$3564,"&gt;"&amp;E422,$A$2:$A$3564,"&lt;="&amp;A422)</f>
        <v>0</v>
      </c>
      <c r="L422" s="2">
        <f t="shared" si="53"/>
        <v>0</v>
      </c>
      <c r="M422" s="2">
        <f t="shared" si="54"/>
        <v>1</v>
      </c>
      <c r="N422">
        <f t="shared" si="55"/>
        <v>-3.8406380860723242</v>
      </c>
    </row>
    <row r="423" spans="1:14" x14ac:dyDescent="0.3">
      <c r="A423" s="1">
        <v>39310</v>
      </c>
      <c r="B423">
        <v>9.09</v>
      </c>
      <c r="D423">
        <f t="shared" si="48"/>
        <v>4</v>
      </c>
      <c r="E423" s="1">
        <f t="shared" si="49"/>
        <v>39303</v>
      </c>
      <c r="F423" s="1">
        <f t="shared" si="50"/>
        <v>39302</v>
      </c>
      <c r="G423" s="1">
        <f t="shared" si="51"/>
        <v>39301</v>
      </c>
      <c r="H423" s="1">
        <f t="shared" si="52"/>
        <v>39300</v>
      </c>
      <c r="I423" s="2">
        <f>IF(SUMIFS($B$2:$B$3564,$A$2:$A$3564,"="&amp;E423)=0,IF(SUMIFS($B$2:$B$3564,$A$2:$A$3564,"="&amp;F423)=0,IF(SUMIFS($B$2:$B$3564,$A$2:$A$3564,"="&amp;G423)=0,SUMIFS($B$2:$B$3564,$A$2:$A$3564,"="&amp;H423),SUMIFS($B$2:$B$3564,$A$2:$A$3564,"="&amp;G423)),SUMIFS($B$2:$B$3564,$A$2:$A$3564,"="&amp;F423)),SUMIFS($B$2:$B$3564,$A$2:$A$3564,"="&amp;E423))</f>
        <v>9.83</v>
      </c>
      <c r="K423" s="2">
        <f>SUMIFS($J$2:$J$3564,$A$2:$A$3564,"&gt;"&amp;E423,$A$2:$A$3564,"&lt;="&amp;A423)</f>
        <v>0</v>
      </c>
      <c r="L423" s="2">
        <f t="shared" si="53"/>
        <v>0</v>
      </c>
      <c r="M423" s="2">
        <f t="shared" si="54"/>
        <v>1</v>
      </c>
      <c r="N423">
        <f t="shared" si="55"/>
        <v>-7.8264025969687694</v>
      </c>
    </row>
    <row r="424" spans="1:14" x14ac:dyDescent="0.3">
      <c r="A424" s="1">
        <v>39311</v>
      </c>
      <c r="B424">
        <v>9.4</v>
      </c>
      <c r="D424">
        <f t="shared" si="48"/>
        <v>5</v>
      </c>
      <c r="E424" s="1">
        <f t="shared" si="49"/>
        <v>39304</v>
      </c>
      <c r="F424" s="1">
        <f t="shared" si="50"/>
        <v>39303</v>
      </c>
      <c r="G424" s="1">
        <f t="shared" si="51"/>
        <v>39302</v>
      </c>
      <c r="H424" s="1">
        <f t="shared" si="52"/>
        <v>39301</v>
      </c>
      <c r="I424" s="2">
        <f>IF(SUMIFS($B$2:$B$3564,$A$2:$A$3564,"="&amp;E424)=0,IF(SUMIFS($B$2:$B$3564,$A$2:$A$3564,"="&amp;F424)=0,IF(SUMIFS($B$2:$B$3564,$A$2:$A$3564,"="&amp;G424)=0,SUMIFS($B$2:$B$3564,$A$2:$A$3564,"="&amp;H424),SUMIFS($B$2:$B$3564,$A$2:$A$3564,"="&amp;G424)),SUMIFS($B$2:$B$3564,$A$2:$A$3564,"="&amp;F424)),SUMIFS($B$2:$B$3564,$A$2:$A$3564,"="&amp;E424))</f>
        <v>9.5399999999999991</v>
      </c>
      <c r="K424" s="2">
        <f>SUMIFS($J$2:$J$3564,$A$2:$A$3564,"&gt;"&amp;E424,$A$2:$A$3564,"&lt;="&amp;A424)</f>
        <v>0</v>
      </c>
      <c r="L424" s="2">
        <f t="shared" si="53"/>
        <v>0</v>
      </c>
      <c r="M424" s="2">
        <f t="shared" si="54"/>
        <v>1</v>
      </c>
      <c r="N424">
        <f t="shared" si="55"/>
        <v>-1.4783796184236868</v>
      </c>
    </row>
    <row r="425" spans="1:14" x14ac:dyDescent="0.3">
      <c r="A425" s="1">
        <v>39314</v>
      </c>
      <c r="B425">
        <v>9.42</v>
      </c>
      <c r="D425">
        <f t="shared" si="48"/>
        <v>1</v>
      </c>
      <c r="E425" s="1">
        <f t="shared" si="49"/>
        <v>39307</v>
      </c>
      <c r="F425" s="1">
        <f t="shared" si="50"/>
        <v>39306</v>
      </c>
      <c r="G425" s="1">
        <f t="shared" si="51"/>
        <v>39305</v>
      </c>
      <c r="H425" s="1">
        <f t="shared" si="52"/>
        <v>39304</v>
      </c>
      <c r="I425" s="2">
        <f>IF(SUMIFS($B$2:$B$3564,$A$2:$A$3564,"="&amp;E425)=0,IF(SUMIFS($B$2:$B$3564,$A$2:$A$3564,"="&amp;F425)=0,IF(SUMIFS($B$2:$B$3564,$A$2:$A$3564,"="&amp;G425)=0,SUMIFS($B$2:$B$3564,$A$2:$A$3564,"="&amp;H425),SUMIFS($B$2:$B$3564,$A$2:$A$3564,"="&amp;G425)),SUMIFS($B$2:$B$3564,$A$2:$A$3564,"="&amp;F425)),SUMIFS($B$2:$B$3564,$A$2:$A$3564,"="&amp;E425))</f>
        <v>9.4499999999999993</v>
      </c>
      <c r="K425" s="2">
        <f>SUMIFS($J$2:$J$3564,$A$2:$A$3564,"&gt;"&amp;E425,$A$2:$A$3564,"&lt;="&amp;A425)</f>
        <v>0</v>
      </c>
      <c r="L425" s="2">
        <f t="shared" si="53"/>
        <v>0</v>
      </c>
      <c r="M425" s="2">
        <f t="shared" si="54"/>
        <v>1</v>
      </c>
      <c r="N425">
        <f t="shared" si="55"/>
        <v>-0.31796529173795729</v>
      </c>
    </row>
    <row r="426" spans="1:14" x14ac:dyDescent="0.3">
      <c r="A426" s="1">
        <v>39315</v>
      </c>
      <c r="B426">
        <v>9.31</v>
      </c>
      <c r="D426">
        <f t="shared" si="48"/>
        <v>2</v>
      </c>
      <c r="E426" s="1">
        <f t="shared" si="49"/>
        <v>39308</v>
      </c>
      <c r="F426" s="1">
        <f t="shared" si="50"/>
        <v>39307</v>
      </c>
      <c r="G426" s="1">
        <f t="shared" si="51"/>
        <v>39306</v>
      </c>
      <c r="H426" s="1">
        <f t="shared" si="52"/>
        <v>39305</v>
      </c>
      <c r="I426" s="2">
        <f>IF(SUMIFS($B$2:$B$3564,$A$2:$A$3564,"="&amp;E426)=0,IF(SUMIFS($B$2:$B$3564,$A$2:$A$3564,"="&amp;F426)=0,IF(SUMIFS($B$2:$B$3564,$A$2:$A$3564,"="&amp;G426)=0,SUMIFS($B$2:$B$3564,$A$2:$A$3564,"="&amp;H426),SUMIFS($B$2:$B$3564,$A$2:$A$3564,"="&amp;G426)),SUMIFS($B$2:$B$3564,$A$2:$A$3564,"="&amp;F426)),SUMIFS($B$2:$B$3564,$A$2:$A$3564,"="&amp;E426))</f>
        <v>9.4600000000000009</v>
      </c>
      <c r="K426" s="2">
        <f>SUMIFS($J$2:$J$3564,$A$2:$A$3564,"&gt;"&amp;E426,$A$2:$A$3564,"&lt;="&amp;A426)</f>
        <v>0</v>
      </c>
      <c r="L426" s="2">
        <f t="shared" si="53"/>
        <v>0</v>
      </c>
      <c r="M426" s="2">
        <f t="shared" si="54"/>
        <v>1</v>
      </c>
      <c r="N426">
        <f t="shared" si="55"/>
        <v>-1.5983291774811277</v>
      </c>
    </row>
    <row r="427" spans="1:14" x14ac:dyDescent="0.3">
      <c r="A427" s="1">
        <v>39316</v>
      </c>
      <c r="B427">
        <v>9.5</v>
      </c>
      <c r="D427">
        <f t="shared" si="48"/>
        <v>3</v>
      </c>
      <c r="E427" s="1">
        <f t="shared" si="49"/>
        <v>39309</v>
      </c>
      <c r="F427" s="1">
        <f t="shared" si="50"/>
        <v>39308</v>
      </c>
      <c r="G427" s="1">
        <f t="shared" si="51"/>
        <v>39307</v>
      </c>
      <c r="H427" s="1">
        <f t="shared" si="52"/>
        <v>39306</v>
      </c>
      <c r="I427" s="2">
        <f>IF(SUMIFS($B$2:$B$3564,$A$2:$A$3564,"="&amp;E427)=0,IF(SUMIFS($B$2:$B$3564,$A$2:$A$3564,"="&amp;F427)=0,IF(SUMIFS($B$2:$B$3564,$A$2:$A$3564,"="&amp;G427)=0,SUMIFS($B$2:$B$3564,$A$2:$A$3564,"="&amp;H427),SUMIFS($B$2:$B$3564,$A$2:$A$3564,"="&amp;G427)),SUMIFS($B$2:$B$3564,$A$2:$A$3564,"="&amp;F427)),SUMIFS($B$2:$B$3564,$A$2:$A$3564,"="&amp;E427))</f>
        <v>9.4499999999999993</v>
      </c>
      <c r="K427" s="2">
        <f>SUMIFS($J$2:$J$3564,$A$2:$A$3564,"&gt;"&amp;E427,$A$2:$A$3564,"&lt;="&amp;A427)</f>
        <v>0</v>
      </c>
      <c r="L427" s="2">
        <f t="shared" si="53"/>
        <v>0</v>
      </c>
      <c r="M427" s="2">
        <f t="shared" si="54"/>
        <v>1</v>
      </c>
      <c r="N427">
        <f t="shared" si="55"/>
        <v>0.52770571008438194</v>
      </c>
    </row>
    <row r="428" spans="1:14" x14ac:dyDescent="0.3">
      <c r="A428" s="1">
        <v>39317</v>
      </c>
      <c r="B428">
        <v>9.5299999999999994</v>
      </c>
      <c r="D428">
        <f t="shared" si="48"/>
        <v>4</v>
      </c>
      <c r="E428" s="1">
        <f t="shared" si="49"/>
        <v>39310</v>
      </c>
      <c r="F428" s="1">
        <f t="shared" si="50"/>
        <v>39309</v>
      </c>
      <c r="G428" s="1">
        <f t="shared" si="51"/>
        <v>39308</v>
      </c>
      <c r="H428" s="1">
        <f t="shared" si="52"/>
        <v>39307</v>
      </c>
      <c r="I428" s="2">
        <f>IF(SUMIFS($B$2:$B$3564,$A$2:$A$3564,"="&amp;E428)=0,IF(SUMIFS($B$2:$B$3564,$A$2:$A$3564,"="&amp;F428)=0,IF(SUMIFS($B$2:$B$3564,$A$2:$A$3564,"="&amp;G428)=0,SUMIFS($B$2:$B$3564,$A$2:$A$3564,"="&amp;H428),SUMIFS($B$2:$B$3564,$A$2:$A$3564,"="&amp;G428)),SUMIFS($B$2:$B$3564,$A$2:$A$3564,"="&amp;F428)),SUMIFS($B$2:$B$3564,$A$2:$A$3564,"="&amp;E428))</f>
        <v>9.09</v>
      </c>
      <c r="K428" s="2">
        <f>SUMIFS($J$2:$J$3564,$A$2:$A$3564,"&gt;"&amp;E428,$A$2:$A$3564,"&lt;="&amp;A428)</f>
        <v>0</v>
      </c>
      <c r="L428" s="2">
        <f t="shared" si="53"/>
        <v>0</v>
      </c>
      <c r="M428" s="2">
        <f t="shared" si="54"/>
        <v>1</v>
      </c>
      <c r="N428">
        <f t="shared" si="55"/>
        <v>4.7269809476723132</v>
      </c>
    </row>
    <row r="429" spans="1:14" x14ac:dyDescent="0.3">
      <c r="A429" s="1">
        <v>39318</v>
      </c>
      <c r="B429">
        <v>9.39</v>
      </c>
      <c r="D429">
        <f t="shared" si="48"/>
        <v>5</v>
      </c>
      <c r="E429" s="1">
        <f t="shared" si="49"/>
        <v>39311</v>
      </c>
      <c r="F429" s="1">
        <f t="shared" si="50"/>
        <v>39310</v>
      </c>
      <c r="G429" s="1">
        <f t="shared" si="51"/>
        <v>39309</v>
      </c>
      <c r="H429" s="1">
        <f t="shared" si="52"/>
        <v>39308</v>
      </c>
      <c r="I429" s="2">
        <f>IF(SUMIFS($B$2:$B$3564,$A$2:$A$3564,"="&amp;E429)=0,IF(SUMIFS($B$2:$B$3564,$A$2:$A$3564,"="&amp;F429)=0,IF(SUMIFS($B$2:$B$3564,$A$2:$A$3564,"="&amp;G429)=0,SUMIFS($B$2:$B$3564,$A$2:$A$3564,"="&amp;H429),SUMIFS($B$2:$B$3564,$A$2:$A$3564,"="&amp;G429)),SUMIFS($B$2:$B$3564,$A$2:$A$3564,"="&amp;F429)),SUMIFS($B$2:$B$3564,$A$2:$A$3564,"="&amp;E429))</f>
        <v>9.4</v>
      </c>
      <c r="K429" s="2">
        <f>SUMIFS($J$2:$J$3564,$A$2:$A$3564,"&gt;"&amp;E429,$A$2:$A$3564,"&lt;="&amp;A429)</f>
        <v>0</v>
      </c>
      <c r="L429" s="2">
        <f t="shared" si="53"/>
        <v>0</v>
      </c>
      <c r="M429" s="2">
        <f t="shared" si="54"/>
        <v>1</v>
      </c>
      <c r="N429">
        <f t="shared" si="55"/>
        <v>-0.10643960557867015</v>
      </c>
    </row>
    <row r="430" spans="1:14" x14ac:dyDescent="0.3">
      <c r="A430" s="1">
        <v>39321</v>
      </c>
      <c r="B430">
        <v>9.4600000000000009</v>
      </c>
      <c r="D430">
        <f t="shared" si="48"/>
        <v>1</v>
      </c>
      <c r="E430" s="1">
        <f t="shared" si="49"/>
        <v>39314</v>
      </c>
      <c r="F430" s="1">
        <f t="shared" si="50"/>
        <v>39313</v>
      </c>
      <c r="G430" s="1">
        <f t="shared" si="51"/>
        <v>39312</v>
      </c>
      <c r="H430" s="1">
        <f t="shared" si="52"/>
        <v>39311</v>
      </c>
      <c r="I430" s="2">
        <f>IF(SUMIFS($B$2:$B$3564,$A$2:$A$3564,"="&amp;E430)=0,IF(SUMIFS($B$2:$B$3564,$A$2:$A$3564,"="&amp;F430)=0,IF(SUMIFS($B$2:$B$3564,$A$2:$A$3564,"="&amp;G430)=0,SUMIFS($B$2:$B$3564,$A$2:$A$3564,"="&amp;H430),SUMIFS($B$2:$B$3564,$A$2:$A$3564,"="&amp;G430)),SUMIFS($B$2:$B$3564,$A$2:$A$3564,"="&amp;F430)),SUMIFS($B$2:$B$3564,$A$2:$A$3564,"="&amp;E430))</f>
        <v>9.42</v>
      </c>
      <c r="K430" s="2">
        <f>SUMIFS($J$2:$J$3564,$A$2:$A$3564,"&gt;"&amp;E430,$A$2:$A$3564,"&lt;="&amp;A430)</f>
        <v>0</v>
      </c>
      <c r="L430" s="2">
        <f t="shared" si="53"/>
        <v>0</v>
      </c>
      <c r="M430" s="2">
        <f t="shared" si="54"/>
        <v>1</v>
      </c>
      <c r="N430">
        <f t="shared" si="55"/>
        <v>0.42372944755152175</v>
      </c>
    </row>
    <row r="431" spans="1:14" x14ac:dyDescent="0.3">
      <c r="A431" s="1">
        <v>39322</v>
      </c>
      <c r="B431">
        <v>9.4499999999999993</v>
      </c>
      <c r="D431">
        <f t="shared" si="48"/>
        <v>2</v>
      </c>
      <c r="E431" s="1">
        <f t="shared" si="49"/>
        <v>39315</v>
      </c>
      <c r="F431" s="1">
        <f t="shared" si="50"/>
        <v>39314</v>
      </c>
      <c r="G431" s="1">
        <f t="shared" si="51"/>
        <v>39313</v>
      </c>
      <c r="H431" s="1">
        <f t="shared" si="52"/>
        <v>39312</v>
      </c>
      <c r="I431" s="2">
        <f>IF(SUMIFS($B$2:$B$3564,$A$2:$A$3564,"="&amp;E431)=0,IF(SUMIFS($B$2:$B$3564,$A$2:$A$3564,"="&amp;F431)=0,IF(SUMIFS($B$2:$B$3564,$A$2:$A$3564,"="&amp;G431)=0,SUMIFS($B$2:$B$3564,$A$2:$A$3564,"="&amp;H431),SUMIFS($B$2:$B$3564,$A$2:$A$3564,"="&amp;G431)),SUMIFS($B$2:$B$3564,$A$2:$A$3564,"="&amp;F431)),SUMIFS($B$2:$B$3564,$A$2:$A$3564,"="&amp;E431))</f>
        <v>9.31</v>
      </c>
      <c r="K431" s="2">
        <f>SUMIFS($J$2:$J$3564,$A$2:$A$3564,"&gt;"&amp;E431,$A$2:$A$3564,"&lt;="&amp;A431)</f>
        <v>0</v>
      </c>
      <c r="L431" s="2">
        <f t="shared" si="53"/>
        <v>0</v>
      </c>
      <c r="M431" s="2">
        <f t="shared" si="54"/>
        <v>1</v>
      </c>
      <c r="N431">
        <f t="shared" si="55"/>
        <v>1.4925650216675574</v>
      </c>
    </row>
    <row r="432" spans="1:14" x14ac:dyDescent="0.3">
      <c r="A432" s="1">
        <v>39323</v>
      </c>
      <c r="B432">
        <v>9.42</v>
      </c>
      <c r="D432">
        <f t="shared" si="48"/>
        <v>3</v>
      </c>
      <c r="E432" s="1">
        <f t="shared" si="49"/>
        <v>39316</v>
      </c>
      <c r="F432" s="1">
        <f t="shared" si="50"/>
        <v>39315</v>
      </c>
      <c r="G432" s="1">
        <f t="shared" si="51"/>
        <v>39314</v>
      </c>
      <c r="H432" s="1">
        <f t="shared" si="52"/>
        <v>39313</v>
      </c>
      <c r="I432" s="2">
        <f>IF(SUMIFS($B$2:$B$3564,$A$2:$A$3564,"="&amp;E432)=0,IF(SUMIFS($B$2:$B$3564,$A$2:$A$3564,"="&amp;F432)=0,IF(SUMIFS($B$2:$B$3564,$A$2:$A$3564,"="&amp;G432)=0,SUMIFS($B$2:$B$3564,$A$2:$A$3564,"="&amp;H432),SUMIFS($B$2:$B$3564,$A$2:$A$3564,"="&amp;G432)),SUMIFS($B$2:$B$3564,$A$2:$A$3564,"="&amp;F432)),SUMIFS($B$2:$B$3564,$A$2:$A$3564,"="&amp;E432))</f>
        <v>9.5</v>
      </c>
      <c r="K432" s="2">
        <f>SUMIFS($J$2:$J$3564,$A$2:$A$3564,"&gt;"&amp;E432,$A$2:$A$3564,"&lt;="&amp;A432)</f>
        <v>0</v>
      </c>
      <c r="L432" s="2">
        <f t="shared" si="53"/>
        <v>0</v>
      </c>
      <c r="M432" s="2">
        <f t="shared" si="54"/>
        <v>1</v>
      </c>
      <c r="N432">
        <f t="shared" si="55"/>
        <v>-0.84567100182235089</v>
      </c>
    </row>
    <row r="433" spans="1:14" x14ac:dyDescent="0.3">
      <c r="A433" s="1">
        <v>39324</v>
      </c>
      <c r="B433">
        <v>9.5399999999999991</v>
      </c>
      <c r="D433">
        <f t="shared" si="48"/>
        <v>4</v>
      </c>
      <c r="E433" s="1">
        <f t="shared" si="49"/>
        <v>39317</v>
      </c>
      <c r="F433" s="1">
        <f t="shared" si="50"/>
        <v>39316</v>
      </c>
      <c r="G433" s="1">
        <f t="shared" si="51"/>
        <v>39315</v>
      </c>
      <c r="H433" s="1">
        <f t="shared" si="52"/>
        <v>39314</v>
      </c>
      <c r="I433" s="2">
        <f>IF(SUMIFS($B$2:$B$3564,$A$2:$A$3564,"="&amp;E433)=0,IF(SUMIFS($B$2:$B$3564,$A$2:$A$3564,"="&amp;F433)=0,IF(SUMIFS($B$2:$B$3564,$A$2:$A$3564,"="&amp;G433)=0,SUMIFS($B$2:$B$3564,$A$2:$A$3564,"="&amp;H433),SUMIFS($B$2:$B$3564,$A$2:$A$3564,"="&amp;G433)),SUMIFS($B$2:$B$3564,$A$2:$A$3564,"="&amp;F433)),SUMIFS($B$2:$B$3564,$A$2:$A$3564,"="&amp;E433))</f>
        <v>9.5299999999999994</v>
      </c>
      <c r="K433" s="2">
        <f>SUMIFS($J$2:$J$3564,$A$2:$A$3564,"&gt;"&amp;E433,$A$2:$A$3564,"&lt;="&amp;A433)</f>
        <v>0</v>
      </c>
      <c r="L433" s="2">
        <f t="shared" si="53"/>
        <v>0</v>
      </c>
      <c r="M433" s="2">
        <f t="shared" si="54"/>
        <v>1</v>
      </c>
      <c r="N433">
        <f t="shared" si="55"/>
        <v>0.104876779408443</v>
      </c>
    </row>
    <row r="434" spans="1:14" x14ac:dyDescent="0.3">
      <c r="A434" s="1">
        <v>39325</v>
      </c>
      <c r="B434">
        <v>9.48</v>
      </c>
      <c r="D434">
        <f t="shared" si="48"/>
        <v>5</v>
      </c>
      <c r="E434" s="1">
        <f t="shared" si="49"/>
        <v>39318</v>
      </c>
      <c r="F434" s="1">
        <f t="shared" si="50"/>
        <v>39317</v>
      </c>
      <c r="G434" s="1">
        <f t="shared" si="51"/>
        <v>39316</v>
      </c>
      <c r="H434" s="1">
        <f t="shared" si="52"/>
        <v>39315</v>
      </c>
      <c r="I434" s="2">
        <f>IF(SUMIFS($B$2:$B$3564,$A$2:$A$3564,"="&amp;E434)=0,IF(SUMIFS($B$2:$B$3564,$A$2:$A$3564,"="&amp;F434)=0,IF(SUMIFS($B$2:$B$3564,$A$2:$A$3564,"="&amp;G434)=0,SUMIFS($B$2:$B$3564,$A$2:$A$3564,"="&amp;H434),SUMIFS($B$2:$B$3564,$A$2:$A$3564,"="&amp;G434)),SUMIFS($B$2:$B$3564,$A$2:$A$3564,"="&amp;F434)),SUMIFS($B$2:$B$3564,$A$2:$A$3564,"="&amp;E434))</f>
        <v>9.39</v>
      </c>
      <c r="K434" s="2">
        <f>SUMIFS($J$2:$J$3564,$A$2:$A$3564,"&gt;"&amp;E434,$A$2:$A$3564,"&lt;="&amp;A434)</f>
        <v>0</v>
      </c>
      <c r="L434" s="2">
        <f t="shared" si="53"/>
        <v>0</v>
      </c>
      <c r="M434" s="2">
        <f t="shared" si="54"/>
        <v>1</v>
      </c>
      <c r="N434">
        <f t="shared" si="55"/>
        <v>0.95390230467589099</v>
      </c>
    </row>
    <row r="435" spans="1:14" x14ac:dyDescent="0.3">
      <c r="A435" s="1">
        <v>39329</v>
      </c>
      <c r="B435">
        <v>9.4499999999999993</v>
      </c>
      <c r="D435">
        <f t="shared" si="48"/>
        <v>2</v>
      </c>
      <c r="E435" s="1">
        <f t="shared" si="49"/>
        <v>39322</v>
      </c>
      <c r="F435" s="1">
        <f t="shared" si="50"/>
        <v>39321</v>
      </c>
      <c r="G435" s="1">
        <f t="shared" si="51"/>
        <v>39320</v>
      </c>
      <c r="H435" s="1">
        <f t="shared" si="52"/>
        <v>39319</v>
      </c>
      <c r="I435" s="2">
        <f>IF(SUMIFS($B$2:$B$3564,$A$2:$A$3564,"="&amp;E435)=0,IF(SUMIFS($B$2:$B$3564,$A$2:$A$3564,"="&amp;F435)=0,IF(SUMIFS($B$2:$B$3564,$A$2:$A$3564,"="&amp;G435)=0,SUMIFS($B$2:$B$3564,$A$2:$A$3564,"="&amp;H435),SUMIFS($B$2:$B$3564,$A$2:$A$3564,"="&amp;G435)),SUMIFS($B$2:$B$3564,$A$2:$A$3564,"="&amp;F435)),SUMIFS($B$2:$B$3564,$A$2:$A$3564,"="&amp;E435))</f>
        <v>9.4499999999999993</v>
      </c>
      <c r="K435" s="2">
        <f>SUMIFS($J$2:$J$3564,$A$2:$A$3564,"&gt;"&amp;E435,$A$2:$A$3564,"&lt;="&amp;A435)</f>
        <v>0</v>
      </c>
      <c r="L435" s="2">
        <f t="shared" si="53"/>
        <v>0</v>
      </c>
      <c r="M435" s="2">
        <f t="shared" si="54"/>
        <v>1</v>
      </c>
      <c r="N435">
        <f t="shared" si="55"/>
        <v>0</v>
      </c>
    </row>
    <row r="436" spans="1:14" x14ac:dyDescent="0.3">
      <c r="A436" s="1">
        <v>39330</v>
      </c>
      <c r="B436">
        <v>9.3800000000000008</v>
      </c>
      <c r="D436">
        <f t="shared" si="48"/>
        <v>3</v>
      </c>
      <c r="E436" s="1">
        <f t="shared" si="49"/>
        <v>39323</v>
      </c>
      <c r="F436" s="1">
        <f t="shared" si="50"/>
        <v>39322</v>
      </c>
      <c r="G436" s="1">
        <f t="shared" si="51"/>
        <v>39321</v>
      </c>
      <c r="H436" s="1">
        <f t="shared" si="52"/>
        <v>39320</v>
      </c>
      <c r="I436" s="2">
        <f>IF(SUMIFS($B$2:$B$3564,$A$2:$A$3564,"="&amp;E436)=0,IF(SUMIFS($B$2:$B$3564,$A$2:$A$3564,"="&amp;F436)=0,IF(SUMIFS($B$2:$B$3564,$A$2:$A$3564,"="&amp;G436)=0,SUMIFS($B$2:$B$3564,$A$2:$A$3564,"="&amp;H436),SUMIFS($B$2:$B$3564,$A$2:$A$3564,"="&amp;G436)),SUMIFS($B$2:$B$3564,$A$2:$A$3564,"="&amp;F436)),SUMIFS($B$2:$B$3564,$A$2:$A$3564,"="&amp;E436))</f>
        <v>9.42</v>
      </c>
      <c r="K436" s="2">
        <f>SUMIFS($J$2:$J$3564,$A$2:$A$3564,"&gt;"&amp;E436,$A$2:$A$3564,"&lt;="&amp;A436)</f>
        <v>0</v>
      </c>
      <c r="L436" s="2">
        <f t="shared" si="53"/>
        <v>0</v>
      </c>
      <c r="M436" s="2">
        <f t="shared" si="54"/>
        <v>1</v>
      </c>
      <c r="N436">
        <f t="shared" si="55"/>
        <v>-0.42553255701382714</v>
      </c>
    </row>
    <row r="437" spans="1:14" x14ac:dyDescent="0.3">
      <c r="A437" s="1">
        <v>39331</v>
      </c>
      <c r="B437">
        <v>9.3699999999999992</v>
      </c>
      <c r="D437">
        <f t="shared" si="48"/>
        <v>4</v>
      </c>
      <c r="E437" s="1">
        <f t="shared" si="49"/>
        <v>39324</v>
      </c>
      <c r="F437" s="1">
        <f t="shared" si="50"/>
        <v>39323</v>
      </c>
      <c r="G437" s="1">
        <f t="shared" si="51"/>
        <v>39322</v>
      </c>
      <c r="H437" s="1">
        <f t="shared" si="52"/>
        <v>39321</v>
      </c>
      <c r="I437" s="2">
        <f>IF(SUMIFS($B$2:$B$3564,$A$2:$A$3564,"="&amp;E437)=0,IF(SUMIFS($B$2:$B$3564,$A$2:$A$3564,"="&amp;F437)=0,IF(SUMIFS($B$2:$B$3564,$A$2:$A$3564,"="&amp;G437)=0,SUMIFS($B$2:$B$3564,$A$2:$A$3564,"="&amp;H437),SUMIFS($B$2:$B$3564,$A$2:$A$3564,"="&amp;G437)),SUMIFS($B$2:$B$3564,$A$2:$A$3564,"="&amp;F437)),SUMIFS($B$2:$B$3564,$A$2:$A$3564,"="&amp;E437))</f>
        <v>9.5399999999999991</v>
      </c>
      <c r="K437" s="2">
        <f>SUMIFS($J$2:$J$3564,$A$2:$A$3564,"&gt;"&amp;E437,$A$2:$A$3564,"&lt;="&amp;A437)</f>
        <v>0</v>
      </c>
      <c r="L437" s="2">
        <f t="shared" si="53"/>
        <v>0</v>
      </c>
      <c r="M437" s="2">
        <f t="shared" si="54"/>
        <v>1</v>
      </c>
      <c r="N437">
        <f t="shared" si="55"/>
        <v>-1.7980389209864371</v>
      </c>
    </row>
    <row r="438" spans="1:14" x14ac:dyDescent="0.3">
      <c r="A438" s="1">
        <v>39332</v>
      </c>
      <c r="B438">
        <v>9.41</v>
      </c>
      <c r="C438">
        <v>9.76</v>
      </c>
      <c r="D438">
        <f t="shared" si="48"/>
        <v>5</v>
      </c>
      <c r="E438" s="1">
        <f t="shared" si="49"/>
        <v>39325</v>
      </c>
      <c r="F438" s="1">
        <f t="shared" si="50"/>
        <v>39324</v>
      </c>
      <c r="G438" s="1">
        <f t="shared" si="51"/>
        <v>39323</v>
      </c>
      <c r="H438" s="1">
        <f t="shared" si="52"/>
        <v>39322</v>
      </c>
      <c r="I438" s="2">
        <f>IF(SUMIFS($B$2:$B$3564,$A$2:$A$3564,"="&amp;E438)=0,IF(SUMIFS($B$2:$B$3564,$A$2:$A$3564,"="&amp;F438)=0,IF(SUMIFS($B$2:$B$3564,$A$2:$A$3564,"="&amp;G438)=0,SUMIFS($B$2:$B$3564,$A$2:$A$3564,"="&amp;H438),SUMIFS($B$2:$B$3564,$A$2:$A$3564,"="&amp;G438)),SUMIFS($B$2:$B$3564,$A$2:$A$3564,"="&amp;F438)),SUMIFS($B$2:$B$3564,$A$2:$A$3564,"="&amp;E438))</f>
        <v>9.48</v>
      </c>
      <c r="K438" s="2">
        <f>SUMIFS($J$2:$J$3564,$A$2:$A$3564,"&gt;"&amp;E438,$A$2:$A$3564,"&lt;="&amp;A438)</f>
        <v>0</v>
      </c>
      <c r="L438" s="2">
        <f t="shared" si="53"/>
        <v>0</v>
      </c>
      <c r="M438" s="2">
        <f t="shared" si="54"/>
        <v>1</v>
      </c>
      <c r="N438">
        <f t="shared" si="55"/>
        <v>-0.74113626696422463</v>
      </c>
    </row>
    <row r="439" spans="1:14" x14ac:dyDescent="0.3">
      <c r="A439" s="1">
        <v>39335</v>
      </c>
      <c r="B439">
        <v>9.69</v>
      </c>
      <c r="D439">
        <f t="shared" si="48"/>
        <v>1</v>
      </c>
      <c r="E439" s="1">
        <f t="shared" si="49"/>
        <v>39328</v>
      </c>
      <c r="F439" s="1">
        <f t="shared" si="50"/>
        <v>39327</v>
      </c>
      <c r="G439" s="1">
        <f t="shared" si="51"/>
        <v>39326</v>
      </c>
      <c r="H439" s="1">
        <f t="shared" si="52"/>
        <v>39325</v>
      </c>
      <c r="I439" s="2">
        <f>IF(SUMIFS($B$2:$B$3564,$A$2:$A$3564,"="&amp;E439)=0,IF(SUMIFS($B$2:$B$3564,$A$2:$A$3564,"="&amp;F439)=0,IF(SUMIFS($B$2:$B$3564,$A$2:$A$3564,"="&amp;G439)=0,SUMIFS($B$2:$B$3564,$A$2:$A$3564,"="&amp;H439),SUMIFS($B$2:$B$3564,$A$2:$A$3564,"="&amp;G439)),SUMIFS($B$2:$B$3564,$A$2:$A$3564,"="&amp;F439)),SUMIFS($B$2:$B$3564,$A$2:$A$3564,"="&amp;E439))</f>
        <v>9.48</v>
      </c>
      <c r="J439">
        <v>9.76</v>
      </c>
      <c r="K439" s="2">
        <f>SUMIFS($J$2:$J$3564,$A$2:$A$3564,"&gt;"&amp;E439,$A$2:$A$3564,"&lt;="&amp;A439)</f>
        <v>9.76</v>
      </c>
      <c r="L439" s="2">
        <f t="shared" si="53"/>
        <v>9.41</v>
      </c>
      <c r="M439" s="2">
        <f t="shared" si="54"/>
        <v>0.96413934426229508</v>
      </c>
      <c r="N439">
        <f t="shared" si="55"/>
        <v>-1.4609337191968483</v>
      </c>
    </row>
    <row r="440" spans="1:14" x14ac:dyDescent="0.3">
      <c r="A440" s="1">
        <v>39336</v>
      </c>
      <c r="B440">
        <v>9.66</v>
      </c>
      <c r="D440">
        <f t="shared" si="48"/>
        <v>2</v>
      </c>
      <c r="E440" s="1">
        <f t="shared" si="49"/>
        <v>39329</v>
      </c>
      <c r="F440" s="1">
        <f t="shared" si="50"/>
        <v>39328</v>
      </c>
      <c r="G440" s="1">
        <f t="shared" si="51"/>
        <v>39327</v>
      </c>
      <c r="H440" s="1">
        <f t="shared" si="52"/>
        <v>39326</v>
      </c>
      <c r="I440" s="2">
        <f>IF(SUMIFS($B$2:$B$3564,$A$2:$A$3564,"="&amp;E440)=0,IF(SUMIFS($B$2:$B$3564,$A$2:$A$3564,"="&amp;F440)=0,IF(SUMIFS($B$2:$B$3564,$A$2:$A$3564,"="&amp;G440)=0,SUMIFS($B$2:$B$3564,$A$2:$A$3564,"="&amp;H440),SUMIFS($B$2:$B$3564,$A$2:$A$3564,"="&amp;G440)),SUMIFS($B$2:$B$3564,$A$2:$A$3564,"="&amp;F440)),SUMIFS($B$2:$B$3564,$A$2:$A$3564,"="&amp;E440))</f>
        <v>9.4499999999999993</v>
      </c>
      <c r="K440" s="2">
        <f>SUMIFS($J$2:$J$3564,$A$2:$A$3564,"&gt;"&amp;E440,$A$2:$A$3564,"&lt;="&amp;A440)</f>
        <v>9.76</v>
      </c>
      <c r="L440" s="2">
        <f t="shared" si="53"/>
        <v>9.41</v>
      </c>
      <c r="M440" s="2">
        <f t="shared" si="54"/>
        <v>0.96413934426229508</v>
      </c>
      <c r="N440">
        <f t="shared" si="55"/>
        <v>-1.4540540108937401</v>
      </c>
    </row>
    <row r="441" spans="1:14" x14ac:dyDescent="0.3">
      <c r="A441" s="1">
        <v>39337</v>
      </c>
      <c r="B441">
        <v>9.6300000000000008</v>
      </c>
      <c r="D441">
        <f t="shared" si="48"/>
        <v>3</v>
      </c>
      <c r="E441" s="1">
        <f t="shared" si="49"/>
        <v>39330</v>
      </c>
      <c r="F441" s="1">
        <f t="shared" si="50"/>
        <v>39329</v>
      </c>
      <c r="G441" s="1">
        <f t="shared" si="51"/>
        <v>39328</v>
      </c>
      <c r="H441" s="1">
        <f t="shared" si="52"/>
        <v>39327</v>
      </c>
      <c r="I441" s="2">
        <f>IF(SUMIFS($B$2:$B$3564,$A$2:$A$3564,"="&amp;E441)=0,IF(SUMIFS($B$2:$B$3564,$A$2:$A$3564,"="&amp;F441)=0,IF(SUMIFS($B$2:$B$3564,$A$2:$A$3564,"="&amp;G441)=0,SUMIFS($B$2:$B$3564,$A$2:$A$3564,"="&amp;H441),SUMIFS($B$2:$B$3564,$A$2:$A$3564,"="&amp;G441)),SUMIFS($B$2:$B$3564,$A$2:$A$3564,"="&amp;F441)),SUMIFS($B$2:$B$3564,$A$2:$A$3564,"="&amp;E441))</f>
        <v>9.3800000000000008</v>
      </c>
      <c r="K441" s="2">
        <f>SUMIFS($J$2:$J$3564,$A$2:$A$3564,"&gt;"&amp;E441,$A$2:$A$3564,"&lt;="&amp;A441)</f>
        <v>9.76</v>
      </c>
      <c r="L441" s="2">
        <f t="shared" si="53"/>
        <v>9.41</v>
      </c>
      <c r="M441" s="2">
        <f t="shared" si="54"/>
        <v>0.96413934426229508</v>
      </c>
      <c r="N441">
        <f t="shared" si="55"/>
        <v>-1.0215984035811942</v>
      </c>
    </row>
    <row r="442" spans="1:14" x14ac:dyDescent="0.3">
      <c r="A442" s="1">
        <v>39338</v>
      </c>
      <c r="B442">
        <v>9.5399999999999991</v>
      </c>
      <c r="D442">
        <f t="shared" si="48"/>
        <v>4</v>
      </c>
      <c r="E442" s="1">
        <f t="shared" si="49"/>
        <v>39331</v>
      </c>
      <c r="F442" s="1">
        <f t="shared" si="50"/>
        <v>39330</v>
      </c>
      <c r="G442" s="1">
        <f t="shared" si="51"/>
        <v>39329</v>
      </c>
      <c r="H442" s="1">
        <f t="shared" si="52"/>
        <v>39328</v>
      </c>
      <c r="I442" s="2">
        <f>IF(SUMIFS($B$2:$B$3564,$A$2:$A$3564,"="&amp;E442)=0,IF(SUMIFS($B$2:$B$3564,$A$2:$A$3564,"="&amp;F442)=0,IF(SUMIFS($B$2:$B$3564,$A$2:$A$3564,"="&amp;G442)=0,SUMIFS($B$2:$B$3564,$A$2:$A$3564,"="&amp;H442),SUMIFS($B$2:$B$3564,$A$2:$A$3564,"="&amp;G442)),SUMIFS($B$2:$B$3564,$A$2:$A$3564,"="&amp;F442)),SUMIFS($B$2:$B$3564,$A$2:$A$3564,"="&amp;E442))</f>
        <v>9.3699999999999992</v>
      </c>
      <c r="K442" s="2">
        <f>SUMIFS($J$2:$J$3564,$A$2:$A$3564,"&gt;"&amp;E442,$A$2:$A$3564,"&lt;="&amp;A442)</f>
        <v>9.76</v>
      </c>
      <c r="L442" s="2">
        <f t="shared" si="53"/>
        <v>9.41</v>
      </c>
      <c r="M442" s="2">
        <f t="shared" si="54"/>
        <v>0.96413934426229508</v>
      </c>
      <c r="N442">
        <f t="shared" si="55"/>
        <v>-1.8539057617848438</v>
      </c>
    </row>
    <row r="443" spans="1:14" x14ac:dyDescent="0.3">
      <c r="A443" s="1">
        <v>39339</v>
      </c>
      <c r="B443">
        <v>9.69</v>
      </c>
      <c r="D443">
        <f t="shared" si="48"/>
        <v>5</v>
      </c>
      <c r="E443" s="1">
        <f t="shared" si="49"/>
        <v>39332</v>
      </c>
      <c r="F443" s="1">
        <f t="shared" si="50"/>
        <v>39331</v>
      </c>
      <c r="G443" s="1">
        <f t="shared" si="51"/>
        <v>39330</v>
      </c>
      <c r="H443" s="1">
        <f t="shared" si="52"/>
        <v>39329</v>
      </c>
      <c r="I443" s="2">
        <f>IF(SUMIFS($B$2:$B$3564,$A$2:$A$3564,"="&amp;E443)=0,IF(SUMIFS($B$2:$B$3564,$A$2:$A$3564,"="&amp;F443)=0,IF(SUMIFS($B$2:$B$3564,$A$2:$A$3564,"="&amp;G443)=0,SUMIFS($B$2:$B$3564,$A$2:$A$3564,"="&amp;H443),SUMIFS($B$2:$B$3564,$A$2:$A$3564,"="&amp;G443)),SUMIFS($B$2:$B$3564,$A$2:$A$3564,"="&amp;F443)),SUMIFS($B$2:$B$3564,$A$2:$A$3564,"="&amp;E443))</f>
        <v>9.41</v>
      </c>
      <c r="K443" s="2">
        <f>SUMIFS($J$2:$J$3564,$A$2:$A$3564,"&gt;"&amp;E443,$A$2:$A$3564,"&lt;="&amp;A443)</f>
        <v>9.76</v>
      </c>
      <c r="L443" s="2">
        <f t="shared" si="53"/>
        <v>9.41</v>
      </c>
      <c r="M443" s="2">
        <f t="shared" si="54"/>
        <v>0.96413934426229508</v>
      </c>
      <c r="N443">
        <f t="shared" si="55"/>
        <v>-0.7197974522326277</v>
      </c>
    </row>
    <row r="444" spans="1:14" x14ac:dyDescent="0.3">
      <c r="A444" s="1">
        <v>39342</v>
      </c>
      <c r="B444">
        <v>9.6199999999999992</v>
      </c>
      <c r="D444">
        <f t="shared" si="48"/>
        <v>1</v>
      </c>
      <c r="E444" s="1">
        <f t="shared" si="49"/>
        <v>39335</v>
      </c>
      <c r="F444" s="1">
        <f t="shared" si="50"/>
        <v>39334</v>
      </c>
      <c r="G444" s="1">
        <f t="shared" si="51"/>
        <v>39333</v>
      </c>
      <c r="H444" s="1">
        <f t="shared" si="52"/>
        <v>39332</v>
      </c>
      <c r="I444" s="2">
        <f>IF(SUMIFS($B$2:$B$3564,$A$2:$A$3564,"="&amp;E444)=0,IF(SUMIFS($B$2:$B$3564,$A$2:$A$3564,"="&amp;F444)=0,IF(SUMIFS($B$2:$B$3564,$A$2:$A$3564,"="&amp;G444)=0,SUMIFS($B$2:$B$3564,$A$2:$A$3564,"="&amp;H444),SUMIFS($B$2:$B$3564,$A$2:$A$3564,"="&amp;G444)),SUMIFS($B$2:$B$3564,$A$2:$A$3564,"="&amp;F444)),SUMIFS($B$2:$B$3564,$A$2:$A$3564,"="&amp;E444))</f>
        <v>9.69</v>
      </c>
      <c r="K444" s="2">
        <f>SUMIFS($J$2:$J$3564,$A$2:$A$3564,"&gt;"&amp;E444,$A$2:$A$3564,"&lt;="&amp;A444)</f>
        <v>0</v>
      </c>
      <c r="L444" s="2">
        <f t="shared" si="53"/>
        <v>0</v>
      </c>
      <c r="M444" s="2">
        <f t="shared" si="54"/>
        <v>1</v>
      </c>
      <c r="N444">
        <f t="shared" si="55"/>
        <v>-0.72501612250597514</v>
      </c>
    </row>
    <row r="445" spans="1:14" x14ac:dyDescent="0.3">
      <c r="A445" s="1">
        <v>39343</v>
      </c>
      <c r="B445">
        <v>9.61</v>
      </c>
      <c r="D445">
        <f t="shared" si="48"/>
        <v>2</v>
      </c>
      <c r="E445" s="1">
        <f t="shared" si="49"/>
        <v>39336</v>
      </c>
      <c r="F445" s="1">
        <f t="shared" si="50"/>
        <v>39335</v>
      </c>
      <c r="G445" s="1">
        <f t="shared" si="51"/>
        <v>39334</v>
      </c>
      <c r="H445" s="1">
        <f t="shared" si="52"/>
        <v>39333</v>
      </c>
      <c r="I445" s="2">
        <f>IF(SUMIFS($B$2:$B$3564,$A$2:$A$3564,"="&amp;E445)=0,IF(SUMIFS($B$2:$B$3564,$A$2:$A$3564,"="&amp;F445)=0,IF(SUMIFS($B$2:$B$3564,$A$2:$A$3564,"="&amp;G445)=0,SUMIFS($B$2:$B$3564,$A$2:$A$3564,"="&amp;H445),SUMIFS($B$2:$B$3564,$A$2:$A$3564,"="&amp;G445)),SUMIFS($B$2:$B$3564,$A$2:$A$3564,"="&amp;F445)),SUMIFS($B$2:$B$3564,$A$2:$A$3564,"="&amp;E445))</f>
        <v>9.66</v>
      </c>
      <c r="K445" s="2">
        <f>SUMIFS($J$2:$J$3564,$A$2:$A$3564,"&gt;"&amp;E445,$A$2:$A$3564,"&lt;="&amp;A445)</f>
        <v>0</v>
      </c>
      <c r="L445" s="2">
        <f t="shared" si="53"/>
        <v>0</v>
      </c>
      <c r="M445" s="2">
        <f t="shared" si="54"/>
        <v>1</v>
      </c>
      <c r="N445">
        <f t="shared" si="55"/>
        <v>-0.51894252422256082</v>
      </c>
    </row>
    <row r="446" spans="1:14" x14ac:dyDescent="0.3">
      <c r="A446" s="1">
        <v>39344</v>
      </c>
      <c r="B446">
        <v>9.99</v>
      </c>
      <c r="D446">
        <f t="shared" si="48"/>
        <v>3</v>
      </c>
      <c r="E446" s="1">
        <f t="shared" si="49"/>
        <v>39337</v>
      </c>
      <c r="F446" s="1">
        <f t="shared" si="50"/>
        <v>39336</v>
      </c>
      <c r="G446" s="1">
        <f t="shared" si="51"/>
        <v>39335</v>
      </c>
      <c r="H446" s="1">
        <f t="shared" si="52"/>
        <v>39334</v>
      </c>
      <c r="I446" s="2">
        <f>IF(SUMIFS($B$2:$B$3564,$A$2:$A$3564,"="&amp;E446)=0,IF(SUMIFS($B$2:$B$3564,$A$2:$A$3564,"="&amp;F446)=0,IF(SUMIFS($B$2:$B$3564,$A$2:$A$3564,"="&amp;G446)=0,SUMIFS($B$2:$B$3564,$A$2:$A$3564,"="&amp;H446),SUMIFS($B$2:$B$3564,$A$2:$A$3564,"="&amp;G446)),SUMIFS($B$2:$B$3564,$A$2:$A$3564,"="&amp;F446)),SUMIFS($B$2:$B$3564,$A$2:$A$3564,"="&amp;E446))</f>
        <v>9.6300000000000008</v>
      </c>
      <c r="K446" s="2">
        <f>SUMIFS($J$2:$J$3564,$A$2:$A$3564,"&gt;"&amp;E446,$A$2:$A$3564,"&lt;="&amp;A446)</f>
        <v>0</v>
      </c>
      <c r="L446" s="2">
        <f t="shared" si="53"/>
        <v>0</v>
      </c>
      <c r="M446" s="2">
        <f t="shared" si="54"/>
        <v>1</v>
      </c>
      <c r="N446">
        <f t="shared" si="55"/>
        <v>3.6701366850427961</v>
      </c>
    </row>
    <row r="447" spans="1:14" x14ac:dyDescent="0.3">
      <c r="A447" s="1">
        <v>39345</v>
      </c>
      <c r="B447">
        <v>10.14</v>
      </c>
      <c r="D447">
        <f t="shared" si="48"/>
        <v>4</v>
      </c>
      <c r="E447" s="1">
        <f t="shared" si="49"/>
        <v>39338</v>
      </c>
      <c r="F447" s="1">
        <f t="shared" si="50"/>
        <v>39337</v>
      </c>
      <c r="G447" s="1">
        <f t="shared" si="51"/>
        <v>39336</v>
      </c>
      <c r="H447" s="1">
        <f t="shared" si="52"/>
        <v>39335</v>
      </c>
      <c r="I447" s="2">
        <f>IF(SUMIFS($B$2:$B$3564,$A$2:$A$3564,"="&amp;E447)=0,IF(SUMIFS($B$2:$B$3564,$A$2:$A$3564,"="&amp;F447)=0,IF(SUMIFS($B$2:$B$3564,$A$2:$A$3564,"="&amp;G447)=0,SUMIFS($B$2:$B$3564,$A$2:$A$3564,"="&amp;H447),SUMIFS($B$2:$B$3564,$A$2:$A$3564,"="&amp;G447)),SUMIFS($B$2:$B$3564,$A$2:$A$3564,"="&amp;F447)),SUMIFS($B$2:$B$3564,$A$2:$A$3564,"="&amp;E447))</f>
        <v>9.5399999999999991</v>
      </c>
      <c r="K447" s="2">
        <f>SUMIFS($J$2:$J$3564,$A$2:$A$3564,"&gt;"&amp;E447,$A$2:$A$3564,"&lt;="&amp;A447)</f>
        <v>0</v>
      </c>
      <c r="L447" s="2">
        <f t="shared" si="53"/>
        <v>0</v>
      </c>
      <c r="M447" s="2">
        <f t="shared" si="54"/>
        <v>1</v>
      </c>
      <c r="N447">
        <f t="shared" si="55"/>
        <v>6.0994512702842139</v>
      </c>
    </row>
    <row r="448" spans="1:14" x14ac:dyDescent="0.3">
      <c r="A448" s="1">
        <v>39346</v>
      </c>
      <c r="B448">
        <v>10.08</v>
      </c>
      <c r="D448">
        <f t="shared" si="48"/>
        <v>5</v>
      </c>
      <c r="E448" s="1">
        <f t="shared" si="49"/>
        <v>39339</v>
      </c>
      <c r="F448" s="1">
        <f t="shared" si="50"/>
        <v>39338</v>
      </c>
      <c r="G448" s="1">
        <f t="shared" si="51"/>
        <v>39337</v>
      </c>
      <c r="H448" s="1">
        <f t="shared" si="52"/>
        <v>39336</v>
      </c>
      <c r="I448" s="2">
        <f>IF(SUMIFS($B$2:$B$3564,$A$2:$A$3564,"="&amp;E448)=0,IF(SUMIFS($B$2:$B$3564,$A$2:$A$3564,"="&amp;F448)=0,IF(SUMIFS($B$2:$B$3564,$A$2:$A$3564,"="&amp;G448)=0,SUMIFS($B$2:$B$3564,$A$2:$A$3564,"="&amp;H448),SUMIFS($B$2:$B$3564,$A$2:$A$3564,"="&amp;G448)),SUMIFS($B$2:$B$3564,$A$2:$A$3564,"="&amp;F448)),SUMIFS($B$2:$B$3564,$A$2:$A$3564,"="&amp;E448))</f>
        <v>9.69</v>
      </c>
      <c r="K448" s="2">
        <f>SUMIFS($J$2:$J$3564,$A$2:$A$3564,"&gt;"&amp;E448,$A$2:$A$3564,"&lt;="&amp;A448)</f>
        <v>0</v>
      </c>
      <c r="L448" s="2">
        <f t="shared" si="53"/>
        <v>0</v>
      </c>
      <c r="M448" s="2">
        <f t="shared" si="54"/>
        <v>1</v>
      </c>
      <c r="N448">
        <f t="shared" si="55"/>
        <v>3.9458836740547709</v>
      </c>
    </row>
    <row r="449" spans="1:14" x14ac:dyDescent="0.3">
      <c r="A449" s="1">
        <v>39349</v>
      </c>
      <c r="B449">
        <v>10.14</v>
      </c>
      <c r="D449">
        <f t="shared" si="48"/>
        <v>1</v>
      </c>
      <c r="E449" s="1">
        <f t="shared" si="49"/>
        <v>39342</v>
      </c>
      <c r="F449" s="1">
        <f t="shared" si="50"/>
        <v>39341</v>
      </c>
      <c r="G449" s="1">
        <f t="shared" si="51"/>
        <v>39340</v>
      </c>
      <c r="H449" s="1">
        <f t="shared" si="52"/>
        <v>39339</v>
      </c>
      <c r="I449" s="2">
        <f>IF(SUMIFS($B$2:$B$3564,$A$2:$A$3564,"="&amp;E449)=0,IF(SUMIFS($B$2:$B$3564,$A$2:$A$3564,"="&amp;F449)=0,IF(SUMIFS($B$2:$B$3564,$A$2:$A$3564,"="&amp;G449)=0,SUMIFS($B$2:$B$3564,$A$2:$A$3564,"="&amp;H449),SUMIFS($B$2:$B$3564,$A$2:$A$3564,"="&amp;G449)),SUMIFS($B$2:$B$3564,$A$2:$A$3564,"="&amp;F449)),SUMIFS($B$2:$B$3564,$A$2:$A$3564,"="&amp;E449))</f>
        <v>9.6199999999999992</v>
      </c>
      <c r="K449" s="2">
        <f>SUMIFS($J$2:$J$3564,$A$2:$A$3564,"&gt;"&amp;E449,$A$2:$A$3564,"&lt;="&amp;A449)</f>
        <v>0</v>
      </c>
      <c r="L449" s="2">
        <f t="shared" si="53"/>
        <v>0</v>
      </c>
      <c r="M449" s="2">
        <f t="shared" si="54"/>
        <v>1</v>
      </c>
      <c r="N449">
        <f t="shared" si="55"/>
        <v>5.2643733485422093</v>
      </c>
    </row>
    <row r="450" spans="1:14" x14ac:dyDescent="0.3">
      <c r="A450" s="1">
        <v>39350</v>
      </c>
      <c r="B450">
        <v>10.1</v>
      </c>
      <c r="D450">
        <f t="shared" si="48"/>
        <v>2</v>
      </c>
      <c r="E450" s="1">
        <f t="shared" si="49"/>
        <v>39343</v>
      </c>
      <c r="F450" s="1">
        <f t="shared" si="50"/>
        <v>39342</v>
      </c>
      <c r="G450" s="1">
        <f t="shared" si="51"/>
        <v>39341</v>
      </c>
      <c r="H450" s="1">
        <f t="shared" si="52"/>
        <v>39340</v>
      </c>
      <c r="I450" s="2">
        <f>IF(SUMIFS($B$2:$B$3564,$A$2:$A$3564,"="&amp;E450)=0,IF(SUMIFS($B$2:$B$3564,$A$2:$A$3564,"="&amp;F450)=0,IF(SUMIFS($B$2:$B$3564,$A$2:$A$3564,"="&amp;G450)=0,SUMIFS($B$2:$B$3564,$A$2:$A$3564,"="&amp;H450),SUMIFS($B$2:$B$3564,$A$2:$A$3564,"="&amp;G450)),SUMIFS($B$2:$B$3564,$A$2:$A$3564,"="&amp;F450)),SUMIFS($B$2:$B$3564,$A$2:$A$3564,"="&amp;E450))</f>
        <v>9.61</v>
      </c>
      <c r="K450" s="2">
        <f>SUMIFS($J$2:$J$3564,$A$2:$A$3564,"&gt;"&amp;E450,$A$2:$A$3564,"&lt;="&amp;A450)</f>
        <v>0</v>
      </c>
      <c r="L450" s="2">
        <f t="shared" si="53"/>
        <v>0</v>
      </c>
      <c r="M450" s="2">
        <f t="shared" si="54"/>
        <v>1</v>
      </c>
      <c r="N450">
        <f t="shared" si="55"/>
        <v>4.973120086501277</v>
      </c>
    </row>
    <row r="451" spans="1:14" x14ac:dyDescent="0.3">
      <c r="A451" s="1">
        <v>39351</v>
      </c>
      <c r="B451">
        <v>10.02</v>
      </c>
      <c r="D451">
        <f t="shared" ref="D451:D514" si="56">WEEKDAY(A451,2)</f>
        <v>3</v>
      </c>
      <c r="E451" s="1">
        <f t="shared" si="49"/>
        <v>39344</v>
      </c>
      <c r="F451" s="1">
        <f t="shared" si="50"/>
        <v>39343</v>
      </c>
      <c r="G451" s="1">
        <f t="shared" si="51"/>
        <v>39342</v>
      </c>
      <c r="H451" s="1">
        <f t="shared" si="52"/>
        <v>39341</v>
      </c>
      <c r="I451" s="2">
        <f>IF(SUMIFS($B$2:$B$3564,$A$2:$A$3564,"="&amp;E451)=0,IF(SUMIFS($B$2:$B$3564,$A$2:$A$3564,"="&amp;F451)=0,IF(SUMIFS($B$2:$B$3564,$A$2:$A$3564,"="&amp;G451)=0,SUMIFS($B$2:$B$3564,$A$2:$A$3564,"="&amp;H451),SUMIFS($B$2:$B$3564,$A$2:$A$3564,"="&amp;G451)),SUMIFS($B$2:$B$3564,$A$2:$A$3564,"="&amp;F451)),SUMIFS($B$2:$B$3564,$A$2:$A$3564,"="&amp;E451))</f>
        <v>9.99</v>
      </c>
      <c r="K451" s="2">
        <f>SUMIFS($J$2:$J$3564,$A$2:$A$3564,"&gt;"&amp;E451,$A$2:$A$3564,"&lt;="&amp;A451)</f>
        <v>0</v>
      </c>
      <c r="L451" s="2">
        <f t="shared" si="53"/>
        <v>0</v>
      </c>
      <c r="M451" s="2">
        <f t="shared" si="54"/>
        <v>1</v>
      </c>
      <c r="N451">
        <f t="shared" si="55"/>
        <v>0.29985029962566329</v>
      </c>
    </row>
    <row r="452" spans="1:14" x14ac:dyDescent="0.3">
      <c r="A452" s="1">
        <v>39352</v>
      </c>
      <c r="B452">
        <v>10.1</v>
      </c>
      <c r="D452">
        <f t="shared" si="56"/>
        <v>4</v>
      </c>
      <c r="E452" s="1">
        <f t="shared" si="49"/>
        <v>39345</v>
      </c>
      <c r="F452" s="1">
        <f t="shared" si="50"/>
        <v>39344</v>
      </c>
      <c r="G452" s="1">
        <f t="shared" si="51"/>
        <v>39343</v>
      </c>
      <c r="H452" s="1">
        <f t="shared" si="52"/>
        <v>39342</v>
      </c>
      <c r="I452" s="2">
        <f>IF(SUMIFS($B$2:$B$3564,$A$2:$A$3564,"="&amp;E452)=0,IF(SUMIFS($B$2:$B$3564,$A$2:$A$3564,"="&amp;F452)=0,IF(SUMIFS($B$2:$B$3564,$A$2:$A$3564,"="&amp;G452)=0,SUMIFS($B$2:$B$3564,$A$2:$A$3564,"="&amp;H452),SUMIFS($B$2:$B$3564,$A$2:$A$3564,"="&amp;G452)),SUMIFS($B$2:$B$3564,$A$2:$A$3564,"="&amp;F452)),SUMIFS($B$2:$B$3564,$A$2:$A$3564,"="&amp;E452))</f>
        <v>10.14</v>
      </c>
      <c r="K452" s="2">
        <f>SUMIFS($J$2:$J$3564,$A$2:$A$3564,"&gt;"&amp;E452,$A$2:$A$3564,"&lt;="&amp;A452)</f>
        <v>0</v>
      </c>
      <c r="L452" s="2">
        <f t="shared" si="53"/>
        <v>0</v>
      </c>
      <c r="M452" s="2">
        <f t="shared" si="54"/>
        <v>1</v>
      </c>
      <c r="N452">
        <f t="shared" si="55"/>
        <v>-0.39525743158234694</v>
      </c>
    </row>
    <row r="453" spans="1:14" x14ac:dyDescent="0.3">
      <c r="A453" s="1">
        <v>39353</v>
      </c>
      <c r="B453">
        <v>10.15</v>
      </c>
      <c r="D453">
        <f t="shared" si="56"/>
        <v>5</v>
      </c>
      <c r="E453" s="1">
        <f t="shared" si="49"/>
        <v>39346</v>
      </c>
      <c r="F453" s="1">
        <f t="shared" si="50"/>
        <v>39345</v>
      </c>
      <c r="G453" s="1">
        <f t="shared" si="51"/>
        <v>39344</v>
      </c>
      <c r="H453" s="1">
        <f t="shared" si="52"/>
        <v>39343</v>
      </c>
      <c r="I453" s="2">
        <f>IF(SUMIFS($B$2:$B$3564,$A$2:$A$3564,"="&amp;E453)=0,IF(SUMIFS($B$2:$B$3564,$A$2:$A$3564,"="&amp;F453)=0,IF(SUMIFS($B$2:$B$3564,$A$2:$A$3564,"="&amp;G453)=0,SUMIFS($B$2:$B$3564,$A$2:$A$3564,"="&amp;H453),SUMIFS($B$2:$B$3564,$A$2:$A$3564,"="&amp;G453)),SUMIFS($B$2:$B$3564,$A$2:$A$3564,"="&amp;F453)),SUMIFS($B$2:$B$3564,$A$2:$A$3564,"="&amp;E453))</f>
        <v>10.08</v>
      </c>
      <c r="K453" s="2">
        <f>SUMIFS($J$2:$J$3564,$A$2:$A$3564,"&gt;"&amp;E453,$A$2:$A$3564,"&lt;="&amp;A453)</f>
        <v>0</v>
      </c>
      <c r="L453" s="2">
        <f t="shared" si="53"/>
        <v>0</v>
      </c>
      <c r="M453" s="2">
        <f t="shared" si="54"/>
        <v>1</v>
      </c>
      <c r="N453">
        <f t="shared" si="55"/>
        <v>0.69204428445737576</v>
      </c>
    </row>
    <row r="454" spans="1:14" x14ac:dyDescent="0.3">
      <c r="A454" s="1">
        <v>39356</v>
      </c>
      <c r="B454">
        <v>9.93</v>
      </c>
      <c r="D454">
        <f t="shared" si="56"/>
        <v>1</v>
      </c>
      <c r="E454" s="1">
        <f t="shared" si="49"/>
        <v>39349</v>
      </c>
      <c r="F454" s="1">
        <f t="shared" si="50"/>
        <v>39348</v>
      </c>
      <c r="G454" s="1">
        <f t="shared" si="51"/>
        <v>39347</v>
      </c>
      <c r="H454" s="1">
        <f t="shared" si="52"/>
        <v>39346</v>
      </c>
      <c r="I454" s="2">
        <f>IF(SUMIFS($B$2:$B$3564,$A$2:$A$3564,"="&amp;E454)=0,IF(SUMIFS($B$2:$B$3564,$A$2:$A$3564,"="&amp;F454)=0,IF(SUMIFS($B$2:$B$3564,$A$2:$A$3564,"="&amp;G454)=0,SUMIFS($B$2:$B$3564,$A$2:$A$3564,"="&amp;H454),SUMIFS($B$2:$B$3564,$A$2:$A$3564,"="&amp;G454)),SUMIFS($B$2:$B$3564,$A$2:$A$3564,"="&amp;F454)),SUMIFS($B$2:$B$3564,$A$2:$A$3564,"="&amp;E454))</f>
        <v>10.14</v>
      </c>
      <c r="K454" s="2">
        <f>SUMIFS($J$2:$J$3564,$A$2:$A$3564,"&gt;"&amp;E454,$A$2:$A$3564,"&lt;="&amp;A454)</f>
        <v>0</v>
      </c>
      <c r="L454" s="2">
        <f t="shared" si="53"/>
        <v>0</v>
      </c>
      <c r="M454" s="2">
        <f t="shared" si="54"/>
        <v>1</v>
      </c>
      <c r="N454">
        <f t="shared" si="55"/>
        <v>-2.092752010595599</v>
      </c>
    </row>
    <row r="455" spans="1:14" x14ac:dyDescent="0.3">
      <c r="A455" s="1">
        <v>39357</v>
      </c>
      <c r="B455">
        <v>10.02</v>
      </c>
      <c r="D455">
        <f t="shared" si="56"/>
        <v>2</v>
      </c>
      <c r="E455" s="1">
        <f t="shared" si="49"/>
        <v>39350</v>
      </c>
      <c r="F455" s="1">
        <f t="shared" si="50"/>
        <v>39349</v>
      </c>
      <c r="G455" s="1">
        <f t="shared" si="51"/>
        <v>39348</v>
      </c>
      <c r="H455" s="1">
        <f t="shared" si="52"/>
        <v>39347</v>
      </c>
      <c r="I455" s="2">
        <f>IF(SUMIFS($B$2:$B$3564,$A$2:$A$3564,"="&amp;E455)=0,IF(SUMIFS($B$2:$B$3564,$A$2:$A$3564,"="&amp;F455)=0,IF(SUMIFS($B$2:$B$3564,$A$2:$A$3564,"="&amp;G455)=0,SUMIFS($B$2:$B$3564,$A$2:$A$3564,"="&amp;H455),SUMIFS($B$2:$B$3564,$A$2:$A$3564,"="&amp;G455)),SUMIFS($B$2:$B$3564,$A$2:$A$3564,"="&amp;F455)),SUMIFS($B$2:$B$3564,$A$2:$A$3564,"="&amp;E455))</f>
        <v>10.1</v>
      </c>
      <c r="K455" s="2">
        <f>SUMIFS($J$2:$J$3564,$A$2:$A$3564,"&gt;"&amp;E455,$A$2:$A$3564,"&lt;="&amp;A455)</f>
        <v>0</v>
      </c>
      <c r="L455" s="2">
        <f t="shared" si="53"/>
        <v>0</v>
      </c>
      <c r="M455" s="2">
        <f t="shared" si="54"/>
        <v>1</v>
      </c>
      <c r="N455">
        <f t="shared" si="55"/>
        <v>-0.79523281904950349</v>
      </c>
    </row>
    <row r="456" spans="1:14" x14ac:dyDescent="0.3">
      <c r="A456" s="1">
        <v>39358</v>
      </c>
      <c r="B456">
        <v>9.84</v>
      </c>
      <c r="D456">
        <f t="shared" si="56"/>
        <v>3</v>
      </c>
      <c r="E456" s="1">
        <f t="shared" ref="E456:E519" si="57">A456-7</f>
        <v>39351</v>
      </c>
      <c r="F456" s="1">
        <f t="shared" si="50"/>
        <v>39350</v>
      </c>
      <c r="G456" s="1">
        <f t="shared" si="51"/>
        <v>39349</v>
      </c>
      <c r="H456" s="1">
        <f t="shared" si="52"/>
        <v>39348</v>
      </c>
      <c r="I456" s="2">
        <f>IF(SUMIFS($B$2:$B$3564,$A$2:$A$3564,"="&amp;E456)=0,IF(SUMIFS($B$2:$B$3564,$A$2:$A$3564,"="&amp;F456)=0,IF(SUMIFS($B$2:$B$3564,$A$2:$A$3564,"="&amp;G456)=0,SUMIFS($B$2:$B$3564,$A$2:$A$3564,"="&amp;H456),SUMIFS($B$2:$B$3564,$A$2:$A$3564,"="&amp;G456)),SUMIFS($B$2:$B$3564,$A$2:$A$3564,"="&amp;F456)),SUMIFS($B$2:$B$3564,$A$2:$A$3564,"="&amp;E456))</f>
        <v>10.02</v>
      </c>
      <c r="K456" s="2">
        <f>SUMIFS($J$2:$J$3564,$A$2:$A$3564,"&gt;"&amp;E456,$A$2:$A$3564,"&lt;="&amp;A456)</f>
        <v>0</v>
      </c>
      <c r="L456" s="2">
        <f t="shared" si="53"/>
        <v>0</v>
      </c>
      <c r="M456" s="2">
        <f t="shared" si="54"/>
        <v>1</v>
      </c>
      <c r="N456">
        <f t="shared" si="55"/>
        <v>-1.8127384592556604</v>
      </c>
    </row>
    <row r="457" spans="1:14" x14ac:dyDescent="0.3">
      <c r="A457" s="1">
        <v>39359</v>
      </c>
      <c r="B457">
        <v>9.7899999999999991</v>
      </c>
      <c r="D457">
        <f t="shared" si="56"/>
        <v>4</v>
      </c>
      <c r="E457" s="1">
        <f t="shared" si="57"/>
        <v>39352</v>
      </c>
      <c r="F457" s="1">
        <f t="shared" ref="F457:F520" si="58">E457-1</f>
        <v>39351</v>
      </c>
      <c r="G457" s="1">
        <f t="shared" ref="G457:G520" si="59">E457-2</f>
        <v>39350</v>
      </c>
      <c r="H457" s="1">
        <f t="shared" ref="H457:H520" si="60">E457-3</f>
        <v>39349</v>
      </c>
      <c r="I457" s="2">
        <f>IF(SUMIFS($B$2:$B$3564,$A$2:$A$3564,"="&amp;E457)=0,IF(SUMIFS($B$2:$B$3564,$A$2:$A$3564,"="&amp;F457)=0,IF(SUMIFS($B$2:$B$3564,$A$2:$A$3564,"="&amp;G457)=0,SUMIFS($B$2:$B$3564,$A$2:$A$3564,"="&amp;H457),SUMIFS($B$2:$B$3564,$A$2:$A$3564,"="&amp;G457)),SUMIFS($B$2:$B$3564,$A$2:$A$3564,"="&amp;F457)),SUMIFS($B$2:$B$3564,$A$2:$A$3564,"="&amp;E457))</f>
        <v>10.1</v>
      </c>
      <c r="K457" s="2">
        <f>SUMIFS($J$2:$J$3564,$A$2:$A$3564,"&gt;"&amp;E457,$A$2:$A$3564,"&lt;="&amp;A457)</f>
        <v>0</v>
      </c>
      <c r="L457" s="2">
        <f t="shared" si="53"/>
        <v>0</v>
      </c>
      <c r="M457" s="2">
        <f t="shared" si="54"/>
        <v>1</v>
      </c>
      <c r="N457">
        <f t="shared" si="55"/>
        <v>-3.1173967304794781</v>
      </c>
    </row>
    <row r="458" spans="1:14" x14ac:dyDescent="0.3">
      <c r="A458" s="1">
        <v>39360</v>
      </c>
      <c r="B458">
        <v>9.7899999999999991</v>
      </c>
      <c r="D458">
        <f t="shared" si="56"/>
        <v>5</v>
      </c>
      <c r="E458" s="1">
        <f t="shared" si="57"/>
        <v>39353</v>
      </c>
      <c r="F458" s="1">
        <f t="shared" si="58"/>
        <v>39352</v>
      </c>
      <c r="G458" s="1">
        <f t="shared" si="59"/>
        <v>39351</v>
      </c>
      <c r="H458" s="1">
        <f t="shared" si="60"/>
        <v>39350</v>
      </c>
      <c r="I458" s="2">
        <f>IF(SUMIFS($B$2:$B$3564,$A$2:$A$3564,"="&amp;E458)=0,IF(SUMIFS($B$2:$B$3564,$A$2:$A$3564,"="&amp;F458)=0,IF(SUMIFS($B$2:$B$3564,$A$2:$A$3564,"="&amp;G458)=0,SUMIFS($B$2:$B$3564,$A$2:$A$3564,"="&amp;H458),SUMIFS($B$2:$B$3564,$A$2:$A$3564,"="&amp;G458)),SUMIFS($B$2:$B$3564,$A$2:$A$3564,"="&amp;F458)),SUMIFS($B$2:$B$3564,$A$2:$A$3564,"="&amp;E458))</f>
        <v>10.15</v>
      </c>
      <c r="K458" s="2">
        <f>SUMIFS($J$2:$J$3564,$A$2:$A$3564,"&gt;"&amp;E458,$A$2:$A$3564,"&lt;="&amp;A458)</f>
        <v>0</v>
      </c>
      <c r="L458" s="2">
        <f t="shared" ref="L458:L521" si="61">IF(K458&lt;&gt;0,LOOKUP(K458,C452:C458,B452:B458),0)</f>
        <v>0</v>
      </c>
      <c r="M458" s="2">
        <f t="shared" ref="M458:M521" si="62">IF(K458&lt;&gt;0,L458/K458,1)</f>
        <v>1</v>
      </c>
      <c r="N458">
        <f t="shared" ref="N458:N521" si="63">LN(B458*M458/I458)*100</f>
        <v>-3.6112248945377465</v>
      </c>
    </row>
    <row r="459" spans="1:14" x14ac:dyDescent="0.3">
      <c r="A459" s="1">
        <v>39363</v>
      </c>
      <c r="B459">
        <v>9.75</v>
      </c>
      <c r="D459">
        <f t="shared" si="56"/>
        <v>1</v>
      </c>
      <c r="E459" s="1">
        <f t="shared" si="57"/>
        <v>39356</v>
      </c>
      <c r="F459" s="1">
        <f t="shared" si="58"/>
        <v>39355</v>
      </c>
      <c r="G459" s="1">
        <f t="shared" si="59"/>
        <v>39354</v>
      </c>
      <c r="H459" s="1">
        <f t="shared" si="60"/>
        <v>39353</v>
      </c>
      <c r="I459" s="2">
        <f>IF(SUMIFS($B$2:$B$3564,$A$2:$A$3564,"="&amp;E459)=0,IF(SUMIFS($B$2:$B$3564,$A$2:$A$3564,"="&amp;F459)=0,IF(SUMIFS($B$2:$B$3564,$A$2:$A$3564,"="&amp;G459)=0,SUMIFS($B$2:$B$3564,$A$2:$A$3564,"="&amp;H459),SUMIFS($B$2:$B$3564,$A$2:$A$3564,"="&amp;G459)),SUMIFS($B$2:$B$3564,$A$2:$A$3564,"="&amp;F459)),SUMIFS($B$2:$B$3564,$A$2:$A$3564,"="&amp;E459))</f>
        <v>9.93</v>
      </c>
      <c r="K459" s="2">
        <f>SUMIFS($J$2:$J$3564,$A$2:$A$3564,"&gt;"&amp;E459,$A$2:$A$3564,"&lt;="&amp;A459)</f>
        <v>0</v>
      </c>
      <c r="L459" s="2">
        <f t="shared" si="61"/>
        <v>0</v>
      </c>
      <c r="M459" s="2">
        <f t="shared" si="62"/>
        <v>1</v>
      </c>
      <c r="N459">
        <f t="shared" si="63"/>
        <v>-1.8293193047325376</v>
      </c>
    </row>
    <row r="460" spans="1:14" x14ac:dyDescent="0.3">
      <c r="A460" s="1">
        <v>39364</v>
      </c>
      <c r="B460">
        <v>9.91</v>
      </c>
      <c r="D460">
        <f t="shared" si="56"/>
        <v>2</v>
      </c>
      <c r="E460" s="1">
        <f t="shared" si="57"/>
        <v>39357</v>
      </c>
      <c r="F460" s="1">
        <f t="shared" si="58"/>
        <v>39356</v>
      </c>
      <c r="G460" s="1">
        <f t="shared" si="59"/>
        <v>39355</v>
      </c>
      <c r="H460" s="1">
        <f t="shared" si="60"/>
        <v>39354</v>
      </c>
      <c r="I460" s="2">
        <f>IF(SUMIFS($B$2:$B$3564,$A$2:$A$3564,"="&amp;E460)=0,IF(SUMIFS($B$2:$B$3564,$A$2:$A$3564,"="&amp;F460)=0,IF(SUMIFS($B$2:$B$3564,$A$2:$A$3564,"="&amp;G460)=0,SUMIFS($B$2:$B$3564,$A$2:$A$3564,"="&amp;H460),SUMIFS($B$2:$B$3564,$A$2:$A$3564,"="&amp;G460)),SUMIFS($B$2:$B$3564,$A$2:$A$3564,"="&amp;F460)),SUMIFS($B$2:$B$3564,$A$2:$A$3564,"="&amp;E460))</f>
        <v>10.02</v>
      </c>
      <c r="K460" s="2">
        <f>SUMIFS($J$2:$J$3564,$A$2:$A$3564,"&gt;"&amp;E460,$A$2:$A$3564,"&lt;="&amp;A460)</f>
        <v>0</v>
      </c>
      <c r="L460" s="2">
        <f t="shared" si="61"/>
        <v>0</v>
      </c>
      <c r="M460" s="2">
        <f t="shared" si="62"/>
        <v>1</v>
      </c>
      <c r="N460">
        <f t="shared" si="63"/>
        <v>-1.1038747314822075</v>
      </c>
    </row>
    <row r="461" spans="1:14" x14ac:dyDescent="0.3">
      <c r="A461" s="1">
        <v>39365</v>
      </c>
      <c r="B461">
        <v>9.74</v>
      </c>
      <c r="D461">
        <f t="shared" si="56"/>
        <v>3</v>
      </c>
      <c r="E461" s="1">
        <f t="shared" si="57"/>
        <v>39358</v>
      </c>
      <c r="F461" s="1">
        <f t="shared" si="58"/>
        <v>39357</v>
      </c>
      <c r="G461" s="1">
        <f t="shared" si="59"/>
        <v>39356</v>
      </c>
      <c r="H461" s="1">
        <f t="shared" si="60"/>
        <v>39355</v>
      </c>
      <c r="I461" s="2">
        <f>IF(SUMIFS($B$2:$B$3564,$A$2:$A$3564,"="&amp;E461)=0,IF(SUMIFS($B$2:$B$3564,$A$2:$A$3564,"="&amp;F461)=0,IF(SUMIFS($B$2:$B$3564,$A$2:$A$3564,"="&amp;G461)=0,SUMIFS($B$2:$B$3564,$A$2:$A$3564,"="&amp;H461),SUMIFS($B$2:$B$3564,$A$2:$A$3564,"="&amp;G461)),SUMIFS($B$2:$B$3564,$A$2:$A$3564,"="&amp;F461)),SUMIFS($B$2:$B$3564,$A$2:$A$3564,"="&amp;E461))</f>
        <v>9.84</v>
      </c>
      <c r="K461" s="2">
        <f>SUMIFS($J$2:$J$3564,$A$2:$A$3564,"&gt;"&amp;E461,$A$2:$A$3564,"&lt;="&amp;A461)</f>
        <v>0</v>
      </c>
      <c r="L461" s="2">
        <f t="shared" si="61"/>
        <v>0</v>
      </c>
      <c r="M461" s="2">
        <f t="shared" si="62"/>
        <v>1</v>
      </c>
      <c r="N461">
        <f t="shared" si="63"/>
        <v>-1.0214593409718296</v>
      </c>
    </row>
    <row r="462" spans="1:14" x14ac:dyDescent="0.3">
      <c r="A462" s="1">
        <v>39366</v>
      </c>
      <c r="B462">
        <v>9.81</v>
      </c>
      <c r="D462">
        <f t="shared" si="56"/>
        <v>4</v>
      </c>
      <c r="E462" s="1">
        <f t="shared" si="57"/>
        <v>39359</v>
      </c>
      <c r="F462" s="1">
        <f t="shared" si="58"/>
        <v>39358</v>
      </c>
      <c r="G462" s="1">
        <f t="shared" si="59"/>
        <v>39357</v>
      </c>
      <c r="H462" s="1">
        <f t="shared" si="60"/>
        <v>39356</v>
      </c>
      <c r="I462" s="2">
        <f>IF(SUMIFS($B$2:$B$3564,$A$2:$A$3564,"="&amp;E462)=0,IF(SUMIFS($B$2:$B$3564,$A$2:$A$3564,"="&amp;F462)=0,IF(SUMIFS($B$2:$B$3564,$A$2:$A$3564,"="&amp;G462)=0,SUMIFS($B$2:$B$3564,$A$2:$A$3564,"="&amp;H462),SUMIFS($B$2:$B$3564,$A$2:$A$3564,"="&amp;G462)),SUMIFS($B$2:$B$3564,$A$2:$A$3564,"="&amp;F462)),SUMIFS($B$2:$B$3564,$A$2:$A$3564,"="&amp;E462))</f>
        <v>9.7899999999999991</v>
      </c>
      <c r="K462" s="2">
        <f>SUMIFS($J$2:$J$3564,$A$2:$A$3564,"&gt;"&amp;E462,$A$2:$A$3564,"&lt;="&amp;A462)</f>
        <v>0</v>
      </c>
      <c r="L462" s="2">
        <f t="shared" si="61"/>
        <v>0</v>
      </c>
      <c r="M462" s="2">
        <f t="shared" si="62"/>
        <v>1</v>
      </c>
      <c r="N462">
        <f t="shared" si="63"/>
        <v>0.20408170348527663</v>
      </c>
    </row>
    <row r="463" spans="1:14" x14ac:dyDescent="0.3">
      <c r="A463" s="1">
        <v>39367</v>
      </c>
      <c r="B463">
        <v>9.8000000000000007</v>
      </c>
      <c r="D463">
        <f t="shared" si="56"/>
        <v>5</v>
      </c>
      <c r="E463" s="1">
        <f t="shared" si="57"/>
        <v>39360</v>
      </c>
      <c r="F463" s="1">
        <f t="shared" si="58"/>
        <v>39359</v>
      </c>
      <c r="G463" s="1">
        <f t="shared" si="59"/>
        <v>39358</v>
      </c>
      <c r="H463" s="1">
        <f t="shared" si="60"/>
        <v>39357</v>
      </c>
      <c r="I463" s="2">
        <f>IF(SUMIFS($B$2:$B$3564,$A$2:$A$3564,"="&amp;E463)=0,IF(SUMIFS($B$2:$B$3564,$A$2:$A$3564,"="&amp;F463)=0,IF(SUMIFS($B$2:$B$3564,$A$2:$A$3564,"="&amp;G463)=0,SUMIFS($B$2:$B$3564,$A$2:$A$3564,"="&amp;H463),SUMIFS($B$2:$B$3564,$A$2:$A$3564,"="&amp;G463)),SUMIFS($B$2:$B$3564,$A$2:$A$3564,"="&amp;F463)),SUMIFS($B$2:$B$3564,$A$2:$A$3564,"="&amp;E463))</f>
        <v>9.7899999999999991</v>
      </c>
      <c r="K463" s="2">
        <f>SUMIFS($J$2:$J$3564,$A$2:$A$3564,"&gt;"&amp;E463,$A$2:$A$3564,"&lt;="&amp;A463)</f>
        <v>0</v>
      </c>
      <c r="L463" s="2">
        <f t="shared" si="61"/>
        <v>0</v>
      </c>
      <c r="M463" s="2">
        <f t="shared" si="62"/>
        <v>1</v>
      </c>
      <c r="N463">
        <f t="shared" si="63"/>
        <v>0.10209291341073648</v>
      </c>
    </row>
    <row r="464" spans="1:14" x14ac:dyDescent="0.3">
      <c r="A464" s="1">
        <v>39370</v>
      </c>
      <c r="B464">
        <v>9.9499999999999993</v>
      </c>
      <c r="D464">
        <f t="shared" si="56"/>
        <v>1</v>
      </c>
      <c r="E464" s="1">
        <f t="shared" si="57"/>
        <v>39363</v>
      </c>
      <c r="F464" s="1">
        <f t="shared" si="58"/>
        <v>39362</v>
      </c>
      <c r="G464" s="1">
        <f t="shared" si="59"/>
        <v>39361</v>
      </c>
      <c r="H464" s="1">
        <f t="shared" si="60"/>
        <v>39360</v>
      </c>
      <c r="I464" s="2">
        <f>IF(SUMIFS($B$2:$B$3564,$A$2:$A$3564,"="&amp;E464)=0,IF(SUMIFS($B$2:$B$3564,$A$2:$A$3564,"="&amp;F464)=0,IF(SUMIFS($B$2:$B$3564,$A$2:$A$3564,"="&amp;G464)=0,SUMIFS($B$2:$B$3564,$A$2:$A$3564,"="&amp;H464),SUMIFS($B$2:$B$3564,$A$2:$A$3564,"="&amp;G464)),SUMIFS($B$2:$B$3564,$A$2:$A$3564,"="&amp;F464)),SUMIFS($B$2:$B$3564,$A$2:$A$3564,"="&amp;E464))</f>
        <v>9.75</v>
      </c>
      <c r="K464" s="2">
        <f>SUMIFS($J$2:$J$3564,$A$2:$A$3564,"&gt;"&amp;E464,$A$2:$A$3564,"&lt;="&amp;A464)</f>
        <v>0</v>
      </c>
      <c r="L464" s="2">
        <f t="shared" si="61"/>
        <v>0</v>
      </c>
      <c r="M464" s="2">
        <f t="shared" si="62"/>
        <v>1</v>
      </c>
      <c r="N464">
        <f t="shared" si="63"/>
        <v>2.0305266160745523</v>
      </c>
    </row>
    <row r="465" spans="1:14" x14ac:dyDescent="0.3">
      <c r="A465" s="1">
        <v>39371</v>
      </c>
      <c r="B465">
        <v>10.15</v>
      </c>
      <c r="D465">
        <f t="shared" si="56"/>
        <v>2</v>
      </c>
      <c r="E465" s="1">
        <f t="shared" si="57"/>
        <v>39364</v>
      </c>
      <c r="F465" s="1">
        <f t="shared" si="58"/>
        <v>39363</v>
      </c>
      <c r="G465" s="1">
        <f t="shared" si="59"/>
        <v>39362</v>
      </c>
      <c r="H465" s="1">
        <f t="shared" si="60"/>
        <v>39361</v>
      </c>
      <c r="I465" s="2">
        <f>IF(SUMIFS($B$2:$B$3564,$A$2:$A$3564,"="&amp;E465)=0,IF(SUMIFS($B$2:$B$3564,$A$2:$A$3564,"="&amp;F465)=0,IF(SUMIFS($B$2:$B$3564,$A$2:$A$3564,"="&amp;G465)=0,SUMIFS($B$2:$B$3564,$A$2:$A$3564,"="&amp;H465),SUMIFS($B$2:$B$3564,$A$2:$A$3564,"="&amp;G465)),SUMIFS($B$2:$B$3564,$A$2:$A$3564,"="&amp;F465)),SUMIFS($B$2:$B$3564,$A$2:$A$3564,"="&amp;E465))</f>
        <v>9.91</v>
      </c>
      <c r="K465" s="2">
        <f>SUMIFS($J$2:$J$3564,$A$2:$A$3564,"&gt;"&amp;E465,$A$2:$A$3564,"&lt;="&amp;A465)</f>
        <v>0</v>
      </c>
      <c r="L465" s="2">
        <f t="shared" si="61"/>
        <v>0</v>
      </c>
      <c r="M465" s="2">
        <f t="shared" si="62"/>
        <v>1</v>
      </c>
      <c r="N465">
        <f t="shared" si="63"/>
        <v>2.3929357145899761</v>
      </c>
    </row>
    <row r="466" spans="1:14" x14ac:dyDescent="0.3">
      <c r="A466" s="1">
        <v>39372</v>
      </c>
      <c r="B466">
        <v>10.130000000000001</v>
      </c>
      <c r="D466">
        <f t="shared" si="56"/>
        <v>3</v>
      </c>
      <c r="E466" s="1">
        <f t="shared" si="57"/>
        <v>39365</v>
      </c>
      <c r="F466" s="1">
        <f t="shared" si="58"/>
        <v>39364</v>
      </c>
      <c r="G466" s="1">
        <f t="shared" si="59"/>
        <v>39363</v>
      </c>
      <c r="H466" s="1">
        <f t="shared" si="60"/>
        <v>39362</v>
      </c>
      <c r="I466" s="2">
        <f>IF(SUMIFS($B$2:$B$3564,$A$2:$A$3564,"="&amp;E466)=0,IF(SUMIFS($B$2:$B$3564,$A$2:$A$3564,"="&amp;F466)=0,IF(SUMIFS($B$2:$B$3564,$A$2:$A$3564,"="&amp;G466)=0,SUMIFS($B$2:$B$3564,$A$2:$A$3564,"="&amp;H466),SUMIFS($B$2:$B$3564,$A$2:$A$3564,"="&amp;G466)),SUMIFS($B$2:$B$3564,$A$2:$A$3564,"="&amp;F466)),SUMIFS($B$2:$B$3564,$A$2:$A$3564,"="&amp;E466))</f>
        <v>9.74</v>
      </c>
      <c r="K466" s="2">
        <f>SUMIFS($J$2:$J$3564,$A$2:$A$3564,"&gt;"&amp;E466,$A$2:$A$3564,"&lt;="&amp;A466)</f>
        <v>0</v>
      </c>
      <c r="L466" s="2">
        <f t="shared" si="61"/>
        <v>0</v>
      </c>
      <c r="M466" s="2">
        <f t="shared" si="62"/>
        <v>1</v>
      </c>
      <c r="N466">
        <f t="shared" si="63"/>
        <v>3.9260200606148343</v>
      </c>
    </row>
    <row r="467" spans="1:14" x14ac:dyDescent="0.3">
      <c r="A467" s="1">
        <v>39373</v>
      </c>
      <c r="B467">
        <v>10.09</v>
      </c>
      <c r="D467">
        <f t="shared" si="56"/>
        <v>4</v>
      </c>
      <c r="E467" s="1">
        <f t="shared" si="57"/>
        <v>39366</v>
      </c>
      <c r="F467" s="1">
        <f t="shared" si="58"/>
        <v>39365</v>
      </c>
      <c r="G467" s="1">
        <f t="shared" si="59"/>
        <v>39364</v>
      </c>
      <c r="H467" s="1">
        <f t="shared" si="60"/>
        <v>39363</v>
      </c>
      <c r="I467" s="2">
        <f>IF(SUMIFS($B$2:$B$3564,$A$2:$A$3564,"="&amp;E467)=0,IF(SUMIFS($B$2:$B$3564,$A$2:$A$3564,"="&amp;F467)=0,IF(SUMIFS($B$2:$B$3564,$A$2:$A$3564,"="&amp;G467)=0,SUMIFS($B$2:$B$3564,$A$2:$A$3564,"="&amp;H467),SUMIFS($B$2:$B$3564,$A$2:$A$3564,"="&amp;G467)),SUMIFS($B$2:$B$3564,$A$2:$A$3564,"="&amp;F467)),SUMIFS($B$2:$B$3564,$A$2:$A$3564,"="&amp;E467))</f>
        <v>9.81</v>
      </c>
      <c r="K467" s="2">
        <f>SUMIFS($J$2:$J$3564,$A$2:$A$3564,"&gt;"&amp;E467,$A$2:$A$3564,"&lt;="&amp;A467)</f>
        <v>0</v>
      </c>
      <c r="L467" s="2">
        <f t="shared" si="61"/>
        <v>0</v>
      </c>
      <c r="M467" s="2">
        <f t="shared" si="62"/>
        <v>1</v>
      </c>
      <c r="N467">
        <f t="shared" si="63"/>
        <v>2.8142560788245752</v>
      </c>
    </row>
    <row r="468" spans="1:14" x14ac:dyDescent="0.3">
      <c r="A468" s="1">
        <v>39374</v>
      </c>
      <c r="B468">
        <v>10.210000000000001</v>
      </c>
      <c r="D468">
        <f t="shared" si="56"/>
        <v>5</v>
      </c>
      <c r="E468" s="1">
        <f t="shared" si="57"/>
        <v>39367</v>
      </c>
      <c r="F468" s="1">
        <f t="shared" si="58"/>
        <v>39366</v>
      </c>
      <c r="G468" s="1">
        <f t="shared" si="59"/>
        <v>39365</v>
      </c>
      <c r="H468" s="1">
        <f t="shared" si="60"/>
        <v>39364</v>
      </c>
      <c r="I468" s="2">
        <f>IF(SUMIFS($B$2:$B$3564,$A$2:$A$3564,"="&amp;E468)=0,IF(SUMIFS($B$2:$B$3564,$A$2:$A$3564,"="&amp;F468)=0,IF(SUMIFS($B$2:$B$3564,$A$2:$A$3564,"="&amp;G468)=0,SUMIFS($B$2:$B$3564,$A$2:$A$3564,"="&amp;H468),SUMIFS($B$2:$B$3564,$A$2:$A$3564,"="&amp;G468)),SUMIFS($B$2:$B$3564,$A$2:$A$3564,"="&amp;F468)),SUMIFS($B$2:$B$3564,$A$2:$A$3564,"="&amp;E468))</f>
        <v>9.8000000000000007</v>
      </c>
      <c r="K468" s="2">
        <f>SUMIFS($J$2:$J$3564,$A$2:$A$3564,"&gt;"&amp;E468,$A$2:$A$3564,"&lt;="&amp;A468)</f>
        <v>0</v>
      </c>
      <c r="L468" s="2">
        <f t="shared" si="61"/>
        <v>0</v>
      </c>
      <c r="M468" s="2">
        <f t="shared" si="62"/>
        <v>1</v>
      </c>
      <c r="N468">
        <f t="shared" si="63"/>
        <v>4.0985246500047898</v>
      </c>
    </row>
    <row r="469" spans="1:14" x14ac:dyDescent="0.3">
      <c r="A469" s="1">
        <v>39377</v>
      </c>
      <c r="B469">
        <v>10.17</v>
      </c>
      <c r="D469">
        <f t="shared" si="56"/>
        <v>1</v>
      </c>
      <c r="E469" s="1">
        <f t="shared" si="57"/>
        <v>39370</v>
      </c>
      <c r="F469" s="1">
        <f t="shared" si="58"/>
        <v>39369</v>
      </c>
      <c r="G469" s="1">
        <f t="shared" si="59"/>
        <v>39368</v>
      </c>
      <c r="H469" s="1">
        <f t="shared" si="60"/>
        <v>39367</v>
      </c>
      <c r="I469" s="2">
        <f>IF(SUMIFS($B$2:$B$3564,$A$2:$A$3564,"="&amp;E469)=0,IF(SUMIFS($B$2:$B$3564,$A$2:$A$3564,"="&amp;F469)=0,IF(SUMIFS($B$2:$B$3564,$A$2:$A$3564,"="&amp;G469)=0,SUMIFS($B$2:$B$3564,$A$2:$A$3564,"="&amp;H469),SUMIFS($B$2:$B$3564,$A$2:$A$3564,"="&amp;G469)),SUMIFS($B$2:$B$3564,$A$2:$A$3564,"="&amp;F469)),SUMIFS($B$2:$B$3564,$A$2:$A$3564,"="&amp;E469))</f>
        <v>9.9499999999999993</v>
      </c>
      <c r="K469" s="2">
        <f>SUMIFS($J$2:$J$3564,$A$2:$A$3564,"&gt;"&amp;E469,$A$2:$A$3564,"&lt;="&amp;A469)</f>
        <v>0</v>
      </c>
      <c r="L469" s="2">
        <f t="shared" si="61"/>
        <v>0</v>
      </c>
      <c r="M469" s="2">
        <f t="shared" si="62"/>
        <v>1</v>
      </c>
      <c r="N469">
        <f t="shared" si="63"/>
        <v>2.1869658889967321</v>
      </c>
    </row>
    <row r="470" spans="1:14" x14ac:dyDescent="0.3">
      <c r="A470" s="1">
        <v>39378</v>
      </c>
      <c r="B470">
        <v>10.17</v>
      </c>
      <c r="D470">
        <f t="shared" si="56"/>
        <v>2</v>
      </c>
      <c r="E470" s="1">
        <f t="shared" si="57"/>
        <v>39371</v>
      </c>
      <c r="F470" s="1">
        <f t="shared" si="58"/>
        <v>39370</v>
      </c>
      <c r="G470" s="1">
        <f t="shared" si="59"/>
        <v>39369</v>
      </c>
      <c r="H470" s="1">
        <f t="shared" si="60"/>
        <v>39368</v>
      </c>
      <c r="I470" s="2">
        <f>IF(SUMIFS($B$2:$B$3564,$A$2:$A$3564,"="&amp;E470)=0,IF(SUMIFS($B$2:$B$3564,$A$2:$A$3564,"="&amp;F470)=0,IF(SUMIFS($B$2:$B$3564,$A$2:$A$3564,"="&amp;G470)=0,SUMIFS($B$2:$B$3564,$A$2:$A$3564,"="&amp;H470),SUMIFS($B$2:$B$3564,$A$2:$A$3564,"="&amp;G470)),SUMIFS($B$2:$B$3564,$A$2:$A$3564,"="&amp;F470)),SUMIFS($B$2:$B$3564,$A$2:$A$3564,"="&amp;E470))</f>
        <v>10.15</v>
      </c>
      <c r="K470" s="2">
        <f>SUMIFS($J$2:$J$3564,$A$2:$A$3564,"&gt;"&amp;E470,$A$2:$A$3564,"&lt;="&amp;A470)</f>
        <v>0</v>
      </c>
      <c r="L470" s="2">
        <f t="shared" si="61"/>
        <v>0</v>
      </c>
      <c r="M470" s="2">
        <f t="shared" si="62"/>
        <v>1</v>
      </c>
      <c r="N470">
        <f t="shared" si="63"/>
        <v>0.19685045726721534</v>
      </c>
    </row>
    <row r="471" spans="1:14" x14ac:dyDescent="0.3">
      <c r="A471" s="1">
        <v>39379</v>
      </c>
      <c r="B471">
        <v>10.14</v>
      </c>
      <c r="D471">
        <f t="shared" si="56"/>
        <v>3</v>
      </c>
      <c r="E471" s="1">
        <f t="shared" si="57"/>
        <v>39372</v>
      </c>
      <c r="F471" s="1">
        <f t="shared" si="58"/>
        <v>39371</v>
      </c>
      <c r="G471" s="1">
        <f t="shared" si="59"/>
        <v>39370</v>
      </c>
      <c r="H471" s="1">
        <f t="shared" si="60"/>
        <v>39369</v>
      </c>
      <c r="I471" s="2">
        <f>IF(SUMIFS($B$2:$B$3564,$A$2:$A$3564,"="&amp;E471)=0,IF(SUMIFS($B$2:$B$3564,$A$2:$A$3564,"="&amp;F471)=0,IF(SUMIFS($B$2:$B$3564,$A$2:$A$3564,"="&amp;G471)=0,SUMIFS($B$2:$B$3564,$A$2:$A$3564,"="&amp;H471),SUMIFS($B$2:$B$3564,$A$2:$A$3564,"="&amp;G471)),SUMIFS($B$2:$B$3564,$A$2:$A$3564,"="&amp;F471)),SUMIFS($B$2:$B$3564,$A$2:$A$3564,"="&amp;E471))</f>
        <v>10.130000000000001</v>
      </c>
      <c r="K471" s="2">
        <f>SUMIFS($J$2:$J$3564,$A$2:$A$3564,"&gt;"&amp;E471,$A$2:$A$3564,"&lt;="&amp;A471)</f>
        <v>0</v>
      </c>
      <c r="L471" s="2">
        <f t="shared" si="61"/>
        <v>0</v>
      </c>
      <c r="M471" s="2">
        <f t="shared" si="62"/>
        <v>1</v>
      </c>
      <c r="N471">
        <f t="shared" si="63"/>
        <v>9.8667990244510631E-2</v>
      </c>
    </row>
    <row r="472" spans="1:14" x14ac:dyDescent="0.3">
      <c r="A472" s="1">
        <v>39380</v>
      </c>
      <c r="B472">
        <v>10.220000000000001</v>
      </c>
      <c r="D472">
        <f t="shared" si="56"/>
        <v>4</v>
      </c>
      <c r="E472" s="1">
        <f t="shared" si="57"/>
        <v>39373</v>
      </c>
      <c r="F472" s="1">
        <f t="shared" si="58"/>
        <v>39372</v>
      </c>
      <c r="G472" s="1">
        <f t="shared" si="59"/>
        <v>39371</v>
      </c>
      <c r="H472" s="1">
        <f t="shared" si="60"/>
        <v>39370</v>
      </c>
      <c r="I472" s="2">
        <f>IF(SUMIFS($B$2:$B$3564,$A$2:$A$3564,"="&amp;E472)=0,IF(SUMIFS($B$2:$B$3564,$A$2:$A$3564,"="&amp;F472)=0,IF(SUMIFS($B$2:$B$3564,$A$2:$A$3564,"="&amp;G472)=0,SUMIFS($B$2:$B$3564,$A$2:$A$3564,"="&amp;H472),SUMIFS($B$2:$B$3564,$A$2:$A$3564,"="&amp;G472)),SUMIFS($B$2:$B$3564,$A$2:$A$3564,"="&amp;F472)),SUMIFS($B$2:$B$3564,$A$2:$A$3564,"="&amp;E472))</f>
        <v>10.09</v>
      </c>
      <c r="K472" s="2">
        <f>SUMIFS($J$2:$J$3564,$A$2:$A$3564,"&gt;"&amp;E472,$A$2:$A$3564,"&lt;="&amp;A472)</f>
        <v>0</v>
      </c>
      <c r="L472" s="2">
        <f t="shared" si="61"/>
        <v>0</v>
      </c>
      <c r="M472" s="2">
        <f t="shared" si="62"/>
        <v>1</v>
      </c>
      <c r="N472">
        <f t="shared" si="63"/>
        <v>1.2801750410040944</v>
      </c>
    </row>
    <row r="473" spans="1:14" x14ac:dyDescent="0.3">
      <c r="A473" s="1">
        <v>39381</v>
      </c>
      <c r="B473">
        <v>10.15</v>
      </c>
      <c r="D473">
        <f t="shared" si="56"/>
        <v>5</v>
      </c>
      <c r="E473" s="1">
        <f t="shared" si="57"/>
        <v>39374</v>
      </c>
      <c r="F473" s="1">
        <f t="shared" si="58"/>
        <v>39373</v>
      </c>
      <c r="G473" s="1">
        <f t="shared" si="59"/>
        <v>39372</v>
      </c>
      <c r="H473" s="1">
        <f t="shared" si="60"/>
        <v>39371</v>
      </c>
      <c r="I473" s="2">
        <f>IF(SUMIFS($B$2:$B$3564,$A$2:$A$3564,"="&amp;E473)=0,IF(SUMIFS($B$2:$B$3564,$A$2:$A$3564,"="&amp;F473)=0,IF(SUMIFS($B$2:$B$3564,$A$2:$A$3564,"="&amp;G473)=0,SUMIFS($B$2:$B$3564,$A$2:$A$3564,"="&amp;H473),SUMIFS($B$2:$B$3564,$A$2:$A$3564,"="&amp;G473)),SUMIFS($B$2:$B$3564,$A$2:$A$3564,"="&amp;F473)),SUMIFS($B$2:$B$3564,$A$2:$A$3564,"="&amp;E473))</f>
        <v>10.210000000000001</v>
      </c>
      <c r="K473" s="2">
        <f>SUMIFS($J$2:$J$3564,$A$2:$A$3564,"&gt;"&amp;E473,$A$2:$A$3564,"&lt;="&amp;A473)</f>
        <v>0</v>
      </c>
      <c r="L473" s="2">
        <f t="shared" si="61"/>
        <v>0</v>
      </c>
      <c r="M473" s="2">
        <f t="shared" si="62"/>
        <v>1</v>
      </c>
      <c r="N473">
        <f t="shared" si="63"/>
        <v>-0.58939266887779129</v>
      </c>
    </row>
    <row r="474" spans="1:14" x14ac:dyDescent="0.3">
      <c r="A474" s="1">
        <v>39384</v>
      </c>
      <c r="B474">
        <v>10.07</v>
      </c>
      <c r="D474">
        <f t="shared" si="56"/>
        <v>1</v>
      </c>
      <c r="E474" s="1">
        <f t="shared" si="57"/>
        <v>39377</v>
      </c>
      <c r="F474" s="1">
        <f t="shared" si="58"/>
        <v>39376</v>
      </c>
      <c r="G474" s="1">
        <f t="shared" si="59"/>
        <v>39375</v>
      </c>
      <c r="H474" s="1">
        <f t="shared" si="60"/>
        <v>39374</v>
      </c>
      <c r="I474" s="2">
        <f>IF(SUMIFS($B$2:$B$3564,$A$2:$A$3564,"="&amp;E474)=0,IF(SUMIFS($B$2:$B$3564,$A$2:$A$3564,"="&amp;F474)=0,IF(SUMIFS($B$2:$B$3564,$A$2:$A$3564,"="&amp;G474)=0,SUMIFS($B$2:$B$3564,$A$2:$A$3564,"="&amp;H474),SUMIFS($B$2:$B$3564,$A$2:$A$3564,"="&amp;G474)),SUMIFS($B$2:$B$3564,$A$2:$A$3564,"="&amp;F474)),SUMIFS($B$2:$B$3564,$A$2:$A$3564,"="&amp;E474))</f>
        <v>10.17</v>
      </c>
      <c r="K474" s="2">
        <f>SUMIFS($J$2:$J$3564,$A$2:$A$3564,"&gt;"&amp;E474,$A$2:$A$3564,"&lt;="&amp;A474)</f>
        <v>0</v>
      </c>
      <c r="L474" s="2">
        <f t="shared" si="61"/>
        <v>0</v>
      </c>
      <c r="M474" s="2">
        <f t="shared" si="62"/>
        <v>1</v>
      </c>
      <c r="N474">
        <f t="shared" si="63"/>
        <v>-0.98815033299976474</v>
      </c>
    </row>
    <row r="475" spans="1:14" x14ac:dyDescent="0.3">
      <c r="A475" s="1">
        <v>39385</v>
      </c>
      <c r="B475">
        <v>10.07</v>
      </c>
      <c r="D475">
        <f t="shared" si="56"/>
        <v>2</v>
      </c>
      <c r="E475" s="1">
        <f t="shared" si="57"/>
        <v>39378</v>
      </c>
      <c r="F475" s="1">
        <f t="shared" si="58"/>
        <v>39377</v>
      </c>
      <c r="G475" s="1">
        <f t="shared" si="59"/>
        <v>39376</v>
      </c>
      <c r="H475" s="1">
        <f t="shared" si="60"/>
        <v>39375</v>
      </c>
      <c r="I475" s="2">
        <f>IF(SUMIFS($B$2:$B$3564,$A$2:$A$3564,"="&amp;E475)=0,IF(SUMIFS($B$2:$B$3564,$A$2:$A$3564,"="&amp;F475)=0,IF(SUMIFS($B$2:$B$3564,$A$2:$A$3564,"="&amp;G475)=0,SUMIFS($B$2:$B$3564,$A$2:$A$3564,"="&amp;H475),SUMIFS($B$2:$B$3564,$A$2:$A$3564,"="&amp;G475)),SUMIFS($B$2:$B$3564,$A$2:$A$3564,"="&amp;F475)),SUMIFS($B$2:$B$3564,$A$2:$A$3564,"="&amp;E475))</f>
        <v>10.17</v>
      </c>
      <c r="K475" s="2">
        <f>SUMIFS($J$2:$J$3564,$A$2:$A$3564,"&gt;"&amp;E475,$A$2:$A$3564,"&lt;="&amp;A475)</f>
        <v>0</v>
      </c>
      <c r="L475" s="2">
        <f t="shared" si="61"/>
        <v>0</v>
      </c>
      <c r="M475" s="2">
        <f t="shared" si="62"/>
        <v>1</v>
      </c>
      <c r="N475">
        <f t="shared" si="63"/>
        <v>-0.98815033299976474</v>
      </c>
    </row>
    <row r="476" spans="1:14" x14ac:dyDescent="0.3">
      <c r="A476" s="1">
        <v>39386</v>
      </c>
      <c r="B476">
        <v>9.98</v>
      </c>
      <c r="D476">
        <f t="shared" si="56"/>
        <v>3</v>
      </c>
      <c r="E476" s="1">
        <f t="shared" si="57"/>
        <v>39379</v>
      </c>
      <c r="F476" s="1">
        <f t="shared" si="58"/>
        <v>39378</v>
      </c>
      <c r="G476" s="1">
        <f t="shared" si="59"/>
        <v>39377</v>
      </c>
      <c r="H476" s="1">
        <f t="shared" si="60"/>
        <v>39376</v>
      </c>
      <c r="I476" s="2">
        <f>IF(SUMIFS($B$2:$B$3564,$A$2:$A$3564,"="&amp;E476)=0,IF(SUMIFS($B$2:$B$3564,$A$2:$A$3564,"="&amp;F476)=0,IF(SUMIFS($B$2:$B$3564,$A$2:$A$3564,"="&amp;G476)=0,SUMIFS($B$2:$B$3564,$A$2:$A$3564,"="&amp;H476),SUMIFS($B$2:$B$3564,$A$2:$A$3564,"="&amp;G476)),SUMIFS($B$2:$B$3564,$A$2:$A$3564,"="&amp;F476)),SUMIFS($B$2:$B$3564,$A$2:$A$3564,"="&amp;E476))</f>
        <v>10.14</v>
      </c>
      <c r="K476" s="2">
        <f>SUMIFS($J$2:$J$3564,$A$2:$A$3564,"&gt;"&amp;E476,$A$2:$A$3564,"&lt;="&amp;A476)</f>
        <v>0</v>
      </c>
      <c r="L476" s="2">
        <f t="shared" si="61"/>
        <v>0</v>
      </c>
      <c r="M476" s="2">
        <f t="shared" si="62"/>
        <v>1</v>
      </c>
      <c r="N476">
        <f t="shared" si="63"/>
        <v>-1.5904907839664466</v>
      </c>
    </row>
    <row r="477" spans="1:14" x14ac:dyDescent="0.3">
      <c r="A477" s="1">
        <v>39387</v>
      </c>
      <c r="B477">
        <v>9.91</v>
      </c>
      <c r="D477">
        <f t="shared" si="56"/>
        <v>4</v>
      </c>
      <c r="E477" s="1">
        <f t="shared" si="57"/>
        <v>39380</v>
      </c>
      <c r="F477" s="1">
        <f t="shared" si="58"/>
        <v>39379</v>
      </c>
      <c r="G477" s="1">
        <f t="shared" si="59"/>
        <v>39378</v>
      </c>
      <c r="H477" s="1">
        <f t="shared" si="60"/>
        <v>39377</v>
      </c>
      <c r="I477" s="2">
        <f>IF(SUMIFS($B$2:$B$3564,$A$2:$A$3564,"="&amp;E477)=0,IF(SUMIFS($B$2:$B$3564,$A$2:$A$3564,"="&amp;F477)=0,IF(SUMIFS($B$2:$B$3564,$A$2:$A$3564,"="&amp;G477)=0,SUMIFS($B$2:$B$3564,$A$2:$A$3564,"="&amp;H477),SUMIFS($B$2:$B$3564,$A$2:$A$3564,"="&amp;G477)),SUMIFS($B$2:$B$3564,$A$2:$A$3564,"="&amp;F477)),SUMIFS($B$2:$B$3564,$A$2:$A$3564,"="&amp;E477))</f>
        <v>10.220000000000001</v>
      </c>
      <c r="K477" s="2">
        <f>SUMIFS($J$2:$J$3564,$A$2:$A$3564,"&gt;"&amp;E477,$A$2:$A$3564,"&lt;="&amp;A477)</f>
        <v>0</v>
      </c>
      <c r="L477" s="2">
        <f t="shared" si="61"/>
        <v>0</v>
      </c>
      <c r="M477" s="2">
        <f t="shared" si="62"/>
        <v>1</v>
      </c>
      <c r="N477">
        <f t="shared" si="63"/>
        <v>-3.0802236433661778</v>
      </c>
    </row>
    <row r="478" spans="1:14" x14ac:dyDescent="0.3">
      <c r="A478" s="1">
        <v>39388</v>
      </c>
      <c r="B478">
        <v>9.94</v>
      </c>
      <c r="D478">
        <f t="shared" si="56"/>
        <v>5</v>
      </c>
      <c r="E478" s="1">
        <f t="shared" si="57"/>
        <v>39381</v>
      </c>
      <c r="F478" s="1">
        <f t="shared" si="58"/>
        <v>39380</v>
      </c>
      <c r="G478" s="1">
        <f t="shared" si="59"/>
        <v>39379</v>
      </c>
      <c r="H478" s="1">
        <f t="shared" si="60"/>
        <v>39378</v>
      </c>
      <c r="I478" s="2">
        <f>IF(SUMIFS($B$2:$B$3564,$A$2:$A$3564,"="&amp;E478)=0,IF(SUMIFS($B$2:$B$3564,$A$2:$A$3564,"="&amp;F478)=0,IF(SUMIFS($B$2:$B$3564,$A$2:$A$3564,"="&amp;G478)=0,SUMIFS($B$2:$B$3564,$A$2:$A$3564,"="&amp;H478),SUMIFS($B$2:$B$3564,$A$2:$A$3564,"="&amp;G478)),SUMIFS($B$2:$B$3564,$A$2:$A$3564,"="&amp;F478)),SUMIFS($B$2:$B$3564,$A$2:$A$3564,"="&amp;E478))</f>
        <v>10.15</v>
      </c>
      <c r="K478" s="2">
        <f>SUMIFS($J$2:$J$3564,$A$2:$A$3564,"&gt;"&amp;E478,$A$2:$A$3564,"&lt;="&amp;A478)</f>
        <v>0</v>
      </c>
      <c r="L478" s="2">
        <f t="shared" si="61"/>
        <v>0</v>
      </c>
      <c r="M478" s="2">
        <f t="shared" si="62"/>
        <v>1</v>
      </c>
      <c r="N478">
        <f t="shared" si="63"/>
        <v>-2.0906684819313712</v>
      </c>
    </row>
    <row r="479" spans="1:14" x14ac:dyDescent="0.3">
      <c r="A479" s="1">
        <v>39391</v>
      </c>
      <c r="B479">
        <v>9.9</v>
      </c>
      <c r="D479">
        <f t="shared" si="56"/>
        <v>1</v>
      </c>
      <c r="E479" s="1">
        <f t="shared" si="57"/>
        <v>39384</v>
      </c>
      <c r="F479" s="1">
        <f t="shared" si="58"/>
        <v>39383</v>
      </c>
      <c r="G479" s="1">
        <f t="shared" si="59"/>
        <v>39382</v>
      </c>
      <c r="H479" s="1">
        <f t="shared" si="60"/>
        <v>39381</v>
      </c>
      <c r="I479" s="2">
        <f>IF(SUMIFS($B$2:$B$3564,$A$2:$A$3564,"="&amp;E479)=0,IF(SUMIFS($B$2:$B$3564,$A$2:$A$3564,"="&amp;F479)=0,IF(SUMIFS($B$2:$B$3564,$A$2:$A$3564,"="&amp;G479)=0,SUMIFS($B$2:$B$3564,$A$2:$A$3564,"="&amp;H479),SUMIFS($B$2:$B$3564,$A$2:$A$3564,"="&amp;G479)),SUMIFS($B$2:$B$3564,$A$2:$A$3564,"="&amp;F479)),SUMIFS($B$2:$B$3564,$A$2:$A$3564,"="&amp;E479))</f>
        <v>10.07</v>
      </c>
      <c r="K479" s="2">
        <f>SUMIFS($J$2:$J$3564,$A$2:$A$3564,"&gt;"&amp;E479,$A$2:$A$3564,"&lt;="&amp;A479)</f>
        <v>0</v>
      </c>
      <c r="L479" s="2">
        <f t="shared" si="61"/>
        <v>0</v>
      </c>
      <c r="M479" s="2">
        <f t="shared" si="62"/>
        <v>1</v>
      </c>
      <c r="N479">
        <f t="shared" si="63"/>
        <v>-1.7025949589926654</v>
      </c>
    </row>
    <row r="480" spans="1:14" x14ac:dyDescent="0.3">
      <c r="A480" s="1">
        <v>39392</v>
      </c>
      <c r="B480">
        <v>10.050000000000001</v>
      </c>
      <c r="D480">
        <f t="shared" si="56"/>
        <v>2</v>
      </c>
      <c r="E480" s="1">
        <f t="shared" si="57"/>
        <v>39385</v>
      </c>
      <c r="F480" s="1">
        <f t="shared" si="58"/>
        <v>39384</v>
      </c>
      <c r="G480" s="1">
        <f t="shared" si="59"/>
        <v>39383</v>
      </c>
      <c r="H480" s="1">
        <f t="shared" si="60"/>
        <v>39382</v>
      </c>
      <c r="I480" s="2">
        <f>IF(SUMIFS($B$2:$B$3564,$A$2:$A$3564,"="&amp;E480)=0,IF(SUMIFS($B$2:$B$3564,$A$2:$A$3564,"="&amp;F480)=0,IF(SUMIFS($B$2:$B$3564,$A$2:$A$3564,"="&amp;G480)=0,SUMIFS($B$2:$B$3564,$A$2:$A$3564,"="&amp;H480),SUMIFS($B$2:$B$3564,$A$2:$A$3564,"="&amp;G480)),SUMIFS($B$2:$B$3564,$A$2:$A$3564,"="&amp;F480)),SUMIFS($B$2:$B$3564,$A$2:$A$3564,"="&amp;E480))</f>
        <v>10.07</v>
      </c>
      <c r="K480" s="2">
        <f>SUMIFS($J$2:$J$3564,$A$2:$A$3564,"&gt;"&amp;E480,$A$2:$A$3564,"&lt;="&amp;A480)</f>
        <v>0</v>
      </c>
      <c r="L480" s="2">
        <f t="shared" si="61"/>
        <v>0</v>
      </c>
      <c r="M480" s="2">
        <f t="shared" si="62"/>
        <v>1</v>
      </c>
      <c r="N480">
        <f t="shared" si="63"/>
        <v>-0.198807222538608</v>
      </c>
    </row>
    <row r="481" spans="1:14" x14ac:dyDescent="0.3">
      <c r="A481" s="1">
        <v>39393</v>
      </c>
      <c r="B481">
        <v>10.15</v>
      </c>
      <c r="D481">
        <f t="shared" si="56"/>
        <v>3</v>
      </c>
      <c r="E481" s="1">
        <f t="shared" si="57"/>
        <v>39386</v>
      </c>
      <c r="F481" s="1">
        <f t="shared" si="58"/>
        <v>39385</v>
      </c>
      <c r="G481" s="1">
        <f t="shared" si="59"/>
        <v>39384</v>
      </c>
      <c r="H481" s="1">
        <f t="shared" si="60"/>
        <v>39383</v>
      </c>
      <c r="I481" s="2">
        <f>IF(SUMIFS($B$2:$B$3564,$A$2:$A$3564,"="&amp;E481)=0,IF(SUMIFS($B$2:$B$3564,$A$2:$A$3564,"="&amp;F481)=0,IF(SUMIFS($B$2:$B$3564,$A$2:$A$3564,"="&amp;G481)=0,SUMIFS($B$2:$B$3564,$A$2:$A$3564,"="&amp;H481),SUMIFS($B$2:$B$3564,$A$2:$A$3564,"="&amp;G481)),SUMIFS($B$2:$B$3564,$A$2:$A$3564,"="&amp;F481)),SUMIFS($B$2:$B$3564,$A$2:$A$3564,"="&amp;E481))</f>
        <v>9.98</v>
      </c>
      <c r="K481" s="2">
        <f>SUMIFS($J$2:$J$3564,$A$2:$A$3564,"&gt;"&amp;E481,$A$2:$A$3564,"&lt;="&amp;A481)</f>
        <v>0</v>
      </c>
      <c r="L481" s="2">
        <f t="shared" si="61"/>
        <v>0</v>
      </c>
      <c r="M481" s="2">
        <f t="shared" si="62"/>
        <v>1</v>
      </c>
      <c r="N481">
        <f t="shared" si="63"/>
        <v>1.6890615164423801</v>
      </c>
    </row>
    <row r="482" spans="1:14" x14ac:dyDescent="0.3">
      <c r="A482" s="1">
        <v>39394</v>
      </c>
      <c r="B482">
        <v>10.15</v>
      </c>
      <c r="D482">
        <f t="shared" si="56"/>
        <v>4</v>
      </c>
      <c r="E482" s="1">
        <f t="shared" si="57"/>
        <v>39387</v>
      </c>
      <c r="F482" s="1">
        <f t="shared" si="58"/>
        <v>39386</v>
      </c>
      <c r="G482" s="1">
        <f t="shared" si="59"/>
        <v>39385</v>
      </c>
      <c r="H482" s="1">
        <f t="shared" si="60"/>
        <v>39384</v>
      </c>
      <c r="I482" s="2">
        <f>IF(SUMIFS($B$2:$B$3564,$A$2:$A$3564,"="&amp;E482)=0,IF(SUMIFS($B$2:$B$3564,$A$2:$A$3564,"="&amp;F482)=0,IF(SUMIFS($B$2:$B$3564,$A$2:$A$3564,"="&amp;G482)=0,SUMIFS($B$2:$B$3564,$A$2:$A$3564,"="&amp;H482),SUMIFS($B$2:$B$3564,$A$2:$A$3564,"="&amp;G482)),SUMIFS($B$2:$B$3564,$A$2:$A$3564,"="&amp;F482)),SUMIFS($B$2:$B$3564,$A$2:$A$3564,"="&amp;E482))</f>
        <v>9.91</v>
      </c>
      <c r="K482" s="2">
        <f>SUMIFS($J$2:$J$3564,$A$2:$A$3564,"&gt;"&amp;E482,$A$2:$A$3564,"&lt;="&amp;A482)</f>
        <v>0</v>
      </c>
      <c r="L482" s="2">
        <f t="shared" si="61"/>
        <v>0</v>
      </c>
      <c r="M482" s="2">
        <f t="shared" si="62"/>
        <v>1</v>
      </c>
      <c r="N482">
        <f t="shared" si="63"/>
        <v>2.3929357145899761</v>
      </c>
    </row>
    <row r="483" spans="1:14" x14ac:dyDescent="0.3">
      <c r="A483" s="1">
        <v>39395</v>
      </c>
      <c r="B483">
        <v>10.029999999999999</v>
      </c>
      <c r="D483">
        <f t="shared" si="56"/>
        <v>5</v>
      </c>
      <c r="E483" s="1">
        <f t="shared" si="57"/>
        <v>39388</v>
      </c>
      <c r="F483" s="1">
        <f t="shared" si="58"/>
        <v>39387</v>
      </c>
      <c r="G483" s="1">
        <f t="shared" si="59"/>
        <v>39386</v>
      </c>
      <c r="H483" s="1">
        <f t="shared" si="60"/>
        <v>39385</v>
      </c>
      <c r="I483" s="2">
        <f>IF(SUMIFS($B$2:$B$3564,$A$2:$A$3564,"="&amp;E483)=0,IF(SUMIFS($B$2:$B$3564,$A$2:$A$3564,"="&amp;F483)=0,IF(SUMIFS($B$2:$B$3564,$A$2:$A$3564,"="&amp;G483)=0,SUMIFS($B$2:$B$3564,$A$2:$A$3564,"="&amp;H483),SUMIFS($B$2:$B$3564,$A$2:$A$3564,"="&amp;G483)),SUMIFS($B$2:$B$3564,$A$2:$A$3564,"="&amp;F483)),SUMIFS($B$2:$B$3564,$A$2:$A$3564,"="&amp;E483))</f>
        <v>9.94</v>
      </c>
      <c r="K483" s="2">
        <f>SUMIFS($J$2:$J$3564,$A$2:$A$3564,"&gt;"&amp;E483,$A$2:$A$3564,"&lt;="&amp;A483)</f>
        <v>0</v>
      </c>
      <c r="L483" s="2">
        <f t="shared" si="61"/>
        <v>0</v>
      </c>
      <c r="M483" s="2">
        <f t="shared" si="62"/>
        <v>1</v>
      </c>
      <c r="N483">
        <f t="shared" si="63"/>
        <v>0.90135813053613889</v>
      </c>
    </row>
    <row r="484" spans="1:14" x14ac:dyDescent="0.3">
      <c r="A484" s="1">
        <v>39398</v>
      </c>
      <c r="B484">
        <v>9.9600000000000009</v>
      </c>
      <c r="D484">
        <f t="shared" si="56"/>
        <v>1</v>
      </c>
      <c r="E484" s="1">
        <f t="shared" si="57"/>
        <v>39391</v>
      </c>
      <c r="F484" s="1">
        <f t="shared" si="58"/>
        <v>39390</v>
      </c>
      <c r="G484" s="1">
        <f t="shared" si="59"/>
        <v>39389</v>
      </c>
      <c r="H484" s="1">
        <f t="shared" si="60"/>
        <v>39388</v>
      </c>
      <c r="I484" s="2">
        <f>IF(SUMIFS($B$2:$B$3564,$A$2:$A$3564,"="&amp;E484)=0,IF(SUMIFS($B$2:$B$3564,$A$2:$A$3564,"="&amp;F484)=0,IF(SUMIFS($B$2:$B$3564,$A$2:$A$3564,"="&amp;G484)=0,SUMIFS($B$2:$B$3564,$A$2:$A$3564,"="&amp;H484),SUMIFS($B$2:$B$3564,$A$2:$A$3564,"="&amp;G484)),SUMIFS($B$2:$B$3564,$A$2:$A$3564,"="&amp;F484)),SUMIFS($B$2:$B$3564,$A$2:$A$3564,"="&amp;E484))</f>
        <v>9.9</v>
      </c>
      <c r="K484" s="2">
        <f>SUMIFS($J$2:$J$3564,$A$2:$A$3564,"&gt;"&amp;E484,$A$2:$A$3564,"&lt;="&amp;A484)</f>
        <v>0</v>
      </c>
      <c r="L484" s="2">
        <f t="shared" si="61"/>
        <v>0</v>
      </c>
      <c r="M484" s="2">
        <f t="shared" si="62"/>
        <v>1</v>
      </c>
      <c r="N484">
        <f t="shared" si="63"/>
        <v>0.60423144559626618</v>
      </c>
    </row>
    <row r="485" spans="1:14" x14ac:dyDescent="0.3">
      <c r="A485" s="1">
        <v>39399</v>
      </c>
      <c r="B485">
        <v>9.9</v>
      </c>
      <c r="D485">
        <f t="shared" si="56"/>
        <v>2</v>
      </c>
      <c r="E485" s="1">
        <f t="shared" si="57"/>
        <v>39392</v>
      </c>
      <c r="F485" s="1">
        <f t="shared" si="58"/>
        <v>39391</v>
      </c>
      <c r="G485" s="1">
        <f t="shared" si="59"/>
        <v>39390</v>
      </c>
      <c r="H485" s="1">
        <f t="shared" si="60"/>
        <v>39389</v>
      </c>
      <c r="I485" s="2">
        <f>IF(SUMIFS($B$2:$B$3564,$A$2:$A$3564,"="&amp;E485)=0,IF(SUMIFS($B$2:$B$3564,$A$2:$A$3564,"="&amp;F485)=0,IF(SUMIFS($B$2:$B$3564,$A$2:$A$3564,"="&amp;G485)=0,SUMIFS($B$2:$B$3564,$A$2:$A$3564,"="&amp;H485),SUMIFS($B$2:$B$3564,$A$2:$A$3564,"="&amp;G485)),SUMIFS($B$2:$B$3564,$A$2:$A$3564,"="&amp;F485)),SUMIFS($B$2:$B$3564,$A$2:$A$3564,"="&amp;E485))</f>
        <v>10.050000000000001</v>
      </c>
      <c r="K485" s="2">
        <f>SUMIFS($J$2:$J$3564,$A$2:$A$3564,"&gt;"&amp;E485,$A$2:$A$3564,"&lt;="&amp;A485)</f>
        <v>0</v>
      </c>
      <c r="L485" s="2">
        <f t="shared" si="61"/>
        <v>0</v>
      </c>
      <c r="M485" s="2">
        <f t="shared" si="62"/>
        <v>1</v>
      </c>
      <c r="N485">
        <f t="shared" si="63"/>
        <v>-1.5037877364540559</v>
      </c>
    </row>
    <row r="486" spans="1:14" x14ac:dyDescent="0.3">
      <c r="A486" s="1">
        <v>39400</v>
      </c>
      <c r="B486">
        <v>9.94</v>
      </c>
      <c r="D486">
        <f t="shared" si="56"/>
        <v>3</v>
      </c>
      <c r="E486" s="1">
        <f t="shared" si="57"/>
        <v>39393</v>
      </c>
      <c r="F486" s="1">
        <f t="shared" si="58"/>
        <v>39392</v>
      </c>
      <c r="G486" s="1">
        <f t="shared" si="59"/>
        <v>39391</v>
      </c>
      <c r="H486" s="1">
        <f t="shared" si="60"/>
        <v>39390</v>
      </c>
      <c r="I486" s="2">
        <f>IF(SUMIFS($B$2:$B$3564,$A$2:$A$3564,"="&amp;E486)=0,IF(SUMIFS($B$2:$B$3564,$A$2:$A$3564,"="&amp;F486)=0,IF(SUMIFS($B$2:$B$3564,$A$2:$A$3564,"="&amp;G486)=0,SUMIFS($B$2:$B$3564,$A$2:$A$3564,"="&amp;H486),SUMIFS($B$2:$B$3564,$A$2:$A$3564,"="&amp;G486)),SUMIFS($B$2:$B$3564,$A$2:$A$3564,"="&amp;F486)),SUMIFS($B$2:$B$3564,$A$2:$A$3564,"="&amp;E486))</f>
        <v>10.15</v>
      </c>
      <c r="K486" s="2">
        <f>SUMIFS($J$2:$J$3564,$A$2:$A$3564,"&gt;"&amp;E486,$A$2:$A$3564,"&lt;="&amp;A486)</f>
        <v>0</v>
      </c>
      <c r="L486" s="2">
        <f t="shared" si="61"/>
        <v>0</v>
      </c>
      <c r="M486" s="2">
        <f t="shared" si="62"/>
        <v>1</v>
      </c>
      <c r="N486">
        <f t="shared" si="63"/>
        <v>-2.0906684819313712</v>
      </c>
    </row>
    <row r="487" spans="1:14" x14ac:dyDescent="0.3">
      <c r="A487" s="1">
        <v>39401</v>
      </c>
      <c r="B487">
        <v>9.9</v>
      </c>
      <c r="D487">
        <f t="shared" si="56"/>
        <v>4</v>
      </c>
      <c r="E487" s="1">
        <f t="shared" si="57"/>
        <v>39394</v>
      </c>
      <c r="F487" s="1">
        <f t="shared" si="58"/>
        <v>39393</v>
      </c>
      <c r="G487" s="1">
        <f t="shared" si="59"/>
        <v>39392</v>
      </c>
      <c r="H487" s="1">
        <f t="shared" si="60"/>
        <v>39391</v>
      </c>
      <c r="I487" s="2">
        <f>IF(SUMIFS($B$2:$B$3564,$A$2:$A$3564,"="&amp;E487)=0,IF(SUMIFS($B$2:$B$3564,$A$2:$A$3564,"="&amp;F487)=0,IF(SUMIFS($B$2:$B$3564,$A$2:$A$3564,"="&amp;G487)=0,SUMIFS($B$2:$B$3564,$A$2:$A$3564,"="&amp;H487),SUMIFS($B$2:$B$3564,$A$2:$A$3564,"="&amp;G487)),SUMIFS($B$2:$B$3564,$A$2:$A$3564,"="&amp;F487)),SUMIFS($B$2:$B$3564,$A$2:$A$3564,"="&amp;E487))</f>
        <v>10.15</v>
      </c>
      <c r="K487" s="2">
        <f>SUMIFS($J$2:$J$3564,$A$2:$A$3564,"&gt;"&amp;E487,$A$2:$A$3564,"&lt;="&amp;A487)</f>
        <v>0</v>
      </c>
      <c r="L487" s="2">
        <f t="shared" si="61"/>
        <v>0</v>
      </c>
      <c r="M487" s="2">
        <f t="shared" si="62"/>
        <v>1</v>
      </c>
      <c r="N487">
        <f t="shared" si="63"/>
        <v>-2.4938948347252068</v>
      </c>
    </row>
    <row r="488" spans="1:14" x14ac:dyDescent="0.3">
      <c r="A488" s="1">
        <v>39402</v>
      </c>
      <c r="B488">
        <v>9.84</v>
      </c>
      <c r="D488">
        <f t="shared" si="56"/>
        <v>5</v>
      </c>
      <c r="E488" s="1">
        <f t="shared" si="57"/>
        <v>39395</v>
      </c>
      <c r="F488" s="1">
        <f t="shared" si="58"/>
        <v>39394</v>
      </c>
      <c r="G488" s="1">
        <f t="shared" si="59"/>
        <v>39393</v>
      </c>
      <c r="H488" s="1">
        <f t="shared" si="60"/>
        <v>39392</v>
      </c>
      <c r="I488" s="2">
        <f>IF(SUMIFS($B$2:$B$3564,$A$2:$A$3564,"="&amp;E488)=0,IF(SUMIFS($B$2:$B$3564,$A$2:$A$3564,"="&amp;F488)=0,IF(SUMIFS($B$2:$B$3564,$A$2:$A$3564,"="&amp;G488)=0,SUMIFS($B$2:$B$3564,$A$2:$A$3564,"="&amp;H488),SUMIFS($B$2:$B$3564,$A$2:$A$3564,"="&amp;G488)),SUMIFS($B$2:$B$3564,$A$2:$A$3564,"="&amp;F488)),SUMIFS($B$2:$B$3564,$A$2:$A$3564,"="&amp;E488))</f>
        <v>10.029999999999999</v>
      </c>
      <c r="K488" s="2">
        <f>SUMIFS($J$2:$J$3564,$A$2:$A$3564,"&gt;"&amp;E488,$A$2:$A$3564,"&lt;="&amp;A488)</f>
        <v>0</v>
      </c>
      <c r="L488" s="2">
        <f t="shared" si="61"/>
        <v>0</v>
      </c>
      <c r="M488" s="2">
        <f t="shared" si="62"/>
        <v>1</v>
      </c>
      <c r="N488">
        <f t="shared" si="63"/>
        <v>-1.9124890909682044</v>
      </c>
    </row>
    <row r="489" spans="1:14" x14ac:dyDescent="0.3">
      <c r="A489" s="1">
        <v>39405</v>
      </c>
      <c r="B489">
        <v>9.8000000000000007</v>
      </c>
      <c r="D489">
        <f t="shared" si="56"/>
        <v>1</v>
      </c>
      <c r="E489" s="1">
        <f t="shared" si="57"/>
        <v>39398</v>
      </c>
      <c r="F489" s="1">
        <f t="shared" si="58"/>
        <v>39397</v>
      </c>
      <c r="G489" s="1">
        <f t="shared" si="59"/>
        <v>39396</v>
      </c>
      <c r="H489" s="1">
        <f t="shared" si="60"/>
        <v>39395</v>
      </c>
      <c r="I489" s="2">
        <f>IF(SUMIFS($B$2:$B$3564,$A$2:$A$3564,"="&amp;E489)=0,IF(SUMIFS($B$2:$B$3564,$A$2:$A$3564,"="&amp;F489)=0,IF(SUMIFS($B$2:$B$3564,$A$2:$A$3564,"="&amp;G489)=0,SUMIFS($B$2:$B$3564,$A$2:$A$3564,"="&amp;H489),SUMIFS($B$2:$B$3564,$A$2:$A$3564,"="&amp;G489)),SUMIFS($B$2:$B$3564,$A$2:$A$3564,"="&amp;F489)),SUMIFS($B$2:$B$3564,$A$2:$A$3564,"="&amp;E489))</f>
        <v>9.9600000000000009</v>
      </c>
      <c r="K489" s="2">
        <f>SUMIFS($J$2:$J$3564,$A$2:$A$3564,"&gt;"&amp;E489,$A$2:$A$3564,"&lt;="&amp;A489)</f>
        <v>0</v>
      </c>
      <c r="L489" s="2">
        <f t="shared" si="61"/>
        <v>0</v>
      </c>
      <c r="M489" s="2">
        <f t="shared" si="62"/>
        <v>1</v>
      </c>
      <c r="N489">
        <f t="shared" si="63"/>
        <v>-1.6194685919980607</v>
      </c>
    </row>
    <row r="490" spans="1:14" x14ac:dyDescent="0.3">
      <c r="A490" s="1">
        <v>39406</v>
      </c>
      <c r="B490">
        <v>9.75</v>
      </c>
      <c r="D490">
        <f t="shared" si="56"/>
        <v>2</v>
      </c>
      <c r="E490" s="1">
        <f t="shared" si="57"/>
        <v>39399</v>
      </c>
      <c r="F490" s="1">
        <f t="shared" si="58"/>
        <v>39398</v>
      </c>
      <c r="G490" s="1">
        <f t="shared" si="59"/>
        <v>39397</v>
      </c>
      <c r="H490" s="1">
        <f t="shared" si="60"/>
        <v>39396</v>
      </c>
      <c r="I490" s="2">
        <f>IF(SUMIFS($B$2:$B$3564,$A$2:$A$3564,"="&amp;E490)=0,IF(SUMIFS($B$2:$B$3564,$A$2:$A$3564,"="&amp;F490)=0,IF(SUMIFS($B$2:$B$3564,$A$2:$A$3564,"="&amp;G490)=0,SUMIFS($B$2:$B$3564,$A$2:$A$3564,"="&amp;H490),SUMIFS($B$2:$B$3564,$A$2:$A$3564,"="&amp;G490)),SUMIFS($B$2:$B$3564,$A$2:$A$3564,"="&amp;F490)),SUMIFS($B$2:$B$3564,$A$2:$A$3564,"="&amp;E490))</f>
        <v>9.9</v>
      </c>
      <c r="K490" s="2">
        <f>SUMIFS($J$2:$J$3564,$A$2:$A$3564,"&gt;"&amp;E490,$A$2:$A$3564,"&lt;="&amp;A490)</f>
        <v>0</v>
      </c>
      <c r="L490" s="2">
        <f t="shared" si="61"/>
        <v>0</v>
      </c>
      <c r="M490" s="2">
        <f t="shared" si="62"/>
        <v>1</v>
      </c>
      <c r="N490">
        <f t="shared" si="63"/>
        <v>-1.526747213078842</v>
      </c>
    </row>
    <row r="491" spans="1:14" x14ac:dyDescent="0.3">
      <c r="A491" s="1">
        <v>39407</v>
      </c>
      <c r="B491">
        <v>9.7799999999999994</v>
      </c>
      <c r="D491">
        <f t="shared" si="56"/>
        <v>3</v>
      </c>
      <c r="E491" s="1">
        <f t="shared" si="57"/>
        <v>39400</v>
      </c>
      <c r="F491" s="1">
        <f t="shared" si="58"/>
        <v>39399</v>
      </c>
      <c r="G491" s="1">
        <f t="shared" si="59"/>
        <v>39398</v>
      </c>
      <c r="H491" s="1">
        <f t="shared" si="60"/>
        <v>39397</v>
      </c>
      <c r="I491" s="2">
        <f>IF(SUMIFS($B$2:$B$3564,$A$2:$A$3564,"="&amp;E491)=0,IF(SUMIFS($B$2:$B$3564,$A$2:$A$3564,"="&amp;F491)=0,IF(SUMIFS($B$2:$B$3564,$A$2:$A$3564,"="&amp;G491)=0,SUMIFS($B$2:$B$3564,$A$2:$A$3564,"="&amp;H491),SUMIFS($B$2:$B$3564,$A$2:$A$3564,"="&amp;G491)),SUMIFS($B$2:$B$3564,$A$2:$A$3564,"="&amp;F491)),SUMIFS($B$2:$B$3564,$A$2:$A$3564,"="&amp;E491))</f>
        <v>9.94</v>
      </c>
      <c r="K491" s="2">
        <f>SUMIFS($J$2:$J$3564,$A$2:$A$3564,"&gt;"&amp;E491,$A$2:$A$3564,"&lt;="&amp;A491)</f>
        <v>0</v>
      </c>
      <c r="L491" s="2">
        <f t="shared" si="61"/>
        <v>0</v>
      </c>
      <c r="M491" s="2">
        <f t="shared" si="62"/>
        <v>1</v>
      </c>
      <c r="N491">
        <f t="shared" si="63"/>
        <v>-1.6227536621756695</v>
      </c>
    </row>
    <row r="492" spans="1:14" x14ac:dyDescent="0.3">
      <c r="A492" s="1">
        <v>39412</v>
      </c>
      <c r="B492">
        <v>9.74</v>
      </c>
      <c r="D492">
        <f t="shared" si="56"/>
        <v>1</v>
      </c>
      <c r="E492" s="1">
        <f t="shared" si="57"/>
        <v>39405</v>
      </c>
      <c r="F492" s="1">
        <f t="shared" si="58"/>
        <v>39404</v>
      </c>
      <c r="G492" s="1">
        <f t="shared" si="59"/>
        <v>39403</v>
      </c>
      <c r="H492" s="1">
        <f t="shared" si="60"/>
        <v>39402</v>
      </c>
      <c r="I492" s="2">
        <f>IF(SUMIFS($B$2:$B$3564,$A$2:$A$3564,"="&amp;E492)=0,IF(SUMIFS($B$2:$B$3564,$A$2:$A$3564,"="&amp;F492)=0,IF(SUMIFS($B$2:$B$3564,$A$2:$A$3564,"="&amp;G492)=0,SUMIFS($B$2:$B$3564,$A$2:$A$3564,"="&amp;H492),SUMIFS($B$2:$B$3564,$A$2:$A$3564,"="&amp;G492)),SUMIFS($B$2:$B$3564,$A$2:$A$3564,"="&amp;F492)),SUMIFS($B$2:$B$3564,$A$2:$A$3564,"="&amp;E492))</f>
        <v>9.8000000000000007</v>
      </c>
      <c r="K492" s="2">
        <f>SUMIFS($J$2:$J$3564,$A$2:$A$3564,"&gt;"&amp;E492,$A$2:$A$3564,"&lt;="&amp;A492)</f>
        <v>0</v>
      </c>
      <c r="L492" s="2">
        <f t="shared" si="61"/>
        <v>0</v>
      </c>
      <c r="M492" s="2">
        <f t="shared" si="62"/>
        <v>1</v>
      </c>
      <c r="N492">
        <f t="shared" si="63"/>
        <v>-0.61412680220825777</v>
      </c>
    </row>
    <row r="493" spans="1:14" x14ac:dyDescent="0.3">
      <c r="A493" s="1">
        <v>39413</v>
      </c>
      <c r="B493">
        <v>9.6999999999999993</v>
      </c>
      <c r="D493">
        <f t="shared" si="56"/>
        <v>2</v>
      </c>
      <c r="E493" s="1">
        <f t="shared" si="57"/>
        <v>39406</v>
      </c>
      <c r="F493" s="1">
        <f t="shared" si="58"/>
        <v>39405</v>
      </c>
      <c r="G493" s="1">
        <f t="shared" si="59"/>
        <v>39404</v>
      </c>
      <c r="H493" s="1">
        <f t="shared" si="60"/>
        <v>39403</v>
      </c>
      <c r="I493" s="2">
        <f>IF(SUMIFS($B$2:$B$3564,$A$2:$A$3564,"="&amp;E493)=0,IF(SUMIFS($B$2:$B$3564,$A$2:$A$3564,"="&amp;F493)=0,IF(SUMIFS($B$2:$B$3564,$A$2:$A$3564,"="&amp;G493)=0,SUMIFS($B$2:$B$3564,$A$2:$A$3564,"="&amp;H493),SUMIFS($B$2:$B$3564,$A$2:$A$3564,"="&amp;G493)),SUMIFS($B$2:$B$3564,$A$2:$A$3564,"="&amp;F493)),SUMIFS($B$2:$B$3564,$A$2:$A$3564,"="&amp;E493))</f>
        <v>9.75</v>
      </c>
      <c r="K493" s="2">
        <f>SUMIFS($J$2:$J$3564,$A$2:$A$3564,"&gt;"&amp;E493,$A$2:$A$3564,"&lt;="&amp;A493)</f>
        <v>0</v>
      </c>
      <c r="L493" s="2">
        <f t="shared" si="61"/>
        <v>0</v>
      </c>
      <c r="M493" s="2">
        <f t="shared" si="62"/>
        <v>1</v>
      </c>
      <c r="N493">
        <f t="shared" si="63"/>
        <v>-0.5141399500418764</v>
      </c>
    </row>
    <row r="494" spans="1:14" x14ac:dyDescent="0.3">
      <c r="A494" s="1">
        <v>39414</v>
      </c>
      <c r="B494">
        <v>9.94</v>
      </c>
      <c r="D494">
        <f t="shared" si="56"/>
        <v>3</v>
      </c>
      <c r="E494" s="1">
        <f t="shared" si="57"/>
        <v>39407</v>
      </c>
      <c r="F494" s="1">
        <f t="shared" si="58"/>
        <v>39406</v>
      </c>
      <c r="G494" s="1">
        <f t="shared" si="59"/>
        <v>39405</v>
      </c>
      <c r="H494" s="1">
        <f t="shared" si="60"/>
        <v>39404</v>
      </c>
      <c r="I494" s="2">
        <f>IF(SUMIFS($B$2:$B$3564,$A$2:$A$3564,"="&amp;E494)=0,IF(SUMIFS($B$2:$B$3564,$A$2:$A$3564,"="&amp;F494)=0,IF(SUMIFS($B$2:$B$3564,$A$2:$A$3564,"="&amp;G494)=0,SUMIFS($B$2:$B$3564,$A$2:$A$3564,"="&amp;H494),SUMIFS($B$2:$B$3564,$A$2:$A$3564,"="&amp;G494)),SUMIFS($B$2:$B$3564,$A$2:$A$3564,"="&amp;F494)),SUMIFS($B$2:$B$3564,$A$2:$A$3564,"="&amp;E494))</f>
        <v>9.7799999999999994</v>
      </c>
      <c r="K494" s="2">
        <f>SUMIFS($J$2:$J$3564,$A$2:$A$3564,"&gt;"&amp;E494,$A$2:$A$3564,"&lt;="&amp;A494)</f>
        <v>0</v>
      </c>
      <c r="L494" s="2">
        <f t="shared" si="61"/>
        <v>0</v>
      </c>
      <c r="M494" s="2">
        <f t="shared" si="62"/>
        <v>1</v>
      </c>
      <c r="N494">
        <f t="shared" si="63"/>
        <v>1.6227536621756755</v>
      </c>
    </row>
    <row r="495" spans="1:14" x14ac:dyDescent="0.3">
      <c r="A495" s="1">
        <v>39415</v>
      </c>
      <c r="B495">
        <v>9.7899999999999991</v>
      </c>
      <c r="D495">
        <f t="shared" si="56"/>
        <v>4</v>
      </c>
      <c r="E495" s="1">
        <f t="shared" si="57"/>
        <v>39408</v>
      </c>
      <c r="F495" s="1">
        <f t="shared" si="58"/>
        <v>39407</v>
      </c>
      <c r="G495" s="1">
        <f t="shared" si="59"/>
        <v>39406</v>
      </c>
      <c r="H495" s="1">
        <f t="shared" si="60"/>
        <v>39405</v>
      </c>
      <c r="I495" s="2">
        <f>IF(SUMIFS($B$2:$B$3564,$A$2:$A$3564,"="&amp;E495)=0,IF(SUMIFS($B$2:$B$3564,$A$2:$A$3564,"="&amp;F495)=0,IF(SUMIFS($B$2:$B$3564,$A$2:$A$3564,"="&amp;G495)=0,SUMIFS($B$2:$B$3564,$A$2:$A$3564,"="&amp;H495),SUMIFS($B$2:$B$3564,$A$2:$A$3564,"="&amp;G495)),SUMIFS($B$2:$B$3564,$A$2:$A$3564,"="&amp;F495)),SUMIFS($B$2:$B$3564,$A$2:$A$3564,"="&amp;E495))</f>
        <v>9.7799999999999994</v>
      </c>
      <c r="K495" s="2">
        <f>SUMIFS($J$2:$J$3564,$A$2:$A$3564,"&gt;"&amp;E495,$A$2:$A$3564,"&lt;="&amp;A495)</f>
        <v>0</v>
      </c>
      <c r="L495" s="2">
        <f t="shared" si="61"/>
        <v>0</v>
      </c>
      <c r="M495" s="2">
        <f t="shared" si="62"/>
        <v>1</v>
      </c>
      <c r="N495">
        <f t="shared" si="63"/>
        <v>0.10219724956929677</v>
      </c>
    </row>
    <row r="496" spans="1:14" x14ac:dyDescent="0.3">
      <c r="A496" s="1">
        <v>39416</v>
      </c>
      <c r="B496">
        <v>9.75</v>
      </c>
      <c r="D496">
        <f t="shared" si="56"/>
        <v>5</v>
      </c>
      <c r="E496" s="1">
        <f t="shared" si="57"/>
        <v>39409</v>
      </c>
      <c r="F496" s="1">
        <f t="shared" si="58"/>
        <v>39408</v>
      </c>
      <c r="G496" s="1">
        <f t="shared" si="59"/>
        <v>39407</v>
      </c>
      <c r="H496" s="1">
        <f t="shared" si="60"/>
        <v>39406</v>
      </c>
      <c r="I496" s="2">
        <f>IF(SUMIFS($B$2:$B$3564,$A$2:$A$3564,"="&amp;E496)=0,IF(SUMIFS($B$2:$B$3564,$A$2:$A$3564,"="&amp;F496)=0,IF(SUMIFS($B$2:$B$3564,$A$2:$A$3564,"="&amp;G496)=0,SUMIFS($B$2:$B$3564,$A$2:$A$3564,"="&amp;H496),SUMIFS($B$2:$B$3564,$A$2:$A$3564,"="&amp;G496)),SUMIFS($B$2:$B$3564,$A$2:$A$3564,"="&amp;F496)),SUMIFS($B$2:$B$3564,$A$2:$A$3564,"="&amp;E496))</f>
        <v>9.7799999999999994</v>
      </c>
      <c r="K496" s="2">
        <f>SUMIFS($J$2:$J$3564,$A$2:$A$3564,"&gt;"&amp;E496,$A$2:$A$3564,"&lt;="&amp;A496)</f>
        <v>0</v>
      </c>
      <c r="L496" s="2">
        <f t="shared" si="61"/>
        <v>0</v>
      </c>
      <c r="M496" s="2">
        <f t="shared" si="62"/>
        <v>1</v>
      </c>
      <c r="N496">
        <f t="shared" si="63"/>
        <v>-0.30721990369701402</v>
      </c>
    </row>
    <row r="497" spans="1:14" x14ac:dyDescent="0.3">
      <c r="A497" s="1">
        <v>39419</v>
      </c>
      <c r="B497">
        <v>9.7100000000000009</v>
      </c>
      <c r="D497">
        <f t="shared" si="56"/>
        <v>1</v>
      </c>
      <c r="E497" s="1">
        <f t="shared" si="57"/>
        <v>39412</v>
      </c>
      <c r="F497" s="1">
        <f t="shared" si="58"/>
        <v>39411</v>
      </c>
      <c r="G497" s="1">
        <f t="shared" si="59"/>
        <v>39410</v>
      </c>
      <c r="H497" s="1">
        <f t="shared" si="60"/>
        <v>39409</v>
      </c>
      <c r="I497" s="2">
        <f>IF(SUMIFS($B$2:$B$3564,$A$2:$A$3564,"="&amp;E497)=0,IF(SUMIFS($B$2:$B$3564,$A$2:$A$3564,"="&amp;F497)=0,IF(SUMIFS($B$2:$B$3564,$A$2:$A$3564,"="&amp;G497)=0,SUMIFS($B$2:$B$3564,$A$2:$A$3564,"="&amp;H497),SUMIFS($B$2:$B$3564,$A$2:$A$3564,"="&amp;G497)),SUMIFS($B$2:$B$3564,$A$2:$A$3564,"="&amp;F497)),SUMIFS($B$2:$B$3564,$A$2:$A$3564,"="&amp;E497))</f>
        <v>9.74</v>
      </c>
      <c r="K497" s="2">
        <f>SUMIFS($J$2:$J$3564,$A$2:$A$3564,"&gt;"&amp;E497,$A$2:$A$3564,"&lt;="&amp;A497)</f>
        <v>0</v>
      </c>
      <c r="L497" s="2">
        <f t="shared" si="61"/>
        <v>0</v>
      </c>
      <c r="M497" s="2">
        <f t="shared" si="62"/>
        <v>1</v>
      </c>
      <c r="N497">
        <f t="shared" si="63"/>
        <v>-0.30848353512101512</v>
      </c>
    </row>
    <row r="498" spans="1:14" x14ac:dyDescent="0.3">
      <c r="A498" s="1">
        <v>39420</v>
      </c>
      <c r="B498">
        <v>9.74</v>
      </c>
      <c r="D498">
        <f t="shared" si="56"/>
        <v>2</v>
      </c>
      <c r="E498" s="1">
        <f t="shared" si="57"/>
        <v>39413</v>
      </c>
      <c r="F498" s="1">
        <f t="shared" si="58"/>
        <v>39412</v>
      </c>
      <c r="G498" s="1">
        <f t="shared" si="59"/>
        <v>39411</v>
      </c>
      <c r="H498" s="1">
        <f t="shared" si="60"/>
        <v>39410</v>
      </c>
      <c r="I498" s="2">
        <f>IF(SUMIFS($B$2:$B$3564,$A$2:$A$3564,"="&amp;E498)=0,IF(SUMIFS($B$2:$B$3564,$A$2:$A$3564,"="&amp;F498)=0,IF(SUMIFS($B$2:$B$3564,$A$2:$A$3564,"="&amp;G498)=0,SUMIFS($B$2:$B$3564,$A$2:$A$3564,"="&amp;H498),SUMIFS($B$2:$B$3564,$A$2:$A$3564,"="&amp;G498)),SUMIFS($B$2:$B$3564,$A$2:$A$3564,"="&amp;F498)),SUMIFS($B$2:$B$3564,$A$2:$A$3564,"="&amp;E498))</f>
        <v>9.6999999999999993</v>
      </c>
      <c r="K498" s="2">
        <f>SUMIFS($J$2:$J$3564,$A$2:$A$3564,"&gt;"&amp;E498,$A$2:$A$3564,"&lt;="&amp;A498)</f>
        <v>0</v>
      </c>
      <c r="L498" s="2">
        <f t="shared" si="61"/>
        <v>0</v>
      </c>
      <c r="M498" s="2">
        <f t="shared" si="62"/>
        <v>1</v>
      </c>
      <c r="N498">
        <f t="shared" si="63"/>
        <v>0.41152321451065793</v>
      </c>
    </row>
    <row r="499" spans="1:14" x14ac:dyDescent="0.3">
      <c r="A499" s="1">
        <v>39421</v>
      </c>
      <c r="B499">
        <v>9.85</v>
      </c>
      <c r="D499">
        <f t="shared" si="56"/>
        <v>3</v>
      </c>
      <c r="E499" s="1">
        <f t="shared" si="57"/>
        <v>39414</v>
      </c>
      <c r="F499" s="1">
        <f t="shared" si="58"/>
        <v>39413</v>
      </c>
      <c r="G499" s="1">
        <f t="shared" si="59"/>
        <v>39412</v>
      </c>
      <c r="H499" s="1">
        <f t="shared" si="60"/>
        <v>39411</v>
      </c>
      <c r="I499" s="2">
        <f>IF(SUMIFS($B$2:$B$3564,$A$2:$A$3564,"="&amp;E499)=0,IF(SUMIFS($B$2:$B$3564,$A$2:$A$3564,"="&amp;F499)=0,IF(SUMIFS($B$2:$B$3564,$A$2:$A$3564,"="&amp;G499)=0,SUMIFS($B$2:$B$3564,$A$2:$A$3564,"="&amp;H499),SUMIFS($B$2:$B$3564,$A$2:$A$3564,"="&amp;G499)),SUMIFS($B$2:$B$3564,$A$2:$A$3564,"="&amp;F499)),SUMIFS($B$2:$B$3564,$A$2:$A$3564,"="&amp;E499))</f>
        <v>9.94</v>
      </c>
      <c r="K499" s="2">
        <f>SUMIFS($J$2:$J$3564,$A$2:$A$3564,"&gt;"&amp;E499,$A$2:$A$3564,"&lt;="&amp;A499)</f>
        <v>0</v>
      </c>
      <c r="L499" s="2">
        <f t="shared" si="61"/>
        <v>0</v>
      </c>
      <c r="M499" s="2">
        <f t="shared" si="62"/>
        <v>1</v>
      </c>
      <c r="N499">
        <f t="shared" si="63"/>
        <v>-0.90955654844851586</v>
      </c>
    </row>
    <row r="500" spans="1:14" x14ac:dyDescent="0.3">
      <c r="A500" s="1">
        <v>39422</v>
      </c>
      <c r="B500">
        <v>9.8800000000000008</v>
      </c>
      <c r="D500">
        <f t="shared" si="56"/>
        <v>4</v>
      </c>
      <c r="E500" s="1">
        <f t="shared" si="57"/>
        <v>39415</v>
      </c>
      <c r="F500" s="1">
        <f t="shared" si="58"/>
        <v>39414</v>
      </c>
      <c r="G500" s="1">
        <f t="shared" si="59"/>
        <v>39413</v>
      </c>
      <c r="H500" s="1">
        <f t="shared" si="60"/>
        <v>39412</v>
      </c>
      <c r="I500" s="2">
        <f>IF(SUMIFS($B$2:$B$3564,$A$2:$A$3564,"="&amp;E500)=0,IF(SUMIFS($B$2:$B$3564,$A$2:$A$3564,"="&amp;F500)=0,IF(SUMIFS($B$2:$B$3564,$A$2:$A$3564,"="&amp;G500)=0,SUMIFS($B$2:$B$3564,$A$2:$A$3564,"="&amp;H500),SUMIFS($B$2:$B$3564,$A$2:$A$3564,"="&amp;G500)),SUMIFS($B$2:$B$3564,$A$2:$A$3564,"="&amp;F500)),SUMIFS($B$2:$B$3564,$A$2:$A$3564,"="&amp;E500))</f>
        <v>9.7899999999999991</v>
      </c>
      <c r="K500" s="2">
        <f>SUMIFS($J$2:$J$3564,$A$2:$A$3564,"&gt;"&amp;E500,$A$2:$A$3564,"&lt;="&amp;A500)</f>
        <v>0</v>
      </c>
      <c r="L500" s="2">
        <f t="shared" si="61"/>
        <v>0</v>
      </c>
      <c r="M500" s="2">
        <f t="shared" si="62"/>
        <v>1</v>
      </c>
      <c r="N500">
        <f t="shared" si="63"/>
        <v>0.91510552173576143</v>
      </c>
    </row>
    <row r="501" spans="1:14" x14ac:dyDescent="0.3">
      <c r="A501" s="1">
        <v>39423</v>
      </c>
      <c r="B501">
        <v>9.9</v>
      </c>
      <c r="D501">
        <f t="shared" si="56"/>
        <v>5</v>
      </c>
      <c r="E501" s="1">
        <f t="shared" si="57"/>
        <v>39416</v>
      </c>
      <c r="F501" s="1">
        <f t="shared" si="58"/>
        <v>39415</v>
      </c>
      <c r="G501" s="1">
        <f t="shared" si="59"/>
        <v>39414</v>
      </c>
      <c r="H501" s="1">
        <f t="shared" si="60"/>
        <v>39413</v>
      </c>
      <c r="I501" s="2">
        <f>IF(SUMIFS($B$2:$B$3564,$A$2:$A$3564,"="&amp;E501)=0,IF(SUMIFS($B$2:$B$3564,$A$2:$A$3564,"="&amp;F501)=0,IF(SUMIFS($B$2:$B$3564,$A$2:$A$3564,"="&amp;G501)=0,SUMIFS($B$2:$B$3564,$A$2:$A$3564,"="&amp;H501),SUMIFS($B$2:$B$3564,$A$2:$A$3564,"="&amp;G501)),SUMIFS($B$2:$B$3564,$A$2:$A$3564,"="&amp;F501)),SUMIFS($B$2:$B$3564,$A$2:$A$3564,"="&amp;E501))</f>
        <v>9.75</v>
      </c>
      <c r="K501" s="2">
        <f>SUMIFS($J$2:$J$3564,$A$2:$A$3564,"&gt;"&amp;E501,$A$2:$A$3564,"&lt;="&amp;A501)</f>
        <v>0</v>
      </c>
      <c r="L501" s="2">
        <f t="shared" si="61"/>
        <v>0</v>
      </c>
      <c r="M501" s="2">
        <f t="shared" si="62"/>
        <v>1</v>
      </c>
      <c r="N501">
        <f t="shared" si="63"/>
        <v>1.526747213078838</v>
      </c>
    </row>
    <row r="502" spans="1:14" x14ac:dyDescent="0.3">
      <c r="A502" s="1">
        <v>39426</v>
      </c>
      <c r="B502">
        <v>10.119999999999999</v>
      </c>
      <c r="D502">
        <f t="shared" si="56"/>
        <v>1</v>
      </c>
      <c r="E502" s="1">
        <f t="shared" si="57"/>
        <v>39419</v>
      </c>
      <c r="F502" s="1">
        <f t="shared" si="58"/>
        <v>39418</v>
      </c>
      <c r="G502" s="1">
        <f t="shared" si="59"/>
        <v>39417</v>
      </c>
      <c r="H502" s="1">
        <f t="shared" si="60"/>
        <v>39416</v>
      </c>
      <c r="I502" s="2">
        <f>IF(SUMIFS($B$2:$B$3564,$A$2:$A$3564,"="&amp;E502)=0,IF(SUMIFS($B$2:$B$3564,$A$2:$A$3564,"="&amp;F502)=0,IF(SUMIFS($B$2:$B$3564,$A$2:$A$3564,"="&amp;G502)=0,SUMIFS($B$2:$B$3564,$A$2:$A$3564,"="&amp;H502),SUMIFS($B$2:$B$3564,$A$2:$A$3564,"="&amp;G502)),SUMIFS($B$2:$B$3564,$A$2:$A$3564,"="&amp;F502)),SUMIFS($B$2:$B$3564,$A$2:$A$3564,"="&amp;E502))</f>
        <v>9.7100000000000009</v>
      </c>
      <c r="K502" s="2">
        <f>SUMIFS($J$2:$J$3564,$A$2:$A$3564,"&gt;"&amp;E502,$A$2:$A$3564,"&lt;="&amp;A502)</f>
        <v>0</v>
      </c>
      <c r="L502" s="2">
        <f t="shared" si="61"/>
        <v>0</v>
      </c>
      <c r="M502" s="2">
        <f t="shared" si="62"/>
        <v>1</v>
      </c>
      <c r="N502">
        <f t="shared" si="63"/>
        <v>4.1357381556085846</v>
      </c>
    </row>
    <row r="503" spans="1:14" x14ac:dyDescent="0.3">
      <c r="A503" s="1">
        <v>39427</v>
      </c>
      <c r="B503">
        <v>10.3</v>
      </c>
      <c r="D503">
        <f t="shared" si="56"/>
        <v>2</v>
      </c>
      <c r="E503" s="1">
        <f t="shared" si="57"/>
        <v>39420</v>
      </c>
      <c r="F503" s="1">
        <f t="shared" si="58"/>
        <v>39419</v>
      </c>
      <c r="G503" s="1">
        <f t="shared" si="59"/>
        <v>39418</v>
      </c>
      <c r="H503" s="1">
        <f t="shared" si="60"/>
        <v>39417</v>
      </c>
      <c r="I503" s="2">
        <f>IF(SUMIFS($B$2:$B$3564,$A$2:$A$3564,"="&amp;E503)=0,IF(SUMIFS($B$2:$B$3564,$A$2:$A$3564,"="&amp;F503)=0,IF(SUMIFS($B$2:$B$3564,$A$2:$A$3564,"="&amp;G503)=0,SUMIFS($B$2:$B$3564,$A$2:$A$3564,"="&amp;H503),SUMIFS($B$2:$B$3564,$A$2:$A$3564,"="&amp;G503)),SUMIFS($B$2:$B$3564,$A$2:$A$3564,"="&amp;F503)),SUMIFS($B$2:$B$3564,$A$2:$A$3564,"="&amp;E503))</f>
        <v>9.74</v>
      </c>
      <c r="K503" s="2">
        <f>SUMIFS($J$2:$J$3564,$A$2:$A$3564,"&gt;"&amp;E503,$A$2:$A$3564,"&lt;="&amp;A503)</f>
        <v>0</v>
      </c>
      <c r="L503" s="2">
        <f t="shared" si="61"/>
        <v>0</v>
      </c>
      <c r="M503" s="2">
        <f t="shared" si="62"/>
        <v>1</v>
      </c>
      <c r="N503">
        <f t="shared" si="63"/>
        <v>5.5902777581146319</v>
      </c>
    </row>
    <row r="504" spans="1:14" x14ac:dyDescent="0.3">
      <c r="A504" s="1">
        <v>39428</v>
      </c>
      <c r="B504">
        <v>10.3</v>
      </c>
      <c r="D504">
        <f t="shared" si="56"/>
        <v>3</v>
      </c>
      <c r="E504" s="1">
        <f t="shared" si="57"/>
        <v>39421</v>
      </c>
      <c r="F504" s="1">
        <f t="shared" si="58"/>
        <v>39420</v>
      </c>
      <c r="G504" s="1">
        <f t="shared" si="59"/>
        <v>39419</v>
      </c>
      <c r="H504" s="1">
        <f t="shared" si="60"/>
        <v>39418</v>
      </c>
      <c r="I504" s="2">
        <f>IF(SUMIFS($B$2:$B$3564,$A$2:$A$3564,"="&amp;E504)=0,IF(SUMIFS($B$2:$B$3564,$A$2:$A$3564,"="&amp;F504)=0,IF(SUMIFS($B$2:$B$3564,$A$2:$A$3564,"="&amp;G504)=0,SUMIFS($B$2:$B$3564,$A$2:$A$3564,"="&amp;H504),SUMIFS($B$2:$B$3564,$A$2:$A$3564,"="&amp;G504)),SUMIFS($B$2:$B$3564,$A$2:$A$3564,"="&amp;F504)),SUMIFS($B$2:$B$3564,$A$2:$A$3564,"="&amp;E504))</f>
        <v>9.85</v>
      </c>
      <c r="K504" s="2">
        <f>SUMIFS($J$2:$J$3564,$A$2:$A$3564,"&gt;"&amp;E504,$A$2:$A$3564,"&lt;="&amp;A504)</f>
        <v>0</v>
      </c>
      <c r="L504" s="2">
        <f t="shared" si="61"/>
        <v>0</v>
      </c>
      <c r="M504" s="2">
        <f t="shared" si="62"/>
        <v>1</v>
      </c>
      <c r="N504">
        <f t="shared" si="63"/>
        <v>4.4672440051592597</v>
      </c>
    </row>
    <row r="505" spans="1:14" x14ac:dyDescent="0.3">
      <c r="A505" s="1">
        <v>39429</v>
      </c>
      <c r="B505">
        <v>10.31</v>
      </c>
      <c r="D505">
        <f t="shared" si="56"/>
        <v>4</v>
      </c>
      <c r="E505" s="1">
        <f t="shared" si="57"/>
        <v>39422</v>
      </c>
      <c r="F505" s="1">
        <f t="shared" si="58"/>
        <v>39421</v>
      </c>
      <c r="G505" s="1">
        <f t="shared" si="59"/>
        <v>39420</v>
      </c>
      <c r="H505" s="1">
        <f t="shared" si="60"/>
        <v>39419</v>
      </c>
      <c r="I505" s="2">
        <f>IF(SUMIFS($B$2:$B$3564,$A$2:$A$3564,"="&amp;E505)=0,IF(SUMIFS($B$2:$B$3564,$A$2:$A$3564,"="&amp;F505)=0,IF(SUMIFS($B$2:$B$3564,$A$2:$A$3564,"="&amp;G505)=0,SUMIFS($B$2:$B$3564,$A$2:$A$3564,"="&amp;H505),SUMIFS($B$2:$B$3564,$A$2:$A$3564,"="&amp;G505)),SUMIFS($B$2:$B$3564,$A$2:$A$3564,"="&amp;F505)),SUMIFS($B$2:$B$3564,$A$2:$A$3564,"="&amp;E505))</f>
        <v>9.8800000000000008</v>
      </c>
      <c r="K505" s="2">
        <f>SUMIFS($J$2:$J$3564,$A$2:$A$3564,"&gt;"&amp;E505,$A$2:$A$3564,"&lt;="&amp;A505)</f>
        <v>0</v>
      </c>
      <c r="L505" s="2">
        <f t="shared" si="61"/>
        <v>0</v>
      </c>
      <c r="M505" s="2">
        <f t="shared" si="62"/>
        <v>1</v>
      </c>
      <c r="N505">
        <f t="shared" si="63"/>
        <v>4.2601786269092052</v>
      </c>
    </row>
    <row r="506" spans="1:14" x14ac:dyDescent="0.3">
      <c r="A506" s="1">
        <v>39430</v>
      </c>
      <c r="B506">
        <v>10.48</v>
      </c>
      <c r="D506">
        <f t="shared" si="56"/>
        <v>5</v>
      </c>
      <c r="E506" s="1">
        <f t="shared" si="57"/>
        <v>39423</v>
      </c>
      <c r="F506" s="1">
        <f t="shared" si="58"/>
        <v>39422</v>
      </c>
      <c r="G506" s="1">
        <f t="shared" si="59"/>
        <v>39421</v>
      </c>
      <c r="H506" s="1">
        <f t="shared" si="60"/>
        <v>39420</v>
      </c>
      <c r="I506" s="2">
        <f>IF(SUMIFS($B$2:$B$3564,$A$2:$A$3564,"="&amp;E506)=0,IF(SUMIFS($B$2:$B$3564,$A$2:$A$3564,"="&amp;F506)=0,IF(SUMIFS($B$2:$B$3564,$A$2:$A$3564,"="&amp;G506)=0,SUMIFS($B$2:$B$3564,$A$2:$A$3564,"="&amp;H506),SUMIFS($B$2:$B$3564,$A$2:$A$3564,"="&amp;G506)),SUMIFS($B$2:$B$3564,$A$2:$A$3564,"="&amp;F506)),SUMIFS($B$2:$B$3564,$A$2:$A$3564,"="&amp;E506))</f>
        <v>9.9</v>
      </c>
      <c r="K506" s="2">
        <f>SUMIFS($J$2:$J$3564,$A$2:$A$3564,"&gt;"&amp;E506,$A$2:$A$3564,"&lt;="&amp;A506)</f>
        <v>0</v>
      </c>
      <c r="L506" s="2">
        <f t="shared" si="61"/>
        <v>0</v>
      </c>
      <c r="M506" s="2">
        <f t="shared" si="62"/>
        <v>1</v>
      </c>
      <c r="N506">
        <f t="shared" si="63"/>
        <v>5.6933921752351795</v>
      </c>
    </row>
    <row r="507" spans="1:14" x14ac:dyDescent="0.3">
      <c r="A507" s="1">
        <v>39433</v>
      </c>
      <c r="B507">
        <v>10.76</v>
      </c>
      <c r="D507">
        <f t="shared" si="56"/>
        <v>1</v>
      </c>
      <c r="E507" s="1">
        <f t="shared" si="57"/>
        <v>39426</v>
      </c>
      <c r="F507" s="1">
        <f t="shared" si="58"/>
        <v>39425</v>
      </c>
      <c r="G507" s="1">
        <f t="shared" si="59"/>
        <v>39424</v>
      </c>
      <c r="H507" s="1">
        <f t="shared" si="60"/>
        <v>39423</v>
      </c>
      <c r="I507" s="2">
        <f>IF(SUMIFS($B$2:$B$3564,$A$2:$A$3564,"="&amp;E507)=0,IF(SUMIFS($B$2:$B$3564,$A$2:$A$3564,"="&amp;F507)=0,IF(SUMIFS($B$2:$B$3564,$A$2:$A$3564,"="&amp;G507)=0,SUMIFS($B$2:$B$3564,$A$2:$A$3564,"="&amp;H507),SUMIFS($B$2:$B$3564,$A$2:$A$3564,"="&amp;G507)),SUMIFS($B$2:$B$3564,$A$2:$A$3564,"="&amp;F507)),SUMIFS($B$2:$B$3564,$A$2:$A$3564,"="&amp;E507))</f>
        <v>10.119999999999999</v>
      </c>
      <c r="K507" s="2">
        <f>SUMIFS($J$2:$J$3564,$A$2:$A$3564,"&gt;"&amp;E507,$A$2:$A$3564,"&lt;="&amp;A507)</f>
        <v>0</v>
      </c>
      <c r="L507" s="2">
        <f t="shared" si="61"/>
        <v>0</v>
      </c>
      <c r="M507" s="2">
        <f t="shared" si="62"/>
        <v>1</v>
      </c>
      <c r="N507">
        <f t="shared" si="63"/>
        <v>6.1321890874318949</v>
      </c>
    </row>
    <row r="508" spans="1:14" x14ac:dyDescent="0.3">
      <c r="A508" s="1">
        <v>39434</v>
      </c>
      <c r="B508">
        <v>10.64</v>
      </c>
      <c r="D508">
        <f t="shared" si="56"/>
        <v>2</v>
      </c>
      <c r="E508" s="1">
        <f t="shared" si="57"/>
        <v>39427</v>
      </c>
      <c r="F508" s="1">
        <f t="shared" si="58"/>
        <v>39426</v>
      </c>
      <c r="G508" s="1">
        <f t="shared" si="59"/>
        <v>39425</v>
      </c>
      <c r="H508" s="1">
        <f t="shared" si="60"/>
        <v>39424</v>
      </c>
      <c r="I508" s="2">
        <f>IF(SUMIFS($B$2:$B$3564,$A$2:$A$3564,"="&amp;E508)=0,IF(SUMIFS($B$2:$B$3564,$A$2:$A$3564,"="&amp;F508)=0,IF(SUMIFS($B$2:$B$3564,$A$2:$A$3564,"="&amp;G508)=0,SUMIFS($B$2:$B$3564,$A$2:$A$3564,"="&amp;H508),SUMIFS($B$2:$B$3564,$A$2:$A$3564,"="&amp;G508)),SUMIFS($B$2:$B$3564,$A$2:$A$3564,"="&amp;F508)),SUMIFS($B$2:$B$3564,$A$2:$A$3564,"="&amp;E508))</f>
        <v>10.3</v>
      </c>
      <c r="K508" s="2">
        <f>SUMIFS($J$2:$J$3564,$A$2:$A$3564,"&gt;"&amp;E508,$A$2:$A$3564,"&lt;="&amp;A508)</f>
        <v>0</v>
      </c>
      <c r="L508" s="2">
        <f t="shared" si="61"/>
        <v>0</v>
      </c>
      <c r="M508" s="2">
        <f t="shared" si="62"/>
        <v>1</v>
      </c>
      <c r="N508">
        <f t="shared" si="63"/>
        <v>3.2476588677908182</v>
      </c>
    </row>
    <row r="509" spans="1:14" x14ac:dyDescent="0.3">
      <c r="A509" s="1">
        <v>39435</v>
      </c>
      <c r="B509">
        <v>10.74</v>
      </c>
      <c r="D509">
        <f t="shared" si="56"/>
        <v>3</v>
      </c>
      <c r="E509" s="1">
        <f t="shared" si="57"/>
        <v>39428</v>
      </c>
      <c r="F509" s="1">
        <f t="shared" si="58"/>
        <v>39427</v>
      </c>
      <c r="G509" s="1">
        <f t="shared" si="59"/>
        <v>39426</v>
      </c>
      <c r="H509" s="1">
        <f t="shared" si="60"/>
        <v>39425</v>
      </c>
      <c r="I509" s="2">
        <f>IF(SUMIFS($B$2:$B$3564,$A$2:$A$3564,"="&amp;E509)=0,IF(SUMIFS($B$2:$B$3564,$A$2:$A$3564,"="&amp;F509)=0,IF(SUMIFS($B$2:$B$3564,$A$2:$A$3564,"="&amp;G509)=0,SUMIFS($B$2:$B$3564,$A$2:$A$3564,"="&amp;H509),SUMIFS($B$2:$B$3564,$A$2:$A$3564,"="&amp;G509)),SUMIFS($B$2:$B$3564,$A$2:$A$3564,"="&amp;F509)),SUMIFS($B$2:$B$3564,$A$2:$A$3564,"="&amp;E509))</f>
        <v>10.3</v>
      </c>
      <c r="K509" s="2">
        <f>SUMIFS($J$2:$J$3564,$A$2:$A$3564,"&gt;"&amp;E509,$A$2:$A$3564,"&lt;="&amp;A509)</f>
        <v>0</v>
      </c>
      <c r="L509" s="2">
        <f t="shared" si="61"/>
        <v>0</v>
      </c>
      <c r="M509" s="2">
        <f t="shared" si="62"/>
        <v>1</v>
      </c>
      <c r="N509">
        <f t="shared" si="63"/>
        <v>4.1831193845128487</v>
      </c>
    </row>
    <row r="510" spans="1:14" x14ac:dyDescent="0.3">
      <c r="A510" s="1">
        <v>39436</v>
      </c>
      <c r="B510">
        <v>11.07</v>
      </c>
      <c r="D510">
        <f t="shared" si="56"/>
        <v>4</v>
      </c>
      <c r="E510" s="1">
        <f t="shared" si="57"/>
        <v>39429</v>
      </c>
      <c r="F510" s="1">
        <f t="shared" si="58"/>
        <v>39428</v>
      </c>
      <c r="G510" s="1">
        <f t="shared" si="59"/>
        <v>39427</v>
      </c>
      <c r="H510" s="1">
        <f t="shared" si="60"/>
        <v>39426</v>
      </c>
      <c r="I510" s="2">
        <f>IF(SUMIFS($B$2:$B$3564,$A$2:$A$3564,"="&amp;E510)=0,IF(SUMIFS($B$2:$B$3564,$A$2:$A$3564,"="&amp;F510)=0,IF(SUMIFS($B$2:$B$3564,$A$2:$A$3564,"="&amp;G510)=0,SUMIFS($B$2:$B$3564,$A$2:$A$3564,"="&amp;H510),SUMIFS($B$2:$B$3564,$A$2:$A$3564,"="&amp;G510)),SUMIFS($B$2:$B$3564,$A$2:$A$3564,"="&amp;F510)),SUMIFS($B$2:$B$3564,$A$2:$A$3564,"="&amp;E510))</f>
        <v>10.31</v>
      </c>
      <c r="K510" s="2">
        <f>SUMIFS($J$2:$J$3564,$A$2:$A$3564,"&gt;"&amp;E510,$A$2:$A$3564,"&lt;="&amp;A510)</f>
        <v>0</v>
      </c>
      <c r="L510" s="2">
        <f t="shared" si="61"/>
        <v>0</v>
      </c>
      <c r="M510" s="2">
        <f t="shared" si="62"/>
        <v>1</v>
      </c>
      <c r="N510">
        <f t="shared" si="63"/>
        <v>7.1124448691676889</v>
      </c>
    </row>
    <row r="511" spans="1:14" x14ac:dyDescent="0.3">
      <c r="A511" s="1">
        <v>39437</v>
      </c>
      <c r="B511">
        <v>11.05</v>
      </c>
      <c r="D511">
        <f t="shared" si="56"/>
        <v>5</v>
      </c>
      <c r="E511" s="1">
        <f t="shared" si="57"/>
        <v>39430</v>
      </c>
      <c r="F511" s="1">
        <f t="shared" si="58"/>
        <v>39429</v>
      </c>
      <c r="G511" s="1">
        <f t="shared" si="59"/>
        <v>39428</v>
      </c>
      <c r="H511" s="1">
        <f t="shared" si="60"/>
        <v>39427</v>
      </c>
      <c r="I511" s="2">
        <f>IF(SUMIFS($B$2:$B$3564,$A$2:$A$3564,"="&amp;E511)=0,IF(SUMIFS($B$2:$B$3564,$A$2:$A$3564,"="&amp;F511)=0,IF(SUMIFS($B$2:$B$3564,$A$2:$A$3564,"="&amp;G511)=0,SUMIFS($B$2:$B$3564,$A$2:$A$3564,"="&amp;H511),SUMIFS($B$2:$B$3564,$A$2:$A$3564,"="&amp;G511)),SUMIFS($B$2:$B$3564,$A$2:$A$3564,"="&amp;F511)),SUMIFS($B$2:$B$3564,$A$2:$A$3564,"="&amp;E511))</f>
        <v>10.48</v>
      </c>
      <c r="K511" s="2">
        <f>SUMIFS($J$2:$J$3564,$A$2:$A$3564,"&gt;"&amp;E511,$A$2:$A$3564,"&lt;="&amp;A511)</f>
        <v>0</v>
      </c>
      <c r="L511" s="2">
        <f t="shared" si="61"/>
        <v>0</v>
      </c>
      <c r="M511" s="2">
        <f t="shared" si="62"/>
        <v>1</v>
      </c>
      <c r="N511">
        <f t="shared" si="63"/>
        <v>5.2961749070865842</v>
      </c>
    </row>
    <row r="512" spans="1:14" x14ac:dyDescent="0.3">
      <c r="A512" s="1">
        <v>39442</v>
      </c>
      <c r="B512">
        <v>10.9</v>
      </c>
      <c r="D512">
        <f t="shared" si="56"/>
        <v>3</v>
      </c>
      <c r="E512" s="1">
        <f t="shared" si="57"/>
        <v>39435</v>
      </c>
      <c r="F512" s="1">
        <f t="shared" si="58"/>
        <v>39434</v>
      </c>
      <c r="G512" s="1">
        <f t="shared" si="59"/>
        <v>39433</v>
      </c>
      <c r="H512" s="1">
        <f t="shared" si="60"/>
        <v>39432</v>
      </c>
      <c r="I512" s="2">
        <f>IF(SUMIFS($B$2:$B$3564,$A$2:$A$3564,"="&amp;E512)=0,IF(SUMIFS($B$2:$B$3564,$A$2:$A$3564,"="&amp;F512)=0,IF(SUMIFS($B$2:$B$3564,$A$2:$A$3564,"="&amp;G512)=0,SUMIFS($B$2:$B$3564,$A$2:$A$3564,"="&amp;H512),SUMIFS($B$2:$B$3564,$A$2:$A$3564,"="&amp;G512)),SUMIFS($B$2:$B$3564,$A$2:$A$3564,"="&amp;F512)),SUMIFS($B$2:$B$3564,$A$2:$A$3564,"="&amp;E512))</f>
        <v>10.74</v>
      </c>
      <c r="K512" s="2">
        <f>SUMIFS($J$2:$J$3564,$A$2:$A$3564,"&gt;"&amp;E512,$A$2:$A$3564,"&lt;="&amp;A512)</f>
        <v>0</v>
      </c>
      <c r="L512" s="2">
        <f t="shared" si="61"/>
        <v>0</v>
      </c>
      <c r="M512" s="2">
        <f t="shared" si="62"/>
        <v>1</v>
      </c>
      <c r="N512">
        <f t="shared" si="63"/>
        <v>1.4787700154379371</v>
      </c>
    </row>
    <row r="513" spans="1:14" x14ac:dyDescent="0.3">
      <c r="A513" s="1">
        <v>39443</v>
      </c>
      <c r="B513">
        <v>10.97</v>
      </c>
      <c r="D513">
        <f t="shared" si="56"/>
        <v>4</v>
      </c>
      <c r="E513" s="1">
        <f t="shared" si="57"/>
        <v>39436</v>
      </c>
      <c r="F513" s="1">
        <f t="shared" si="58"/>
        <v>39435</v>
      </c>
      <c r="G513" s="1">
        <f t="shared" si="59"/>
        <v>39434</v>
      </c>
      <c r="H513" s="1">
        <f t="shared" si="60"/>
        <v>39433</v>
      </c>
      <c r="I513" s="2">
        <f>IF(SUMIFS($B$2:$B$3564,$A$2:$A$3564,"="&amp;E513)=0,IF(SUMIFS($B$2:$B$3564,$A$2:$A$3564,"="&amp;F513)=0,IF(SUMIFS($B$2:$B$3564,$A$2:$A$3564,"="&amp;G513)=0,SUMIFS($B$2:$B$3564,$A$2:$A$3564,"="&amp;H513),SUMIFS($B$2:$B$3564,$A$2:$A$3564,"="&amp;G513)),SUMIFS($B$2:$B$3564,$A$2:$A$3564,"="&amp;F513)),SUMIFS($B$2:$B$3564,$A$2:$A$3564,"="&amp;E513))</f>
        <v>11.07</v>
      </c>
      <c r="K513" s="2">
        <f>SUMIFS($J$2:$J$3564,$A$2:$A$3564,"&gt;"&amp;E513,$A$2:$A$3564,"&lt;="&amp;A513)</f>
        <v>0</v>
      </c>
      <c r="L513" s="2">
        <f t="shared" si="61"/>
        <v>0</v>
      </c>
      <c r="M513" s="2">
        <f t="shared" si="62"/>
        <v>1</v>
      </c>
      <c r="N513">
        <f t="shared" si="63"/>
        <v>-0.90744724334066074</v>
      </c>
    </row>
    <row r="514" spans="1:14" x14ac:dyDescent="0.3">
      <c r="A514" s="1">
        <v>39444</v>
      </c>
      <c r="B514">
        <v>10.94</v>
      </c>
      <c r="D514">
        <f t="shared" si="56"/>
        <v>5</v>
      </c>
      <c r="E514" s="1">
        <f t="shared" si="57"/>
        <v>39437</v>
      </c>
      <c r="F514" s="1">
        <f t="shared" si="58"/>
        <v>39436</v>
      </c>
      <c r="G514" s="1">
        <f t="shared" si="59"/>
        <v>39435</v>
      </c>
      <c r="H514" s="1">
        <f t="shared" si="60"/>
        <v>39434</v>
      </c>
      <c r="I514" s="2">
        <f>IF(SUMIFS($B$2:$B$3564,$A$2:$A$3564,"="&amp;E514)=0,IF(SUMIFS($B$2:$B$3564,$A$2:$A$3564,"="&amp;F514)=0,IF(SUMIFS($B$2:$B$3564,$A$2:$A$3564,"="&amp;G514)=0,SUMIFS($B$2:$B$3564,$A$2:$A$3564,"="&amp;H514),SUMIFS($B$2:$B$3564,$A$2:$A$3564,"="&amp;G514)),SUMIFS($B$2:$B$3564,$A$2:$A$3564,"="&amp;F514)),SUMIFS($B$2:$B$3564,$A$2:$A$3564,"="&amp;E514))</f>
        <v>11.05</v>
      </c>
      <c r="K514" s="2">
        <f>SUMIFS($J$2:$J$3564,$A$2:$A$3564,"&gt;"&amp;E514,$A$2:$A$3564,"&lt;="&amp;A514)</f>
        <v>0</v>
      </c>
      <c r="L514" s="2">
        <f t="shared" si="61"/>
        <v>0</v>
      </c>
      <c r="M514" s="2">
        <f t="shared" si="62"/>
        <v>1</v>
      </c>
      <c r="N514">
        <f t="shared" si="63"/>
        <v>-1.0004630969926753</v>
      </c>
    </row>
    <row r="515" spans="1:14" x14ac:dyDescent="0.3">
      <c r="A515" s="1">
        <v>39447</v>
      </c>
      <c r="B515">
        <v>10.82</v>
      </c>
      <c r="D515">
        <f t="shared" ref="D515:D578" si="64">WEEKDAY(A515,2)</f>
        <v>1</v>
      </c>
      <c r="E515" s="1">
        <f t="shared" si="57"/>
        <v>39440</v>
      </c>
      <c r="F515" s="1">
        <f t="shared" si="58"/>
        <v>39439</v>
      </c>
      <c r="G515" s="1">
        <f t="shared" si="59"/>
        <v>39438</v>
      </c>
      <c r="H515" s="1">
        <f t="shared" si="60"/>
        <v>39437</v>
      </c>
      <c r="I515" s="2">
        <f>IF(SUMIFS($B$2:$B$3564,$A$2:$A$3564,"="&amp;E515)=0,IF(SUMIFS($B$2:$B$3564,$A$2:$A$3564,"="&amp;F515)=0,IF(SUMIFS($B$2:$B$3564,$A$2:$A$3564,"="&amp;G515)=0,SUMIFS($B$2:$B$3564,$A$2:$A$3564,"="&amp;H515),SUMIFS($B$2:$B$3564,$A$2:$A$3564,"="&amp;G515)),SUMIFS($B$2:$B$3564,$A$2:$A$3564,"="&amp;F515)),SUMIFS($B$2:$B$3564,$A$2:$A$3564,"="&amp;E515))</f>
        <v>11.05</v>
      </c>
      <c r="K515" s="2">
        <f>SUMIFS($J$2:$J$3564,$A$2:$A$3564,"&gt;"&amp;E515,$A$2:$A$3564,"&lt;="&amp;A515)</f>
        <v>0</v>
      </c>
      <c r="L515" s="2">
        <f t="shared" si="61"/>
        <v>0</v>
      </c>
      <c r="M515" s="2">
        <f t="shared" si="62"/>
        <v>1</v>
      </c>
      <c r="N515">
        <f t="shared" si="63"/>
        <v>-2.10341545454264</v>
      </c>
    </row>
    <row r="516" spans="1:14" x14ac:dyDescent="0.3">
      <c r="A516" s="1">
        <v>39449</v>
      </c>
      <c r="B516">
        <v>10.73</v>
      </c>
      <c r="D516">
        <f t="shared" si="64"/>
        <v>3</v>
      </c>
      <c r="E516" s="1">
        <f t="shared" si="57"/>
        <v>39442</v>
      </c>
      <c r="F516" s="1">
        <f t="shared" si="58"/>
        <v>39441</v>
      </c>
      <c r="G516" s="1">
        <f t="shared" si="59"/>
        <v>39440</v>
      </c>
      <c r="H516" s="1">
        <f t="shared" si="60"/>
        <v>39439</v>
      </c>
      <c r="I516" s="2">
        <f>IF(SUMIFS($B$2:$B$3564,$A$2:$A$3564,"="&amp;E516)=0,IF(SUMIFS($B$2:$B$3564,$A$2:$A$3564,"="&amp;F516)=0,IF(SUMIFS($B$2:$B$3564,$A$2:$A$3564,"="&amp;G516)=0,SUMIFS($B$2:$B$3564,$A$2:$A$3564,"="&amp;H516),SUMIFS($B$2:$B$3564,$A$2:$A$3564,"="&amp;G516)),SUMIFS($B$2:$B$3564,$A$2:$A$3564,"="&amp;F516)),SUMIFS($B$2:$B$3564,$A$2:$A$3564,"="&amp;E516))</f>
        <v>10.9</v>
      </c>
      <c r="K516" s="2">
        <f>SUMIFS($J$2:$J$3564,$A$2:$A$3564,"&gt;"&amp;E516,$A$2:$A$3564,"&lt;="&amp;A516)</f>
        <v>0</v>
      </c>
      <c r="L516" s="2">
        <f t="shared" si="61"/>
        <v>0</v>
      </c>
      <c r="M516" s="2">
        <f t="shared" si="62"/>
        <v>1</v>
      </c>
      <c r="N516">
        <f t="shared" si="63"/>
        <v>-1.5719232592490886</v>
      </c>
    </row>
    <row r="517" spans="1:14" x14ac:dyDescent="0.3">
      <c r="A517" s="1">
        <v>39450</v>
      </c>
      <c r="B517">
        <v>11.14</v>
      </c>
      <c r="D517">
        <f t="shared" si="64"/>
        <v>4</v>
      </c>
      <c r="E517" s="1">
        <f t="shared" si="57"/>
        <v>39443</v>
      </c>
      <c r="F517" s="1">
        <f t="shared" si="58"/>
        <v>39442</v>
      </c>
      <c r="G517" s="1">
        <f t="shared" si="59"/>
        <v>39441</v>
      </c>
      <c r="H517" s="1">
        <f t="shared" si="60"/>
        <v>39440</v>
      </c>
      <c r="I517" s="2">
        <f>IF(SUMIFS($B$2:$B$3564,$A$2:$A$3564,"="&amp;E517)=0,IF(SUMIFS($B$2:$B$3564,$A$2:$A$3564,"="&amp;F517)=0,IF(SUMIFS($B$2:$B$3564,$A$2:$A$3564,"="&amp;G517)=0,SUMIFS($B$2:$B$3564,$A$2:$A$3564,"="&amp;H517),SUMIFS($B$2:$B$3564,$A$2:$A$3564,"="&amp;G517)),SUMIFS($B$2:$B$3564,$A$2:$A$3564,"="&amp;F517)),SUMIFS($B$2:$B$3564,$A$2:$A$3564,"="&amp;E517))</f>
        <v>10.97</v>
      </c>
      <c r="K517" s="2">
        <f>SUMIFS($J$2:$J$3564,$A$2:$A$3564,"&gt;"&amp;E517,$A$2:$A$3564,"&lt;="&amp;A517)</f>
        <v>0</v>
      </c>
      <c r="L517" s="2">
        <f t="shared" si="61"/>
        <v>0</v>
      </c>
      <c r="M517" s="2">
        <f t="shared" si="62"/>
        <v>1</v>
      </c>
      <c r="N517">
        <f t="shared" si="63"/>
        <v>1.53779602119991</v>
      </c>
    </row>
    <row r="518" spans="1:14" x14ac:dyDescent="0.3">
      <c r="A518" s="1">
        <v>39451</v>
      </c>
      <c r="B518">
        <v>11.32</v>
      </c>
      <c r="D518">
        <f t="shared" si="64"/>
        <v>5</v>
      </c>
      <c r="E518" s="1">
        <f t="shared" si="57"/>
        <v>39444</v>
      </c>
      <c r="F518" s="1">
        <f t="shared" si="58"/>
        <v>39443</v>
      </c>
      <c r="G518" s="1">
        <f t="shared" si="59"/>
        <v>39442</v>
      </c>
      <c r="H518" s="1">
        <f t="shared" si="60"/>
        <v>39441</v>
      </c>
      <c r="I518" s="2">
        <f>IF(SUMIFS($B$2:$B$3564,$A$2:$A$3564,"="&amp;E518)=0,IF(SUMIFS($B$2:$B$3564,$A$2:$A$3564,"="&amp;F518)=0,IF(SUMIFS($B$2:$B$3564,$A$2:$A$3564,"="&amp;G518)=0,SUMIFS($B$2:$B$3564,$A$2:$A$3564,"="&amp;H518),SUMIFS($B$2:$B$3564,$A$2:$A$3564,"="&amp;G518)),SUMIFS($B$2:$B$3564,$A$2:$A$3564,"="&amp;F518)),SUMIFS($B$2:$B$3564,$A$2:$A$3564,"="&amp;E518))</f>
        <v>10.94</v>
      </c>
      <c r="K518" s="2">
        <f>SUMIFS($J$2:$J$3564,$A$2:$A$3564,"&gt;"&amp;E518,$A$2:$A$3564,"&lt;="&amp;A518)</f>
        <v>0</v>
      </c>
      <c r="L518" s="2">
        <f t="shared" si="61"/>
        <v>0</v>
      </c>
      <c r="M518" s="2">
        <f t="shared" si="62"/>
        <v>1</v>
      </c>
      <c r="N518">
        <f t="shared" si="63"/>
        <v>3.4145275781201718</v>
      </c>
    </row>
    <row r="519" spans="1:14" x14ac:dyDescent="0.3">
      <c r="A519" s="1">
        <v>39454</v>
      </c>
      <c r="B519">
        <v>11.37</v>
      </c>
      <c r="D519">
        <f t="shared" si="64"/>
        <v>1</v>
      </c>
      <c r="E519" s="1">
        <f t="shared" si="57"/>
        <v>39447</v>
      </c>
      <c r="F519" s="1">
        <f t="shared" si="58"/>
        <v>39446</v>
      </c>
      <c r="G519" s="1">
        <f t="shared" si="59"/>
        <v>39445</v>
      </c>
      <c r="H519" s="1">
        <f t="shared" si="60"/>
        <v>39444</v>
      </c>
      <c r="I519" s="2">
        <f>IF(SUMIFS($B$2:$B$3564,$A$2:$A$3564,"="&amp;E519)=0,IF(SUMIFS($B$2:$B$3564,$A$2:$A$3564,"="&amp;F519)=0,IF(SUMIFS($B$2:$B$3564,$A$2:$A$3564,"="&amp;G519)=0,SUMIFS($B$2:$B$3564,$A$2:$A$3564,"="&amp;H519),SUMIFS($B$2:$B$3564,$A$2:$A$3564,"="&amp;G519)),SUMIFS($B$2:$B$3564,$A$2:$A$3564,"="&amp;F519)),SUMIFS($B$2:$B$3564,$A$2:$A$3564,"="&amp;E519))</f>
        <v>10.82</v>
      </c>
      <c r="K519" s="2">
        <f>SUMIFS($J$2:$J$3564,$A$2:$A$3564,"&gt;"&amp;E519,$A$2:$A$3564,"&lt;="&amp;A519)</f>
        <v>0</v>
      </c>
      <c r="L519" s="2">
        <f t="shared" si="61"/>
        <v>0</v>
      </c>
      <c r="M519" s="2">
        <f t="shared" si="62"/>
        <v>1</v>
      </c>
      <c r="N519">
        <f t="shared" si="63"/>
        <v>4.9582034344109083</v>
      </c>
    </row>
    <row r="520" spans="1:14" x14ac:dyDescent="0.3">
      <c r="A520" s="1">
        <v>39455</v>
      </c>
      <c r="B520">
        <v>11.37</v>
      </c>
      <c r="D520">
        <f t="shared" si="64"/>
        <v>2</v>
      </c>
      <c r="E520" s="1">
        <f t="shared" ref="E520:E583" si="65">A520-7</f>
        <v>39448</v>
      </c>
      <c r="F520" s="1">
        <f t="shared" si="58"/>
        <v>39447</v>
      </c>
      <c r="G520" s="1">
        <f t="shared" si="59"/>
        <v>39446</v>
      </c>
      <c r="H520" s="1">
        <f t="shared" si="60"/>
        <v>39445</v>
      </c>
      <c r="I520" s="2">
        <f>IF(SUMIFS($B$2:$B$3564,$A$2:$A$3564,"="&amp;E520)=0,IF(SUMIFS($B$2:$B$3564,$A$2:$A$3564,"="&amp;F520)=0,IF(SUMIFS($B$2:$B$3564,$A$2:$A$3564,"="&amp;G520)=0,SUMIFS($B$2:$B$3564,$A$2:$A$3564,"="&amp;H520),SUMIFS($B$2:$B$3564,$A$2:$A$3564,"="&amp;G520)),SUMIFS($B$2:$B$3564,$A$2:$A$3564,"="&amp;F520)),SUMIFS($B$2:$B$3564,$A$2:$A$3564,"="&amp;E520))</f>
        <v>10.82</v>
      </c>
      <c r="K520" s="2">
        <f>SUMIFS($J$2:$J$3564,$A$2:$A$3564,"&gt;"&amp;E520,$A$2:$A$3564,"&lt;="&amp;A520)</f>
        <v>0</v>
      </c>
      <c r="L520" s="2">
        <f t="shared" si="61"/>
        <v>0</v>
      </c>
      <c r="M520" s="2">
        <f t="shared" si="62"/>
        <v>1</v>
      </c>
      <c r="N520">
        <f t="shared" si="63"/>
        <v>4.9582034344109083</v>
      </c>
    </row>
    <row r="521" spans="1:14" x14ac:dyDescent="0.3">
      <c r="A521" s="1">
        <v>39456</v>
      </c>
      <c r="B521">
        <v>11.45</v>
      </c>
      <c r="D521">
        <f t="shared" si="64"/>
        <v>3</v>
      </c>
      <c r="E521" s="1">
        <f t="shared" si="65"/>
        <v>39449</v>
      </c>
      <c r="F521" s="1">
        <f t="shared" ref="F521:F584" si="66">E521-1</f>
        <v>39448</v>
      </c>
      <c r="G521" s="1">
        <f t="shared" ref="G521:G584" si="67">E521-2</f>
        <v>39447</v>
      </c>
      <c r="H521" s="1">
        <f t="shared" ref="H521:H584" si="68">E521-3</f>
        <v>39446</v>
      </c>
      <c r="I521" s="2">
        <f>IF(SUMIFS($B$2:$B$3564,$A$2:$A$3564,"="&amp;E521)=0,IF(SUMIFS($B$2:$B$3564,$A$2:$A$3564,"="&amp;F521)=0,IF(SUMIFS($B$2:$B$3564,$A$2:$A$3564,"="&amp;G521)=0,SUMIFS($B$2:$B$3564,$A$2:$A$3564,"="&amp;H521),SUMIFS($B$2:$B$3564,$A$2:$A$3564,"="&amp;G521)),SUMIFS($B$2:$B$3564,$A$2:$A$3564,"="&amp;F521)),SUMIFS($B$2:$B$3564,$A$2:$A$3564,"="&amp;E521))</f>
        <v>10.73</v>
      </c>
      <c r="K521" s="2">
        <f>SUMIFS($J$2:$J$3564,$A$2:$A$3564,"&gt;"&amp;E521,$A$2:$A$3564,"&lt;="&amp;A521)</f>
        <v>0</v>
      </c>
      <c r="L521" s="2">
        <f t="shared" si="61"/>
        <v>0</v>
      </c>
      <c r="M521" s="2">
        <f t="shared" si="62"/>
        <v>1</v>
      </c>
      <c r="N521">
        <f t="shared" si="63"/>
        <v>6.494617335764155</v>
      </c>
    </row>
    <row r="522" spans="1:14" x14ac:dyDescent="0.3">
      <c r="A522" s="1">
        <v>39457</v>
      </c>
      <c r="B522">
        <v>11.39</v>
      </c>
      <c r="D522">
        <f t="shared" si="64"/>
        <v>4</v>
      </c>
      <c r="E522" s="1">
        <f t="shared" si="65"/>
        <v>39450</v>
      </c>
      <c r="F522" s="1">
        <f t="shared" si="66"/>
        <v>39449</v>
      </c>
      <c r="G522" s="1">
        <f t="shared" si="67"/>
        <v>39448</v>
      </c>
      <c r="H522" s="1">
        <f t="shared" si="68"/>
        <v>39447</v>
      </c>
      <c r="I522" s="2">
        <f>IF(SUMIFS($B$2:$B$3564,$A$2:$A$3564,"="&amp;E522)=0,IF(SUMIFS($B$2:$B$3564,$A$2:$A$3564,"="&amp;F522)=0,IF(SUMIFS($B$2:$B$3564,$A$2:$A$3564,"="&amp;G522)=0,SUMIFS($B$2:$B$3564,$A$2:$A$3564,"="&amp;H522),SUMIFS($B$2:$B$3564,$A$2:$A$3564,"="&amp;G522)),SUMIFS($B$2:$B$3564,$A$2:$A$3564,"="&amp;F522)),SUMIFS($B$2:$B$3564,$A$2:$A$3564,"="&amp;E522))</f>
        <v>11.14</v>
      </c>
      <c r="K522" s="2">
        <f>SUMIFS($J$2:$J$3564,$A$2:$A$3564,"&gt;"&amp;E522,$A$2:$A$3564,"&lt;="&amp;A522)</f>
        <v>0</v>
      </c>
      <c r="L522" s="2">
        <f t="shared" ref="L522:L585" si="69">IF(K522&lt;&gt;0,LOOKUP(K522,C516:C522,B516:B522),0)</f>
        <v>0</v>
      </c>
      <c r="M522" s="2">
        <f t="shared" ref="M522:M585" si="70">IF(K522&lt;&gt;0,L522/K522,1)</f>
        <v>1</v>
      </c>
      <c r="N522">
        <f t="shared" ref="N522:N585" si="71">LN(B522*M522/I522)*100</f>
        <v>2.2193542959952728</v>
      </c>
    </row>
    <row r="523" spans="1:14" x14ac:dyDescent="0.3">
      <c r="A523" s="1">
        <v>39458</v>
      </c>
      <c r="B523">
        <v>11.32</v>
      </c>
      <c r="D523">
        <f t="shared" si="64"/>
        <v>5</v>
      </c>
      <c r="E523" s="1">
        <f t="shared" si="65"/>
        <v>39451</v>
      </c>
      <c r="F523" s="1">
        <f t="shared" si="66"/>
        <v>39450</v>
      </c>
      <c r="G523" s="1">
        <f t="shared" si="67"/>
        <v>39449</v>
      </c>
      <c r="H523" s="1">
        <f t="shared" si="68"/>
        <v>39448</v>
      </c>
      <c r="I523" s="2">
        <f>IF(SUMIFS($B$2:$B$3564,$A$2:$A$3564,"="&amp;E523)=0,IF(SUMIFS($B$2:$B$3564,$A$2:$A$3564,"="&amp;F523)=0,IF(SUMIFS($B$2:$B$3564,$A$2:$A$3564,"="&amp;G523)=0,SUMIFS($B$2:$B$3564,$A$2:$A$3564,"="&amp;H523),SUMIFS($B$2:$B$3564,$A$2:$A$3564,"="&amp;G523)),SUMIFS($B$2:$B$3564,$A$2:$A$3564,"="&amp;F523)),SUMIFS($B$2:$B$3564,$A$2:$A$3564,"="&amp;E523))</f>
        <v>11.32</v>
      </c>
      <c r="K523" s="2">
        <f>SUMIFS($J$2:$J$3564,$A$2:$A$3564,"&gt;"&amp;E523,$A$2:$A$3564,"&lt;="&amp;A523)</f>
        <v>0</v>
      </c>
      <c r="L523" s="2">
        <f t="shared" si="69"/>
        <v>0</v>
      </c>
      <c r="M523" s="2">
        <f t="shared" si="70"/>
        <v>1</v>
      </c>
      <c r="N523">
        <f t="shared" si="71"/>
        <v>0</v>
      </c>
    </row>
    <row r="524" spans="1:14" x14ac:dyDescent="0.3">
      <c r="A524" s="1">
        <v>39461</v>
      </c>
      <c r="B524">
        <v>11.47</v>
      </c>
      <c r="D524">
        <f t="shared" si="64"/>
        <v>1</v>
      </c>
      <c r="E524" s="1">
        <f t="shared" si="65"/>
        <v>39454</v>
      </c>
      <c r="F524" s="1">
        <f t="shared" si="66"/>
        <v>39453</v>
      </c>
      <c r="G524" s="1">
        <f t="shared" si="67"/>
        <v>39452</v>
      </c>
      <c r="H524" s="1">
        <f t="shared" si="68"/>
        <v>39451</v>
      </c>
      <c r="I524" s="2">
        <f>IF(SUMIFS($B$2:$B$3564,$A$2:$A$3564,"="&amp;E524)=0,IF(SUMIFS($B$2:$B$3564,$A$2:$A$3564,"="&amp;F524)=0,IF(SUMIFS($B$2:$B$3564,$A$2:$A$3564,"="&amp;G524)=0,SUMIFS($B$2:$B$3564,$A$2:$A$3564,"="&amp;H524),SUMIFS($B$2:$B$3564,$A$2:$A$3564,"="&amp;G524)),SUMIFS($B$2:$B$3564,$A$2:$A$3564,"="&amp;F524)),SUMIFS($B$2:$B$3564,$A$2:$A$3564,"="&amp;E524))</f>
        <v>11.37</v>
      </c>
      <c r="K524" s="2">
        <f>SUMIFS($J$2:$J$3564,$A$2:$A$3564,"&gt;"&amp;E524,$A$2:$A$3564,"&lt;="&amp;A524)</f>
        <v>0</v>
      </c>
      <c r="L524" s="2">
        <f t="shared" si="69"/>
        <v>0</v>
      </c>
      <c r="M524" s="2">
        <f t="shared" si="70"/>
        <v>1</v>
      </c>
      <c r="N524">
        <f t="shared" si="71"/>
        <v>0.87566233788347736</v>
      </c>
    </row>
    <row r="525" spans="1:14" x14ac:dyDescent="0.3">
      <c r="A525" s="1">
        <v>39462</v>
      </c>
      <c r="B525">
        <v>11.47</v>
      </c>
      <c r="D525">
        <f t="shared" si="64"/>
        <v>2</v>
      </c>
      <c r="E525" s="1">
        <f t="shared" si="65"/>
        <v>39455</v>
      </c>
      <c r="F525" s="1">
        <f t="shared" si="66"/>
        <v>39454</v>
      </c>
      <c r="G525" s="1">
        <f t="shared" si="67"/>
        <v>39453</v>
      </c>
      <c r="H525" s="1">
        <f t="shared" si="68"/>
        <v>39452</v>
      </c>
      <c r="I525" s="2">
        <f>IF(SUMIFS($B$2:$B$3564,$A$2:$A$3564,"="&amp;E525)=0,IF(SUMIFS($B$2:$B$3564,$A$2:$A$3564,"="&amp;F525)=0,IF(SUMIFS($B$2:$B$3564,$A$2:$A$3564,"="&amp;G525)=0,SUMIFS($B$2:$B$3564,$A$2:$A$3564,"="&amp;H525),SUMIFS($B$2:$B$3564,$A$2:$A$3564,"="&amp;G525)),SUMIFS($B$2:$B$3564,$A$2:$A$3564,"="&amp;F525)),SUMIFS($B$2:$B$3564,$A$2:$A$3564,"="&amp;E525))</f>
        <v>11.37</v>
      </c>
      <c r="K525" s="2">
        <f>SUMIFS($J$2:$J$3564,$A$2:$A$3564,"&gt;"&amp;E525,$A$2:$A$3564,"&lt;="&amp;A525)</f>
        <v>0</v>
      </c>
      <c r="L525" s="2">
        <f t="shared" si="69"/>
        <v>0</v>
      </c>
      <c r="M525" s="2">
        <f t="shared" si="70"/>
        <v>1</v>
      </c>
      <c r="N525">
        <f t="shared" si="71"/>
        <v>0.87566233788347736</v>
      </c>
    </row>
    <row r="526" spans="1:14" x14ac:dyDescent="0.3">
      <c r="A526" s="1">
        <v>39463</v>
      </c>
      <c r="B526">
        <v>11.77</v>
      </c>
      <c r="D526">
        <f t="shared" si="64"/>
        <v>3</v>
      </c>
      <c r="E526" s="1">
        <f t="shared" si="65"/>
        <v>39456</v>
      </c>
      <c r="F526" s="1">
        <f t="shared" si="66"/>
        <v>39455</v>
      </c>
      <c r="G526" s="1">
        <f t="shared" si="67"/>
        <v>39454</v>
      </c>
      <c r="H526" s="1">
        <f t="shared" si="68"/>
        <v>39453</v>
      </c>
      <c r="I526" s="2">
        <f>IF(SUMIFS($B$2:$B$3564,$A$2:$A$3564,"="&amp;E526)=0,IF(SUMIFS($B$2:$B$3564,$A$2:$A$3564,"="&amp;F526)=0,IF(SUMIFS($B$2:$B$3564,$A$2:$A$3564,"="&amp;G526)=0,SUMIFS($B$2:$B$3564,$A$2:$A$3564,"="&amp;H526),SUMIFS($B$2:$B$3564,$A$2:$A$3564,"="&amp;G526)),SUMIFS($B$2:$B$3564,$A$2:$A$3564,"="&amp;F526)),SUMIFS($B$2:$B$3564,$A$2:$A$3564,"="&amp;E526))</f>
        <v>11.45</v>
      </c>
      <c r="K526" s="2">
        <f>SUMIFS($J$2:$J$3564,$A$2:$A$3564,"&gt;"&amp;E526,$A$2:$A$3564,"&lt;="&amp;A526)</f>
        <v>0</v>
      </c>
      <c r="L526" s="2">
        <f t="shared" si="69"/>
        <v>0</v>
      </c>
      <c r="M526" s="2">
        <f t="shared" si="70"/>
        <v>1</v>
      </c>
      <c r="N526">
        <f t="shared" si="71"/>
        <v>2.7564191271936673</v>
      </c>
    </row>
    <row r="527" spans="1:14" x14ac:dyDescent="0.3">
      <c r="A527" s="1">
        <v>39464</v>
      </c>
      <c r="B527">
        <v>12.45</v>
      </c>
      <c r="D527">
        <f t="shared" si="64"/>
        <v>4</v>
      </c>
      <c r="E527" s="1">
        <f t="shared" si="65"/>
        <v>39457</v>
      </c>
      <c r="F527" s="1">
        <f t="shared" si="66"/>
        <v>39456</v>
      </c>
      <c r="G527" s="1">
        <f t="shared" si="67"/>
        <v>39455</v>
      </c>
      <c r="H527" s="1">
        <f t="shared" si="68"/>
        <v>39454</v>
      </c>
      <c r="I527" s="2">
        <f>IF(SUMIFS($B$2:$B$3564,$A$2:$A$3564,"="&amp;E527)=0,IF(SUMIFS($B$2:$B$3564,$A$2:$A$3564,"="&amp;F527)=0,IF(SUMIFS($B$2:$B$3564,$A$2:$A$3564,"="&amp;G527)=0,SUMIFS($B$2:$B$3564,$A$2:$A$3564,"="&amp;H527),SUMIFS($B$2:$B$3564,$A$2:$A$3564,"="&amp;G527)),SUMIFS($B$2:$B$3564,$A$2:$A$3564,"="&amp;F527)),SUMIFS($B$2:$B$3564,$A$2:$A$3564,"="&amp;E527))</f>
        <v>11.39</v>
      </c>
      <c r="K527" s="2">
        <f>SUMIFS($J$2:$J$3564,$A$2:$A$3564,"&gt;"&amp;E527,$A$2:$A$3564,"&lt;="&amp;A527)</f>
        <v>0</v>
      </c>
      <c r="L527" s="2">
        <f t="shared" si="69"/>
        <v>0</v>
      </c>
      <c r="M527" s="2">
        <f t="shared" si="70"/>
        <v>1</v>
      </c>
      <c r="N527">
        <f t="shared" si="71"/>
        <v>8.8984845451625638</v>
      </c>
    </row>
    <row r="528" spans="1:14" x14ac:dyDescent="0.3">
      <c r="A528" s="1">
        <v>39465</v>
      </c>
      <c r="B528">
        <v>11.99</v>
      </c>
      <c r="D528">
        <f t="shared" si="64"/>
        <v>5</v>
      </c>
      <c r="E528" s="1">
        <f t="shared" si="65"/>
        <v>39458</v>
      </c>
      <c r="F528" s="1">
        <f t="shared" si="66"/>
        <v>39457</v>
      </c>
      <c r="G528" s="1">
        <f t="shared" si="67"/>
        <v>39456</v>
      </c>
      <c r="H528" s="1">
        <f t="shared" si="68"/>
        <v>39455</v>
      </c>
      <c r="I528" s="2">
        <f>IF(SUMIFS($B$2:$B$3564,$A$2:$A$3564,"="&amp;E528)=0,IF(SUMIFS($B$2:$B$3564,$A$2:$A$3564,"="&amp;F528)=0,IF(SUMIFS($B$2:$B$3564,$A$2:$A$3564,"="&amp;G528)=0,SUMIFS($B$2:$B$3564,$A$2:$A$3564,"="&amp;H528),SUMIFS($B$2:$B$3564,$A$2:$A$3564,"="&amp;G528)),SUMIFS($B$2:$B$3564,$A$2:$A$3564,"="&amp;F528)),SUMIFS($B$2:$B$3564,$A$2:$A$3564,"="&amp;E528))</f>
        <v>11.32</v>
      </c>
      <c r="K528" s="2">
        <f>SUMIFS($J$2:$J$3564,$A$2:$A$3564,"&gt;"&amp;E528,$A$2:$A$3564,"&lt;="&amp;A528)</f>
        <v>0</v>
      </c>
      <c r="L528" s="2">
        <f t="shared" si="69"/>
        <v>0</v>
      </c>
      <c r="M528" s="2">
        <f t="shared" si="70"/>
        <v>1</v>
      </c>
      <c r="N528">
        <f t="shared" si="71"/>
        <v>5.7501896264385985</v>
      </c>
    </row>
    <row r="529" spans="1:14" x14ac:dyDescent="0.3">
      <c r="A529" s="1">
        <v>39469</v>
      </c>
      <c r="B529">
        <v>11.55</v>
      </c>
      <c r="D529">
        <f t="shared" si="64"/>
        <v>2</v>
      </c>
      <c r="E529" s="1">
        <f t="shared" si="65"/>
        <v>39462</v>
      </c>
      <c r="F529" s="1">
        <f t="shared" si="66"/>
        <v>39461</v>
      </c>
      <c r="G529" s="1">
        <f t="shared" si="67"/>
        <v>39460</v>
      </c>
      <c r="H529" s="1">
        <f t="shared" si="68"/>
        <v>39459</v>
      </c>
      <c r="I529" s="2">
        <f>IF(SUMIFS($B$2:$B$3564,$A$2:$A$3564,"="&amp;E529)=0,IF(SUMIFS($B$2:$B$3564,$A$2:$A$3564,"="&amp;F529)=0,IF(SUMIFS($B$2:$B$3564,$A$2:$A$3564,"="&amp;G529)=0,SUMIFS($B$2:$B$3564,$A$2:$A$3564,"="&amp;H529),SUMIFS($B$2:$B$3564,$A$2:$A$3564,"="&amp;G529)),SUMIFS($B$2:$B$3564,$A$2:$A$3564,"="&amp;F529)),SUMIFS($B$2:$B$3564,$A$2:$A$3564,"="&amp;E529))</f>
        <v>11.47</v>
      </c>
      <c r="K529" s="2">
        <f>SUMIFS($J$2:$J$3564,$A$2:$A$3564,"&gt;"&amp;E529,$A$2:$A$3564,"&lt;="&amp;A529)</f>
        <v>0</v>
      </c>
      <c r="L529" s="2">
        <f t="shared" si="69"/>
        <v>0</v>
      </c>
      <c r="M529" s="2">
        <f t="shared" si="70"/>
        <v>1</v>
      </c>
      <c r="N529">
        <f t="shared" si="71"/>
        <v>0.69505058265233322</v>
      </c>
    </row>
    <row r="530" spans="1:14" x14ac:dyDescent="0.3">
      <c r="A530" s="1">
        <v>39470</v>
      </c>
      <c r="B530">
        <v>11.43</v>
      </c>
      <c r="D530">
        <f t="shared" si="64"/>
        <v>3</v>
      </c>
      <c r="E530" s="1">
        <f t="shared" si="65"/>
        <v>39463</v>
      </c>
      <c r="F530" s="1">
        <f t="shared" si="66"/>
        <v>39462</v>
      </c>
      <c r="G530" s="1">
        <f t="shared" si="67"/>
        <v>39461</v>
      </c>
      <c r="H530" s="1">
        <f t="shared" si="68"/>
        <v>39460</v>
      </c>
      <c r="I530" s="2">
        <f>IF(SUMIFS($B$2:$B$3564,$A$2:$A$3564,"="&amp;E530)=0,IF(SUMIFS($B$2:$B$3564,$A$2:$A$3564,"="&amp;F530)=0,IF(SUMIFS($B$2:$B$3564,$A$2:$A$3564,"="&amp;G530)=0,SUMIFS($B$2:$B$3564,$A$2:$A$3564,"="&amp;H530),SUMIFS($B$2:$B$3564,$A$2:$A$3564,"="&amp;G530)),SUMIFS($B$2:$B$3564,$A$2:$A$3564,"="&amp;F530)),SUMIFS($B$2:$B$3564,$A$2:$A$3564,"="&amp;E530))</f>
        <v>11.77</v>
      </c>
      <c r="K530" s="2">
        <f>SUMIFS($J$2:$J$3564,$A$2:$A$3564,"&gt;"&amp;E530,$A$2:$A$3564,"&lt;="&amp;A530)</f>
        <v>0</v>
      </c>
      <c r="L530" s="2">
        <f t="shared" si="69"/>
        <v>0</v>
      </c>
      <c r="M530" s="2">
        <f t="shared" si="70"/>
        <v>1</v>
      </c>
      <c r="N530">
        <f t="shared" si="71"/>
        <v>-2.9312443465466096</v>
      </c>
    </row>
    <row r="531" spans="1:14" x14ac:dyDescent="0.3">
      <c r="A531" s="1">
        <v>39471</v>
      </c>
      <c r="B531">
        <v>11.47</v>
      </c>
      <c r="D531">
        <f t="shared" si="64"/>
        <v>4</v>
      </c>
      <c r="E531" s="1">
        <f t="shared" si="65"/>
        <v>39464</v>
      </c>
      <c r="F531" s="1">
        <f t="shared" si="66"/>
        <v>39463</v>
      </c>
      <c r="G531" s="1">
        <f t="shared" si="67"/>
        <v>39462</v>
      </c>
      <c r="H531" s="1">
        <f t="shared" si="68"/>
        <v>39461</v>
      </c>
      <c r="I531" s="2">
        <f>IF(SUMIFS($B$2:$B$3564,$A$2:$A$3564,"="&amp;E531)=0,IF(SUMIFS($B$2:$B$3564,$A$2:$A$3564,"="&amp;F531)=0,IF(SUMIFS($B$2:$B$3564,$A$2:$A$3564,"="&amp;G531)=0,SUMIFS($B$2:$B$3564,$A$2:$A$3564,"="&amp;H531),SUMIFS($B$2:$B$3564,$A$2:$A$3564,"="&amp;G531)),SUMIFS($B$2:$B$3564,$A$2:$A$3564,"="&amp;F531)),SUMIFS($B$2:$B$3564,$A$2:$A$3564,"="&amp;E531))</f>
        <v>12.45</v>
      </c>
      <c r="K531" s="2">
        <f>SUMIFS($J$2:$J$3564,$A$2:$A$3564,"&gt;"&amp;E531,$A$2:$A$3564,"&lt;="&amp;A531)</f>
        <v>0</v>
      </c>
      <c r="L531" s="2">
        <f t="shared" si="69"/>
        <v>0</v>
      </c>
      <c r="M531" s="2">
        <f t="shared" si="70"/>
        <v>1</v>
      </c>
      <c r="N531">
        <f t="shared" si="71"/>
        <v>-8.198569176943721</v>
      </c>
    </row>
    <row r="532" spans="1:14" x14ac:dyDescent="0.3">
      <c r="A532" s="1">
        <v>39472</v>
      </c>
      <c r="B532">
        <v>11.94</v>
      </c>
      <c r="D532">
        <f t="shared" si="64"/>
        <v>5</v>
      </c>
      <c r="E532" s="1">
        <f t="shared" si="65"/>
        <v>39465</v>
      </c>
      <c r="F532" s="1">
        <f t="shared" si="66"/>
        <v>39464</v>
      </c>
      <c r="G532" s="1">
        <f t="shared" si="67"/>
        <v>39463</v>
      </c>
      <c r="H532" s="1">
        <f t="shared" si="68"/>
        <v>39462</v>
      </c>
      <c r="I532" s="2">
        <f>IF(SUMIFS($B$2:$B$3564,$A$2:$A$3564,"="&amp;E532)=0,IF(SUMIFS($B$2:$B$3564,$A$2:$A$3564,"="&amp;F532)=0,IF(SUMIFS($B$2:$B$3564,$A$2:$A$3564,"="&amp;G532)=0,SUMIFS($B$2:$B$3564,$A$2:$A$3564,"="&amp;H532),SUMIFS($B$2:$B$3564,$A$2:$A$3564,"="&amp;G532)),SUMIFS($B$2:$B$3564,$A$2:$A$3564,"="&amp;F532)),SUMIFS($B$2:$B$3564,$A$2:$A$3564,"="&amp;E532))</f>
        <v>11.99</v>
      </c>
      <c r="K532" s="2">
        <f>SUMIFS($J$2:$J$3564,$A$2:$A$3564,"&gt;"&amp;E532,$A$2:$A$3564,"&lt;="&amp;A532)</f>
        <v>0</v>
      </c>
      <c r="L532" s="2">
        <f t="shared" si="69"/>
        <v>0</v>
      </c>
      <c r="M532" s="2">
        <f t="shared" si="70"/>
        <v>1</v>
      </c>
      <c r="N532">
        <f t="shared" si="71"/>
        <v>-0.41788610749669447</v>
      </c>
    </row>
    <row r="533" spans="1:14" x14ac:dyDescent="0.3">
      <c r="A533" s="1">
        <v>39475</v>
      </c>
      <c r="B533">
        <v>12.24</v>
      </c>
      <c r="D533">
        <f t="shared" si="64"/>
        <v>1</v>
      </c>
      <c r="E533" s="1">
        <f t="shared" si="65"/>
        <v>39468</v>
      </c>
      <c r="F533" s="1">
        <f t="shared" si="66"/>
        <v>39467</v>
      </c>
      <c r="G533" s="1">
        <f t="shared" si="67"/>
        <v>39466</v>
      </c>
      <c r="H533" s="1">
        <f t="shared" si="68"/>
        <v>39465</v>
      </c>
      <c r="I533" s="2">
        <f>IF(SUMIFS($B$2:$B$3564,$A$2:$A$3564,"="&amp;E533)=0,IF(SUMIFS($B$2:$B$3564,$A$2:$A$3564,"="&amp;F533)=0,IF(SUMIFS($B$2:$B$3564,$A$2:$A$3564,"="&amp;G533)=0,SUMIFS($B$2:$B$3564,$A$2:$A$3564,"="&amp;H533),SUMIFS($B$2:$B$3564,$A$2:$A$3564,"="&amp;G533)),SUMIFS($B$2:$B$3564,$A$2:$A$3564,"="&amp;F533)),SUMIFS($B$2:$B$3564,$A$2:$A$3564,"="&amp;E533))</f>
        <v>11.99</v>
      </c>
      <c r="K533" s="2">
        <f>SUMIFS($J$2:$J$3564,$A$2:$A$3564,"&gt;"&amp;E533,$A$2:$A$3564,"&lt;="&amp;A533)</f>
        <v>0</v>
      </c>
      <c r="L533" s="2">
        <f t="shared" si="69"/>
        <v>0</v>
      </c>
      <c r="M533" s="2">
        <f t="shared" si="70"/>
        <v>1</v>
      </c>
      <c r="N533">
        <f t="shared" si="71"/>
        <v>2.0636308044757183</v>
      </c>
    </row>
    <row r="534" spans="1:14" x14ac:dyDescent="0.3">
      <c r="A534" s="1">
        <v>39476</v>
      </c>
      <c r="B534">
        <v>12.2</v>
      </c>
      <c r="D534">
        <f t="shared" si="64"/>
        <v>2</v>
      </c>
      <c r="E534" s="1">
        <f t="shared" si="65"/>
        <v>39469</v>
      </c>
      <c r="F534" s="1">
        <f t="shared" si="66"/>
        <v>39468</v>
      </c>
      <c r="G534" s="1">
        <f t="shared" si="67"/>
        <v>39467</v>
      </c>
      <c r="H534" s="1">
        <f t="shared" si="68"/>
        <v>39466</v>
      </c>
      <c r="I534" s="2">
        <f>IF(SUMIFS($B$2:$B$3564,$A$2:$A$3564,"="&amp;E534)=0,IF(SUMIFS($B$2:$B$3564,$A$2:$A$3564,"="&amp;F534)=0,IF(SUMIFS($B$2:$B$3564,$A$2:$A$3564,"="&amp;G534)=0,SUMIFS($B$2:$B$3564,$A$2:$A$3564,"="&amp;H534),SUMIFS($B$2:$B$3564,$A$2:$A$3564,"="&amp;G534)),SUMIFS($B$2:$B$3564,$A$2:$A$3564,"="&amp;F534)),SUMIFS($B$2:$B$3564,$A$2:$A$3564,"="&amp;E534))</f>
        <v>11.55</v>
      </c>
      <c r="K534" s="2">
        <f>SUMIFS($J$2:$J$3564,$A$2:$A$3564,"&gt;"&amp;E534,$A$2:$A$3564,"&lt;="&amp;A534)</f>
        <v>0</v>
      </c>
      <c r="L534" s="2">
        <f t="shared" si="69"/>
        <v>0</v>
      </c>
      <c r="M534" s="2">
        <f t="shared" si="70"/>
        <v>1</v>
      </c>
      <c r="N534">
        <f t="shared" si="71"/>
        <v>5.4750514771408314</v>
      </c>
    </row>
    <row r="535" spans="1:14" x14ac:dyDescent="0.3">
      <c r="A535" s="1">
        <v>39477</v>
      </c>
      <c r="B535">
        <v>12.42</v>
      </c>
      <c r="D535">
        <f t="shared" si="64"/>
        <v>3</v>
      </c>
      <c r="E535" s="1">
        <f t="shared" si="65"/>
        <v>39470</v>
      </c>
      <c r="F535" s="1">
        <f t="shared" si="66"/>
        <v>39469</v>
      </c>
      <c r="G535" s="1">
        <f t="shared" si="67"/>
        <v>39468</v>
      </c>
      <c r="H535" s="1">
        <f t="shared" si="68"/>
        <v>39467</v>
      </c>
      <c r="I535" s="2">
        <f>IF(SUMIFS($B$2:$B$3564,$A$2:$A$3564,"="&amp;E535)=0,IF(SUMIFS($B$2:$B$3564,$A$2:$A$3564,"="&amp;F535)=0,IF(SUMIFS($B$2:$B$3564,$A$2:$A$3564,"="&amp;G535)=0,SUMIFS($B$2:$B$3564,$A$2:$A$3564,"="&amp;H535),SUMIFS($B$2:$B$3564,$A$2:$A$3564,"="&amp;G535)),SUMIFS($B$2:$B$3564,$A$2:$A$3564,"="&amp;F535)),SUMIFS($B$2:$B$3564,$A$2:$A$3564,"="&amp;E535))</f>
        <v>11.43</v>
      </c>
      <c r="K535" s="2">
        <f>SUMIFS($J$2:$J$3564,$A$2:$A$3564,"&gt;"&amp;E535,$A$2:$A$3564,"&lt;="&amp;A535)</f>
        <v>0</v>
      </c>
      <c r="L535" s="2">
        <f t="shared" si="69"/>
        <v>0</v>
      </c>
      <c r="M535" s="2">
        <f t="shared" si="70"/>
        <v>1</v>
      </c>
      <c r="N535">
        <f t="shared" si="71"/>
        <v>8.3066598698613472</v>
      </c>
    </row>
    <row r="536" spans="1:14" x14ac:dyDescent="0.3">
      <c r="A536" s="1">
        <v>39478</v>
      </c>
      <c r="B536">
        <v>12.36</v>
      </c>
      <c r="D536">
        <f t="shared" si="64"/>
        <v>4</v>
      </c>
      <c r="E536" s="1">
        <f t="shared" si="65"/>
        <v>39471</v>
      </c>
      <c r="F536" s="1">
        <f t="shared" si="66"/>
        <v>39470</v>
      </c>
      <c r="G536" s="1">
        <f t="shared" si="67"/>
        <v>39469</v>
      </c>
      <c r="H536" s="1">
        <f t="shared" si="68"/>
        <v>39468</v>
      </c>
      <c r="I536" s="2">
        <f>IF(SUMIFS($B$2:$B$3564,$A$2:$A$3564,"="&amp;E536)=0,IF(SUMIFS($B$2:$B$3564,$A$2:$A$3564,"="&amp;F536)=0,IF(SUMIFS($B$2:$B$3564,$A$2:$A$3564,"="&amp;G536)=0,SUMIFS($B$2:$B$3564,$A$2:$A$3564,"="&amp;H536),SUMIFS($B$2:$B$3564,$A$2:$A$3564,"="&amp;G536)),SUMIFS($B$2:$B$3564,$A$2:$A$3564,"="&amp;F536)),SUMIFS($B$2:$B$3564,$A$2:$A$3564,"="&amp;E536))</f>
        <v>11.47</v>
      </c>
      <c r="K536" s="2">
        <f>SUMIFS($J$2:$J$3564,$A$2:$A$3564,"&gt;"&amp;E536,$A$2:$A$3564,"&lt;="&amp;A536)</f>
        <v>0</v>
      </c>
      <c r="L536" s="2">
        <f t="shared" si="69"/>
        <v>0</v>
      </c>
      <c r="M536" s="2">
        <f t="shared" si="70"/>
        <v>1</v>
      </c>
      <c r="N536">
        <f t="shared" si="71"/>
        <v>7.4730520888265293</v>
      </c>
    </row>
    <row r="537" spans="1:14" x14ac:dyDescent="0.3">
      <c r="A537" s="1">
        <v>39479</v>
      </c>
      <c r="B537">
        <v>12.35</v>
      </c>
      <c r="D537">
        <f t="shared" si="64"/>
        <v>5</v>
      </c>
      <c r="E537" s="1">
        <f t="shared" si="65"/>
        <v>39472</v>
      </c>
      <c r="F537" s="1">
        <f t="shared" si="66"/>
        <v>39471</v>
      </c>
      <c r="G537" s="1">
        <f t="shared" si="67"/>
        <v>39470</v>
      </c>
      <c r="H537" s="1">
        <f t="shared" si="68"/>
        <v>39469</v>
      </c>
      <c r="I537" s="2">
        <f>IF(SUMIFS($B$2:$B$3564,$A$2:$A$3564,"="&amp;E537)=0,IF(SUMIFS($B$2:$B$3564,$A$2:$A$3564,"="&amp;F537)=0,IF(SUMIFS($B$2:$B$3564,$A$2:$A$3564,"="&amp;G537)=0,SUMIFS($B$2:$B$3564,$A$2:$A$3564,"="&amp;H537),SUMIFS($B$2:$B$3564,$A$2:$A$3564,"="&amp;G537)),SUMIFS($B$2:$B$3564,$A$2:$A$3564,"="&amp;F537)),SUMIFS($B$2:$B$3564,$A$2:$A$3564,"="&amp;E537))</f>
        <v>11.94</v>
      </c>
      <c r="K537" s="2">
        <f>SUMIFS($J$2:$J$3564,$A$2:$A$3564,"&gt;"&amp;E537,$A$2:$A$3564,"&lt;="&amp;A537)</f>
        <v>0</v>
      </c>
      <c r="L537" s="2">
        <f t="shared" si="69"/>
        <v>0</v>
      </c>
      <c r="M537" s="2">
        <f t="shared" si="70"/>
        <v>1</v>
      </c>
      <c r="N537">
        <f t="shared" si="71"/>
        <v>3.3761955109530084</v>
      </c>
    </row>
    <row r="538" spans="1:14" x14ac:dyDescent="0.3">
      <c r="A538" s="1">
        <v>39482</v>
      </c>
      <c r="B538">
        <v>12.17</v>
      </c>
      <c r="D538">
        <f t="shared" si="64"/>
        <v>1</v>
      </c>
      <c r="E538" s="1">
        <f t="shared" si="65"/>
        <v>39475</v>
      </c>
      <c r="F538" s="1">
        <f t="shared" si="66"/>
        <v>39474</v>
      </c>
      <c r="G538" s="1">
        <f t="shared" si="67"/>
        <v>39473</v>
      </c>
      <c r="H538" s="1">
        <f t="shared" si="68"/>
        <v>39472</v>
      </c>
      <c r="I538" s="2">
        <f>IF(SUMIFS($B$2:$B$3564,$A$2:$A$3564,"="&amp;E538)=0,IF(SUMIFS($B$2:$B$3564,$A$2:$A$3564,"="&amp;F538)=0,IF(SUMIFS($B$2:$B$3564,$A$2:$A$3564,"="&amp;G538)=0,SUMIFS($B$2:$B$3564,$A$2:$A$3564,"="&amp;H538),SUMIFS($B$2:$B$3564,$A$2:$A$3564,"="&amp;G538)),SUMIFS($B$2:$B$3564,$A$2:$A$3564,"="&amp;F538)),SUMIFS($B$2:$B$3564,$A$2:$A$3564,"="&amp;E538))</f>
        <v>12.24</v>
      </c>
      <c r="K538" s="2">
        <f>SUMIFS($J$2:$J$3564,$A$2:$A$3564,"&gt;"&amp;E538,$A$2:$A$3564,"&lt;="&amp;A538)</f>
        <v>0</v>
      </c>
      <c r="L538" s="2">
        <f t="shared" si="69"/>
        <v>0</v>
      </c>
      <c r="M538" s="2">
        <f t="shared" si="70"/>
        <v>1</v>
      </c>
      <c r="N538">
        <f t="shared" si="71"/>
        <v>-0.5735370084744198</v>
      </c>
    </row>
    <row r="539" spans="1:14" x14ac:dyDescent="0.3">
      <c r="A539" s="1">
        <v>39483</v>
      </c>
      <c r="B539">
        <v>11.86</v>
      </c>
      <c r="D539">
        <f t="shared" si="64"/>
        <v>2</v>
      </c>
      <c r="E539" s="1">
        <f t="shared" si="65"/>
        <v>39476</v>
      </c>
      <c r="F539" s="1">
        <f t="shared" si="66"/>
        <v>39475</v>
      </c>
      <c r="G539" s="1">
        <f t="shared" si="67"/>
        <v>39474</v>
      </c>
      <c r="H539" s="1">
        <f t="shared" si="68"/>
        <v>39473</v>
      </c>
      <c r="I539" s="2">
        <f>IF(SUMIFS($B$2:$B$3564,$A$2:$A$3564,"="&amp;E539)=0,IF(SUMIFS($B$2:$B$3564,$A$2:$A$3564,"="&amp;F539)=0,IF(SUMIFS($B$2:$B$3564,$A$2:$A$3564,"="&amp;G539)=0,SUMIFS($B$2:$B$3564,$A$2:$A$3564,"="&amp;H539),SUMIFS($B$2:$B$3564,$A$2:$A$3564,"="&amp;G539)),SUMIFS($B$2:$B$3564,$A$2:$A$3564,"="&amp;F539)),SUMIFS($B$2:$B$3564,$A$2:$A$3564,"="&amp;E539))</f>
        <v>12.2</v>
      </c>
      <c r="K539" s="2">
        <f>SUMIFS($J$2:$J$3564,$A$2:$A$3564,"&gt;"&amp;E539,$A$2:$A$3564,"&lt;="&amp;A539)</f>
        <v>0</v>
      </c>
      <c r="L539" s="2">
        <f t="shared" si="69"/>
        <v>0</v>
      </c>
      <c r="M539" s="2">
        <f t="shared" si="70"/>
        <v>1</v>
      </c>
      <c r="N539">
        <f t="shared" si="71"/>
        <v>-2.8264558169631466</v>
      </c>
    </row>
    <row r="540" spans="1:14" x14ac:dyDescent="0.3">
      <c r="A540" s="1">
        <v>39484</v>
      </c>
      <c r="B540">
        <v>12.11</v>
      </c>
      <c r="D540">
        <f t="shared" si="64"/>
        <v>3</v>
      </c>
      <c r="E540" s="1">
        <f t="shared" si="65"/>
        <v>39477</v>
      </c>
      <c r="F540" s="1">
        <f t="shared" si="66"/>
        <v>39476</v>
      </c>
      <c r="G540" s="1">
        <f t="shared" si="67"/>
        <v>39475</v>
      </c>
      <c r="H540" s="1">
        <f t="shared" si="68"/>
        <v>39474</v>
      </c>
      <c r="I540" s="2">
        <f>IF(SUMIFS($B$2:$B$3564,$A$2:$A$3564,"="&amp;E540)=0,IF(SUMIFS($B$2:$B$3564,$A$2:$A$3564,"="&amp;F540)=0,IF(SUMIFS($B$2:$B$3564,$A$2:$A$3564,"="&amp;G540)=0,SUMIFS($B$2:$B$3564,$A$2:$A$3564,"="&amp;H540),SUMIFS($B$2:$B$3564,$A$2:$A$3564,"="&amp;G540)),SUMIFS($B$2:$B$3564,$A$2:$A$3564,"="&amp;F540)),SUMIFS($B$2:$B$3564,$A$2:$A$3564,"="&amp;E540))</f>
        <v>12.42</v>
      </c>
      <c r="K540" s="2">
        <f>SUMIFS($J$2:$J$3564,$A$2:$A$3564,"&gt;"&amp;E540,$A$2:$A$3564,"&lt;="&amp;A540)</f>
        <v>0</v>
      </c>
      <c r="L540" s="2">
        <f t="shared" si="69"/>
        <v>0</v>
      </c>
      <c r="M540" s="2">
        <f t="shared" si="70"/>
        <v>1</v>
      </c>
      <c r="N540">
        <f t="shared" si="71"/>
        <v>-2.5276518940331822</v>
      </c>
    </row>
    <row r="541" spans="1:14" x14ac:dyDescent="0.3">
      <c r="A541" s="1">
        <v>39485</v>
      </c>
      <c r="B541">
        <v>11.98</v>
      </c>
      <c r="D541">
        <f t="shared" si="64"/>
        <v>4</v>
      </c>
      <c r="E541" s="1">
        <f t="shared" si="65"/>
        <v>39478</v>
      </c>
      <c r="F541" s="1">
        <f t="shared" si="66"/>
        <v>39477</v>
      </c>
      <c r="G541" s="1">
        <f t="shared" si="67"/>
        <v>39476</v>
      </c>
      <c r="H541" s="1">
        <f t="shared" si="68"/>
        <v>39475</v>
      </c>
      <c r="I541" s="2">
        <f>IF(SUMIFS($B$2:$B$3564,$A$2:$A$3564,"="&amp;E541)=0,IF(SUMIFS($B$2:$B$3564,$A$2:$A$3564,"="&amp;F541)=0,IF(SUMIFS($B$2:$B$3564,$A$2:$A$3564,"="&amp;G541)=0,SUMIFS($B$2:$B$3564,$A$2:$A$3564,"="&amp;H541),SUMIFS($B$2:$B$3564,$A$2:$A$3564,"="&amp;G541)),SUMIFS($B$2:$B$3564,$A$2:$A$3564,"="&amp;F541)),SUMIFS($B$2:$B$3564,$A$2:$A$3564,"="&amp;E541))</f>
        <v>12.36</v>
      </c>
      <c r="K541" s="2">
        <f>SUMIFS($J$2:$J$3564,$A$2:$A$3564,"&gt;"&amp;E541,$A$2:$A$3564,"&lt;="&amp;A541)</f>
        <v>0</v>
      </c>
      <c r="L541" s="2">
        <f t="shared" si="69"/>
        <v>0</v>
      </c>
      <c r="M541" s="2">
        <f t="shared" si="70"/>
        <v>1</v>
      </c>
      <c r="N541">
        <f t="shared" si="71"/>
        <v>-3.1226859342241333</v>
      </c>
    </row>
    <row r="542" spans="1:14" x14ac:dyDescent="0.3">
      <c r="A542" s="1">
        <v>39486</v>
      </c>
      <c r="B542">
        <v>12.71</v>
      </c>
      <c r="C542">
        <v>13.12</v>
      </c>
      <c r="D542">
        <f t="shared" si="64"/>
        <v>5</v>
      </c>
      <c r="E542" s="1">
        <f t="shared" si="65"/>
        <v>39479</v>
      </c>
      <c r="F542" s="1">
        <f t="shared" si="66"/>
        <v>39478</v>
      </c>
      <c r="G542" s="1">
        <f t="shared" si="67"/>
        <v>39477</v>
      </c>
      <c r="H542" s="1">
        <f t="shared" si="68"/>
        <v>39476</v>
      </c>
      <c r="I542" s="2">
        <f>IF(SUMIFS($B$2:$B$3564,$A$2:$A$3564,"="&amp;E542)=0,IF(SUMIFS($B$2:$B$3564,$A$2:$A$3564,"="&amp;F542)=0,IF(SUMIFS($B$2:$B$3564,$A$2:$A$3564,"="&amp;G542)=0,SUMIFS($B$2:$B$3564,$A$2:$A$3564,"="&amp;H542),SUMIFS($B$2:$B$3564,$A$2:$A$3564,"="&amp;G542)),SUMIFS($B$2:$B$3564,$A$2:$A$3564,"="&amp;F542)),SUMIFS($B$2:$B$3564,$A$2:$A$3564,"="&amp;E542))</f>
        <v>12.35</v>
      </c>
      <c r="K542" s="2">
        <f>SUMIFS($J$2:$J$3564,$A$2:$A$3564,"&gt;"&amp;E542,$A$2:$A$3564,"&lt;="&amp;A542)</f>
        <v>0</v>
      </c>
      <c r="L542" s="2">
        <f t="shared" si="69"/>
        <v>0</v>
      </c>
      <c r="M542" s="2">
        <f t="shared" si="70"/>
        <v>1</v>
      </c>
      <c r="N542">
        <f t="shared" si="71"/>
        <v>2.8733022127376615</v>
      </c>
    </row>
    <row r="543" spans="1:14" x14ac:dyDescent="0.3">
      <c r="A543" s="1">
        <v>39489</v>
      </c>
      <c r="B543">
        <v>13.09</v>
      </c>
      <c r="D543">
        <f t="shared" si="64"/>
        <v>1</v>
      </c>
      <c r="E543" s="1">
        <f t="shared" si="65"/>
        <v>39482</v>
      </c>
      <c r="F543" s="1">
        <f t="shared" si="66"/>
        <v>39481</v>
      </c>
      <c r="G543" s="1">
        <f t="shared" si="67"/>
        <v>39480</v>
      </c>
      <c r="H543" s="1">
        <f t="shared" si="68"/>
        <v>39479</v>
      </c>
      <c r="I543" s="2">
        <f>IF(SUMIFS($B$2:$B$3564,$A$2:$A$3564,"="&amp;E543)=0,IF(SUMIFS($B$2:$B$3564,$A$2:$A$3564,"="&amp;F543)=0,IF(SUMIFS($B$2:$B$3564,$A$2:$A$3564,"="&amp;G543)=0,SUMIFS($B$2:$B$3564,$A$2:$A$3564,"="&amp;H543),SUMIFS($B$2:$B$3564,$A$2:$A$3564,"="&amp;G543)),SUMIFS($B$2:$B$3564,$A$2:$A$3564,"="&amp;F543)),SUMIFS($B$2:$B$3564,$A$2:$A$3564,"="&amp;E543))</f>
        <v>12.17</v>
      </c>
      <c r="J543">
        <v>13.12</v>
      </c>
      <c r="K543" s="2">
        <f>SUMIFS($J$2:$J$3564,$A$2:$A$3564,"&gt;"&amp;E543,$A$2:$A$3564,"&lt;="&amp;A543)</f>
        <v>13.12</v>
      </c>
      <c r="L543" s="2">
        <f t="shared" si="69"/>
        <v>12.71</v>
      </c>
      <c r="M543" s="2">
        <f t="shared" si="70"/>
        <v>0.96875000000000011</v>
      </c>
      <c r="N543">
        <f t="shared" si="71"/>
        <v>4.112597460779261</v>
      </c>
    </row>
    <row r="544" spans="1:14" x14ac:dyDescent="0.3">
      <c r="A544" s="1">
        <v>39490</v>
      </c>
      <c r="B544">
        <v>12.85</v>
      </c>
      <c r="D544">
        <f t="shared" si="64"/>
        <v>2</v>
      </c>
      <c r="E544" s="1">
        <f t="shared" si="65"/>
        <v>39483</v>
      </c>
      <c r="F544" s="1">
        <f t="shared" si="66"/>
        <v>39482</v>
      </c>
      <c r="G544" s="1">
        <f t="shared" si="67"/>
        <v>39481</v>
      </c>
      <c r="H544" s="1">
        <f t="shared" si="68"/>
        <v>39480</v>
      </c>
      <c r="I544" s="2">
        <f>IF(SUMIFS($B$2:$B$3564,$A$2:$A$3564,"="&amp;E544)=0,IF(SUMIFS($B$2:$B$3564,$A$2:$A$3564,"="&amp;F544)=0,IF(SUMIFS($B$2:$B$3564,$A$2:$A$3564,"="&amp;G544)=0,SUMIFS($B$2:$B$3564,$A$2:$A$3564,"="&amp;H544),SUMIFS($B$2:$B$3564,$A$2:$A$3564,"="&amp;G544)),SUMIFS($B$2:$B$3564,$A$2:$A$3564,"="&amp;F544)),SUMIFS($B$2:$B$3564,$A$2:$A$3564,"="&amp;E544))</f>
        <v>11.86</v>
      </c>
      <c r="K544" s="2">
        <f>SUMIFS($J$2:$J$3564,$A$2:$A$3564,"&gt;"&amp;E544,$A$2:$A$3564,"&lt;="&amp;A544)</f>
        <v>13.12</v>
      </c>
      <c r="L544" s="2">
        <f t="shared" si="69"/>
        <v>12.71</v>
      </c>
      <c r="M544" s="2">
        <f t="shared" si="70"/>
        <v>0.96875000000000011</v>
      </c>
      <c r="N544">
        <f t="shared" si="71"/>
        <v>4.8423719457069145</v>
      </c>
    </row>
    <row r="545" spans="1:14" x14ac:dyDescent="0.3">
      <c r="A545" s="1">
        <v>39491</v>
      </c>
      <c r="B545">
        <v>13.26</v>
      </c>
      <c r="D545">
        <f t="shared" si="64"/>
        <v>3</v>
      </c>
      <c r="E545" s="1">
        <f t="shared" si="65"/>
        <v>39484</v>
      </c>
      <c r="F545" s="1">
        <f t="shared" si="66"/>
        <v>39483</v>
      </c>
      <c r="G545" s="1">
        <f t="shared" si="67"/>
        <v>39482</v>
      </c>
      <c r="H545" s="1">
        <f t="shared" si="68"/>
        <v>39481</v>
      </c>
      <c r="I545" s="2">
        <f>IF(SUMIFS($B$2:$B$3564,$A$2:$A$3564,"="&amp;E545)=0,IF(SUMIFS($B$2:$B$3564,$A$2:$A$3564,"="&amp;F545)=0,IF(SUMIFS($B$2:$B$3564,$A$2:$A$3564,"="&amp;G545)=0,SUMIFS($B$2:$B$3564,$A$2:$A$3564,"="&amp;H545),SUMIFS($B$2:$B$3564,$A$2:$A$3564,"="&amp;G545)),SUMIFS($B$2:$B$3564,$A$2:$A$3564,"="&amp;F545)),SUMIFS($B$2:$B$3564,$A$2:$A$3564,"="&amp;E545))</f>
        <v>12.11</v>
      </c>
      <c r="K545" s="2">
        <f>SUMIFS($J$2:$J$3564,$A$2:$A$3564,"&gt;"&amp;E545,$A$2:$A$3564,"&lt;="&amp;A545)</f>
        <v>13.12</v>
      </c>
      <c r="L545" s="2">
        <f t="shared" si="69"/>
        <v>12.71</v>
      </c>
      <c r="M545" s="2">
        <f t="shared" si="70"/>
        <v>0.96875000000000011</v>
      </c>
      <c r="N545">
        <f t="shared" si="71"/>
        <v>5.8971728878135385</v>
      </c>
    </row>
    <row r="546" spans="1:14" x14ac:dyDescent="0.3">
      <c r="A546" s="1">
        <v>39492</v>
      </c>
      <c r="B546">
        <v>13.63</v>
      </c>
      <c r="D546">
        <f t="shared" si="64"/>
        <v>4</v>
      </c>
      <c r="E546" s="1">
        <f t="shared" si="65"/>
        <v>39485</v>
      </c>
      <c r="F546" s="1">
        <f t="shared" si="66"/>
        <v>39484</v>
      </c>
      <c r="G546" s="1">
        <f t="shared" si="67"/>
        <v>39483</v>
      </c>
      <c r="H546" s="1">
        <f t="shared" si="68"/>
        <v>39482</v>
      </c>
      <c r="I546" s="2">
        <f>IF(SUMIFS($B$2:$B$3564,$A$2:$A$3564,"="&amp;E546)=0,IF(SUMIFS($B$2:$B$3564,$A$2:$A$3564,"="&amp;F546)=0,IF(SUMIFS($B$2:$B$3564,$A$2:$A$3564,"="&amp;G546)=0,SUMIFS($B$2:$B$3564,$A$2:$A$3564,"="&amp;H546),SUMIFS($B$2:$B$3564,$A$2:$A$3564,"="&amp;G546)),SUMIFS($B$2:$B$3564,$A$2:$A$3564,"="&amp;F546)),SUMIFS($B$2:$B$3564,$A$2:$A$3564,"="&amp;E546))</f>
        <v>11.98</v>
      </c>
      <c r="K546" s="2">
        <f>SUMIFS($J$2:$J$3564,$A$2:$A$3564,"&gt;"&amp;E546,$A$2:$A$3564,"&lt;="&amp;A546)</f>
        <v>13.12</v>
      </c>
      <c r="L546" s="2">
        <f t="shared" si="69"/>
        <v>12.71</v>
      </c>
      <c r="M546" s="2">
        <f t="shared" si="70"/>
        <v>0.96875000000000011</v>
      </c>
      <c r="N546">
        <f t="shared" si="71"/>
        <v>9.7285954706557813</v>
      </c>
    </row>
    <row r="547" spans="1:14" x14ac:dyDescent="0.3">
      <c r="A547" s="1">
        <v>39493</v>
      </c>
      <c r="B547">
        <v>13.77</v>
      </c>
      <c r="D547">
        <f t="shared" si="64"/>
        <v>5</v>
      </c>
      <c r="E547" s="1">
        <f t="shared" si="65"/>
        <v>39486</v>
      </c>
      <c r="F547" s="1">
        <f t="shared" si="66"/>
        <v>39485</v>
      </c>
      <c r="G547" s="1">
        <f t="shared" si="67"/>
        <v>39484</v>
      </c>
      <c r="H547" s="1">
        <f t="shared" si="68"/>
        <v>39483</v>
      </c>
      <c r="I547" s="2">
        <f>IF(SUMIFS($B$2:$B$3564,$A$2:$A$3564,"="&amp;E547)=0,IF(SUMIFS($B$2:$B$3564,$A$2:$A$3564,"="&amp;F547)=0,IF(SUMIFS($B$2:$B$3564,$A$2:$A$3564,"="&amp;G547)=0,SUMIFS($B$2:$B$3564,$A$2:$A$3564,"="&amp;H547),SUMIFS($B$2:$B$3564,$A$2:$A$3564,"="&amp;G547)),SUMIFS($B$2:$B$3564,$A$2:$A$3564,"="&amp;F547)),SUMIFS($B$2:$B$3564,$A$2:$A$3564,"="&amp;E547))</f>
        <v>12.71</v>
      </c>
      <c r="K547" s="2">
        <f>SUMIFS($J$2:$J$3564,$A$2:$A$3564,"&gt;"&amp;E547,$A$2:$A$3564,"&lt;="&amp;A547)</f>
        <v>13.12</v>
      </c>
      <c r="L547" s="2">
        <f t="shared" si="69"/>
        <v>12.71</v>
      </c>
      <c r="M547" s="2">
        <f t="shared" si="70"/>
        <v>0.96875000000000011</v>
      </c>
      <c r="N547">
        <f t="shared" si="71"/>
        <v>4.8354529224620508</v>
      </c>
    </row>
    <row r="548" spans="1:14" x14ac:dyDescent="0.3">
      <c r="A548" s="1">
        <v>39497</v>
      </c>
      <c r="B548">
        <v>14.11</v>
      </c>
      <c r="D548">
        <f t="shared" si="64"/>
        <v>2</v>
      </c>
      <c r="E548" s="1">
        <f t="shared" si="65"/>
        <v>39490</v>
      </c>
      <c r="F548" s="1">
        <f t="shared" si="66"/>
        <v>39489</v>
      </c>
      <c r="G548" s="1">
        <f t="shared" si="67"/>
        <v>39488</v>
      </c>
      <c r="H548" s="1">
        <f t="shared" si="68"/>
        <v>39487</v>
      </c>
      <c r="I548" s="2">
        <f>IF(SUMIFS($B$2:$B$3564,$A$2:$A$3564,"="&amp;E548)=0,IF(SUMIFS($B$2:$B$3564,$A$2:$A$3564,"="&amp;F548)=0,IF(SUMIFS($B$2:$B$3564,$A$2:$A$3564,"="&amp;G548)=0,SUMIFS($B$2:$B$3564,$A$2:$A$3564,"="&amp;H548),SUMIFS($B$2:$B$3564,$A$2:$A$3564,"="&amp;G548)),SUMIFS($B$2:$B$3564,$A$2:$A$3564,"="&amp;F548)),SUMIFS($B$2:$B$3564,$A$2:$A$3564,"="&amp;E548))</f>
        <v>12.85</v>
      </c>
      <c r="K548" s="2">
        <f>SUMIFS($J$2:$J$3564,$A$2:$A$3564,"&gt;"&amp;E548,$A$2:$A$3564,"&lt;="&amp;A548)</f>
        <v>0</v>
      </c>
      <c r="L548" s="2">
        <f t="shared" si="69"/>
        <v>0</v>
      </c>
      <c r="M548" s="2">
        <f t="shared" si="70"/>
        <v>1</v>
      </c>
      <c r="N548">
        <f t="shared" si="71"/>
        <v>9.3539954523493929</v>
      </c>
    </row>
    <row r="549" spans="1:14" x14ac:dyDescent="0.3">
      <c r="A549" s="1">
        <v>39498</v>
      </c>
      <c r="B549">
        <v>14.1</v>
      </c>
      <c r="D549">
        <f t="shared" si="64"/>
        <v>3</v>
      </c>
      <c r="E549" s="1">
        <f t="shared" si="65"/>
        <v>39491</v>
      </c>
      <c r="F549" s="1">
        <f t="shared" si="66"/>
        <v>39490</v>
      </c>
      <c r="G549" s="1">
        <f t="shared" si="67"/>
        <v>39489</v>
      </c>
      <c r="H549" s="1">
        <f t="shared" si="68"/>
        <v>39488</v>
      </c>
      <c r="I549" s="2">
        <f>IF(SUMIFS($B$2:$B$3564,$A$2:$A$3564,"="&amp;E549)=0,IF(SUMIFS($B$2:$B$3564,$A$2:$A$3564,"="&amp;F549)=0,IF(SUMIFS($B$2:$B$3564,$A$2:$A$3564,"="&amp;G549)=0,SUMIFS($B$2:$B$3564,$A$2:$A$3564,"="&amp;H549),SUMIFS($B$2:$B$3564,$A$2:$A$3564,"="&amp;G549)),SUMIFS($B$2:$B$3564,$A$2:$A$3564,"="&amp;F549)),SUMIFS($B$2:$B$3564,$A$2:$A$3564,"="&amp;E549))</f>
        <v>13.26</v>
      </c>
      <c r="K549" s="2">
        <f>SUMIFS($J$2:$J$3564,$A$2:$A$3564,"&gt;"&amp;E549,$A$2:$A$3564,"&lt;="&amp;A549)</f>
        <v>0</v>
      </c>
      <c r="L549" s="2">
        <f t="shared" si="69"/>
        <v>0</v>
      </c>
      <c r="M549" s="2">
        <f t="shared" si="70"/>
        <v>1</v>
      </c>
      <c r="N549">
        <f t="shared" si="71"/>
        <v>6.1422812626406138</v>
      </c>
    </row>
    <row r="550" spans="1:14" x14ac:dyDescent="0.3">
      <c r="A550" s="1">
        <v>39499</v>
      </c>
      <c r="B550">
        <v>14.42</v>
      </c>
      <c r="D550">
        <f t="shared" si="64"/>
        <v>4</v>
      </c>
      <c r="E550" s="1">
        <f t="shared" si="65"/>
        <v>39492</v>
      </c>
      <c r="F550" s="1">
        <f t="shared" si="66"/>
        <v>39491</v>
      </c>
      <c r="G550" s="1">
        <f t="shared" si="67"/>
        <v>39490</v>
      </c>
      <c r="H550" s="1">
        <f t="shared" si="68"/>
        <v>39489</v>
      </c>
      <c r="I550" s="2">
        <f>IF(SUMIFS($B$2:$B$3564,$A$2:$A$3564,"="&amp;E550)=0,IF(SUMIFS($B$2:$B$3564,$A$2:$A$3564,"="&amp;F550)=0,IF(SUMIFS($B$2:$B$3564,$A$2:$A$3564,"="&amp;G550)=0,SUMIFS($B$2:$B$3564,$A$2:$A$3564,"="&amp;H550),SUMIFS($B$2:$B$3564,$A$2:$A$3564,"="&amp;G550)),SUMIFS($B$2:$B$3564,$A$2:$A$3564,"="&amp;F550)),SUMIFS($B$2:$B$3564,$A$2:$A$3564,"="&amp;E550))</f>
        <v>13.63</v>
      </c>
      <c r="K550" s="2">
        <f>SUMIFS($J$2:$J$3564,$A$2:$A$3564,"&gt;"&amp;E550,$A$2:$A$3564,"&lt;="&amp;A550)</f>
        <v>0</v>
      </c>
      <c r="L550" s="2">
        <f t="shared" si="69"/>
        <v>0</v>
      </c>
      <c r="M550" s="2">
        <f t="shared" si="70"/>
        <v>1</v>
      </c>
      <c r="N550">
        <f t="shared" si="71"/>
        <v>5.6342886148361648</v>
      </c>
    </row>
    <row r="551" spans="1:14" x14ac:dyDescent="0.3">
      <c r="A551" s="1">
        <v>39500</v>
      </c>
      <c r="B551">
        <v>14.24</v>
      </c>
      <c r="D551">
        <f t="shared" si="64"/>
        <v>5</v>
      </c>
      <c r="E551" s="1">
        <f t="shared" si="65"/>
        <v>39493</v>
      </c>
      <c r="F551" s="1">
        <f t="shared" si="66"/>
        <v>39492</v>
      </c>
      <c r="G551" s="1">
        <f t="shared" si="67"/>
        <v>39491</v>
      </c>
      <c r="H551" s="1">
        <f t="shared" si="68"/>
        <v>39490</v>
      </c>
      <c r="I551" s="2">
        <f>IF(SUMIFS($B$2:$B$3564,$A$2:$A$3564,"="&amp;E551)=0,IF(SUMIFS($B$2:$B$3564,$A$2:$A$3564,"="&amp;F551)=0,IF(SUMIFS($B$2:$B$3564,$A$2:$A$3564,"="&amp;G551)=0,SUMIFS($B$2:$B$3564,$A$2:$A$3564,"="&amp;H551),SUMIFS($B$2:$B$3564,$A$2:$A$3564,"="&amp;G551)),SUMIFS($B$2:$B$3564,$A$2:$A$3564,"="&amp;F551)),SUMIFS($B$2:$B$3564,$A$2:$A$3564,"="&amp;E551))</f>
        <v>13.77</v>
      </c>
      <c r="K551" s="2">
        <f>SUMIFS($J$2:$J$3564,$A$2:$A$3564,"&gt;"&amp;E551,$A$2:$A$3564,"&lt;="&amp;A551)</f>
        <v>0</v>
      </c>
      <c r="L551" s="2">
        <f t="shared" si="69"/>
        <v>0</v>
      </c>
      <c r="M551" s="2">
        <f t="shared" si="70"/>
        <v>1</v>
      </c>
      <c r="N551">
        <f t="shared" si="71"/>
        <v>3.3562593243266354</v>
      </c>
    </row>
    <row r="552" spans="1:14" x14ac:dyDescent="0.3">
      <c r="A552" s="1">
        <v>39503</v>
      </c>
      <c r="B552">
        <v>14.22</v>
      </c>
      <c r="D552">
        <f t="shared" si="64"/>
        <v>1</v>
      </c>
      <c r="E552" s="1">
        <f t="shared" si="65"/>
        <v>39496</v>
      </c>
      <c r="F552" s="1">
        <f t="shared" si="66"/>
        <v>39495</v>
      </c>
      <c r="G552" s="1">
        <f t="shared" si="67"/>
        <v>39494</v>
      </c>
      <c r="H552" s="1">
        <f t="shared" si="68"/>
        <v>39493</v>
      </c>
      <c r="I552" s="2">
        <f>IF(SUMIFS($B$2:$B$3564,$A$2:$A$3564,"="&amp;E552)=0,IF(SUMIFS($B$2:$B$3564,$A$2:$A$3564,"="&amp;F552)=0,IF(SUMIFS($B$2:$B$3564,$A$2:$A$3564,"="&amp;G552)=0,SUMIFS($B$2:$B$3564,$A$2:$A$3564,"="&amp;H552),SUMIFS($B$2:$B$3564,$A$2:$A$3564,"="&amp;G552)),SUMIFS($B$2:$B$3564,$A$2:$A$3564,"="&amp;F552)),SUMIFS($B$2:$B$3564,$A$2:$A$3564,"="&amp;E552))</f>
        <v>13.77</v>
      </c>
      <c r="K552" s="2">
        <f>SUMIFS($J$2:$J$3564,$A$2:$A$3564,"&gt;"&amp;E552,$A$2:$A$3564,"&lt;="&amp;A552)</f>
        <v>0</v>
      </c>
      <c r="L552" s="2">
        <f t="shared" si="69"/>
        <v>0</v>
      </c>
      <c r="M552" s="2">
        <f t="shared" si="70"/>
        <v>1</v>
      </c>
      <c r="N552">
        <f t="shared" si="71"/>
        <v>3.2157111634531441</v>
      </c>
    </row>
    <row r="553" spans="1:14" x14ac:dyDescent="0.3">
      <c r="A553" s="1">
        <v>39504</v>
      </c>
      <c r="B553">
        <v>14.54</v>
      </c>
      <c r="D553">
        <f t="shared" si="64"/>
        <v>2</v>
      </c>
      <c r="E553" s="1">
        <f t="shared" si="65"/>
        <v>39497</v>
      </c>
      <c r="F553" s="1">
        <f t="shared" si="66"/>
        <v>39496</v>
      </c>
      <c r="G553" s="1">
        <f t="shared" si="67"/>
        <v>39495</v>
      </c>
      <c r="H553" s="1">
        <f t="shared" si="68"/>
        <v>39494</v>
      </c>
      <c r="I553" s="2">
        <f>IF(SUMIFS($B$2:$B$3564,$A$2:$A$3564,"="&amp;E553)=0,IF(SUMIFS($B$2:$B$3564,$A$2:$A$3564,"="&amp;F553)=0,IF(SUMIFS($B$2:$B$3564,$A$2:$A$3564,"="&amp;G553)=0,SUMIFS($B$2:$B$3564,$A$2:$A$3564,"="&amp;H553),SUMIFS($B$2:$B$3564,$A$2:$A$3564,"="&amp;G553)),SUMIFS($B$2:$B$3564,$A$2:$A$3564,"="&amp;F553)),SUMIFS($B$2:$B$3564,$A$2:$A$3564,"="&amp;E553))</f>
        <v>14.11</v>
      </c>
      <c r="K553" s="2">
        <f>SUMIFS($J$2:$J$3564,$A$2:$A$3564,"&gt;"&amp;E553,$A$2:$A$3564,"&lt;="&amp;A553)</f>
        <v>0</v>
      </c>
      <c r="L553" s="2">
        <f t="shared" si="69"/>
        <v>0</v>
      </c>
      <c r="M553" s="2">
        <f t="shared" si="70"/>
        <v>1</v>
      </c>
      <c r="N553">
        <f t="shared" si="71"/>
        <v>3.0019706240650623</v>
      </c>
    </row>
    <row r="554" spans="1:14" x14ac:dyDescent="0.3">
      <c r="A554" s="1">
        <v>39505</v>
      </c>
      <c r="B554">
        <v>14.63</v>
      </c>
      <c r="D554">
        <f t="shared" si="64"/>
        <v>3</v>
      </c>
      <c r="E554" s="1">
        <f t="shared" si="65"/>
        <v>39498</v>
      </c>
      <c r="F554" s="1">
        <f t="shared" si="66"/>
        <v>39497</v>
      </c>
      <c r="G554" s="1">
        <f t="shared" si="67"/>
        <v>39496</v>
      </c>
      <c r="H554" s="1">
        <f t="shared" si="68"/>
        <v>39495</v>
      </c>
      <c r="I554" s="2">
        <f>IF(SUMIFS($B$2:$B$3564,$A$2:$A$3564,"="&amp;E554)=0,IF(SUMIFS($B$2:$B$3564,$A$2:$A$3564,"="&amp;F554)=0,IF(SUMIFS($B$2:$B$3564,$A$2:$A$3564,"="&amp;G554)=0,SUMIFS($B$2:$B$3564,$A$2:$A$3564,"="&amp;H554),SUMIFS($B$2:$B$3564,$A$2:$A$3564,"="&amp;G554)),SUMIFS($B$2:$B$3564,$A$2:$A$3564,"="&amp;F554)),SUMIFS($B$2:$B$3564,$A$2:$A$3564,"="&amp;E554))</f>
        <v>14.1</v>
      </c>
      <c r="K554" s="2">
        <f>SUMIFS($J$2:$J$3564,$A$2:$A$3564,"&gt;"&amp;E554,$A$2:$A$3564,"&lt;="&amp;A554)</f>
        <v>0</v>
      </c>
      <c r="L554" s="2">
        <f t="shared" si="69"/>
        <v>0</v>
      </c>
      <c r="M554" s="2">
        <f t="shared" si="70"/>
        <v>1</v>
      </c>
      <c r="N554">
        <f t="shared" si="71"/>
        <v>3.6899417647910346</v>
      </c>
    </row>
    <row r="555" spans="1:14" x14ac:dyDescent="0.3">
      <c r="A555" s="1">
        <v>39506</v>
      </c>
      <c r="B555">
        <v>14.61</v>
      </c>
      <c r="D555">
        <f t="shared" si="64"/>
        <v>4</v>
      </c>
      <c r="E555" s="1">
        <f t="shared" si="65"/>
        <v>39499</v>
      </c>
      <c r="F555" s="1">
        <f t="shared" si="66"/>
        <v>39498</v>
      </c>
      <c r="G555" s="1">
        <f t="shared" si="67"/>
        <v>39497</v>
      </c>
      <c r="H555" s="1">
        <f t="shared" si="68"/>
        <v>39496</v>
      </c>
      <c r="I555" s="2">
        <f>IF(SUMIFS($B$2:$B$3564,$A$2:$A$3564,"="&amp;E555)=0,IF(SUMIFS($B$2:$B$3564,$A$2:$A$3564,"="&amp;F555)=0,IF(SUMIFS($B$2:$B$3564,$A$2:$A$3564,"="&amp;G555)=0,SUMIFS($B$2:$B$3564,$A$2:$A$3564,"="&amp;H555),SUMIFS($B$2:$B$3564,$A$2:$A$3564,"="&amp;G555)),SUMIFS($B$2:$B$3564,$A$2:$A$3564,"="&amp;F555)),SUMIFS($B$2:$B$3564,$A$2:$A$3564,"="&amp;E555))</f>
        <v>14.42</v>
      </c>
      <c r="K555" s="2">
        <f>SUMIFS($J$2:$J$3564,$A$2:$A$3564,"&gt;"&amp;E555,$A$2:$A$3564,"&lt;="&amp;A555)</f>
        <v>0</v>
      </c>
      <c r="L555" s="2">
        <f t="shared" si="69"/>
        <v>0</v>
      </c>
      <c r="M555" s="2">
        <f t="shared" si="70"/>
        <v>1</v>
      </c>
      <c r="N555">
        <f t="shared" si="71"/>
        <v>1.3090093905805091</v>
      </c>
    </row>
    <row r="556" spans="1:14" x14ac:dyDescent="0.3">
      <c r="A556" s="1">
        <v>39507</v>
      </c>
      <c r="B556">
        <v>14.62</v>
      </c>
      <c r="D556">
        <f t="shared" si="64"/>
        <v>5</v>
      </c>
      <c r="E556" s="1">
        <f t="shared" si="65"/>
        <v>39500</v>
      </c>
      <c r="F556" s="1">
        <f t="shared" si="66"/>
        <v>39499</v>
      </c>
      <c r="G556" s="1">
        <f t="shared" si="67"/>
        <v>39498</v>
      </c>
      <c r="H556" s="1">
        <f t="shared" si="68"/>
        <v>39497</v>
      </c>
      <c r="I556" s="2">
        <f>IF(SUMIFS($B$2:$B$3564,$A$2:$A$3564,"="&amp;E556)=0,IF(SUMIFS($B$2:$B$3564,$A$2:$A$3564,"="&amp;F556)=0,IF(SUMIFS($B$2:$B$3564,$A$2:$A$3564,"="&amp;G556)=0,SUMIFS($B$2:$B$3564,$A$2:$A$3564,"="&amp;H556),SUMIFS($B$2:$B$3564,$A$2:$A$3564,"="&amp;G556)),SUMIFS($B$2:$B$3564,$A$2:$A$3564,"="&amp;F556)),SUMIFS($B$2:$B$3564,$A$2:$A$3564,"="&amp;E556))</f>
        <v>14.24</v>
      </c>
      <c r="K556" s="2">
        <f>SUMIFS($J$2:$J$3564,$A$2:$A$3564,"&gt;"&amp;E556,$A$2:$A$3564,"&lt;="&amp;A556)</f>
        <v>0</v>
      </c>
      <c r="L556" s="2">
        <f t="shared" si="69"/>
        <v>0</v>
      </c>
      <c r="M556" s="2">
        <f t="shared" si="70"/>
        <v>1</v>
      </c>
      <c r="N556">
        <f t="shared" si="71"/>
        <v>2.633554833780277</v>
      </c>
    </row>
    <row r="557" spans="1:14" x14ac:dyDescent="0.3">
      <c r="A557" s="1">
        <v>39510</v>
      </c>
      <c r="B557">
        <v>15.02</v>
      </c>
      <c r="D557">
        <f t="shared" si="64"/>
        <v>1</v>
      </c>
      <c r="E557" s="1">
        <f t="shared" si="65"/>
        <v>39503</v>
      </c>
      <c r="F557" s="1">
        <f t="shared" si="66"/>
        <v>39502</v>
      </c>
      <c r="G557" s="1">
        <f t="shared" si="67"/>
        <v>39501</v>
      </c>
      <c r="H557" s="1">
        <f t="shared" si="68"/>
        <v>39500</v>
      </c>
      <c r="I557" s="2">
        <f>IF(SUMIFS($B$2:$B$3564,$A$2:$A$3564,"="&amp;E557)=0,IF(SUMIFS($B$2:$B$3564,$A$2:$A$3564,"="&amp;F557)=0,IF(SUMIFS($B$2:$B$3564,$A$2:$A$3564,"="&amp;G557)=0,SUMIFS($B$2:$B$3564,$A$2:$A$3564,"="&amp;H557),SUMIFS($B$2:$B$3564,$A$2:$A$3564,"="&amp;G557)),SUMIFS($B$2:$B$3564,$A$2:$A$3564,"="&amp;F557)),SUMIFS($B$2:$B$3564,$A$2:$A$3564,"="&amp;E557))</f>
        <v>14.22</v>
      </c>
      <c r="K557" s="2">
        <f>SUMIFS($J$2:$J$3564,$A$2:$A$3564,"&gt;"&amp;E557,$A$2:$A$3564,"&lt;="&amp;A557)</f>
        <v>0</v>
      </c>
      <c r="L557" s="2">
        <f t="shared" si="69"/>
        <v>0</v>
      </c>
      <c r="M557" s="2">
        <f t="shared" si="70"/>
        <v>1</v>
      </c>
      <c r="N557">
        <f t="shared" si="71"/>
        <v>5.473322196089371</v>
      </c>
    </row>
    <row r="558" spans="1:14" x14ac:dyDescent="0.3">
      <c r="A558" s="1">
        <v>39511</v>
      </c>
      <c r="B558">
        <v>14.36</v>
      </c>
      <c r="D558">
        <f t="shared" si="64"/>
        <v>2</v>
      </c>
      <c r="E558" s="1">
        <f t="shared" si="65"/>
        <v>39504</v>
      </c>
      <c r="F558" s="1">
        <f t="shared" si="66"/>
        <v>39503</v>
      </c>
      <c r="G558" s="1">
        <f t="shared" si="67"/>
        <v>39502</v>
      </c>
      <c r="H558" s="1">
        <f t="shared" si="68"/>
        <v>39501</v>
      </c>
      <c r="I558" s="2">
        <f>IF(SUMIFS($B$2:$B$3564,$A$2:$A$3564,"="&amp;E558)=0,IF(SUMIFS($B$2:$B$3564,$A$2:$A$3564,"="&amp;F558)=0,IF(SUMIFS($B$2:$B$3564,$A$2:$A$3564,"="&amp;G558)=0,SUMIFS($B$2:$B$3564,$A$2:$A$3564,"="&amp;H558),SUMIFS($B$2:$B$3564,$A$2:$A$3564,"="&amp;G558)),SUMIFS($B$2:$B$3564,$A$2:$A$3564,"="&amp;F558)),SUMIFS($B$2:$B$3564,$A$2:$A$3564,"="&amp;E558))</f>
        <v>14.54</v>
      </c>
      <c r="K558" s="2">
        <f>SUMIFS($J$2:$J$3564,$A$2:$A$3564,"&gt;"&amp;E558,$A$2:$A$3564,"&lt;="&amp;A558)</f>
        <v>0</v>
      </c>
      <c r="L558" s="2">
        <f t="shared" si="69"/>
        <v>0</v>
      </c>
      <c r="M558" s="2">
        <f t="shared" si="70"/>
        <v>1</v>
      </c>
      <c r="N558">
        <f t="shared" si="71"/>
        <v>-1.2456908485295153</v>
      </c>
    </row>
    <row r="559" spans="1:14" x14ac:dyDescent="0.3">
      <c r="A559" s="1">
        <v>39512</v>
      </c>
      <c r="B559">
        <v>14.55</v>
      </c>
      <c r="D559">
        <f t="shared" si="64"/>
        <v>3</v>
      </c>
      <c r="E559" s="1">
        <f t="shared" si="65"/>
        <v>39505</v>
      </c>
      <c r="F559" s="1">
        <f t="shared" si="66"/>
        <v>39504</v>
      </c>
      <c r="G559" s="1">
        <f t="shared" si="67"/>
        <v>39503</v>
      </c>
      <c r="H559" s="1">
        <f t="shared" si="68"/>
        <v>39502</v>
      </c>
      <c r="I559" s="2">
        <f>IF(SUMIFS($B$2:$B$3564,$A$2:$A$3564,"="&amp;E559)=0,IF(SUMIFS($B$2:$B$3564,$A$2:$A$3564,"="&amp;F559)=0,IF(SUMIFS($B$2:$B$3564,$A$2:$A$3564,"="&amp;G559)=0,SUMIFS($B$2:$B$3564,$A$2:$A$3564,"="&amp;H559),SUMIFS($B$2:$B$3564,$A$2:$A$3564,"="&amp;G559)),SUMIFS($B$2:$B$3564,$A$2:$A$3564,"="&amp;F559)),SUMIFS($B$2:$B$3564,$A$2:$A$3564,"="&amp;E559))</f>
        <v>14.63</v>
      </c>
      <c r="K559" s="2">
        <f>SUMIFS($J$2:$J$3564,$A$2:$A$3564,"&gt;"&amp;E559,$A$2:$A$3564,"&lt;="&amp;A559)</f>
        <v>0</v>
      </c>
      <c r="L559" s="2">
        <f t="shared" si="69"/>
        <v>0</v>
      </c>
      <c r="M559" s="2">
        <f t="shared" si="70"/>
        <v>1</v>
      </c>
      <c r="N559">
        <f t="shared" si="71"/>
        <v>-0.54832214145313696</v>
      </c>
    </row>
    <row r="560" spans="1:14" x14ac:dyDescent="0.3">
      <c r="A560" s="1">
        <v>39513</v>
      </c>
      <c r="B560">
        <v>13.6</v>
      </c>
      <c r="D560">
        <f t="shared" si="64"/>
        <v>4</v>
      </c>
      <c r="E560" s="1">
        <f t="shared" si="65"/>
        <v>39506</v>
      </c>
      <c r="F560" s="1">
        <f t="shared" si="66"/>
        <v>39505</v>
      </c>
      <c r="G560" s="1">
        <f t="shared" si="67"/>
        <v>39504</v>
      </c>
      <c r="H560" s="1">
        <f t="shared" si="68"/>
        <v>39503</v>
      </c>
      <c r="I560" s="2">
        <f>IF(SUMIFS($B$2:$B$3564,$A$2:$A$3564,"="&amp;E560)=0,IF(SUMIFS($B$2:$B$3564,$A$2:$A$3564,"="&amp;F560)=0,IF(SUMIFS($B$2:$B$3564,$A$2:$A$3564,"="&amp;G560)=0,SUMIFS($B$2:$B$3564,$A$2:$A$3564,"="&amp;H560),SUMIFS($B$2:$B$3564,$A$2:$A$3564,"="&amp;G560)),SUMIFS($B$2:$B$3564,$A$2:$A$3564,"="&amp;F560)),SUMIFS($B$2:$B$3564,$A$2:$A$3564,"="&amp;E560))</f>
        <v>14.61</v>
      </c>
      <c r="K560" s="2">
        <f>SUMIFS($J$2:$J$3564,$A$2:$A$3564,"&gt;"&amp;E560,$A$2:$A$3564,"&lt;="&amp;A560)</f>
        <v>0</v>
      </c>
      <c r="L560" s="2">
        <f t="shared" si="69"/>
        <v>0</v>
      </c>
      <c r="M560" s="2">
        <f t="shared" si="70"/>
        <v>1</v>
      </c>
      <c r="N560">
        <f t="shared" si="71"/>
        <v>-7.1636433020601711</v>
      </c>
    </row>
    <row r="561" spans="1:14" x14ac:dyDescent="0.3">
      <c r="A561" s="1">
        <v>39514</v>
      </c>
      <c r="B561">
        <v>13.36</v>
      </c>
      <c r="D561">
        <f t="shared" si="64"/>
        <v>5</v>
      </c>
      <c r="E561" s="1">
        <f t="shared" si="65"/>
        <v>39507</v>
      </c>
      <c r="F561" s="1">
        <f t="shared" si="66"/>
        <v>39506</v>
      </c>
      <c r="G561" s="1">
        <f t="shared" si="67"/>
        <v>39505</v>
      </c>
      <c r="H561" s="1">
        <f t="shared" si="68"/>
        <v>39504</v>
      </c>
      <c r="I561" s="2">
        <f>IF(SUMIFS($B$2:$B$3564,$A$2:$A$3564,"="&amp;E561)=0,IF(SUMIFS($B$2:$B$3564,$A$2:$A$3564,"="&amp;F561)=0,IF(SUMIFS($B$2:$B$3564,$A$2:$A$3564,"="&amp;G561)=0,SUMIFS($B$2:$B$3564,$A$2:$A$3564,"="&amp;H561),SUMIFS($B$2:$B$3564,$A$2:$A$3564,"="&amp;G561)),SUMIFS($B$2:$B$3564,$A$2:$A$3564,"="&amp;F561)),SUMIFS($B$2:$B$3564,$A$2:$A$3564,"="&amp;E561))</f>
        <v>14.62</v>
      </c>
      <c r="K561" s="2">
        <f>SUMIFS($J$2:$J$3564,$A$2:$A$3564,"&gt;"&amp;E561,$A$2:$A$3564,"&lt;="&amp;A561)</f>
        <v>0</v>
      </c>
      <c r="L561" s="2">
        <f t="shared" si="69"/>
        <v>0</v>
      </c>
      <c r="M561" s="2">
        <f t="shared" si="70"/>
        <v>1</v>
      </c>
      <c r="N561">
        <f t="shared" si="71"/>
        <v>-9.0125286213132725</v>
      </c>
    </row>
    <row r="562" spans="1:14" x14ac:dyDescent="0.3">
      <c r="A562" s="1">
        <v>39517</v>
      </c>
      <c r="B562">
        <v>13.04</v>
      </c>
      <c r="D562">
        <f t="shared" si="64"/>
        <v>1</v>
      </c>
      <c r="E562" s="1">
        <f t="shared" si="65"/>
        <v>39510</v>
      </c>
      <c r="F562" s="1">
        <f t="shared" si="66"/>
        <v>39509</v>
      </c>
      <c r="G562" s="1">
        <f t="shared" si="67"/>
        <v>39508</v>
      </c>
      <c r="H562" s="1">
        <f t="shared" si="68"/>
        <v>39507</v>
      </c>
      <c r="I562" s="2">
        <f>IF(SUMIFS($B$2:$B$3564,$A$2:$A$3564,"="&amp;E562)=0,IF(SUMIFS($B$2:$B$3564,$A$2:$A$3564,"="&amp;F562)=0,IF(SUMIFS($B$2:$B$3564,$A$2:$A$3564,"="&amp;G562)=0,SUMIFS($B$2:$B$3564,$A$2:$A$3564,"="&amp;H562),SUMIFS($B$2:$B$3564,$A$2:$A$3564,"="&amp;G562)),SUMIFS($B$2:$B$3564,$A$2:$A$3564,"="&amp;F562)),SUMIFS($B$2:$B$3564,$A$2:$A$3564,"="&amp;E562))</f>
        <v>15.02</v>
      </c>
      <c r="K562" s="2">
        <f>SUMIFS($J$2:$J$3564,$A$2:$A$3564,"&gt;"&amp;E562,$A$2:$A$3564,"&lt;="&amp;A562)</f>
        <v>0</v>
      </c>
      <c r="L562" s="2">
        <f t="shared" si="69"/>
        <v>0</v>
      </c>
      <c r="M562" s="2">
        <f t="shared" si="70"/>
        <v>1</v>
      </c>
      <c r="N562">
        <f t="shared" si="71"/>
        <v>-14.136108983748183</v>
      </c>
    </row>
    <row r="563" spans="1:14" x14ac:dyDescent="0.3">
      <c r="A563" s="1">
        <v>39518</v>
      </c>
      <c r="B563">
        <v>13.45</v>
      </c>
      <c r="D563">
        <f t="shared" si="64"/>
        <v>2</v>
      </c>
      <c r="E563" s="1">
        <f t="shared" si="65"/>
        <v>39511</v>
      </c>
      <c r="F563" s="1">
        <f t="shared" si="66"/>
        <v>39510</v>
      </c>
      <c r="G563" s="1">
        <f t="shared" si="67"/>
        <v>39509</v>
      </c>
      <c r="H563" s="1">
        <f t="shared" si="68"/>
        <v>39508</v>
      </c>
      <c r="I563" s="2">
        <f>IF(SUMIFS($B$2:$B$3564,$A$2:$A$3564,"="&amp;E563)=0,IF(SUMIFS($B$2:$B$3564,$A$2:$A$3564,"="&amp;F563)=0,IF(SUMIFS($B$2:$B$3564,$A$2:$A$3564,"="&amp;G563)=0,SUMIFS($B$2:$B$3564,$A$2:$A$3564,"="&amp;H563),SUMIFS($B$2:$B$3564,$A$2:$A$3564,"="&amp;G563)),SUMIFS($B$2:$B$3564,$A$2:$A$3564,"="&amp;F563)),SUMIFS($B$2:$B$3564,$A$2:$A$3564,"="&amp;E563))</f>
        <v>14.36</v>
      </c>
      <c r="K563" s="2">
        <f>SUMIFS($J$2:$J$3564,$A$2:$A$3564,"&gt;"&amp;E563,$A$2:$A$3564,"&lt;="&amp;A563)</f>
        <v>0</v>
      </c>
      <c r="L563" s="2">
        <f t="shared" si="69"/>
        <v>0</v>
      </c>
      <c r="M563" s="2">
        <f t="shared" si="70"/>
        <v>1</v>
      </c>
      <c r="N563">
        <f t="shared" si="71"/>
        <v>-6.5467457572230066</v>
      </c>
    </row>
    <row r="564" spans="1:14" x14ac:dyDescent="0.3">
      <c r="A564" s="1">
        <v>39519</v>
      </c>
      <c r="B564">
        <v>13.16</v>
      </c>
      <c r="D564">
        <f t="shared" si="64"/>
        <v>3</v>
      </c>
      <c r="E564" s="1">
        <f t="shared" si="65"/>
        <v>39512</v>
      </c>
      <c r="F564" s="1">
        <f t="shared" si="66"/>
        <v>39511</v>
      </c>
      <c r="G564" s="1">
        <f t="shared" si="67"/>
        <v>39510</v>
      </c>
      <c r="H564" s="1">
        <f t="shared" si="68"/>
        <v>39509</v>
      </c>
      <c r="I564" s="2">
        <f>IF(SUMIFS($B$2:$B$3564,$A$2:$A$3564,"="&amp;E564)=0,IF(SUMIFS($B$2:$B$3564,$A$2:$A$3564,"="&amp;F564)=0,IF(SUMIFS($B$2:$B$3564,$A$2:$A$3564,"="&amp;G564)=0,SUMIFS($B$2:$B$3564,$A$2:$A$3564,"="&amp;H564),SUMIFS($B$2:$B$3564,$A$2:$A$3564,"="&amp;G564)),SUMIFS($B$2:$B$3564,$A$2:$A$3564,"="&amp;F564)),SUMIFS($B$2:$B$3564,$A$2:$A$3564,"="&amp;E564))</f>
        <v>14.55</v>
      </c>
      <c r="K564" s="2">
        <f>SUMIFS($J$2:$J$3564,$A$2:$A$3564,"&gt;"&amp;E564,$A$2:$A$3564,"&lt;="&amp;A564)</f>
        <v>0</v>
      </c>
      <c r="L564" s="2">
        <f t="shared" si="69"/>
        <v>0</v>
      </c>
      <c r="M564" s="2">
        <f t="shared" si="70"/>
        <v>1</v>
      </c>
      <c r="N564">
        <f t="shared" si="71"/>
        <v>-10.040906772033036</v>
      </c>
    </row>
    <row r="565" spans="1:14" x14ac:dyDescent="0.3">
      <c r="A565" s="1">
        <v>39520</v>
      </c>
      <c r="B565">
        <v>13.59</v>
      </c>
      <c r="D565">
        <f t="shared" si="64"/>
        <v>4</v>
      </c>
      <c r="E565" s="1">
        <f t="shared" si="65"/>
        <v>39513</v>
      </c>
      <c r="F565" s="1">
        <f t="shared" si="66"/>
        <v>39512</v>
      </c>
      <c r="G565" s="1">
        <f t="shared" si="67"/>
        <v>39511</v>
      </c>
      <c r="H565" s="1">
        <f t="shared" si="68"/>
        <v>39510</v>
      </c>
      <c r="I565" s="2">
        <f>IF(SUMIFS($B$2:$B$3564,$A$2:$A$3564,"="&amp;E565)=0,IF(SUMIFS($B$2:$B$3564,$A$2:$A$3564,"="&amp;F565)=0,IF(SUMIFS($B$2:$B$3564,$A$2:$A$3564,"="&amp;G565)=0,SUMIFS($B$2:$B$3564,$A$2:$A$3564,"="&amp;H565),SUMIFS($B$2:$B$3564,$A$2:$A$3564,"="&amp;G565)),SUMIFS($B$2:$B$3564,$A$2:$A$3564,"="&amp;F565)),SUMIFS($B$2:$B$3564,$A$2:$A$3564,"="&amp;E565))</f>
        <v>13.6</v>
      </c>
      <c r="K565" s="2">
        <f>SUMIFS($J$2:$J$3564,$A$2:$A$3564,"&gt;"&amp;E565,$A$2:$A$3564,"&lt;="&amp;A565)</f>
        <v>0</v>
      </c>
      <c r="L565" s="2">
        <f t="shared" si="69"/>
        <v>0</v>
      </c>
      <c r="M565" s="2">
        <f t="shared" si="70"/>
        <v>1</v>
      </c>
      <c r="N565">
        <f t="shared" si="71"/>
        <v>-7.3556457895397831E-2</v>
      </c>
    </row>
    <row r="566" spans="1:14" x14ac:dyDescent="0.3">
      <c r="A566" s="1">
        <v>39521</v>
      </c>
      <c r="B566">
        <v>13.54</v>
      </c>
      <c r="D566">
        <f t="shared" si="64"/>
        <v>5</v>
      </c>
      <c r="E566" s="1">
        <f t="shared" si="65"/>
        <v>39514</v>
      </c>
      <c r="F566" s="1">
        <f t="shared" si="66"/>
        <v>39513</v>
      </c>
      <c r="G566" s="1">
        <f t="shared" si="67"/>
        <v>39512</v>
      </c>
      <c r="H566" s="1">
        <f t="shared" si="68"/>
        <v>39511</v>
      </c>
      <c r="I566" s="2">
        <f>IF(SUMIFS($B$2:$B$3564,$A$2:$A$3564,"="&amp;E566)=0,IF(SUMIFS($B$2:$B$3564,$A$2:$A$3564,"="&amp;F566)=0,IF(SUMIFS($B$2:$B$3564,$A$2:$A$3564,"="&amp;G566)=0,SUMIFS($B$2:$B$3564,$A$2:$A$3564,"="&amp;H566),SUMIFS($B$2:$B$3564,$A$2:$A$3564,"="&amp;G566)),SUMIFS($B$2:$B$3564,$A$2:$A$3564,"="&amp;F566)),SUMIFS($B$2:$B$3564,$A$2:$A$3564,"="&amp;E566))</f>
        <v>13.36</v>
      </c>
      <c r="K566" s="2">
        <f>SUMIFS($J$2:$J$3564,$A$2:$A$3564,"&gt;"&amp;E566,$A$2:$A$3564,"&lt;="&amp;A566)</f>
        <v>0</v>
      </c>
      <c r="L566" s="2">
        <f t="shared" si="69"/>
        <v>0</v>
      </c>
      <c r="M566" s="2">
        <f t="shared" si="70"/>
        <v>1</v>
      </c>
      <c r="N566">
        <f t="shared" si="71"/>
        <v>1.3383099375629344</v>
      </c>
    </row>
    <row r="567" spans="1:14" x14ac:dyDescent="0.3">
      <c r="A567" s="1">
        <v>39524</v>
      </c>
      <c r="B567">
        <v>12.09</v>
      </c>
      <c r="D567">
        <f t="shared" si="64"/>
        <v>1</v>
      </c>
      <c r="E567" s="1">
        <f t="shared" si="65"/>
        <v>39517</v>
      </c>
      <c r="F567" s="1">
        <f t="shared" si="66"/>
        <v>39516</v>
      </c>
      <c r="G567" s="1">
        <f t="shared" si="67"/>
        <v>39515</v>
      </c>
      <c r="H567" s="1">
        <f t="shared" si="68"/>
        <v>39514</v>
      </c>
      <c r="I567" s="2">
        <f>IF(SUMIFS($B$2:$B$3564,$A$2:$A$3564,"="&amp;E567)=0,IF(SUMIFS($B$2:$B$3564,$A$2:$A$3564,"="&amp;F567)=0,IF(SUMIFS($B$2:$B$3564,$A$2:$A$3564,"="&amp;G567)=0,SUMIFS($B$2:$B$3564,$A$2:$A$3564,"="&amp;H567),SUMIFS($B$2:$B$3564,$A$2:$A$3564,"="&amp;G567)),SUMIFS($B$2:$B$3564,$A$2:$A$3564,"="&amp;F567)),SUMIFS($B$2:$B$3564,$A$2:$A$3564,"="&amp;E567))</f>
        <v>13.04</v>
      </c>
      <c r="K567" s="2">
        <f>SUMIFS($J$2:$J$3564,$A$2:$A$3564,"&gt;"&amp;E567,$A$2:$A$3564,"&lt;="&amp;A567)</f>
        <v>0</v>
      </c>
      <c r="L567" s="2">
        <f t="shared" si="69"/>
        <v>0</v>
      </c>
      <c r="M567" s="2">
        <f t="shared" si="70"/>
        <v>1</v>
      </c>
      <c r="N567">
        <f t="shared" si="71"/>
        <v>-7.5642891871805551</v>
      </c>
    </row>
    <row r="568" spans="1:14" x14ac:dyDescent="0.3">
      <c r="A568" s="1">
        <v>39525</v>
      </c>
      <c r="B568">
        <v>12.28</v>
      </c>
      <c r="D568">
        <f t="shared" si="64"/>
        <v>2</v>
      </c>
      <c r="E568" s="1">
        <f t="shared" si="65"/>
        <v>39518</v>
      </c>
      <c r="F568" s="1">
        <f t="shared" si="66"/>
        <v>39517</v>
      </c>
      <c r="G568" s="1">
        <f t="shared" si="67"/>
        <v>39516</v>
      </c>
      <c r="H568" s="1">
        <f t="shared" si="68"/>
        <v>39515</v>
      </c>
      <c r="I568" s="2">
        <f>IF(SUMIFS($B$2:$B$3564,$A$2:$A$3564,"="&amp;E568)=0,IF(SUMIFS($B$2:$B$3564,$A$2:$A$3564,"="&amp;F568)=0,IF(SUMIFS($B$2:$B$3564,$A$2:$A$3564,"="&amp;G568)=0,SUMIFS($B$2:$B$3564,$A$2:$A$3564,"="&amp;H568),SUMIFS($B$2:$B$3564,$A$2:$A$3564,"="&amp;G568)),SUMIFS($B$2:$B$3564,$A$2:$A$3564,"="&amp;F568)),SUMIFS($B$2:$B$3564,$A$2:$A$3564,"="&amp;E568))</f>
        <v>13.45</v>
      </c>
      <c r="K568" s="2">
        <f>SUMIFS($J$2:$J$3564,$A$2:$A$3564,"&gt;"&amp;E568,$A$2:$A$3564,"&lt;="&amp;A568)</f>
        <v>0</v>
      </c>
      <c r="L568" s="2">
        <f t="shared" si="69"/>
        <v>0</v>
      </c>
      <c r="M568" s="2">
        <f t="shared" si="70"/>
        <v>1</v>
      </c>
      <c r="N568">
        <f t="shared" si="71"/>
        <v>-9.1007183328851706</v>
      </c>
    </row>
    <row r="569" spans="1:14" x14ac:dyDescent="0.3">
      <c r="A569" s="1">
        <v>39526</v>
      </c>
      <c r="B569">
        <v>11.75</v>
      </c>
      <c r="D569">
        <f t="shared" si="64"/>
        <v>3</v>
      </c>
      <c r="E569" s="1">
        <f t="shared" si="65"/>
        <v>39519</v>
      </c>
      <c r="F569" s="1">
        <f t="shared" si="66"/>
        <v>39518</v>
      </c>
      <c r="G569" s="1">
        <f t="shared" si="67"/>
        <v>39517</v>
      </c>
      <c r="H569" s="1">
        <f t="shared" si="68"/>
        <v>39516</v>
      </c>
      <c r="I569" s="2">
        <f>IF(SUMIFS($B$2:$B$3564,$A$2:$A$3564,"="&amp;E569)=0,IF(SUMIFS($B$2:$B$3564,$A$2:$A$3564,"="&amp;F569)=0,IF(SUMIFS($B$2:$B$3564,$A$2:$A$3564,"="&amp;G569)=0,SUMIFS($B$2:$B$3564,$A$2:$A$3564,"="&amp;H569),SUMIFS($B$2:$B$3564,$A$2:$A$3564,"="&amp;G569)),SUMIFS($B$2:$B$3564,$A$2:$A$3564,"="&amp;F569)),SUMIFS($B$2:$B$3564,$A$2:$A$3564,"="&amp;E569))</f>
        <v>13.16</v>
      </c>
      <c r="K569" s="2">
        <f>SUMIFS($J$2:$J$3564,$A$2:$A$3564,"&gt;"&amp;E569,$A$2:$A$3564,"&lt;="&amp;A569)</f>
        <v>0</v>
      </c>
      <c r="L569" s="2">
        <f t="shared" si="69"/>
        <v>0</v>
      </c>
      <c r="M569" s="2">
        <f t="shared" si="70"/>
        <v>1</v>
      </c>
      <c r="N569">
        <f t="shared" si="71"/>
        <v>-11.332868530700324</v>
      </c>
    </row>
    <row r="570" spans="1:14" x14ac:dyDescent="0.3">
      <c r="A570" s="1">
        <v>39527</v>
      </c>
      <c r="B570">
        <v>11.89</v>
      </c>
      <c r="D570">
        <f t="shared" si="64"/>
        <v>4</v>
      </c>
      <c r="E570" s="1">
        <f t="shared" si="65"/>
        <v>39520</v>
      </c>
      <c r="F570" s="1">
        <f t="shared" si="66"/>
        <v>39519</v>
      </c>
      <c r="G570" s="1">
        <f t="shared" si="67"/>
        <v>39518</v>
      </c>
      <c r="H570" s="1">
        <f t="shared" si="68"/>
        <v>39517</v>
      </c>
      <c r="I570" s="2">
        <f>IF(SUMIFS($B$2:$B$3564,$A$2:$A$3564,"="&amp;E570)=0,IF(SUMIFS($B$2:$B$3564,$A$2:$A$3564,"="&amp;F570)=0,IF(SUMIFS($B$2:$B$3564,$A$2:$A$3564,"="&amp;G570)=0,SUMIFS($B$2:$B$3564,$A$2:$A$3564,"="&amp;H570),SUMIFS($B$2:$B$3564,$A$2:$A$3564,"="&amp;G570)),SUMIFS($B$2:$B$3564,$A$2:$A$3564,"="&amp;F570)),SUMIFS($B$2:$B$3564,$A$2:$A$3564,"="&amp;E570))</f>
        <v>13.59</v>
      </c>
      <c r="K570" s="2">
        <f>SUMIFS($J$2:$J$3564,$A$2:$A$3564,"&gt;"&amp;E570,$A$2:$A$3564,"&lt;="&amp;A570)</f>
        <v>0</v>
      </c>
      <c r="L570" s="2">
        <f t="shared" si="69"/>
        <v>0</v>
      </c>
      <c r="M570" s="2">
        <f t="shared" si="70"/>
        <v>1</v>
      </c>
      <c r="N570">
        <f t="shared" si="71"/>
        <v>-13.363651746036181</v>
      </c>
    </row>
    <row r="571" spans="1:14" x14ac:dyDescent="0.3">
      <c r="A571" s="1">
        <v>39531</v>
      </c>
      <c r="B571">
        <v>11.92</v>
      </c>
      <c r="D571">
        <f t="shared" si="64"/>
        <v>1</v>
      </c>
      <c r="E571" s="1">
        <f t="shared" si="65"/>
        <v>39524</v>
      </c>
      <c r="F571" s="1">
        <f t="shared" si="66"/>
        <v>39523</v>
      </c>
      <c r="G571" s="1">
        <f t="shared" si="67"/>
        <v>39522</v>
      </c>
      <c r="H571" s="1">
        <f t="shared" si="68"/>
        <v>39521</v>
      </c>
      <c r="I571" s="2">
        <f>IF(SUMIFS($B$2:$B$3564,$A$2:$A$3564,"="&amp;E571)=0,IF(SUMIFS($B$2:$B$3564,$A$2:$A$3564,"="&amp;F571)=0,IF(SUMIFS($B$2:$B$3564,$A$2:$A$3564,"="&amp;G571)=0,SUMIFS($B$2:$B$3564,$A$2:$A$3564,"="&amp;H571),SUMIFS($B$2:$B$3564,$A$2:$A$3564,"="&amp;G571)),SUMIFS($B$2:$B$3564,$A$2:$A$3564,"="&amp;F571)),SUMIFS($B$2:$B$3564,$A$2:$A$3564,"="&amp;E571))</f>
        <v>12.09</v>
      </c>
      <c r="K571" s="2">
        <f>SUMIFS($J$2:$J$3564,$A$2:$A$3564,"&gt;"&amp;E571,$A$2:$A$3564,"&lt;="&amp;A571)</f>
        <v>0</v>
      </c>
      <c r="L571" s="2">
        <f t="shared" si="69"/>
        <v>0</v>
      </c>
      <c r="M571" s="2">
        <f t="shared" si="70"/>
        <v>1</v>
      </c>
      <c r="N571">
        <f t="shared" si="71"/>
        <v>-1.4161002989497626</v>
      </c>
    </row>
    <row r="572" spans="1:14" x14ac:dyDescent="0.3">
      <c r="A572" s="1">
        <v>39532</v>
      </c>
      <c r="B572">
        <v>12.14</v>
      </c>
      <c r="D572">
        <f t="shared" si="64"/>
        <v>2</v>
      </c>
      <c r="E572" s="1">
        <f t="shared" si="65"/>
        <v>39525</v>
      </c>
      <c r="F572" s="1">
        <f t="shared" si="66"/>
        <v>39524</v>
      </c>
      <c r="G572" s="1">
        <f t="shared" si="67"/>
        <v>39523</v>
      </c>
      <c r="H572" s="1">
        <f t="shared" si="68"/>
        <v>39522</v>
      </c>
      <c r="I572" s="2">
        <f>IF(SUMIFS($B$2:$B$3564,$A$2:$A$3564,"="&amp;E572)=0,IF(SUMIFS($B$2:$B$3564,$A$2:$A$3564,"="&amp;F572)=0,IF(SUMIFS($B$2:$B$3564,$A$2:$A$3564,"="&amp;G572)=0,SUMIFS($B$2:$B$3564,$A$2:$A$3564,"="&amp;H572),SUMIFS($B$2:$B$3564,$A$2:$A$3564,"="&amp;G572)),SUMIFS($B$2:$B$3564,$A$2:$A$3564,"="&amp;F572)),SUMIFS($B$2:$B$3564,$A$2:$A$3564,"="&amp;E572))</f>
        <v>12.28</v>
      </c>
      <c r="K572" s="2">
        <f>SUMIFS($J$2:$J$3564,$A$2:$A$3564,"&gt;"&amp;E572,$A$2:$A$3564,"&lt;="&amp;A572)</f>
        <v>0</v>
      </c>
      <c r="L572" s="2">
        <f t="shared" si="69"/>
        <v>0</v>
      </c>
      <c r="M572" s="2">
        <f t="shared" si="70"/>
        <v>1</v>
      </c>
      <c r="N572">
        <f t="shared" si="71"/>
        <v>-1.1466137087644093</v>
      </c>
    </row>
    <row r="573" spans="1:14" x14ac:dyDescent="0.3">
      <c r="A573" s="1">
        <v>39533</v>
      </c>
      <c r="B573">
        <v>12.24</v>
      </c>
      <c r="D573">
        <f t="shared" si="64"/>
        <v>3</v>
      </c>
      <c r="E573" s="1">
        <f t="shared" si="65"/>
        <v>39526</v>
      </c>
      <c r="F573" s="1">
        <f t="shared" si="66"/>
        <v>39525</v>
      </c>
      <c r="G573" s="1">
        <f t="shared" si="67"/>
        <v>39524</v>
      </c>
      <c r="H573" s="1">
        <f t="shared" si="68"/>
        <v>39523</v>
      </c>
      <c r="I573" s="2">
        <f>IF(SUMIFS($B$2:$B$3564,$A$2:$A$3564,"="&amp;E573)=0,IF(SUMIFS($B$2:$B$3564,$A$2:$A$3564,"="&amp;F573)=0,IF(SUMIFS($B$2:$B$3564,$A$2:$A$3564,"="&amp;G573)=0,SUMIFS($B$2:$B$3564,$A$2:$A$3564,"="&amp;H573),SUMIFS($B$2:$B$3564,$A$2:$A$3564,"="&amp;G573)),SUMIFS($B$2:$B$3564,$A$2:$A$3564,"="&amp;F573)),SUMIFS($B$2:$B$3564,$A$2:$A$3564,"="&amp;E573))</f>
        <v>11.75</v>
      </c>
      <c r="K573" s="2">
        <f>SUMIFS($J$2:$J$3564,$A$2:$A$3564,"&gt;"&amp;E573,$A$2:$A$3564,"&lt;="&amp;A573)</f>
        <v>0</v>
      </c>
      <c r="L573" s="2">
        <f t="shared" si="69"/>
        <v>0</v>
      </c>
      <c r="M573" s="2">
        <f t="shared" si="70"/>
        <v>1</v>
      </c>
      <c r="N573">
        <f t="shared" si="71"/>
        <v>4.085603649401218</v>
      </c>
    </row>
    <row r="574" spans="1:14" x14ac:dyDescent="0.3">
      <c r="A574" s="1">
        <v>39534</v>
      </c>
      <c r="B574">
        <v>12.13</v>
      </c>
      <c r="D574">
        <f t="shared" si="64"/>
        <v>4</v>
      </c>
      <c r="E574" s="1">
        <f t="shared" si="65"/>
        <v>39527</v>
      </c>
      <c r="F574" s="1">
        <f t="shared" si="66"/>
        <v>39526</v>
      </c>
      <c r="G574" s="1">
        <f t="shared" si="67"/>
        <v>39525</v>
      </c>
      <c r="H574" s="1">
        <f t="shared" si="68"/>
        <v>39524</v>
      </c>
      <c r="I574" s="2">
        <f>IF(SUMIFS($B$2:$B$3564,$A$2:$A$3564,"="&amp;E574)=0,IF(SUMIFS($B$2:$B$3564,$A$2:$A$3564,"="&amp;F574)=0,IF(SUMIFS($B$2:$B$3564,$A$2:$A$3564,"="&amp;G574)=0,SUMIFS($B$2:$B$3564,$A$2:$A$3564,"="&amp;H574),SUMIFS($B$2:$B$3564,$A$2:$A$3564,"="&amp;G574)),SUMIFS($B$2:$B$3564,$A$2:$A$3564,"="&amp;F574)),SUMIFS($B$2:$B$3564,$A$2:$A$3564,"="&amp;E574))</f>
        <v>11.89</v>
      </c>
      <c r="K574" s="2">
        <f>SUMIFS($J$2:$J$3564,$A$2:$A$3564,"&gt;"&amp;E574,$A$2:$A$3564,"&lt;="&amp;A574)</f>
        <v>0</v>
      </c>
      <c r="L574" s="2">
        <f t="shared" si="69"/>
        <v>0</v>
      </c>
      <c r="M574" s="2">
        <f t="shared" si="70"/>
        <v>1</v>
      </c>
      <c r="N574">
        <f t="shared" si="71"/>
        <v>1.9984012253268391</v>
      </c>
    </row>
    <row r="575" spans="1:14" x14ac:dyDescent="0.3">
      <c r="A575" s="1">
        <v>39535</v>
      </c>
      <c r="B575">
        <v>11.73</v>
      </c>
      <c r="D575">
        <f t="shared" si="64"/>
        <v>5</v>
      </c>
      <c r="E575" s="1">
        <f t="shared" si="65"/>
        <v>39528</v>
      </c>
      <c r="F575" s="1">
        <f t="shared" si="66"/>
        <v>39527</v>
      </c>
      <c r="G575" s="1">
        <f t="shared" si="67"/>
        <v>39526</v>
      </c>
      <c r="H575" s="1">
        <f t="shared" si="68"/>
        <v>39525</v>
      </c>
      <c r="I575" s="2">
        <f>IF(SUMIFS($B$2:$B$3564,$A$2:$A$3564,"="&amp;E575)=0,IF(SUMIFS($B$2:$B$3564,$A$2:$A$3564,"="&amp;F575)=0,IF(SUMIFS($B$2:$B$3564,$A$2:$A$3564,"="&amp;G575)=0,SUMIFS($B$2:$B$3564,$A$2:$A$3564,"="&amp;H575),SUMIFS($B$2:$B$3564,$A$2:$A$3564,"="&amp;G575)),SUMIFS($B$2:$B$3564,$A$2:$A$3564,"="&amp;F575)),SUMIFS($B$2:$B$3564,$A$2:$A$3564,"="&amp;E575))</f>
        <v>11.89</v>
      </c>
      <c r="K575" s="2">
        <f>SUMIFS($J$2:$J$3564,$A$2:$A$3564,"&gt;"&amp;E575,$A$2:$A$3564,"&lt;="&amp;A575)</f>
        <v>0</v>
      </c>
      <c r="L575" s="2">
        <f t="shared" si="69"/>
        <v>0</v>
      </c>
      <c r="M575" s="2">
        <f t="shared" si="70"/>
        <v>1</v>
      </c>
      <c r="N575">
        <f t="shared" si="71"/>
        <v>-1.3548048037306357</v>
      </c>
    </row>
    <row r="576" spans="1:14" x14ac:dyDescent="0.3">
      <c r="A576" s="1">
        <v>39538</v>
      </c>
      <c r="B576">
        <v>11.69</v>
      </c>
      <c r="D576">
        <f t="shared" si="64"/>
        <v>1</v>
      </c>
      <c r="E576" s="1">
        <f t="shared" si="65"/>
        <v>39531</v>
      </c>
      <c r="F576" s="1">
        <f t="shared" si="66"/>
        <v>39530</v>
      </c>
      <c r="G576" s="1">
        <f t="shared" si="67"/>
        <v>39529</v>
      </c>
      <c r="H576" s="1">
        <f t="shared" si="68"/>
        <v>39528</v>
      </c>
      <c r="I576" s="2">
        <f>IF(SUMIFS($B$2:$B$3564,$A$2:$A$3564,"="&amp;E576)=0,IF(SUMIFS($B$2:$B$3564,$A$2:$A$3564,"="&amp;F576)=0,IF(SUMIFS($B$2:$B$3564,$A$2:$A$3564,"="&amp;G576)=0,SUMIFS($B$2:$B$3564,$A$2:$A$3564,"="&amp;H576),SUMIFS($B$2:$B$3564,$A$2:$A$3564,"="&amp;G576)),SUMIFS($B$2:$B$3564,$A$2:$A$3564,"="&amp;F576)),SUMIFS($B$2:$B$3564,$A$2:$A$3564,"="&amp;E576))</f>
        <v>11.92</v>
      </c>
      <c r="K576" s="2">
        <f>SUMIFS($J$2:$J$3564,$A$2:$A$3564,"&gt;"&amp;E576,$A$2:$A$3564,"&lt;="&amp;A576)</f>
        <v>0</v>
      </c>
      <c r="L576" s="2">
        <f t="shared" si="69"/>
        <v>0</v>
      </c>
      <c r="M576" s="2">
        <f t="shared" si="70"/>
        <v>1</v>
      </c>
      <c r="N576">
        <f t="shared" si="71"/>
        <v>-1.9483886153226728</v>
      </c>
    </row>
    <row r="577" spans="1:14" x14ac:dyDescent="0.3">
      <c r="A577" s="1">
        <v>39539</v>
      </c>
      <c r="B577">
        <v>11.52</v>
      </c>
      <c r="D577">
        <f t="shared" si="64"/>
        <v>2</v>
      </c>
      <c r="E577" s="1">
        <f t="shared" si="65"/>
        <v>39532</v>
      </c>
      <c r="F577" s="1">
        <f t="shared" si="66"/>
        <v>39531</v>
      </c>
      <c r="G577" s="1">
        <f t="shared" si="67"/>
        <v>39530</v>
      </c>
      <c r="H577" s="1">
        <f t="shared" si="68"/>
        <v>39529</v>
      </c>
      <c r="I577" s="2">
        <f>IF(SUMIFS($B$2:$B$3564,$A$2:$A$3564,"="&amp;E577)=0,IF(SUMIFS($B$2:$B$3564,$A$2:$A$3564,"="&amp;F577)=0,IF(SUMIFS($B$2:$B$3564,$A$2:$A$3564,"="&amp;G577)=0,SUMIFS($B$2:$B$3564,$A$2:$A$3564,"="&amp;H577),SUMIFS($B$2:$B$3564,$A$2:$A$3564,"="&amp;G577)),SUMIFS($B$2:$B$3564,$A$2:$A$3564,"="&amp;F577)),SUMIFS($B$2:$B$3564,$A$2:$A$3564,"="&amp;E577))</f>
        <v>12.14</v>
      </c>
      <c r="K577" s="2">
        <f>SUMIFS($J$2:$J$3564,$A$2:$A$3564,"&gt;"&amp;E577,$A$2:$A$3564,"&lt;="&amp;A577)</f>
        <v>0</v>
      </c>
      <c r="L577" s="2">
        <f t="shared" si="69"/>
        <v>0</v>
      </c>
      <c r="M577" s="2">
        <f t="shared" si="70"/>
        <v>1</v>
      </c>
      <c r="N577">
        <f t="shared" si="71"/>
        <v>-5.2421130363607151</v>
      </c>
    </row>
    <row r="578" spans="1:14" x14ac:dyDescent="0.3">
      <c r="A578" s="1">
        <v>39540</v>
      </c>
      <c r="B578">
        <v>11.77</v>
      </c>
      <c r="D578">
        <f t="shared" si="64"/>
        <v>3</v>
      </c>
      <c r="E578" s="1">
        <f t="shared" si="65"/>
        <v>39533</v>
      </c>
      <c r="F578" s="1">
        <f t="shared" si="66"/>
        <v>39532</v>
      </c>
      <c r="G578" s="1">
        <f t="shared" si="67"/>
        <v>39531</v>
      </c>
      <c r="H578" s="1">
        <f t="shared" si="68"/>
        <v>39530</v>
      </c>
      <c r="I578" s="2">
        <f>IF(SUMIFS($B$2:$B$3564,$A$2:$A$3564,"="&amp;E578)=0,IF(SUMIFS($B$2:$B$3564,$A$2:$A$3564,"="&amp;F578)=0,IF(SUMIFS($B$2:$B$3564,$A$2:$A$3564,"="&amp;G578)=0,SUMIFS($B$2:$B$3564,$A$2:$A$3564,"="&amp;H578),SUMIFS($B$2:$B$3564,$A$2:$A$3564,"="&amp;G578)),SUMIFS($B$2:$B$3564,$A$2:$A$3564,"="&amp;F578)),SUMIFS($B$2:$B$3564,$A$2:$A$3564,"="&amp;E578))</f>
        <v>12.24</v>
      </c>
      <c r="K578" s="2">
        <f>SUMIFS($J$2:$J$3564,$A$2:$A$3564,"&gt;"&amp;E578,$A$2:$A$3564,"&lt;="&amp;A578)</f>
        <v>0</v>
      </c>
      <c r="L578" s="2">
        <f t="shared" si="69"/>
        <v>0</v>
      </c>
      <c r="M578" s="2">
        <f t="shared" si="70"/>
        <v>1</v>
      </c>
      <c r="N578">
        <f t="shared" si="71"/>
        <v>-3.9155355811994768</v>
      </c>
    </row>
    <row r="579" spans="1:14" x14ac:dyDescent="0.3">
      <c r="A579" s="1">
        <v>39541</v>
      </c>
      <c r="B579">
        <v>11.81</v>
      </c>
      <c r="D579">
        <f t="shared" ref="D579:D642" si="72">WEEKDAY(A579,2)</f>
        <v>4</v>
      </c>
      <c r="E579" s="1">
        <f t="shared" si="65"/>
        <v>39534</v>
      </c>
      <c r="F579" s="1">
        <f t="shared" si="66"/>
        <v>39533</v>
      </c>
      <c r="G579" s="1">
        <f t="shared" si="67"/>
        <v>39532</v>
      </c>
      <c r="H579" s="1">
        <f t="shared" si="68"/>
        <v>39531</v>
      </c>
      <c r="I579" s="2">
        <f>IF(SUMIFS($B$2:$B$3564,$A$2:$A$3564,"="&amp;E579)=0,IF(SUMIFS($B$2:$B$3564,$A$2:$A$3564,"="&amp;F579)=0,IF(SUMIFS($B$2:$B$3564,$A$2:$A$3564,"="&amp;G579)=0,SUMIFS($B$2:$B$3564,$A$2:$A$3564,"="&amp;H579),SUMIFS($B$2:$B$3564,$A$2:$A$3564,"="&amp;G579)),SUMIFS($B$2:$B$3564,$A$2:$A$3564,"="&amp;F579)),SUMIFS($B$2:$B$3564,$A$2:$A$3564,"="&amp;E579))</f>
        <v>12.13</v>
      </c>
      <c r="K579" s="2">
        <f>SUMIFS($J$2:$J$3564,$A$2:$A$3564,"&gt;"&amp;E579,$A$2:$A$3564,"&lt;="&amp;A579)</f>
        <v>0</v>
      </c>
      <c r="L579" s="2">
        <f t="shared" si="69"/>
        <v>0</v>
      </c>
      <c r="M579" s="2">
        <f t="shared" si="70"/>
        <v>1</v>
      </c>
      <c r="N579">
        <f t="shared" si="71"/>
        <v>-2.673509274668783</v>
      </c>
    </row>
    <row r="580" spans="1:14" x14ac:dyDescent="0.3">
      <c r="A580" s="1">
        <v>39542</v>
      </c>
      <c r="B580">
        <v>11.57</v>
      </c>
      <c r="D580">
        <f t="shared" si="72"/>
        <v>5</v>
      </c>
      <c r="E580" s="1">
        <f t="shared" si="65"/>
        <v>39535</v>
      </c>
      <c r="F580" s="1">
        <f t="shared" si="66"/>
        <v>39534</v>
      </c>
      <c r="G580" s="1">
        <f t="shared" si="67"/>
        <v>39533</v>
      </c>
      <c r="H580" s="1">
        <f t="shared" si="68"/>
        <v>39532</v>
      </c>
      <c r="I580" s="2">
        <f>IF(SUMIFS($B$2:$B$3564,$A$2:$A$3564,"="&amp;E580)=0,IF(SUMIFS($B$2:$B$3564,$A$2:$A$3564,"="&amp;F580)=0,IF(SUMIFS($B$2:$B$3564,$A$2:$A$3564,"="&amp;G580)=0,SUMIFS($B$2:$B$3564,$A$2:$A$3564,"="&amp;H580),SUMIFS($B$2:$B$3564,$A$2:$A$3564,"="&amp;G580)),SUMIFS($B$2:$B$3564,$A$2:$A$3564,"="&amp;F580)),SUMIFS($B$2:$B$3564,$A$2:$A$3564,"="&amp;E580))</f>
        <v>11.73</v>
      </c>
      <c r="K580" s="2">
        <f>SUMIFS($J$2:$J$3564,$A$2:$A$3564,"&gt;"&amp;E580,$A$2:$A$3564,"&lt;="&amp;A580)</f>
        <v>0</v>
      </c>
      <c r="L580" s="2">
        <f t="shared" si="69"/>
        <v>0</v>
      </c>
      <c r="M580" s="2">
        <f t="shared" si="70"/>
        <v>1</v>
      </c>
      <c r="N580">
        <f t="shared" si="71"/>
        <v>-1.3734121459798865</v>
      </c>
    </row>
    <row r="581" spans="1:14" x14ac:dyDescent="0.3">
      <c r="A581" s="1">
        <v>39545</v>
      </c>
      <c r="B581">
        <v>12.12</v>
      </c>
      <c r="D581">
        <f t="shared" si="72"/>
        <v>1</v>
      </c>
      <c r="E581" s="1">
        <f t="shared" si="65"/>
        <v>39538</v>
      </c>
      <c r="F581" s="1">
        <f t="shared" si="66"/>
        <v>39537</v>
      </c>
      <c r="G581" s="1">
        <f t="shared" si="67"/>
        <v>39536</v>
      </c>
      <c r="H581" s="1">
        <f t="shared" si="68"/>
        <v>39535</v>
      </c>
      <c r="I581" s="2">
        <f>IF(SUMIFS($B$2:$B$3564,$A$2:$A$3564,"="&amp;E581)=0,IF(SUMIFS($B$2:$B$3564,$A$2:$A$3564,"="&amp;F581)=0,IF(SUMIFS($B$2:$B$3564,$A$2:$A$3564,"="&amp;G581)=0,SUMIFS($B$2:$B$3564,$A$2:$A$3564,"="&amp;H581),SUMIFS($B$2:$B$3564,$A$2:$A$3564,"="&amp;G581)),SUMIFS($B$2:$B$3564,$A$2:$A$3564,"="&amp;F581)),SUMIFS($B$2:$B$3564,$A$2:$A$3564,"="&amp;E581))</f>
        <v>11.69</v>
      </c>
      <c r="K581" s="2">
        <f>SUMIFS($J$2:$J$3564,$A$2:$A$3564,"&gt;"&amp;E581,$A$2:$A$3564,"&lt;="&amp;A581)</f>
        <v>0</v>
      </c>
      <c r="L581" s="2">
        <f t="shared" si="69"/>
        <v>0</v>
      </c>
      <c r="M581" s="2">
        <f t="shared" si="70"/>
        <v>1</v>
      </c>
      <c r="N581">
        <f t="shared" si="71"/>
        <v>3.6123205157191278</v>
      </c>
    </row>
    <row r="582" spans="1:14" x14ac:dyDescent="0.3">
      <c r="A582" s="1">
        <v>39546</v>
      </c>
      <c r="B582">
        <v>11.88</v>
      </c>
      <c r="D582">
        <f t="shared" si="72"/>
        <v>2</v>
      </c>
      <c r="E582" s="1">
        <f t="shared" si="65"/>
        <v>39539</v>
      </c>
      <c r="F582" s="1">
        <f t="shared" si="66"/>
        <v>39538</v>
      </c>
      <c r="G582" s="1">
        <f t="shared" si="67"/>
        <v>39537</v>
      </c>
      <c r="H582" s="1">
        <f t="shared" si="68"/>
        <v>39536</v>
      </c>
      <c r="I582" s="2">
        <f>IF(SUMIFS($B$2:$B$3564,$A$2:$A$3564,"="&amp;E582)=0,IF(SUMIFS($B$2:$B$3564,$A$2:$A$3564,"="&amp;F582)=0,IF(SUMIFS($B$2:$B$3564,$A$2:$A$3564,"="&amp;G582)=0,SUMIFS($B$2:$B$3564,$A$2:$A$3564,"="&amp;H582),SUMIFS($B$2:$B$3564,$A$2:$A$3564,"="&amp;G582)),SUMIFS($B$2:$B$3564,$A$2:$A$3564,"="&amp;F582)),SUMIFS($B$2:$B$3564,$A$2:$A$3564,"="&amp;E582))</f>
        <v>11.52</v>
      </c>
      <c r="K582" s="2">
        <f>SUMIFS($J$2:$J$3564,$A$2:$A$3564,"&gt;"&amp;E582,$A$2:$A$3564,"&lt;="&amp;A582)</f>
        <v>0</v>
      </c>
      <c r="L582" s="2">
        <f t="shared" si="69"/>
        <v>0</v>
      </c>
      <c r="M582" s="2">
        <f t="shared" si="70"/>
        <v>1</v>
      </c>
      <c r="N582">
        <f t="shared" si="71"/>
        <v>3.0771658666753687</v>
      </c>
    </row>
    <row r="583" spans="1:14" x14ac:dyDescent="0.3">
      <c r="A583" s="1">
        <v>39547</v>
      </c>
      <c r="B583">
        <v>12.4</v>
      </c>
      <c r="C583">
        <v>12.93</v>
      </c>
      <c r="D583">
        <f t="shared" si="72"/>
        <v>3</v>
      </c>
      <c r="E583" s="1">
        <f t="shared" si="65"/>
        <v>39540</v>
      </c>
      <c r="F583" s="1">
        <f t="shared" si="66"/>
        <v>39539</v>
      </c>
      <c r="G583" s="1">
        <f t="shared" si="67"/>
        <v>39538</v>
      </c>
      <c r="H583" s="1">
        <f t="shared" si="68"/>
        <v>39537</v>
      </c>
      <c r="I583" s="2">
        <f>IF(SUMIFS($B$2:$B$3564,$A$2:$A$3564,"="&amp;E583)=0,IF(SUMIFS($B$2:$B$3564,$A$2:$A$3564,"="&amp;F583)=0,IF(SUMIFS($B$2:$B$3564,$A$2:$A$3564,"="&amp;G583)=0,SUMIFS($B$2:$B$3564,$A$2:$A$3564,"="&amp;H583),SUMIFS($B$2:$B$3564,$A$2:$A$3564,"="&amp;G583)),SUMIFS($B$2:$B$3564,$A$2:$A$3564,"="&amp;F583)),SUMIFS($B$2:$B$3564,$A$2:$A$3564,"="&amp;E583))</f>
        <v>11.77</v>
      </c>
      <c r="K583" s="2">
        <f>SUMIFS($J$2:$J$3564,$A$2:$A$3564,"&gt;"&amp;E583,$A$2:$A$3564,"&lt;="&amp;A583)</f>
        <v>0</v>
      </c>
      <c r="L583" s="2">
        <f t="shared" si="69"/>
        <v>0</v>
      </c>
      <c r="M583" s="2">
        <f t="shared" si="70"/>
        <v>1</v>
      </c>
      <c r="N583">
        <f t="shared" si="71"/>
        <v>5.2142551338805969</v>
      </c>
    </row>
    <row r="584" spans="1:14" x14ac:dyDescent="0.3">
      <c r="A584" s="1">
        <v>39548</v>
      </c>
      <c r="B584">
        <v>13.08</v>
      </c>
      <c r="D584">
        <f t="shared" si="72"/>
        <v>4</v>
      </c>
      <c r="E584" s="1">
        <f t="shared" ref="E584:E647" si="73">A584-7</f>
        <v>39541</v>
      </c>
      <c r="F584" s="1">
        <f t="shared" si="66"/>
        <v>39540</v>
      </c>
      <c r="G584" s="1">
        <f t="shared" si="67"/>
        <v>39539</v>
      </c>
      <c r="H584" s="1">
        <f t="shared" si="68"/>
        <v>39538</v>
      </c>
      <c r="I584" s="2">
        <f>IF(SUMIFS($B$2:$B$3564,$A$2:$A$3564,"="&amp;E584)=0,IF(SUMIFS($B$2:$B$3564,$A$2:$A$3564,"="&amp;F584)=0,IF(SUMIFS($B$2:$B$3564,$A$2:$A$3564,"="&amp;G584)=0,SUMIFS($B$2:$B$3564,$A$2:$A$3564,"="&amp;H584),SUMIFS($B$2:$B$3564,$A$2:$A$3564,"="&amp;G584)),SUMIFS($B$2:$B$3564,$A$2:$A$3564,"="&amp;F584)),SUMIFS($B$2:$B$3564,$A$2:$A$3564,"="&amp;E584))</f>
        <v>11.81</v>
      </c>
      <c r="J584">
        <v>12.93</v>
      </c>
      <c r="K584" s="2">
        <f>SUMIFS($J$2:$J$3564,$A$2:$A$3564,"&gt;"&amp;E584,$A$2:$A$3564,"&lt;="&amp;A584)</f>
        <v>12.93</v>
      </c>
      <c r="L584" s="2">
        <f t="shared" si="69"/>
        <v>12.4</v>
      </c>
      <c r="M584" s="2">
        <f t="shared" si="70"/>
        <v>0.95901005413766438</v>
      </c>
      <c r="N584">
        <f t="shared" si="71"/>
        <v>6.0283995647006732</v>
      </c>
    </row>
    <row r="585" spans="1:14" x14ac:dyDescent="0.3">
      <c r="A585" s="1">
        <v>39549</v>
      </c>
      <c r="B585">
        <v>12.94</v>
      </c>
      <c r="D585">
        <f t="shared" si="72"/>
        <v>5</v>
      </c>
      <c r="E585" s="1">
        <f t="shared" si="73"/>
        <v>39542</v>
      </c>
      <c r="F585" s="1">
        <f t="shared" ref="F585:F648" si="74">E585-1</f>
        <v>39541</v>
      </c>
      <c r="G585" s="1">
        <f t="shared" ref="G585:G648" si="75">E585-2</f>
        <v>39540</v>
      </c>
      <c r="H585" s="1">
        <f t="shared" ref="H585:H648" si="76">E585-3</f>
        <v>39539</v>
      </c>
      <c r="I585" s="2">
        <f>IF(SUMIFS($B$2:$B$3564,$A$2:$A$3564,"="&amp;E585)=0,IF(SUMIFS($B$2:$B$3564,$A$2:$A$3564,"="&amp;F585)=0,IF(SUMIFS($B$2:$B$3564,$A$2:$A$3564,"="&amp;G585)=0,SUMIFS($B$2:$B$3564,$A$2:$A$3564,"="&amp;H585),SUMIFS($B$2:$B$3564,$A$2:$A$3564,"="&amp;G585)),SUMIFS($B$2:$B$3564,$A$2:$A$3564,"="&amp;F585)),SUMIFS($B$2:$B$3564,$A$2:$A$3564,"="&amp;E585))</f>
        <v>11.57</v>
      </c>
      <c r="K585" s="2">
        <f>SUMIFS($J$2:$J$3564,$A$2:$A$3564,"&gt;"&amp;E585,$A$2:$A$3564,"&lt;="&amp;A585)</f>
        <v>12.93</v>
      </c>
      <c r="L585" s="2">
        <f t="shared" si="69"/>
        <v>12.4</v>
      </c>
      <c r="M585" s="2">
        <f t="shared" si="70"/>
        <v>0.95901005413766438</v>
      </c>
      <c r="N585">
        <f t="shared" si="71"/>
        <v>7.0054027694394279</v>
      </c>
    </row>
    <row r="586" spans="1:14" x14ac:dyDescent="0.3">
      <c r="A586" s="1">
        <v>39552</v>
      </c>
      <c r="B586">
        <v>13.01</v>
      </c>
      <c r="D586">
        <f t="shared" si="72"/>
        <v>1</v>
      </c>
      <c r="E586" s="1">
        <f t="shared" si="73"/>
        <v>39545</v>
      </c>
      <c r="F586" s="1">
        <f t="shared" si="74"/>
        <v>39544</v>
      </c>
      <c r="G586" s="1">
        <f t="shared" si="75"/>
        <v>39543</v>
      </c>
      <c r="H586" s="1">
        <f t="shared" si="76"/>
        <v>39542</v>
      </c>
      <c r="I586" s="2">
        <f>IF(SUMIFS($B$2:$B$3564,$A$2:$A$3564,"="&amp;E586)=0,IF(SUMIFS($B$2:$B$3564,$A$2:$A$3564,"="&amp;F586)=0,IF(SUMIFS($B$2:$B$3564,$A$2:$A$3564,"="&amp;G586)=0,SUMIFS($B$2:$B$3564,$A$2:$A$3564,"="&amp;H586),SUMIFS($B$2:$B$3564,$A$2:$A$3564,"="&amp;G586)),SUMIFS($B$2:$B$3564,$A$2:$A$3564,"="&amp;F586)),SUMIFS($B$2:$B$3564,$A$2:$A$3564,"="&amp;E586))</f>
        <v>12.12</v>
      </c>
      <c r="K586" s="2">
        <f>SUMIFS($J$2:$J$3564,$A$2:$A$3564,"&gt;"&amp;E586,$A$2:$A$3564,"&lt;="&amp;A586)</f>
        <v>12.93</v>
      </c>
      <c r="L586" s="2">
        <f t="shared" ref="L586:L649" si="77">IF(K586&lt;&gt;0,LOOKUP(K586,C580:C586,B580:B586),0)</f>
        <v>12.4</v>
      </c>
      <c r="M586" s="2">
        <f t="shared" ref="M586:M649" si="78">IF(K586&lt;&gt;0,L586/K586,1)</f>
        <v>0.95901005413766438</v>
      </c>
      <c r="N586">
        <f t="shared" ref="N586:N649" si="79">LN(B586*M586/I586)*100</f>
        <v>2.9007591710470706</v>
      </c>
    </row>
    <row r="587" spans="1:14" x14ac:dyDescent="0.3">
      <c r="A587" s="1">
        <v>39553</v>
      </c>
      <c r="B587">
        <v>13.31</v>
      </c>
      <c r="D587">
        <f t="shared" si="72"/>
        <v>2</v>
      </c>
      <c r="E587" s="1">
        <f t="shared" si="73"/>
        <v>39546</v>
      </c>
      <c r="F587" s="1">
        <f t="shared" si="74"/>
        <v>39545</v>
      </c>
      <c r="G587" s="1">
        <f t="shared" si="75"/>
        <v>39544</v>
      </c>
      <c r="H587" s="1">
        <f t="shared" si="76"/>
        <v>39543</v>
      </c>
      <c r="I587" s="2">
        <f>IF(SUMIFS($B$2:$B$3564,$A$2:$A$3564,"="&amp;E587)=0,IF(SUMIFS($B$2:$B$3564,$A$2:$A$3564,"="&amp;F587)=0,IF(SUMIFS($B$2:$B$3564,$A$2:$A$3564,"="&amp;G587)=0,SUMIFS($B$2:$B$3564,$A$2:$A$3564,"="&amp;H587),SUMIFS($B$2:$B$3564,$A$2:$A$3564,"="&amp;G587)),SUMIFS($B$2:$B$3564,$A$2:$A$3564,"="&amp;F587)),SUMIFS($B$2:$B$3564,$A$2:$A$3564,"="&amp;E587))</f>
        <v>11.88</v>
      </c>
      <c r="K587" s="2">
        <f>SUMIFS($J$2:$J$3564,$A$2:$A$3564,"&gt;"&amp;E587,$A$2:$A$3564,"&lt;="&amp;A587)</f>
        <v>12.93</v>
      </c>
      <c r="L587" s="2">
        <f t="shared" si="77"/>
        <v>12.4</v>
      </c>
      <c r="M587" s="2">
        <f t="shared" si="78"/>
        <v>0.95901005413766438</v>
      </c>
      <c r="N587">
        <f t="shared" si="79"/>
        <v>7.180559829974638</v>
      </c>
    </row>
    <row r="588" spans="1:14" x14ac:dyDescent="0.3">
      <c r="A588" s="1">
        <v>39554</v>
      </c>
      <c r="B588">
        <v>13.34</v>
      </c>
      <c r="D588">
        <f t="shared" si="72"/>
        <v>3</v>
      </c>
      <c r="E588" s="1">
        <f t="shared" si="73"/>
        <v>39547</v>
      </c>
      <c r="F588" s="1">
        <f t="shared" si="74"/>
        <v>39546</v>
      </c>
      <c r="G588" s="1">
        <f t="shared" si="75"/>
        <v>39545</v>
      </c>
      <c r="H588" s="1">
        <f t="shared" si="76"/>
        <v>39544</v>
      </c>
      <c r="I588" s="2">
        <f>IF(SUMIFS($B$2:$B$3564,$A$2:$A$3564,"="&amp;E588)=0,IF(SUMIFS($B$2:$B$3564,$A$2:$A$3564,"="&amp;F588)=0,IF(SUMIFS($B$2:$B$3564,$A$2:$A$3564,"="&amp;G588)=0,SUMIFS($B$2:$B$3564,$A$2:$A$3564,"="&amp;H588),SUMIFS($B$2:$B$3564,$A$2:$A$3564,"="&amp;G588)),SUMIFS($B$2:$B$3564,$A$2:$A$3564,"="&amp;F588)),SUMIFS($B$2:$B$3564,$A$2:$A$3564,"="&amp;E588))</f>
        <v>12.4</v>
      </c>
      <c r="K588" s="2">
        <f>SUMIFS($J$2:$J$3564,$A$2:$A$3564,"&gt;"&amp;E588,$A$2:$A$3564,"&lt;="&amp;A588)</f>
        <v>12.93</v>
      </c>
      <c r="L588" s="2">
        <f t="shared" si="77"/>
        <v>12.4</v>
      </c>
      <c r="M588" s="2">
        <f t="shared" si="78"/>
        <v>0.95901005413766438</v>
      </c>
      <c r="N588">
        <f t="shared" si="79"/>
        <v>3.1216847703711572</v>
      </c>
    </row>
    <row r="589" spans="1:14" x14ac:dyDescent="0.3">
      <c r="A589" s="1">
        <v>39555</v>
      </c>
      <c r="B589">
        <v>13.3</v>
      </c>
      <c r="D589">
        <f t="shared" si="72"/>
        <v>4</v>
      </c>
      <c r="E589" s="1">
        <f t="shared" si="73"/>
        <v>39548</v>
      </c>
      <c r="F589" s="1">
        <f t="shared" si="74"/>
        <v>39547</v>
      </c>
      <c r="G589" s="1">
        <f t="shared" si="75"/>
        <v>39546</v>
      </c>
      <c r="H589" s="1">
        <f t="shared" si="76"/>
        <v>39545</v>
      </c>
      <c r="I589" s="2">
        <f>IF(SUMIFS($B$2:$B$3564,$A$2:$A$3564,"="&amp;E589)=0,IF(SUMIFS($B$2:$B$3564,$A$2:$A$3564,"="&amp;F589)=0,IF(SUMIFS($B$2:$B$3564,$A$2:$A$3564,"="&amp;G589)=0,SUMIFS($B$2:$B$3564,$A$2:$A$3564,"="&amp;H589),SUMIFS($B$2:$B$3564,$A$2:$A$3564,"="&amp;G589)),SUMIFS($B$2:$B$3564,$A$2:$A$3564,"="&amp;F589)),SUMIFS($B$2:$B$3564,$A$2:$A$3564,"="&amp;E589))</f>
        <v>13.08</v>
      </c>
      <c r="K589" s="2">
        <f>SUMIFS($J$2:$J$3564,$A$2:$A$3564,"&gt;"&amp;E589,$A$2:$A$3564,"&lt;="&amp;A589)</f>
        <v>0</v>
      </c>
      <c r="L589" s="2">
        <f t="shared" si="77"/>
        <v>0</v>
      </c>
      <c r="M589" s="2">
        <f t="shared" si="78"/>
        <v>1</v>
      </c>
      <c r="N589">
        <f t="shared" si="79"/>
        <v>1.6679689198655594</v>
      </c>
    </row>
    <row r="590" spans="1:14" x14ac:dyDescent="0.3">
      <c r="A590" s="1">
        <v>39556</v>
      </c>
      <c r="B590">
        <v>13.29</v>
      </c>
      <c r="D590">
        <f t="shared" si="72"/>
        <v>5</v>
      </c>
      <c r="E590" s="1">
        <f t="shared" si="73"/>
        <v>39549</v>
      </c>
      <c r="F590" s="1">
        <f t="shared" si="74"/>
        <v>39548</v>
      </c>
      <c r="G590" s="1">
        <f t="shared" si="75"/>
        <v>39547</v>
      </c>
      <c r="H590" s="1">
        <f t="shared" si="76"/>
        <v>39546</v>
      </c>
      <c r="I590" s="2">
        <f>IF(SUMIFS($B$2:$B$3564,$A$2:$A$3564,"="&amp;E590)=0,IF(SUMIFS($B$2:$B$3564,$A$2:$A$3564,"="&amp;F590)=0,IF(SUMIFS($B$2:$B$3564,$A$2:$A$3564,"="&amp;G590)=0,SUMIFS($B$2:$B$3564,$A$2:$A$3564,"="&amp;H590),SUMIFS($B$2:$B$3564,$A$2:$A$3564,"="&amp;G590)),SUMIFS($B$2:$B$3564,$A$2:$A$3564,"="&amp;F590)),SUMIFS($B$2:$B$3564,$A$2:$A$3564,"="&amp;E590))</f>
        <v>12.94</v>
      </c>
      <c r="K590" s="2">
        <f>SUMIFS($J$2:$J$3564,$A$2:$A$3564,"&gt;"&amp;E590,$A$2:$A$3564,"&lt;="&amp;A590)</f>
        <v>0</v>
      </c>
      <c r="L590" s="2">
        <f t="shared" si="77"/>
        <v>0</v>
      </c>
      <c r="M590" s="2">
        <f t="shared" si="78"/>
        <v>1</v>
      </c>
      <c r="N590">
        <f t="shared" si="79"/>
        <v>2.6688583652399491</v>
      </c>
    </row>
    <row r="591" spans="1:14" x14ac:dyDescent="0.3">
      <c r="A591" s="1">
        <v>39559</v>
      </c>
      <c r="B591">
        <v>12.59</v>
      </c>
      <c r="D591">
        <f t="shared" si="72"/>
        <v>1</v>
      </c>
      <c r="E591" s="1">
        <f t="shared" si="73"/>
        <v>39552</v>
      </c>
      <c r="F591" s="1">
        <f t="shared" si="74"/>
        <v>39551</v>
      </c>
      <c r="G591" s="1">
        <f t="shared" si="75"/>
        <v>39550</v>
      </c>
      <c r="H591" s="1">
        <f t="shared" si="76"/>
        <v>39549</v>
      </c>
      <c r="I591" s="2">
        <f>IF(SUMIFS($B$2:$B$3564,$A$2:$A$3564,"="&amp;E591)=0,IF(SUMIFS($B$2:$B$3564,$A$2:$A$3564,"="&amp;F591)=0,IF(SUMIFS($B$2:$B$3564,$A$2:$A$3564,"="&amp;G591)=0,SUMIFS($B$2:$B$3564,$A$2:$A$3564,"="&amp;H591),SUMIFS($B$2:$B$3564,$A$2:$A$3564,"="&amp;G591)),SUMIFS($B$2:$B$3564,$A$2:$A$3564,"="&amp;F591)),SUMIFS($B$2:$B$3564,$A$2:$A$3564,"="&amp;E591))</f>
        <v>13.01</v>
      </c>
      <c r="K591" s="2">
        <f>SUMIFS($J$2:$J$3564,$A$2:$A$3564,"&gt;"&amp;E591,$A$2:$A$3564,"&lt;="&amp;A591)</f>
        <v>0</v>
      </c>
      <c r="L591" s="2">
        <f t="shared" si="77"/>
        <v>0</v>
      </c>
      <c r="M591" s="2">
        <f t="shared" si="78"/>
        <v>1</v>
      </c>
      <c r="N591">
        <f t="shared" si="79"/>
        <v>-3.2815444468158104</v>
      </c>
    </row>
    <row r="592" spans="1:14" x14ac:dyDescent="0.3">
      <c r="A592" s="1">
        <v>39560</v>
      </c>
      <c r="B592">
        <v>12.95</v>
      </c>
      <c r="D592">
        <f t="shared" si="72"/>
        <v>2</v>
      </c>
      <c r="E592" s="1">
        <f t="shared" si="73"/>
        <v>39553</v>
      </c>
      <c r="F592" s="1">
        <f t="shared" si="74"/>
        <v>39552</v>
      </c>
      <c r="G592" s="1">
        <f t="shared" si="75"/>
        <v>39551</v>
      </c>
      <c r="H592" s="1">
        <f t="shared" si="76"/>
        <v>39550</v>
      </c>
      <c r="I592" s="2">
        <f>IF(SUMIFS($B$2:$B$3564,$A$2:$A$3564,"="&amp;E592)=0,IF(SUMIFS($B$2:$B$3564,$A$2:$A$3564,"="&amp;F592)=0,IF(SUMIFS($B$2:$B$3564,$A$2:$A$3564,"="&amp;G592)=0,SUMIFS($B$2:$B$3564,$A$2:$A$3564,"="&amp;H592),SUMIFS($B$2:$B$3564,$A$2:$A$3564,"="&amp;G592)),SUMIFS($B$2:$B$3564,$A$2:$A$3564,"="&amp;F592)),SUMIFS($B$2:$B$3564,$A$2:$A$3564,"="&amp;E592))</f>
        <v>13.31</v>
      </c>
      <c r="K592" s="2">
        <f>SUMIFS($J$2:$J$3564,$A$2:$A$3564,"&gt;"&amp;E592,$A$2:$A$3564,"&lt;="&amp;A592)</f>
        <v>0</v>
      </c>
      <c r="L592" s="2">
        <f t="shared" si="77"/>
        <v>0</v>
      </c>
      <c r="M592" s="2">
        <f t="shared" si="78"/>
        <v>1</v>
      </c>
      <c r="N592">
        <f t="shared" si="79"/>
        <v>-2.7419844261473569</v>
      </c>
    </row>
    <row r="593" spans="1:14" x14ac:dyDescent="0.3">
      <c r="A593" s="1">
        <v>39561</v>
      </c>
      <c r="B593">
        <v>12.75</v>
      </c>
      <c r="D593">
        <f t="shared" si="72"/>
        <v>3</v>
      </c>
      <c r="E593" s="1">
        <f t="shared" si="73"/>
        <v>39554</v>
      </c>
      <c r="F593" s="1">
        <f t="shared" si="74"/>
        <v>39553</v>
      </c>
      <c r="G593" s="1">
        <f t="shared" si="75"/>
        <v>39552</v>
      </c>
      <c r="H593" s="1">
        <f t="shared" si="76"/>
        <v>39551</v>
      </c>
      <c r="I593" s="2">
        <f>IF(SUMIFS($B$2:$B$3564,$A$2:$A$3564,"="&amp;E593)=0,IF(SUMIFS($B$2:$B$3564,$A$2:$A$3564,"="&amp;F593)=0,IF(SUMIFS($B$2:$B$3564,$A$2:$A$3564,"="&amp;G593)=0,SUMIFS($B$2:$B$3564,$A$2:$A$3564,"="&amp;H593),SUMIFS($B$2:$B$3564,$A$2:$A$3564,"="&amp;G593)),SUMIFS($B$2:$B$3564,$A$2:$A$3564,"="&amp;F593)),SUMIFS($B$2:$B$3564,$A$2:$A$3564,"="&amp;E593))</f>
        <v>13.34</v>
      </c>
      <c r="K593" s="2">
        <f>SUMIFS($J$2:$J$3564,$A$2:$A$3564,"&gt;"&amp;E593,$A$2:$A$3564,"&lt;="&amp;A593)</f>
        <v>0</v>
      </c>
      <c r="L593" s="2">
        <f t="shared" si="77"/>
        <v>0</v>
      </c>
      <c r="M593" s="2">
        <f t="shared" si="78"/>
        <v>1</v>
      </c>
      <c r="N593">
        <f t="shared" si="79"/>
        <v>-4.5235768883042464</v>
      </c>
    </row>
    <row r="594" spans="1:14" x14ac:dyDescent="0.3">
      <c r="A594" s="1">
        <v>39562</v>
      </c>
      <c r="B594">
        <v>12.29</v>
      </c>
      <c r="D594">
        <f t="shared" si="72"/>
        <v>4</v>
      </c>
      <c r="E594" s="1">
        <f t="shared" si="73"/>
        <v>39555</v>
      </c>
      <c r="F594" s="1">
        <f t="shared" si="74"/>
        <v>39554</v>
      </c>
      <c r="G594" s="1">
        <f t="shared" si="75"/>
        <v>39553</v>
      </c>
      <c r="H594" s="1">
        <f t="shared" si="76"/>
        <v>39552</v>
      </c>
      <c r="I594" s="2">
        <f>IF(SUMIFS($B$2:$B$3564,$A$2:$A$3564,"="&amp;E594)=0,IF(SUMIFS($B$2:$B$3564,$A$2:$A$3564,"="&amp;F594)=0,IF(SUMIFS($B$2:$B$3564,$A$2:$A$3564,"="&amp;G594)=0,SUMIFS($B$2:$B$3564,$A$2:$A$3564,"="&amp;H594),SUMIFS($B$2:$B$3564,$A$2:$A$3564,"="&amp;G594)),SUMIFS($B$2:$B$3564,$A$2:$A$3564,"="&amp;F594)),SUMIFS($B$2:$B$3564,$A$2:$A$3564,"="&amp;E594))</f>
        <v>13.3</v>
      </c>
      <c r="K594" s="2">
        <f>SUMIFS($J$2:$J$3564,$A$2:$A$3564,"&gt;"&amp;E594,$A$2:$A$3564,"&lt;="&amp;A594)</f>
        <v>0</v>
      </c>
      <c r="L594" s="2">
        <f t="shared" si="77"/>
        <v>0</v>
      </c>
      <c r="M594" s="2">
        <f t="shared" si="78"/>
        <v>1</v>
      </c>
      <c r="N594">
        <f t="shared" si="79"/>
        <v>-7.8978111649764804</v>
      </c>
    </row>
    <row r="595" spans="1:14" x14ac:dyDescent="0.3">
      <c r="A595" s="1">
        <v>39563</v>
      </c>
      <c r="B595">
        <v>12.25</v>
      </c>
      <c r="D595">
        <f t="shared" si="72"/>
        <v>5</v>
      </c>
      <c r="E595" s="1">
        <f t="shared" si="73"/>
        <v>39556</v>
      </c>
      <c r="F595" s="1">
        <f t="shared" si="74"/>
        <v>39555</v>
      </c>
      <c r="G595" s="1">
        <f t="shared" si="75"/>
        <v>39554</v>
      </c>
      <c r="H595" s="1">
        <f t="shared" si="76"/>
        <v>39553</v>
      </c>
      <c r="I595" s="2">
        <f>IF(SUMIFS($B$2:$B$3564,$A$2:$A$3564,"="&amp;E595)=0,IF(SUMIFS($B$2:$B$3564,$A$2:$A$3564,"="&amp;F595)=0,IF(SUMIFS($B$2:$B$3564,$A$2:$A$3564,"="&amp;G595)=0,SUMIFS($B$2:$B$3564,$A$2:$A$3564,"="&amp;H595),SUMIFS($B$2:$B$3564,$A$2:$A$3564,"="&amp;G595)),SUMIFS($B$2:$B$3564,$A$2:$A$3564,"="&amp;F595)),SUMIFS($B$2:$B$3564,$A$2:$A$3564,"="&amp;E595))</f>
        <v>13.29</v>
      </c>
      <c r="K595" s="2">
        <f>SUMIFS($J$2:$J$3564,$A$2:$A$3564,"&gt;"&amp;E595,$A$2:$A$3564,"&lt;="&amp;A595)</f>
        <v>0</v>
      </c>
      <c r="L595" s="2">
        <f t="shared" si="77"/>
        <v>0</v>
      </c>
      <c r="M595" s="2">
        <f t="shared" si="78"/>
        <v>1</v>
      </c>
      <c r="N595">
        <f t="shared" si="79"/>
        <v>-8.1485935734417918</v>
      </c>
    </row>
    <row r="596" spans="1:14" x14ac:dyDescent="0.3">
      <c r="A596" s="1">
        <v>39566</v>
      </c>
      <c r="B596">
        <v>12.06</v>
      </c>
      <c r="D596">
        <f t="shared" si="72"/>
        <v>1</v>
      </c>
      <c r="E596" s="1">
        <f t="shared" si="73"/>
        <v>39559</v>
      </c>
      <c r="F596" s="1">
        <f t="shared" si="74"/>
        <v>39558</v>
      </c>
      <c r="G596" s="1">
        <f t="shared" si="75"/>
        <v>39557</v>
      </c>
      <c r="H596" s="1">
        <f t="shared" si="76"/>
        <v>39556</v>
      </c>
      <c r="I596" s="2">
        <f>IF(SUMIFS($B$2:$B$3564,$A$2:$A$3564,"="&amp;E596)=0,IF(SUMIFS($B$2:$B$3564,$A$2:$A$3564,"="&amp;F596)=0,IF(SUMIFS($B$2:$B$3564,$A$2:$A$3564,"="&amp;G596)=0,SUMIFS($B$2:$B$3564,$A$2:$A$3564,"="&amp;H596),SUMIFS($B$2:$B$3564,$A$2:$A$3564,"="&amp;G596)),SUMIFS($B$2:$B$3564,$A$2:$A$3564,"="&amp;F596)),SUMIFS($B$2:$B$3564,$A$2:$A$3564,"="&amp;E596))</f>
        <v>12.59</v>
      </c>
      <c r="K596" s="2">
        <f>SUMIFS($J$2:$J$3564,$A$2:$A$3564,"&gt;"&amp;E596,$A$2:$A$3564,"&lt;="&amp;A596)</f>
        <v>0</v>
      </c>
      <c r="L596" s="2">
        <f t="shared" si="77"/>
        <v>0</v>
      </c>
      <c r="M596" s="2">
        <f t="shared" si="78"/>
        <v>1</v>
      </c>
      <c r="N596">
        <f t="shared" si="79"/>
        <v>-4.3008656757216341</v>
      </c>
    </row>
    <row r="597" spans="1:14" x14ac:dyDescent="0.3">
      <c r="A597" s="1">
        <v>39567</v>
      </c>
      <c r="B597">
        <v>11.87</v>
      </c>
      <c r="D597">
        <f t="shared" si="72"/>
        <v>2</v>
      </c>
      <c r="E597" s="1">
        <f t="shared" si="73"/>
        <v>39560</v>
      </c>
      <c r="F597" s="1">
        <f t="shared" si="74"/>
        <v>39559</v>
      </c>
      <c r="G597" s="1">
        <f t="shared" si="75"/>
        <v>39558</v>
      </c>
      <c r="H597" s="1">
        <f t="shared" si="76"/>
        <v>39557</v>
      </c>
      <c r="I597" s="2">
        <f>IF(SUMIFS($B$2:$B$3564,$A$2:$A$3564,"="&amp;E597)=0,IF(SUMIFS($B$2:$B$3564,$A$2:$A$3564,"="&amp;F597)=0,IF(SUMIFS($B$2:$B$3564,$A$2:$A$3564,"="&amp;G597)=0,SUMIFS($B$2:$B$3564,$A$2:$A$3564,"="&amp;H597),SUMIFS($B$2:$B$3564,$A$2:$A$3564,"="&amp;G597)),SUMIFS($B$2:$B$3564,$A$2:$A$3564,"="&amp;F597)),SUMIFS($B$2:$B$3564,$A$2:$A$3564,"="&amp;E597))</f>
        <v>12.95</v>
      </c>
      <c r="K597" s="2">
        <f>SUMIFS($J$2:$J$3564,$A$2:$A$3564,"&gt;"&amp;E597,$A$2:$A$3564,"&lt;="&amp;A597)</f>
        <v>0</v>
      </c>
      <c r="L597" s="2">
        <f t="shared" si="77"/>
        <v>0</v>
      </c>
      <c r="M597" s="2">
        <f t="shared" si="78"/>
        <v>1</v>
      </c>
      <c r="N597">
        <f t="shared" si="79"/>
        <v>-8.7081579523970074</v>
      </c>
    </row>
    <row r="598" spans="1:14" x14ac:dyDescent="0.3">
      <c r="A598" s="1">
        <v>39568</v>
      </c>
      <c r="B598">
        <v>11.81</v>
      </c>
      <c r="D598">
        <f t="shared" si="72"/>
        <v>3</v>
      </c>
      <c r="E598" s="1">
        <f t="shared" si="73"/>
        <v>39561</v>
      </c>
      <c r="F598" s="1">
        <f t="shared" si="74"/>
        <v>39560</v>
      </c>
      <c r="G598" s="1">
        <f t="shared" si="75"/>
        <v>39559</v>
      </c>
      <c r="H598" s="1">
        <f t="shared" si="76"/>
        <v>39558</v>
      </c>
      <c r="I598" s="2">
        <f>IF(SUMIFS($B$2:$B$3564,$A$2:$A$3564,"="&amp;E598)=0,IF(SUMIFS($B$2:$B$3564,$A$2:$A$3564,"="&amp;F598)=0,IF(SUMIFS($B$2:$B$3564,$A$2:$A$3564,"="&amp;G598)=0,SUMIFS($B$2:$B$3564,$A$2:$A$3564,"="&amp;H598),SUMIFS($B$2:$B$3564,$A$2:$A$3564,"="&amp;G598)),SUMIFS($B$2:$B$3564,$A$2:$A$3564,"="&amp;F598)),SUMIFS($B$2:$B$3564,$A$2:$A$3564,"="&amp;E598))</f>
        <v>12.75</v>
      </c>
      <c r="K598" s="2">
        <f>SUMIFS($J$2:$J$3564,$A$2:$A$3564,"&gt;"&amp;E598,$A$2:$A$3564,"&lt;="&amp;A598)</f>
        <v>0</v>
      </c>
      <c r="L598" s="2">
        <f t="shared" si="77"/>
        <v>0</v>
      </c>
      <c r="M598" s="2">
        <f t="shared" si="78"/>
        <v>1</v>
      </c>
      <c r="N598">
        <f t="shared" si="79"/>
        <v>-7.6584641395164219</v>
      </c>
    </row>
    <row r="599" spans="1:14" x14ac:dyDescent="0.3">
      <c r="A599" s="1">
        <v>39569</v>
      </c>
      <c r="B599">
        <v>11.35</v>
      </c>
      <c r="D599">
        <f t="shared" si="72"/>
        <v>4</v>
      </c>
      <c r="E599" s="1">
        <f t="shared" si="73"/>
        <v>39562</v>
      </c>
      <c r="F599" s="1">
        <f t="shared" si="74"/>
        <v>39561</v>
      </c>
      <c r="G599" s="1">
        <f t="shared" si="75"/>
        <v>39560</v>
      </c>
      <c r="H599" s="1">
        <f t="shared" si="76"/>
        <v>39559</v>
      </c>
      <c r="I599" s="2">
        <f>IF(SUMIFS($B$2:$B$3564,$A$2:$A$3564,"="&amp;E599)=0,IF(SUMIFS($B$2:$B$3564,$A$2:$A$3564,"="&amp;F599)=0,IF(SUMIFS($B$2:$B$3564,$A$2:$A$3564,"="&amp;G599)=0,SUMIFS($B$2:$B$3564,$A$2:$A$3564,"="&amp;H599),SUMIFS($B$2:$B$3564,$A$2:$A$3564,"="&amp;G599)),SUMIFS($B$2:$B$3564,$A$2:$A$3564,"="&amp;F599)),SUMIFS($B$2:$B$3564,$A$2:$A$3564,"="&amp;E599))</f>
        <v>12.29</v>
      </c>
      <c r="K599" s="2">
        <f>SUMIFS($J$2:$J$3564,$A$2:$A$3564,"&gt;"&amp;E599,$A$2:$A$3564,"&lt;="&amp;A599)</f>
        <v>0</v>
      </c>
      <c r="L599" s="2">
        <f t="shared" si="77"/>
        <v>0</v>
      </c>
      <c r="M599" s="2">
        <f t="shared" si="78"/>
        <v>1</v>
      </c>
      <c r="N599">
        <f t="shared" si="79"/>
        <v>-7.9568179650531716</v>
      </c>
    </row>
    <row r="600" spans="1:14" x14ac:dyDescent="0.3">
      <c r="A600" s="1">
        <v>39570</v>
      </c>
      <c r="B600">
        <v>11.49</v>
      </c>
      <c r="D600">
        <f t="shared" si="72"/>
        <v>5</v>
      </c>
      <c r="E600" s="1">
        <f t="shared" si="73"/>
        <v>39563</v>
      </c>
      <c r="F600" s="1">
        <f t="shared" si="74"/>
        <v>39562</v>
      </c>
      <c r="G600" s="1">
        <f t="shared" si="75"/>
        <v>39561</v>
      </c>
      <c r="H600" s="1">
        <f t="shared" si="76"/>
        <v>39560</v>
      </c>
      <c r="I600" s="2">
        <f>IF(SUMIFS($B$2:$B$3564,$A$2:$A$3564,"="&amp;E600)=0,IF(SUMIFS($B$2:$B$3564,$A$2:$A$3564,"="&amp;F600)=0,IF(SUMIFS($B$2:$B$3564,$A$2:$A$3564,"="&amp;G600)=0,SUMIFS($B$2:$B$3564,$A$2:$A$3564,"="&amp;H600),SUMIFS($B$2:$B$3564,$A$2:$A$3564,"="&amp;G600)),SUMIFS($B$2:$B$3564,$A$2:$A$3564,"="&amp;F600)),SUMIFS($B$2:$B$3564,$A$2:$A$3564,"="&amp;E600))</f>
        <v>12.25</v>
      </c>
      <c r="K600" s="2">
        <f>SUMIFS($J$2:$J$3564,$A$2:$A$3564,"&gt;"&amp;E600,$A$2:$A$3564,"&lt;="&amp;A600)</f>
        <v>0</v>
      </c>
      <c r="L600" s="2">
        <f t="shared" si="77"/>
        <v>0</v>
      </c>
      <c r="M600" s="2">
        <f t="shared" si="78"/>
        <v>1</v>
      </c>
      <c r="N600">
        <f t="shared" si="79"/>
        <v>-6.4048845130071639</v>
      </c>
    </row>
    <row r="601" spans="1:14" x14ac:dyDescent="0.3">
      <c r="A601" s="1">
        <v>39573</v>
      </c>
      <c r="B601">
        <v>11.48</v>
      </c>
      <c r="D601">
        <f t="shared" si="72"/>
        <v>1</v>
      </c>
      <c r="E601" s="1">
        <f t="shared" si="73"/>
        <v>39566</v>
      </c>
      <c r="F601" s="1">
        <f t="shared" si="74"/>
        <v>39565</v>
      </c>
      <c r="G601" s="1">
        <f t="shared" si="75"/>
        <v>39564</v>
      </c>
      <c r="H601" s="1">
        <f t="shared" si="76"/>
        <v>39563</v>
      </c>
      <c r="I601" s="2">
        <f>IF(SUMIFS($B$2:$B$3564,$A$2:$A$3564,"="&amp;E601)=0,IF(SUMIFS($B$2:$B$3564,$A$2:$A$3564,"="&amp;F601)=0,IF(SUMIFS($B$2:$B$3564,$A$2:$A$3564,"="&amp;G601)=0,SUMIFS($B$2:$B$3564,$A$2:$A$3564,"="&amp;H601),SUMIFS($B$2:$B$3564,$A$2:$A$3564,"="&amp;G601)),SUMIFS($B$2:$B$3564,$A$2:$A$3564,"="&amp;F601)),SUMIFS($B$2:$B$3564,$A$2:$A$3564,"="&amp;E601))</f>
        <v>12.06</v>
      </c>
      <c r="K601" s="2">
        <f>SUMIFS($J$2:$J$3564,$A$2:$A$3564,"&gt;"&amp;E601,$A$2:$A$3564,"&lt;="&amp;A601)</f>
        <v>0</v>
      </c>
      <c r="L601" s="2">
        <f t="shared" si="77"/>
        <v>0</v>
      </c>
      <c r="M601" s="2">
        <f t="shared" si="78"/>
        <v>1</v>
      </c>
      <c r="N601">
        <f t="shared" si="79"/>
        <v>-4.9287800407619029</v>
      </c>
    </row>
    <row r="602" spans="1:14" x14ac:dyDescent="0.3">
      <c r="A602" s="1">
        <v>39574</v>
      </c>
      <c r="B602">
        <v>11.82</v>
      </c>
      <c r="D602">
        <f t="shared" si="72"/>
        <v>2</v>
      </c>
      <c r="E602" s="1">
        <f t="shared" si="73"/>
        <v>39567</v>
      </c>
      <c r="F602" s="1">
        <f t="shared" si="74"/>
        <v>39566</v>
      </c>
      <c r="G602" s="1">
        <f t="shared" si="75"/>
        <v>39565</v>
      </c>
      <c r="H602" s="1">
        <f t="shared" si="76"/>
        <v>39564</v>
      </c>
      <c r="I602" s="2">
        <f>IF(SUMIFS($B$2:$B$3564,$A$2:$A$3564,"="&amp;E602)=0,IF(SUMIFS($B$2:$B$3564,$A$2:$A$3564,"="&amp;F602)=0,IF(SUMIFS($B$2:$B$3564,$A$2:$A$3564,"="&amp;G602)=0,SUMIFS($B$2:$B$3564,$A$2:$A$3564,"="&amp;H602),SUMIFS($B$2:$B$3564,$A$2:$A$3564,"="&amp;G602)),SUMIFS($B$2:$B$3564,$A$2:$A$3564,"="&amp;F602)),SUMIFS($B$2:$B$3564,$A$2:$A$3564,"="&amp;E602))</f>
        <v>11.87</v>
      </c>
      <c r="K602" s="2">
        <f>SUMIFS($J$2:$J$3564,$A$2:$A$3564,"&gt;"&amp;E602,$A$2:$A$3564,"&lt;="&amp;A602)</f>
        <v>0</v>
      </c>
      <c r="L602" s="2">
        <f t="shared" si="77"/>
        <v>0</v>
      </c>
      <c r="M602" s="2">
        <f t="shared" si="78"/>
        <v>1</v>
      </c>
      <c r="N602">
        <f t="shared" si="79"/>
        <v>-0.42211966436244192</v>
      </c>
    </row>
    <row r="603" spans="1:14" x14ac:dyDescent="0.3">
      <c r="A603" s="1">
        <v>39575</v>
      </c>
      <c r="B603">
        <v>11.73</v>
      </c>
      <c r="D603">
        <f t="shared" si="72"/>
        <v>3</v>
      </c>
      <c r="E603" s="1">
        <f t="shared" si="73"/>
        <v>39568</v>
      </c>
      <c r="F603" s="1">
        <f t="shared" si="74"/>
        <v>39567</v>
      </c>
      <c r="G603" s="1">
        <f t="shared" si="75"/>
        <v>39566</v>
      </c>
      <c r="H603" s="1">
        <f t="shared" si="76"/>
        <v>39565</v>
      </c>
      <c r="I603" s="2">
        <f>IF(SUMIFS($B$2:$B$3564,$A$2:$A$3564,"="&amp;E603)=0,IF(SUMIFS($B$2:$B$3564,$A$2:$A$3564,"="&amp;F603)=0,IF(SUMIFS($B$2:$B$3564,$A$2:$A$3564,"="&amp;G603)=0,SUMIFS($B$2:$B$3564,$A$2:$A$3564,"="&amp;H603),SUMIFS($B$2:$B$3564,$A$2:$A$3564,"="&amp;G603)),SUMIFS($B$2:$B$3564,$A$2:$A$3564,"="&amp;F603)),SUMIFS($B$2:$B$3564,$A$2:$A$3564,"="&amp;E603))</f>
        <v>11.81</v>
      </c>
      <c r="K603" s="2">
        <f>SUMIFS($J$2:$J$3564,$A$2:$A$3564,"&gt;"&amp;E603,$A$2:$A$3564,"&lt;="&amp;A603)</f>
        <v>0</v>
      </c>
      <c r="L603" s="2">
        <f t="shared" si="77"/>
        <v>0</v>
      </c>
      <c r="M603" s="2">
        <f t="shared" si="78"/>
        <v>1</v>
      </c>
      <c r="N603">
        <f t="shared" si="79"/>
        <v>-0.67969675438868249</v>
      </c>
    </row>
    <row r="604" spans="1:14" x14ac:dyDescent="0.3">
      <c r="A604" s="1">
        <v>39576</v>
      </c>
      <c r="B604">
        <v>11.46</v>
      </c>
      <c r="D604">
        <f t="shared" si="72"/>
        <v>4</v>
      </c>
      <c r="E604" s="1">
        <f t="shared" si="73"/>
        <v>39569</v>
      </c>
      <c r="F604" s="1">
        <f t="shared" si="74"/>
        <v>39568</v>
      </c>
      <c r="G604" s="1">
        <f t="shared" si="75"/>
        <v>39567</v>
      </c>
      <c r="H604" s="1">
        <f t="shared" si="76"/>
        <v>39566</v>
      </c>
      <c r="I604" s="2">
        <f>IF(SUMIFS($B$2:$B$3564,$A$2:$A$3564,"="&amp;E604)=0,IF(SUMIFS($B$2:$B$3564,$A$2:$A$3564,"="&amp;F604)=0,IF(SUMIFS($B$2:$B$3564,$A$2:$A$3564,"="&amp;G604)=0,SUMIFS($B$2:$B$3564,$A$2:$A$3564,"="&amp;H604),SUMIFS($B$2:$B$3564,$A$2:$A$3564,"="&amp;G604)),SUMIFS($B$2:$B$3564,$A$2:$A$3564,"="&amp;F604)),SUMIFS($B$2:$B$3564,$A$2:$A$3564,"="&amp;E604))</f>
        <v>11.35</v>
      </c>
      <c r="K604" s="2">
        <f>SUMIFS($J$2:$J$3564,$A$2:$A$3564,"&gt;"&amp;E604,$A$2:$A$3564,"&lt;="&amp;A604)</f>
        <v>0</v>
      </c>
      <c r="L604" s="2">
        <f t="shared" si="77"/>
        <v>0</v>
      </c>
      <c r="M604" s="2">
        <f t="shared" si="78"/>
        <v>1</v>
      </c>
      <c r="N604">
        <f t="shared" si="79"/>
        <v>0.96449673591819873</v>
      </c>
    </row>
    <row r="605" spans="1:14" x14ac:dyDescent="0.3">
      <c r="A605" s="1">
        <v>39577</v>
      </c>
      <c r="B605">
        <v>11.61</v>
      </c>
      <c r="D605">
        <f t="shared" si="72"/>
        <v>5</v>
      </c>
      <c r="E605" s="1">
        <f t="shared" si="73"/>
        <v>39570</v>
      </c>
      <c r="F605" s="1">
        <f t="shared" si="74"/>
        <v>39569</v>
      </c>
      <c r="G605" s="1">
        <f t="shared" si="75"/>
        <v>39568</v>
      </c>
      <c r="H605" s="1">
        <f t="shared" si="76"/>
        <v>39567</v>
      </c>
      <c r="I605" s="2">
        <f>IF(SUMIFS($B$2:$B$3564,$A$2:$A$3564,"="&amp;E605)=0,IF(SUMIFS($B$2:$B$3564,$A$2:$A$3564,"="&amp;F605)=0,IF(SUMIFS($B$2:$B$3564,$A$2:$A$3564,"="&amp;G605)=0,SUMIFS($B$2:$B$3564,$A$2:$A$3564,"="&amp;H605),SUMIFS($B$2:$B$3564,$A$2:$A$3564,"="&amp;G605)),SUMIFS($B$2:$B$3564,$A$2:$A$3564,"="&amp;F605)),SUMIFS($B$2:$B$3564,$A$2:$A$3564,"="&amp;E605))</f>
        <v>11.49</v>
      </c>
      <c r="K605" s="2">
        <f>SUMIFS($J$2:$J$3564,$A$2:$A$3564,"&gt;"&amp;E605,$A$2:$A$3564,"&lt;="&amp;A605)</f>
        <v>0</v>
      </c>
      <c r="L605" s="2">
        <f t="shared" si="77"/>
        <v>0</v>
      </c>
      <c r="M605" s="2">
        <f t="shared" si="78"/>
        <v>1</v>
      </c>
      <c r="N605">
        <f t="shared" si="79"/>
        <v>1.0389703849135647</v>
      </c>
    </row>
    <row r="606" spans="1:14" x14ac:dyDescent="0.3">
      <c r="A606" s="1">
        <v>39580</v>
      </c>
      <c r="B606">
        <v>11.65</v>
      </c>
      <c r="D606">
        <f t="shared" si="72"/>
        <v>1</v>
      </c>
      <c r="E606" s="1">
        <f t="shared" si="73"/>
        <v>39573</v>
      </c>
      <c r="F606" s="1">
        <f t="shared" si="74"/>
        <v>39572</v>
      </c>
      <c r="G606" s="1">
        <f t="shared" si="75"/>
        <v>39571</v>
      </c>
      <c r="H606" s="1">
        <f t="shared" si="76"/>
        <v>39570</v>
      </c>
      <c r="I606" s="2">
        <f>IF(SUMIFS($B$2:$B$3564,$A$2:$A$3564,"="&amp;E606)=0,IF(SUMIFS($B$2:$B$3564,$A$2:$A$3564,"="&amp;F606)=0,IF(SUMIFS($B$2:$B$3564,$A$2:$A$3564,"="&amp;G606)=0,SUMIFS($B$2:$B$3564,$A$2:$A$3564,"="&amp;H606),SUMIFS($B$2:$B$3564,$A$2:$A$3564,"="&amp;G606)),SUMIFS($B$2:$B$3564,$A$2:$A$3564,"="&amp;F606)),SUMIFS($B$2:$B$3564,$A$2:$A$3564,"="&amp;E606))</f>
        <v>11.48</v>
      </c>
      <c r="K606" s="2">
        <f>SUMIFS($J$2:$J$3564,$A$2:$A$3564,"&gt;"&amp;E606,$A$2:$A$3564,"&lt;="&amp;A606)</f>
        <v>0</v>
      </c>
      <c r="L606" s="2">
        <f t="shared" si="77"/>
        <v>0</v>
      </c>
      <c r="M606" s="2">
        <f t="shared" si="78"/>
        <v>1</v>
      </c>
      <c r="N606">
        <f t="shared" si="79"/>
        <v>1.4699789120289255</v>
      </c>
    </row>
    <row r="607" spans="1:14" x14ac:dyDescent="0.3">
      <c r="A607" s="1">
        <v>39581</v>
      </c>
      <c r="B607">
        <v>11.16</v>
      </c>
      <c r="D607">
        <f t="shared" si="72"/>
        <v>2</v>
      </c>
      <c r="E607" s="1">
        <f t="shared" si="73"/>
        <v>39574</v>
      </c>
      <c r="F607" s="1">
        <f t="shared" si="74"/>
        <v>39573</v>
      </c>
      <c r="G607" s="1">
        <f t="shared" si="75"/>
        <v>39572</v>
      </c>
      <c r="H607" s="1">
        <f t="shared" si="76"/>
        <v>39571</v>
      </c>
      <c r="I607" s="2">
        <f>IF(SUMIFS($B$2:$B$3564,$A$2:$A$3564,"="&amp;E607)=0,IF(SUMIFS($B$2:$B$3564,$A$2:$A$3564,"="&amp;F607)=0,IF(SUMIFS($B$2:$B$3564,$A$2:$A$3564,"="&amp;G607)=0,SUMIFS($B$2:$B$3564,$A$2:$A$3564,"="&amp;H607),SUMIFS($B$2:$B$3564,$A$2:$A$3564,"="&amp;G607)),SUMIFS($B$2:$B$3564,$A$2:$A$3564,"="&amp;F607)),SUMIFS($B$2:$B$3564,$A$2:$A$3564,"="&amp;E607))</f>
        <v>11.82</v>
      </c>
      <c r="K607" s="2">
        <f>SUMIFS($J$2:$J$3564,$A$2:$A$3564,"&gt;"&amp;E607,$A$2:$A$3564,"&lt;="&amp;A607)</f>
        <v>0</v>
      </c>
      <c r="L607" s="2">
        <f t="shared" si="77"/>
        <v>0</v>
      </c>
      <c r="M607" s="2">
        <f t="shared" si="78"/>
        <v>1</v>
      </c>
      <c r="N607">
        <f t="shared" si="79"/>
        <v>-5.7457055024787316</v>
      </c>
    </row>
    <row r="608" spans="1:14" x14ac:dyDescent="0.3">
      <c r="A608" s="1">
        <v>39582</v>
      </c>
      <c r="B608">
        <v>11.05</v>
      </c>
      <c r="D608">
        <f t="shared" si="72"/>
        <v>3</v>
      </c>
      <c r="E608" s="1">
        <f t="shared" si="73"/>
        <v>39575</v>
      </c>
      <c r="F608" s="1">
        <f t="shared" si="74"/>
        <v>39574</v>
      </c>
      <c r="G608" s="1">
        <f t="shared" si="75"/>
        <v>39573</v>
      </c>
      <c r="H608" s="1">
        <f t="shared" si="76"/>
        <v>39572</v>
      </c>
      <c r="I608" s="2">
        <f>IF(SUMIFS($B$2:$B$3564,$A$2:$A$3564,"="&amp;E608)=0,IF(SUMIFS($B$2:$B$3564,$A$2:$A$3564,"="&amp;F608)=0,IF(SUMIFS($B$2:$B$3564,$A$2:$A$3564,"="&amp;G608)=0,SUMIFS($B$2:$B$3564,$A$2:$A$3564,"="&amp;H608),SUMIFS($B$2:$B$3564,$A$2:$A$3564,"="&amp;G608)),SUMIFS($B$2:$B$3564,$A$2:$A$3564,"="&amp;F608)),SUMIFS($B$2:$B$3564,$A$2:$A$3564,"="&amp;E608))</f>
        <v>11.73</v>
      </c>
      <c r="K608" s="2">
        <f>SUMIFS($J$2:$J$3564,$A$2:$A$3564,"&gt;"&amp;E608,$A$2:$A$3564,"&lt;="&amp;A608)</f>
        <v>0</v>
      </c>
      <c r="L608" s="2">
        <f t="shared" si="77"/>
        <v>0</v>
      </c>
      <c r="M608" s="2">
        <f t="shared" si="78"/>
        <v>1</v>
      </c>
      <c r="N608">
        <f t="shared" si="79"/>
        <v>-5.9719234701622197</v>
      </c>
    </row>
    <row r="609" spans="1:14" x14ac:dyDescent="0.3">
      <c r="A609" s="1">
        <v>39583</v>
      </c>
      <c r="B609">
        <v>11</v>
      </c>
      <c r="D609">
        <f t="shared" si="72"/>
        <v>4</v>
      </c>
      <c r="E609" s="1">
        <f t="shared" si="73"/>
        <v>39576</v>
      </c>
      <c r="F609" s="1">
        <f t="shared" si="74"/>
        <v>39575</v>
      </c>
      <c r="G609" s="1">
        <f t="shared" si="75"/>
        <v>39574</v>
      </c>
      <c r="H609" s="1">
        <f t="shared" si="76"/>
        <v>39573</v>
      </c>
      <c r="I609" s="2">
        <f>IF(SUMIFS($B$2:$B$3564,$A$2:$A$3564,"="&amp;E609)=0,IF(SUMIFS($B$2:$B$3564,$A$2:$A$3564,"="&amp;F609)=0,IF(SUMIFS($B$2:$B$3564,$A$2:$A$3564,"="&amp;G609)=0,SUMIFS($B$2:$B$3564,$A$2:$A$3564,"="&amp;H609),SUMIFS($B$2:$B$3564,$A$2:$A$3564,"="&amp;G609)),SUMIFS($B$2:$B$3564,$A$2:$A$3564,"="&amp;F609)),SUMIFS($B$2:$B$3564,$A$2:$A$3564,"="&amp;E609))</f>
        <v>11.46</v>
      </c>
      <c r="K609" s="2">
        <f>SUMIFS($J$2:$J$3564,$A$2:$A$3564,"&gt;"&amp;E609,$A$2:$A$3564,"&lt;="&amp;A609)</f>
        <v>0</v>
      </c>
      <c r="L609" s="2">
        <f t="shared" si="77"/>
        <v>0</v>
      </c>
      <c r="M609" s="2">
        <f t="shared" si="78"/>
        <v>1</v>
      </c>
      <c r="N609">
        <f t="shared" si="79"/>
        <v>-4.0967438488223022</v>
      </c>
    </row>
    <row r="610" spans="1:14" x14ac:dyDescent="0.3">
      <c r="A610" s="1">
        <v>39584</v>
      </c>
      <c r="B610">
        <v>11.13</v>
      </c>
      <c r="D610">
        <f t="shared" si="72"/>
        <v>5</v>
      </c>
      <c r="E610" s="1">
        <f t="shared" si="73"/>
        <v>39577</v>
      </c>
      <c r="F610" s="1">
        <f t="shared" si="74"/>
        <v>39576</v>
      </c>
      <c r="G610" s="1">
        <f t="shared" si="75"/>
        <v>39575</v>
      </c>
      <c r="H610" s="1">
        <f t="shared" si="76"/>
        <v>39574</v>
      </c>
      <c r="I610" s="2">
        <f>IF(SUMIFS($B$2:$B$3564,$A$2:$A$3564,"="&amp;E610)=0,IF(SUMIFS($B$2:$B$3564,$A$2:$A$3564,"="&amp;F610)=0,IF(SUMIFS($B$2:$B$3564,$A$2:$A$3564,"="&amp;G610)=0,SUMIFS($B$2:$B$3564,$A$2:$A$3564,"="&amp;H610),SUMIFS($B$2:$B$3564,$A$2:$A$3564,"="&amp;G610)),SUMIFS($B$2:$B$3564,$A$2:$A$3564,"="&amp;F610)),SUMIFS($B$2:$B$3564,$A$2:$A$3564,"="&amp;E610))</f>
        <v>11.61</v>
      </c>
      <c r="K610" s="2">
        <f>SUMIFS($J$2:$J$3564,$A$2:$A$3564,"&gt;"&amp;E610,$A$2:$A$3564,"&lt;="&amp;A610)</f>
        <v>0</v>
      </c>
      <c r="L610" s="2">
        <f t="shared" si="77"/>
        <v>0</v>
      </c>
      <c r="M610" s="2">
        <f t="shared" si="78"/>
        <v>1</v>
      </c>
      <c r="N610">
        <f t="shared" si="79"/>
        <v>-4.2222630422346592</v>
      </c>
    </row>
    <row r="611" spans="1:14" x14ac:dyDescent="0.3">
      <c r="A611" s="1">
        <v>39587</v>
      </c>
      <c r="B611">
        <v>10.86</v>
      </c>
      <c r="D611">
        <f t="shared" si="72"/>
        <v>1</v>
      </c>
      <c r="E611" s="1">
        <f t="shared" si="73"/>
        <v>39580</v>
      </c>
      <c r="F611" s="1">
        <f t="shared" si="74"/>
        <v>39579</v>
      </c>
      <c r="G611" s="1">
        <f t="shared" si="75"/>
        <v>39578</v>
      </c>
      <c r="H611" s="1">
        <f t="shared" si="76"/>
        <v>39577</v>
      </c>
      <c r="I611" s="2">
        <f>IF(SUMIFS($B$2:$B$3564,$A$2:$A$3564,"="&amp;E611)=0,IF(SUMIFS($B$2:$B$3564,$A$2:$A$3564,"="&amp;F611)=0,IF(SUMIFS($B$2:$B$3564,$A$2:$A$3564,"="&amp;G611)=0,SUMIFS($B$2:$B$3564,$A$2:$A$3564,"="&amp;H611),SUMIFS($B$2:$B$3564,$A$2:$A$3564,"="&amp;G611)),SUMIFS($B$2:$B$3564,$A$2:$A$3564,"="&amp;F611)),SUMIFS($B$2:$B$3564,$A$2:$A$3564,"="&amp;E611))</f>
        <v>11.65</v>
      </c>
      <c r="K611" s="2">
        <f>SUMIFS($J$2:$J$3564,$A$2:$A$3564,"&gt;"&amp;E611,$A$2:$A$3564,"&lt;="&amp;A611)</f>
        <v>0</v>
      </c>
      <c r="L611" s="2">
        <f t="shared" si="77"/>
        <v>0</v>
      </c>
      <c r="M611" s="2">
        <f t="shared" si="78"/>
        <v>1</v>
      </c>
      <c r="N611">
        <f t="shared" si="79"/>
        <v>-7.0219865505920298</v>
      </c>
    </row>
    <row r="612" spans="1:14" x14ac:dyDescent="0.3">
      <c r="A612" s="1">
        <v>39588</v>
      </c>
      <c r="B612">
        <v>10.63</v>
      </c>
      <c r="D612">
        <f t="shared" si="72"/>
        <v>2</v>
      </c>
      <c r="E612" s="1">
        <f t="shared" si="73"/>
        <v>39581</v>
      </c>
      <c r="F612" s="1">
        <f t="shared" si="74"/>
        <v>39580</v>
      </c>
      <c r="G612" s="1">
        <f t="shared" si="75"/>
        <v>39579</v>
      </c>
      <c r="H612" s="1">
        <f t="shared" si="76"/>
        <v>39578</v>
      </c>
      <c r="I612" s="2">
        <f>IF(SUMIFS($B$2:$B$3564,$A$2:$A$3564,"="&amp;E612)=0,IF(SUMIFS($B$2:$B$3564,$A$2:$A$3564,"="&amp;F612)=0,IF(SUMIFS($B$2:$B$3564,$A$2:$A$3564,"="&amp;G612)=0,SUMIFS($B$2:$B$3564,$A$2:$A$3564,"="&amp;H612),SUMIFS($B$2:$B$3564,$A$2:$A$3564,"="&amp;G612)),SUMIFS($B$2:$B$3564,$A$2:$A$3564,"="&amp;F612)),SUMIFS($B$2:$B$3564,$A$2:$A$3564,"="&amp;E612))</f>
        <v>11.16</v>
      </c>
      <c r="K612" s="2">
        <f>SUMIFS($J$2:$J$3564,$A$2:$A$3564,"&gt;"&amp;E612,$A$2:$A$3564,"&lt;="&amp;A612)</f>
        <v>0</v>
      </c>
      <c r="L612" s="2">
        <f t="shared" si="77"/>
        <v>0</v>
      </c>
      <c r="M612" s="2">
        <f t="shared" si="78"/>
        <v>1</v>
      </c>
      <c r="N612">
        <f t="shared" si="79"/>
        <v>-4.865576459930824</v>
      </c>
    </row>
    <row r="613" spans="1:14" x14ac:dyDescent="0.3">
      <c r="A613" s="1">
        <v>39589</v>
      </c>
      <c r="B613">
        <v>10.6</v>
      </c>
      <c r="D613">
        <f t="shared" si="72"/>
        <v>3</v>
      </c>
      <c r="E613" s="1">
        <f t="shared" si="73"/>
        <v>39582</v>
      </c>
      <c r="F613" s="1">
        <f t="shared" si="74"/>
        <v>39581</v>
      </c>
      <c r="G613" s="1">
        <f t="shared" si="75"/>
        <v>39580</v>
      </c>
      <c r="H613" s="1">
        <f t="shared" si="76"/>
        <v>39579</v>
      </c>
      <c r="I613" s="2">
        <f>IF(SUMIFS($B$2:$B$3564,$A$2:$A$3564,"="&amp;E613)=0,IF(SUMIFS($B$2:$B$3564,$A$2:$A$3564,"="&amp;F613)=0,IF(SUMIFS($B$2:$B$3564,$A$2:$A$3564,"="&amp;G613)=0,SUMIFS($B$2:$B$3564,$A$2:$A$3564,"="&amp;H613),SUMIFS($B$2:$B$3564,$A$2:$A$3564,"="&amp;G613)),SUMIFS($B$2:$B$3564,$A$2:$A$3564,"="&amp;F613)),SUMIFS($B$2:$B$3564,$A$2:$A$3564,"="&amp;E613))</f>
        <v>11.05</v>
      </c>
      <c r="K613" s="2">
        <f>SUMIFS($J$2:$J$3564,$A$2:$A$3564,"&gt;"&amp;E613,$A$2:$A$3564,"&lt;="&amp;A613)</f>
        <v>0</v>
      </c>
      <c r="L613" s="2">
        <f t="shared" si="77"/>
        <v>0</v>
      </c>
      <c r="M613" s="2">
        <f t="shared" si="78"/>
        <v>1</v>
      </c>
      <c r="N613">
        <f t="shared" si="79"/>
        <v>-4.1576426845740446</v>
      </c>
    </row>
    <row r="614" spans="1:14" x14ac:dyDescent="0.3">
      <c r="A614" s="1">
        <v>39590</v>
      </c>
      <c r="B614">
        <v>10.43</v>
      </c>
      <c r="D614">
        <f t="shared" si="72"/>
        <v>4</v>
      </c>
      <c r="E614" s="1">
        <f t="shared" si="73"/>
        <v>39583</v>
      </c>
      <c r="F614" s="1">
        <f t="shared" si="74"/>
        <v>39582</v>
      </c>
      <c r="G614" s="1">
        <f t="shared" si="75"/>
        <v>39581</v>
      </c>
      <c r="H614" s="1">
        <f t="shared" si="76"/>
        <v>39580</v>
      </c>
      <c r="I614" s="2">
        <f>IF(SUMIFS($B$2:$B$3564,$A$2:$A$3564,"="&amp;E614)=0,IF(SUMIFS($B$2:$B$3564,$A$2:$A$3564,"="&amp;F614)=0,IF(SUMIFS($B$2:$B$3564,$A$2:$A$3564,"="&amp;G614)=0,SUMIFS($B$2:$B$3564,$A$2:$A$3564,"="&amp;H614),SUMIFS($B$2:$B$3564,$A$2:$A$3564,"="&amp;G614)),SUMIFS($B$2:$B$3564,$A$2:$A$3564,"="&amp;F614)),SUMIFS($B$2:$B$3564,$A$2:$A$3564,"="&amp;E614))</f>
        <v>11</v>
      </c>
      <c r="K614" s="2">
        <f>SUMIFS($J$2:$J$3564,$A$2:$A$3564,"&gt;"&amp;E614,$A$2:$A$3564,"&lt;="&amp;A614)</f>
        <v>0</v>
      </c>
      <c r="L614" s="2">
        <f t="shared" si="77"/>
        <v>0</v>
      </c>
      <c r="M614" s="2">
        <f t="shared" si="78"/>
        <v>1</v>
      </c>
      <c r="N614">
        <f t="shared" si="79"/>
        <v>-5.3209003785689521</v>
      </c>
    </row>
    <row r="615" spans="1:14" x14ac:dyDescent="0.3">
      <c r="A615" s="1">
        <v>39591</v>
      </c>
      <c r="B615">
        <v>10.01</v>
      </c>
      <c r="D615">
        <f t="shared" si="72"/>
        <v>5</v>
      </c>
      <c r="E615" s="1">
        <f t="shared" si="73"/>
        <v>39584</v>
      </c>
      <c r="F615" s="1">
        <f t="shared" si="74"/>
        <v>39583</v>
      </c>
      <c r="G615" s="1">
        <f t="shared" si="75"/>
        <v>39582</v>
      </c>
      <c r="H615" s="1">
        <f t="shared" si="76"/>
        <v>39581</v>
      </c>
      <c r="I615" s="2">
        <f>IF(SUMIFS($B$2:$B$3564,$A$2:$A$3564,"="&amp;E615)=0,IF(SUMIFS($B$2:$B$3564,$A$2:$A$3564,"="&amp;F615)=0,IF(SUMIFS($B$2:$B$3564,$A$2:$A$3564,"="&amp;G615)=0,SUMIFS($B$2:$B$3564,$A$2:$A$3564,"="&amp;H615),SUMIFS($B$2:$B$3564,$A$2:$A$3564,"="&amp;G615)),SUMIFS($B$2:$B$3564,$A$2:$A$3564,"="&amp;F615)),SUMIFS($B$2:$B$3564,$A$2:$A$3564,"="&amp;E615))</f>
        <v>11.13</v>
      </c>
      <c r="K615" s="2">
        <f>SUMIFS($J$2:$J$3564,$A$2:$A$3564,"&gt;"&amp;E615,$A$2:$A$3564,"&lt;="&amp;A615)</f>
        <v>0</v>
      </c>
      <c r="L615" s="2">
        <f t="shared" si="77"/>
        <v>0</v>
      </c>
      <c r="M615" s="2">
        <f t="shared" si="78"/>
        <v>1</v>
      </c>
      <c r="N615">
        <f t="shared" si="79"/>
        <v>-10.605957196032435</v>
      </c>
    </row>
    <row r="616" spans="1:14" x14ac:dyDescent="0.3">
      <c r="A616" s="1">
        <v>39595</v>
      </c>
      <c r="B616">
        <v>10.07</v>
      </c>
      <c r="D616">
        <f t="shared" si="72"/>
        <v>2</v>
      </c>
      <c r="E616" s="1">
        <f t="shared" si="73"/>
        <v>39588</v>
      </c>
      <c r="F616" s="1">
        <f t="shared" si="74"/>
        <v>39587</v>
      </c>
      <c r="G616" s="1">
        <f t="shared" si="75"/>
        <v>39586</v>
      </c>
      <c r="H616" s="1">
        <f t="shared" si="76"/>
        <v>39585</v>
      </c>
      <c r="I616" s="2">
        <f>IF(SUMIFS($B$2:$B$3564,$A$2:$A$3564,"="&amp;E616)=0,IF(SUMIFS($B$2:$B$3564,$A$2:$A$3564,"="&amp;F616)=0,IF(SUMIFS($B$2:$B$3564,$A$2:$A$3564,"="&amp;G616)=0,SUMIFS($B$2:$B$3564,$A$2:$A$3564,"="&amp;H616),SUMIFS($B$2:$B$3564,$A$2:$A$3564,"="&amp;G616)),SUMIFS($B$2:$B$3564,$A$2:$A$3564,"="&amp;F616)),SUMIFS($B$2:$B$3564,$A$2:$A$3564,"="&amp;E616))</f>
        <v>10.63</v>
      </c>
      <c r="K616" s="2">
        <f>SUMIFS($J$2:$J$3564,$A$2:$A$3564,"&gt;"&amp;E616,$A$2:$A$3564,"&lt;="&amp;A616)</f>
        <v>0</v>
      </c>
      <c r="L616" s="2">
        <f t="shared" si="77"/>
        <v>0</v>
      </c>
      <c r="M616" s="2">
        <f t="shared" si="78"/>
        <v>1</v>
      </c>
      <c r="N616">
        <f t="shared" si="79"/>
        <v>-5.4119485623385639</v>
      </c>
    </row>
    <row r="617" spans="1:14" x14ac:dyDescent="0.3">
      <c r="A617" s="1">
        <v>39596</v>
      </c>
      <c r="B617">
        <v>10.11</v>
      </c>
      <c r="D617">
        <f t="shared" si="72"/>
        <v>3</v>
      </c>
      <c r="E617" s="1">
        <f t="shared" si="73"/>
        <v>39589</v>
      </c>
      <c r="F617" s="1">
        <f t="shared" si="74"/>
        <v>39588</v>
      </c>
      <c r="G617" s="1">
        <f t="shared" si="75"/>
        <v>39587</v>
      </c>
      <c r="H617" s="1">
        <f t="shared" si="76"/>
        <v>39586</v>
      </c>
      <c r="I617" s="2">
        <f>IF(SUMIFS($B$2:$B$3564,$A$2:$A$3564,"="&amp;E617)=0,IF(SUMIFS($B$2:$B$3564,$A$2:$A$3564,"="&amp;F617)=0,IF(SUMIFS($B$2:$B$3564,$A$2:$A$3564,"="&amp;G617)=0,SUMIFS($B$2:$B$3564,$A$2:$A$3564,"="&amp;H617),SUMIFS($B$2:$B$3564,$A$2:$A$3564,"="&amp;G617)),SUMIFS($B$2:$B$3564,$A$2:$A$3564,"="&amp;F617)),SUMIFS($B$2:$B$3564,$A$2:$A$3564,"="&amp;E617))</f>
        <v>10.6</v>
      </c>
      <c r="K617" s="2">
        <f>SUMIFS($J$2:$J$3564,$A$2:$A$3564,"&gt;"&amp;E617,$A$2:$A$3564,"&lt;="&amp;A617)</f>
        <v>0</v>
      </c>
      <c r="L617" s="2">
        <f t="shared" si="77"/>
        <v>0</v>
      </c>
      <c r="M617" s="2">
        <f t="shared" si="78"/>
        <v>1</v>
      </c>
      <c r="N617">
        <f t="shared" si="79"/>
        <v>-4.7328968085641456</v>
      </c>
    </row>
    <row r="618" spans="1:14" x14ac:dyDescent="0.3">
      <c r="A618" s="1">
        <v>39597</v>
      </c>
      <c r="B618">
        <v>9.9700000000000006</v>
      </c>
      <c r="D618">
        <f t="shared" si="72"/>
        <v>4</v>
      </c>
      <c r="E618" s="1">
        <f t="shared" si="73"/>
        <v>39590</v>
      </c>
      <c r="F618" s="1">
        <f t="shared" si="74"/>
        <v>39589</v>
      </c>
      <c r="G618" s="1">
        <f t="shared" si="75"/>
        <v>39588</v>
      </c>
      <c r="H618" s="1">
        <f t="shared" si="76"/>
        <v>39587</v>
      </c>
      <c r="I618" s="2">
        <f>IF(SUMIFS($B$2:$B$3564,$A$2:$A$3564,"="&amp;E618)=0,IF(SUMIFS($B$2:$B$3564,$A$2:$A$3564,"="&amp;F618)=0,IF(SUMIFS($B$2:$B$3564,$A$2:$A$3564,"="&amp;G618)=0,SUMIFS($B$2:$B$3564,$A$2:$A$3564,"="&amp;H618),SUMIFS($B$2:$B$3564,$A$2:$A$3564,"="&amp;G618)),SUMIFS($B$2:$B$3564,$A$2:$A$3564,"="&amp;F618)),SUMIFS($B$2:$B$3564,$A$2:$A$3564,"="&amp;E618))</f>
        <v>10.43</v>
      </c>
      <c r="K618" s="2">
        <f>SUMIFS($J$2:$J$3564,$A$2:$A$3564,"&gt;"&amp;E618,$A$2:$A$3564,"&lt;="&amp;A618)</f>
        <v>0</v>
      </c>
      <c r="L618" s="2">
        <f t="shared" si="77"/>
        <v>0</v>
      </c>
      <c r="M618" s="2">
        <f t="shared" si="78"/>
        <v>1</v>
      </c>
      <c r="N618">
        <f t="shared" si="79"/>
        <v>-4.5105685038934</v>
      </c>
    </row>
    <row r="619" spans="1:14" x14ac:dyDescent="0.3">
      <c r="A619" s="1">
        <v>39598</v>
      </c>
      <c r="B619">
        <v>10.02</v>
      </c>
      <c r="D619">
        <f t="shared" si="72"/>
        <v>5</v>
      </c>
      <c r="E619" s="1">
        <f t="shared" si="73"/>
        <v>39591</v>
      </c>
      <c r="F619" s="1">
        <f t="shared" si="74"/>
        <v>39590</v>
      </c>
      <c r="G619" s="1">
        <f t="shared" si="75"/>
        <v>39589</v>
      </c>
      <c r="H619" s="1">
        <f t="shared" si="76"/>
        <v>39588</v>
      </c>
      <c r="I619" s="2">
        <f>IF(SUMIFS($B$2:$B$3564,$A$2:$A$3564,"="&amp;E619)=0,IF(SUMIFS($B$2:$B$3564,$A$2:$A$3564,"="&amp;F619)=0,IF(SUMIFS($B$2:$B$3564,$A$2:$A$3564,"="&amp;G619)=0,SUMIFS($B$2:$B$3564,$A$2:$A$3564,"="&amp;H619),SUMIFS($B$2:$B$3564,$A$2:$A$3564,"="&amp;G619)),SUMIFS($B$2:$B$3564,$A$2:$A$3564,"="&amp;F619)),SUMIFS($B$2:$B$3564,$A$2:$A$3564,"="&amp;E619))</f>
        <v>10.01</v>
      </c>
      <c r="K619" s="2">
        <f>SUMIFS($J$2:$J$3564,$A$2:$A$3564,"&gt;"&amp;E619,$A$2:$A$3564,"&lt;="&amp;A619)</f>
        <v>0</v>
      </c>
      <c r="L619" s="2">
        <f t="shared" si="77"/>
        <v>0</v>
      </c>
      <c r="M619" s="2">
        <f t="shared" si="78"/>
        <v>1</v>
      </c>
      <c r="N619">
        <f t="shared" si="79"/>
        <v>9.9850232958960006E-2</v>
      </c>
    </row>
    <row r="620" spans="1:14" x14ac:dyDescent="0.3">
      <c r="A620" s="1">
        <v>39601</v>
      </c>
      <c r="B620">
        <v>10.31</v>
      </c>
      <c r="D620">
        <f t="shared" si="72"/>
        <v>1</v>
      </c>
      <c r="E620" s="1">
        <f t="shared" si="73"/>
        <v>39594</v>
      </c>
      <c r="F620" s="1">
        <f t="shared" si="74"/>
        <v>39593</v>
      </c>
      <c r="G620" s="1">
        <f t="shared" si="75"/>
        <v>39592</v>
      </c>
      <c r="H620" s="1">
        <f t="shared" si="76"/>
        <v>39591</v>
      </c>
      <c r="I620" s="2">
        <f>IF(SUMIFS($B$2:$B$3564,$A$2:$A$3564,"="&amp;E620)=0,IF(SUMIFS($B$2:$B$3564,$A$2:$A$3564,"="&amp;F620)=0,IF(SUMIFS($B$2:$B$3564,$A$2:$A$3564,"="&amp;G620)=0,SUMIFS($B$2:$B$3564,$A$2:$A$3564,"="&amp;H620),SUMIFS($B$2:$B$3564,$A$2:$A$3564,"="&amp;G620)),SUMIFS($B$2:$B$3564,$A$2:$A$3564,"="&amp;F620)),SUMIFS($B$2:$B$3564,$A$2:$A$3564,"="&amp;E620))</f>
        <v>10.01</v>
      </c>
      <c r="K620" s="2">
        <f>SUMIFS($J$2:$J$3564,$A$2:$A$3564,"&gt;"&amp;E620,$A$2:$A$3564,"&lt;="&amp;A620)</f>
        <v>0</v>
      </c>
      <c r="L620" s="2">
        <f t="shared" si="77"/>
        <v>0</v>
      </c>
      <c r="M620" s="2">
        <f t="shared" si="78"/>
        <v>1</v>
      </c>
      <c r="N620">
        <f t="shared" si="79"/>
        <v>2.9529704701739434</v>
      </c>
    </row>
    <row r="621" spans="1:14" x14ac:dyDescent="0.3">
      <c r="A621" s="1">
        <v>39602</v>
      </c>
      <c r="B621">
        <v>9.7100000000000009</v>
      </c>
      <c r="D621">
        <f t="shared" si="72"/>
        <v>2</v>
      </c>
      <c r="E621" s="1">
        <f t="shared" si="73"/>
        <v>39595</v>
      </c>
      <c r="F621" s="1">
        <f t="shared" si="74"/>
        <v>39594</v>
      </c>
      <c r="G621" s="1">
        <f t="shared" si="75"/>
        <v>39593</v>
      </c>
      <c r="H621" s="1">
        <f t="shared" si="76"/>
        <v>39592</v>
      </c>
      <c r="I621" s="2">
        <f>IF(SUMIFS($B$2:$B$3564,$A$2:$A$3564,"="&amp;E621)=0,IF(SUMIFS($B$2:$B$3564,$A$2:$A$3564,"="&amp;F621)=0,IF(SUMIFS($B$2:$B$3564,$A$2:$A$3564,"="&amp;G621)=0,SUMIFS($B$2:$B$3564,$A$2:$A$3564,"="&amp;H621),SUMIFS($B$2:$B$3564,$A$2:$A$3564,"="&amp;G621)),SUMIFS($B$2:$B$3564,$A$2:$A$3564,"="&amp;F621)),SUMIFS($B$2:$B$3564,$A$2:$A$3564,"="&amp;E621))</f>
        <v>10.07</v>
      </c>
      <c r="K621" s="2">
        <f>SUMIFS($J$2:$J$3564,$A$2:$A$3564,"&gt;"&amp;E621,$A$2:$A$3564,"&lt;="&amp;A621)</f>
        <v>0</v>
      </c>
      <c r="L621" s="2">
        <f t="shared" si="77"/>
        <v>0</v>
      </c>
      <c r="M621" s="2">
        <f t="shared" si="78"/>
        <v>1</v>
      </c>
      <c r="N621">
        <f t="shared" si="79"/>
        <v>-3.6404424427237347</v>
      </c>
    </row>
    <row r="622" spans="1:14" x14ac:dyDescent="0.3">
      <c r="A622" s="1">
        <v>39603</v>
      </c>
      <c r="B622">
        <v>9.52</v>
      </c>
      <c r="D622">
        <f t="shared" si="72"/>
        <v>3</v>
      </c>
      <c r="E622" s="1">
        <f t="shared" si="73"/>
        <v>39596</v>
      </c>
      <c r="F622" s="1">
        <f t="shared" si="74"/>
        <v>39595</v>
      </c>
      <c r="G622" s="1">
        <f t="shared" si="75"/>
        <v>39594</v>
      </c>
      <c r="H622" s="1">
        <f t="shared" si="76"/>
        <v>39593</v>
      </c>
      <c r="I622" s="2">
        <f>IF(SUMIFS($B$2:$B$3564,$A$2:$A$3564,"="&amp;E622)=0,IF(SUMIFS($B$2:$B$3564,$A$2:$A$3564,"="&amp;F622)=0,IF(SUMIFS($B$2:$B$3564,$A$2:$A$3564,"="&amp;G622)=0,SUMIFS($B$2:$B$3564,$A$2:$A$3564,"="&amp;H622),SUMIFS($B$2:$B$3564,$A$2:$A$3564,"="&amp;G622)),SUMIFS($B$2:$B$3564,$A$2:$A$3564,"="&amp;F622)),SUMIFS($B$2:$B$3564,$A$2:$A$3564,"="&amp;E622))</f>
        <v>10.11</v>
      </c>
      <c r="K622" s="2">
        <f>SUMIFS($J$2:$J$3564,$A$2:$A$3564,"&gt;"&amp;E622,$A$2:$A$3564,"&lt;="&amp;A622)</f>
        <v>0</v>
      </c>
      <c r="L622" s="2">
        <f t="shared" si="77"/>
        <v>0</v>
      </c>
      <c r="M622" s="2">
        <f t="shared" si="78"/>
        <v>1</v>
      </c>
      <c r="N622">
        <f t="shared" si="79"/>
        <v>-6.0130184229106041</v>
      </c>
    </row>
    <row r="623" spans="1:14" x14ac:dyDescent="0.3">
      <c r="A623" s="1">
        <v>39604</v>
      </c>
      <c r="B623">
        <v>9.56</v>
      </c>
      <c r="D623">
        <f t="shared" si="72"/>
        <v>4</v>
      </c>
      <c r="E623" s="1">
        <f t="shared" si="73"/>
        <v>39597</v>
      </c>
      <c r="F623" s="1">
        <f t="shared" si="74"/>
        <v>39596</v>
      </c>
      <c r="G623" s="1">
        <f t="shared" si="75"/>
        <v>39595</v>
      </c>
      <c r="H623" s="1">
        <f t="shared" si="76"/>
        <v>39594</v>
      </c>
      <c r="I623" s="2">
        <f>IF(SUMIFS($B$2:$B$3564,$A$2:$A$3564,"="&amp;E623)=0,IF(SUMIFS($B$2:$B$3564,$A$2:$A$3564,"="&amp;F623)=0,IF(SUMIFS($B$2:$B$3564,$A$2:$A$3564,"="&amp;G623)=0,SUMIFS($B$2:$B$3564,$A$2:$A$3564,"="&amp;H623),SUMIFS($B$2:$B$3564,$A$2:$A$3564,"="&amp;G623)),SUMIFS($B$2:$B$3564,$A$2:$A$3564,"="&amp;F623)),SUMIFS($B$2:$B$3564,$A$2:$A$3564,"="&amp;E623))</f>
        <v>9.9700000000000006</v>
      </c>
      <c r="K623" s="2">
        <f>SUMIFS($J$2:$J$3564,$A$2:$A$3564,"&gt;"&amp;E623,$A$2:$A$3564,"&lt;="&amp;A623)</f>
        <v>0</v>
      </c>
      <c r="L623" s="2">
        <f t="shared" si="77"/>
        <v>0</v>
      </c>
      <c r="M623" s="2">
        <f t="shared" si="78"/>
        <v>1</v>
      </c>
      <c r="N623">
        <f t="shared" si="79"/>
        <v>-4.1992856910437002</v>
      </c>
    </row>
    <row r="624" spans="1:14" x14ac:dyDescent="0.3">
      <c r="A624" s="1">
        <v>39605</v>
      </c>
      <c r="B624">
        <v>9.74</v>
      </c>
      <c r="D624">
        <f t="shared" si="72"/>
        <v>5</v>
      </c>
      <c r="E624" s="1">
        <f t="shared" si="73"/>
        <v>39598</v>
      </c>
      <c r="F624" s="1">
        <f t="shared" si="74"/>
        <v>39597</v>
      </c>
      <c r="G624" s="1">
        <f t="shared" si="75"/>
        <v>39596</v>
      </c>
      <c r="H624" s="1">
        <f t="shared" si="76"/>
        <v>39595</v>
      </c>
      <c r="I624" s="2">
        <f>IF(SUMIFS($B$2:$B$3564,$A$2:$A$3564,"="&amp;E624)=0,IF(SUMIFS($B$2:$B$3564,$A$2:$A$3564,"="&amp;F624)=0,IF(SUMIFS($B$2:$B$3564,$A$2:$A$3564,"="&amp;G624)=0,SUMIFS($B$2:$B$3564,$A$2:$A$3564,"="&amp;H624),SUMIFS($B$2:$B$3564,$A$2:$A$3564,"="&amp;G624)),SUMIFS($B$2:$B$3564,$A$2:$A$3564,"="&amp;F624)),SUMIFS($B$2:$B$3564,$A$2:$A$3564,"="&amp;E624))</f>
        <v>10.02</v>
      </c>
      <c r="K624" s="2">
        <f>SUMIFS($J$2:$J$3564,$A$2:$A$3564,"&gt;"&amp;E624,$A$2:$A$3564,"&lt;="&amp;A624)</f>
        <v>0</v>
      </c>
      <c r="L624" s="2">
        <f t="shared" si="77"/>
        <v>0</v>
      </c>
      <c r="M624" s="2">
        <f t="shared" si="78"/>
        <v>1</v>
      </c>
      <c r="N624">
        <f t="shared" si="79"/>
        <v>-2.8341978002274968</v>
      </c>
    </row>
    <row r="625" spans="1:14" x14ac:dyDescent="0.3">
      <c r="A625" s="1">
        <v>39608</v>
      </c>
      <c r="B625">
        <v>9.6999999999999993</v>
      </c>
      <c r="C625">
        <v>10.97</v>
      </c>
      <c r="D625">
        <f t="shared" si="72"/>
        <v>1</v>
      </c>
      <c r="E625" s="1">
        <f t="shared" si="73"/>
        <v>39601</v>
      </c>
      <c r="F625" s="1">
        <f t="shared" si="74"/>
        <v>39600</v>
      </c>
      <c r="G625" s="1">
        <f t="shared" si="75"/>
        <v>39599</v>
      </c>
      <c r="H625" s="1">
        <f t="shared" si="76"/>
        <v>39598</v>
      </c>
      <c r="I625" s="2">
        <f>IF(SUMIFS($B$2:$B$3564,$A$2:$A$3564,"="&amp;E625)=0,IF(SUMIFS($B$2:$B$3564,$A$2:$A$3564,"="&amp;F625)=0,IF(SUMIFS($B$2:$B$3564,$A$2:$A$3564,"="&amp;G625)=0,SUMIFS($B$2:$B$3564,$A$2:$A$3564,"="&amp;H625),SUMIFS($B$2:$B$3564,$A$2:$A$3564,"="&amp;G625)),SUMIFS($B$2:$B$3564,$A$2:$A$3564,"="&amp;F625)),SUMIFS($B$2:$B$3564,$A$2:$A$3564,"="&amp;E625))</f>
        <v>10.31</v>
      </c>
      <c r="K625" s="2">
        <f>SUMIFS($J$2:$J$3564,$A$2:$A$3564,"&gt;"&amp;E625,$A$2:$A$3564,"&lt;="&amp;A625)</f>
        <v>0</v>
      </c>
      <c r="L625" s="2">
        <f t="shared" si="77"/>
        <v>0</v>
      </c>
      <c r="M625" s="2">
        <f t="shared" si="78"/>
        <v>1</v>
      </c>
      <c r="N625">
        <f t="shared" si="79"/>
        <v>-6.0988412519531563</v>
      </c>
    </row>
    <row r="626" spans="1:14" x14ac:dyDescent="0.3">
      <c r="A626" s="1">
        <v>39609</v>
      </c>
      <c r="B626">
        <v>11.05</v>
      </c>
      <c r="D626">
        <f t="shared" si="72"/>
        <v>2</v>
      </c>
      <c r="E626" s="1">
        <f t="shared" si="73"/>
        <v>39602</v>
      </c>
      <c r="F626" s="1">
        <f t="shared" si="74"/>
        <v>39601</v>
      </c>
      <c r="G626" s="1">
        <f t="shared" si="75"/>
        <v>39600</v>
      </c>
      <c r="H626" s="1">
        <f t="shared" si="76"/>
        <v>39599</v>
      </c>
      <c r="I626" s="2">
        <f>IF(SUMIFS($B$2:$B$3564,$A$2:$A$3564,"="&amp;E626)=0,IF(SUMIFS($B$2:$B$3564,$A$2:$A$3564,"="&amp;F626)=0,IF(SUMIFS($B$2:$B$3564,$A$2:$A$3564,"="&amp;G626)=0,SUMIFS($B$2:$B$3564,$A$2:$A$3564,"="&amp;H626),SUMIFS($B$2:$B$3564,$A$2:$A$3564,"="&amp;G626)),SUMIFS($B$2:$B$3564,$A$2:$A$3564,"="&amp;F626)),SUMIFS($B$2:$B$3564,$A$2:$A$3564,"="&amp;E626))</f>
        <v>9.7100000000000009</v>
      </c>
      <c r="J626">
        <v>10.97</v>
      </c>
      <c r="K626" s="2">
        <f>SUMIFS($J$2:$J$3564,$A$2:$A$3564,"&gt;"&amp;E626,$A$2:$A$3564,"&lt;="&amp;A626)</f>
        <v>10.97</v>
      </c>
      <c r="L626" s="2">
        <f t="shared" si="77"/>
        <v>9.6999999999999993</v>
      </c>
      <c r="M626" s="2">
        <f t="shared" si="78"/>
        <v>0.88422971741112111</v>
      </c>
      <c r="N626">
        <f t="shared" si="79"/>
        <v>0.62357568827263654</v>
      </c>
    </row>
    <row r="627" spans="1:14" x14ac:dyDescent="0.3">
      <c r="A627" s="1">
        <v>39610</v>
      </c>
      <c r="B627">
        <v>11.64</v>
      </c>
      <c r="D627">
        <f t="shared" si="72"/>
        <v>3</v>
      </c>
      <c r="E627" s="1">
        <f t="shared" si="73"/>
        <v>39603</v>
      </c>
      <c r="F627" s="1">
        <f t="shared" si="74"/>
        <v>39602</v>
      </c>
      <c r="G627" s="1">
        <f t="shared" si="75"/>
        <v>39601</v>
      </c>
      <c r="H627" s="1">
        <f t="shared" si="76"/>
        <v>39600</v>
      </c>
      <c r="I627" s="2">
        <f>IF(SUMIFS($B$2:$B$3564,$A$2:$A$3564,"="&amp;E627)=0,IF(SUMIFS($B$2:$B$3564,$A$2:$A$3564,"="&amp;F627)=0,IF(SUMIFS($B$2:$B$3564,$A$2:$A$3564,"="&amp;G627)=0,SUMIFS($B$2:$B$3564,$A$2:$A$3564,"="&amp;H627),SUMIFS($B$2:$B$3564,$A$2:$A$3564,"="&amp;G627)),SUMIFS($B$2:$B$3564,$A$2:$A$3564,"="&amp;F627)),SUMIFS($B$2:$B$3564,$A$2:$A$3564,"="&amp;E627))</f>
        <v>9.52</v>
      </c>
      <c r="K627" s="2">
        <f>SUMIFS($J$2:$J$3564,$A$2:$A$3564,"&gt;"&amp;E627,$A$2:$A$3564,"&lt;="&amp;A627)</f>
        <v>10.97</v>
      </c>
      <c r="L627" s="2">
        <f t="shared" si="77"/>
        <v>9.6999999999999993</v>
      </c>
      <c r="M627" s="2">
        <f t="shared" si="78"/>
        <v>0.88422971741112111</v>
      </c>
      <c r="N627">
        <f t="shared" si="79"/>
        <v>7.8014204722215954</v>
      </c>
    </row>
    <row r="628" spans="1:14" x14ac:dyDescent="0.3">
      <c r="A628" s="1">
        <v>39611</v>
      </c>
      <c r="B628">
        <v>11.55</v>
      </c>
      <c r="D628">
        <f t="shared" si="72"/>
        <v>4</v>
      </c>
      <c r="E628" s="1">
        <f t="shared" si="73"/>
        <v>39604</v>
      </c>
      <c r="F628" s="1">
        <f t="shared" si="74"/>
        <v>39603</v>
      </c>
      <c r="G628" s="1">
        <f t="shared" si="75"/>
        <v>39602</v>
      </c>
      <c r="H628" s="1">
        <f t="shared" si="76"/>
        <v>39601</v>
      </c>
      <c r="I628" s="2">
        <f>IF(SUMIFS($B$2:$B$3564,$A$2:$A$3564,"="&amp;E628)=0,IF(SUMIFS($B$2:$B$3564,$A$2:$A$3564,"="&amp;F628)=0,IF(SUMIFS($B$2:$B$3564,$A$2:$A$3564,"="&amp;G628)=0,SUMIFS($B$2:$B$3564,$A$2:$A$3564,"="&amp;H628),SUMIFS($B$2:$B$3564,$A$2:$A$3564,"="&amp;G628)),SUMIFS($B$2:$B$3564,$A$2:$A$3564,"="&amp;F628)),SUMIFS($B$2:$B$3564,$A$2:$A$3564,"="&amp;E628))</f>
        <v>9.56</v>
      </c>
      <c r="K628" s="2">
        <f>SUMIFS($J$2:$J$3564,$A$2:$A$3564,"&gt;"&amp;E628,$A$2:$A$3564,"&lt;="&amp;A628)</f>
        <v>10.97</v>
      </c>
      <c r="L628" s="2">
        <f t="shared" si="77"/>
        <v>9.6999999999999993</v>
      </c>
      <c r="M628" s="2">
        <f t="shared" si="78"/>
        <v>0.88422971741112111</v>
      </c>
      <c r="N628">
        <f t="shared" si="79"/>
        <v>6.6059321126690804</v>
      </c>
    </row>
    <row r="629" spans="1:14" x14ac:dyDescent="0.3">
      <c r="A629" s="1">
        <v>39612</v>
      </c>
      <c r="B629">
        <v>11.93</v>
      </c>
      <c r="D629">
        <f t="shared" si="72"/>
        <v>5</v>
      </c>
      <c r="E629" s="1">
        <f t="shared" si="73"/>
        <v>39605</v>
      </c>
      <c r="F629" s="1">
        <f t="shared" si="74"/>
        <v>39604</v>
      </c>
      <c r="G629" s="1">
        <f t="shared" si="75"/>
        <v>39603</v>
      </c>
      <c r="H629" s="1">
        <f t="shared" si="76"/>
        <v>39602</v>
      </c>
      <c r="I629" s="2">
        <f>IF(SUMIFS($B$2:$B$3564,$A$2:$A$3564,"="&amp;E629)=0,IF(SUMIFS($B$2:$B$3564,$A$2:$A$3564,"="&amp;F629)=0,IF(SUMIFS($B$2:$B$3564,$A$2:$A$3564,"="&amp;G629)=0,SUMIFS($B$2:$B$3564,$A$2:$A$3564,"="&amp;H629),SUMIFS($B$2:$B$3564,$A$2:$A$3564,"="&amp;G629)),SUMIFS($B$2:$B$3564,$A$2:$A$3564,"="&amp;F629)),SUMIFS($B$2:$B$3564,$A$2:$A$3564,"="&amp;E629))</f>
        <v>9.74</v>
      </c>
      <c r="K629" s="2">
        <f>SUMIFS($J$2:$J$3564,$A$2:$A$3564,"&gt;"&amp;E629,$A$2:$A$3564,"&lt;="&amp;A629)</f>
        <v>10.97</v>
      </c>
      <c r="L629" s="2">
        <f t="shared" si="77"/>
        <v>9.6999999999999993</v>
      </c>
      <c r="M629" s="2">
        <f t="shared" si="78"/>
        <v>0.88422971741112111</v>
      </c>
      <c r="N629">
        <f t="shared" si="79"/>
        <v>7.9776729677579175</v>
      </c>
    </row>
    <row r="630" spans="1:14" x14ac:dyDescent="0.3">
      <c r="A630" s="1">
        <v>39615</v>
      </c>
      <c r="B630">
        <v>12.27</v>
      </c>
      <c r="D630">
        <f t="shared" si="72"/>
        <v>1</v>
      </c>
      <c r="E630" s="1">
        <f t="shared" si="73"/>
        <v>39608</v>
      </c>
      <c r="F630" s="1">
        <f t="shared" si="74"/>
        <v>39607</v>
      </c>
      <c r="G630" s="1">
        <f t="shared" si="75"/>
        <v>39606</v>
      </c>
      <c r="H630" s="1">
        <f t="shared" si="76"/>
        <v>39605</v>
      </c>
      <c r="I630" s="2">
        <f>IF(SUMIFS($B$2:$B$3564,$A$2:$A$3564,"="&amp;E630)=0,IF(SUMIFS($B$2:$B$3564,$A$2:$A$3564,"="&amp;F630)=0,IF(SUMIFS($B$2:$B$3564,$A$2:$A$3564,"="&amp;G630)=0,SUMIFS($B$2:$B$3564,$A$2:$A$3564,"="&amp;H630),SUMIFS($B$2:$B$3564,$A$2:$A$3564,"="&amp;G630)),SUMIFS($B$2:$B$3564,$A$2:$A$3564,"="&amp;F630)),SUMIFS($B$2:$B$3564,$A$2:$A$3564,"="&amp;E630))</f>
        <v>9.6999999999999993</v>
      </c>
      <c r="K630" s="2">
        <f>SUMIFS($J$2:$J$3564,$A$2:$A$3564,"&gt;"&amp;E630,$A$2:$A$3564,"&lt;="&amp;A630)</f>
        <v>10.97</v>
      </c>
      <c r="L630" s="2">
        <f t="shared" si="77"/>
        <v>9.6999999999999993</v>
      </c>
      <c r="M630" s="2">
        <f t="shared" si="78"/>
        <v>0.88422971741112111</v>
      </c>
      <c r="N630">
        <f t="shared" si="79"/>
        <v>11.199298443568118</v>
      </c>
    </row>
    <row r="631" spans="1:14" x14ac:dyDescent="0.3">
      <c r="A631" s="1">
        <v>39616</v>
      </c>
      <c r="B631">
        <v>12.43</v>
      </c>
      <c r="D631">
        <f t="shared" si="72"/>
        <v>2</v>
      </c>
      <c r="E631" s="1">
        <f t="shared" si="73"/>
        <v>39609</v>
      </c>
      <c r="F631" s="1">
        <f t="shared" si="74"/>
        <v>39608</v>
      </c>
      <c r="G631" s="1">
        <f t="shared" si="75"/>
        <v>39607</v>
      </c>
      <c r="H631" s="1">
        <f t="shared" si="76"/>
        <v>39606</v>
      </c>
      <c r="I631" s="2">
        <f>IF(SUMIFS($B$2:$B$3564,$A$2:$A$3564,"="&amp;E631)=0,IF(SUMIFS($B$2:$B$3564,$A$2:$A$3564,"="&amp;F631)=0,IF(SUMIFS($B$2:$B$3564,$A$2:$A$3564,"="&amp;G631)=0,SUMIFS($B$2:$B$3564,$A$2:$A$3564,"="&amp;H631),SUMIFS($B$2:$B$3564,$A$2:$A$3564,"="&amp;G631)),SUMIFS($B$2:$B$3564,$A$2:$A$3564,"="&amp;F631)),SUMIFS($B$2:$B$3564,$A$2:$A$3564,"="&amp;E631))</f>
        <v>11.05</v>
      </c>
      <c r="K631" s="2">
        <f>SUMIFS($J$2:$J$3564,$A$2:$A$3564,"&gt;"&amp;E631,$A$2:$A$3564,"&lt;="&amp;A631)</f>
        <v>0</v>
      </c>
      <c r="L631" s="2">
        <f t="shared" si="77"/>
        <v>0</v>
      </c>
      <c r="M631" s="2">
        <f t="shared" si="78"/>
        <v>1</v>
      </c>
      <c r="N631">
        <f t="shared" si="79"/>
        <v>11.768247755885792</v>
      </c>
    </row>
    <row r="632" spans="1:14" x14ac:dyDescent="0.3">
      <c r="A632" s="1">
        <v>39617</v>
      </c>
      <c r="B632">
        <v>12.89</v>
      </c>
      <c r="D632">
        <f t="shared" si="72"/>
        <v>3</v>
      </c>
      <c r="E632" s="1">
        <f t="shared" si="73"/>
        <v>39610</v>
      </c>
      <c r="F632" s="1">
        <f t="shared" si="74"/>
        <v>39609</v>
      </c>
      <c r="G632" s="1">
        <f t="shared" si="75"/>
        <v>39608</v>
      </c>
      <c r="H632" s="1">
        <f t="shared" si="76"/>
        <v>39607</v>
      </c>
      <c r="I632" s="2">
        <f>IF(SUMIFS($B$2:$B$3564,$A$2:$A$3564,"="&amp;E632)=0,IF(SUMIFS($B$2:$B$3564,$A$2:$A$3564,"="&amp;F632)=0,IF(SUMIFS($B$2:$B$3564,$A$2:$A$3564,"="&amp;G632)=0,SUMIFS($B$2:$B$3564,$A$2:$A$3564,"="&amp;H632),SUMIFS($B$2:$B$3564,$A$2:$A$3564,"="&amp;G632)),SUMIFS($B$2:$B$3564,$A$2:$A$3564,"="&amp;F632)),SUMIFS($B$2:$B$3564,$A$2:$A$3564,"="&amp;E632))</f>
        <v>11.64</v>
      </c>
      <c r="K632" s="2">
        <f>SUMIFS($J$2:$J$3564,$A$2:$A$3564,"&gt;"&amp;E632,$A$2:$A$3564,"&lt;="&amp;A632)</f>
        <v>0</v>
      </c>
      <c r="L632" s="2">
        <f t="shared" si="77"/>
        <v>0</v>
      </c>
      <c r="M632" s="2">
        <f t="shared" si="78"/>
        <v>1</v>
      </c>
      <c r="N632">
        <f t="shared" si="79"/>
        <v>10.20043746478043</v>
      </c>
    </row>
    <row r="633" spans="1:14" x14ac:dyDescent="0.3">
      <c r="A633" s="1">
        <v>39618</v>
      </c>
      <c r="B633">
        <v>12.71</v>
      </c>
      <c r="D633">
        <f t="shared" si="72"/>
        <v>4</v>
      </c>
      <c r="E633" s="1">
        <f t="shared" si="73"/>
        <v>39611</v>
      </c>
      <c r="F633" s="1">
        <f t="shared" si="74"/>
        <v>39610</v>
      </c>
      <c r="G633" s="1">
        <f t="shared" si="75"/>
        <v>39609</v>
      </c>
      <c r="H633" s="1">
        <f t="shared" si="76"/>
        <v>39608</v>
      </c>
      <c r="I633" s="2">
        <f>IF(SUMIFS($B$2:$B$3564,$A$2:$A$3564,"="&amp;E633)=0,IF(SUMIFS($B$2:$B$3564,$A$2:$A$3564,"="&amp;F633)=0,IF(SUMIFS($B$2:$B$3564,$A$2:$A$3564,"="&amp;G633)=0,SUMIFS($B$2:$B$3564,$A$2:$A$3564,"="&amp;H633),SUMIFS($B$2:$B$3564,$A$2:$A$3564,"="&amp;G633)),SUMIFS($B$2:$B$3564,$A$2:$A$3564,"="&amp;F633)),SUMIFS($B$2:$B$3564,$A$2:$A$3564,"="&amp;E633))</f>
        <v>11.55</v>
      </c>
      <c r="K633" s="2">
        <f>SUMIFS($J$2:$J$3564,$A$2:$A$3564,"&gt;"&amp;E633,$A$2:$A$3564,"&lt;="&amp;A633)</f>
        <v>0</v>
      </c>
      <c r="L633" s="2">
        <f t="shared" si="77"/>
        <v>0</v>
      </c>
      <c r="M633" s="2">
        <f t="shared" si="78"/>
        <v>1</v>
      </c>
      <c r="N633">
        <f t="shared" si="79"/>
        <v>9.570364823356023</v>
      </c>
    </row>
    <row r="634" spans="1:14" x14ac:dyDescent="0.3">
      <c r="A634" s="1">
        <v>39619</v>
      </c>
      <c r="B634">
        <v>13.08</v>
      </c>
      <c r="D634">
        <f t="shared" si="72"/>
        <v>5</v>
      </c>
      <c r="E634" s="1">
        <f t="shared" si="73"/>
        <v>39612</v>
      </c>
      <c r="F634" s="1">
        <f t="shared" si="74"/>
        <v>39611</v>
      </c>
      <c r="G634" s="1">
        <f t="shared" si="75"/>
        <v>39610</v>
      </c>
      <c r="H634" s="1">
        <f t="shared" si="76"/>
        <v>39609</v>
      </c>
      <c r="I634" s="2">
        <f>IF(SUMIFS($B$2:$B$3564,$A$2:$A$3564,"="&amp;E634)=0,IF(SUMIFS($B$2:$B$3564,$A$2:$A$3564,"="&amp;F634)=0,IF(SUMIFS($B$2:$B$3564,$A$2:$A$3564,"="&amp;G634)=0,SUMIFS($B$2:$B$3564,$A$2:$A$3564,"="&amp;H634),SUMIFS($B$2:$B$3564,$A$2:$A$3564,"="&amp;G634)),SUMIFS($B$2:$B$3564,$A$2:$A$3564,"="&amp;F634)),SUMIFS($B$2:$B$3564,$A$2:$A$3564,"="&amp;E634))</f>
        <v>11.93</v>
      </c>
      <c r="K634" s="2">
        <f>SUMIFS($J$2:$J$3564,$A$2:$A$3564,"&gt;"&amp;E634,$A$2:$A$3564,"&lt;="&amp;A634)</f>
        <v>0</v>
      </c>
      <c r="L634" s="2">
        <f t="shared" si="77"/>
        <v>0</v>
      </c>
      <c r="M634" s="2">
        <f t="shared" si="78"/>
        <v>1</v>
      </c>
      <c r="N634">
        <f t="shared" si="79"/>
        <v>9.2028109919227887</v>
      </c>
    </row>
    <row r="635" spans="1:14" x14ac:dyDescent="0.3">
      <c r="A635" s="1">
        <v>39622</v>
      </c>
      <c r="B635">
        <v>12.87</v>
      </c>
      <c r="D635">
        <f t="shared" si="72"/>
        <v>1</v>
      </c>
      <c r="E635" s="1">
        <f t="shared" si="73"/>
        <v>39615</v>
      </c>
      <c r="F635" s="1">
        <f t="shared" si="74"/>
        <v>39614</v>
      </c>
      <c r="G635" s="1">
        <f t="shared" si="75"/>
        <v>39613</v>
      </c>
      <c r="H635" s="1">
        <f t="shared" si="76"/>
        <v>39612</v>
      </c>
      <c r="I635" s="2">
        <f>IF(SUMIFS($B$2:$B$3564,$A$2:$A$3564,"="&amp;E635)=0,IF(SUMIFS($B$2:$B$3564,$A$2:$A$3564,"="&amp;F635)=0,IF(SUMIFS($B$2:$B$3564,$A$2:$A$3564,"="&amp;G635)=0,SUMIFS($B$2:$B$3564,$A$2:$A$3564,"="&amp;H635),SUMIFS($B$2:$B$3564,$A$2:$A$3564,"="&amp;G635)),SUMIFS($B$2:$B$3564,$A$2:$A$3564,"="&amp;F635)),SUMIFS($B$2:$B$3564,$A$2:$A$3564,"="&amp;E635))</f>
        <v>12.27</v>
      </c>
      <c r="K635" s="2">
        <f>SUMIFS($J$2:$J$3564,$A$2:$A$3564,"&gt;"&amp;E635,$A$2:$A$3564,"&lt;="&amp;A635)</f>
        <v>0</v>
      </c>
      <c r="L635" s="2">
        <f t="shared" si="77"/>
        <v>0</v>
      </c>
      <c r="M635" s="2">
        <f t="shared" si="78"/>
        <v>1</v>
      </c>
      <c r="N635">
        <f t="shared" si="79"/>
        <v>4.7741762885215229</v>
      </c>
    </row>
    <row r="636" spans="1:14" x14ac:dyDescent="0.3">
      <c r="A636" s="1">
        <v>39623</v>
      </c>
      <c r="B636">
        <v>12.71</v>
      </c>
      <c r="D636">
        <f t="shared" si="72"/>
        <v>2</v>
      </c>
      <c r="E636" s="1">
        <f t="shared" si="73"/>
        <v>39616</v>
      </c>
      <c r="F636" s="1">
        <f t="shared" si="74"/>
        <v>39615</v>
      </c>
      <c r="G636" s="1">
        <f t="shared" si="75"/>
        <v>39614</v>
      </c>
      <c r="H636" s="1">
        <f t="shared" si="76"/>
        <v>39613</v>
      </c>
      <c r="I636" s="2">
        <f>IF(SUMIFS($B$2:$B$3564,$A$2:$A$3564,"="&amp;E636)=0,IF(SUMIFS($B$2:$B$3564,$A$2:$A$3564,"="&amp;F636)=0,IF(SUMIFS($B$2:$B$3564,$A$2:$A$3564,"="&amp;G636)=0,SUMIFS($B$2:$B$3564,$A$2:$A$3564,"="&amp;H636),SUMIFS($B$2:$B$3564,$A$2:$A$3564,"="&amp;G636)),SUMIFS($B$2:$B$3564,$A$2:$A$3564,"="&amp;F636)),SUMIFS($B$2:$B$3564,$A$2:$A$3564,"="&amp;E636))</f>
        <v>12.43</v>
      </c>
      <c r="K636" s="2">
        <f>SUMIFS($J$2:$J$3564,$A$2:$A$3564,"&gt;"&amp;E636,$A$2:$A$3564,"&lt;="&amp;A636)</f>
        <v>0</v>
      </c>
      <c r="L636" s="2">
        <f t="shared" si="77"/>
        <v>0</v>
      </c>
      <c r="M636" s="2">
        <f t="shared" si="78"/>
        <v>1</v>
      </c>
      <c r="N636">
        <f t="shared" si="79"/>
        <v>2.2276179678742971</v>
      </c>
    </row>
    <row r="637" spans="1:14" x14ac:dyDescent="0.3">
      <c r="A637" s="1">
        <v>39624</v>
      </c>
      <c r="B637">
        <v>12.65</v>
      </c>
      <c r="D637">
        <f t="shared" si="72"/>
        <v>3</v>
      </c>
      <c r="E637" s="1">
        <f t="shared" si="73"/>
        <v>39617</v>
      </c>
      <c r="F637" s="1">
        <f t="shared" si="74"/>
        <v>39616</v>
      </c>
      <c r="G637" s="1">
        <f t="shared" si="75"/>
        <v>39615</v>
      </c>
      <c r="H637" s="1">
        <f t="shared" si="76"/>
        <v>39614</v>
      </c>
      <c r="I637" s="2">
        <f>IF(SUMIFS($B$2:$B$3564,$A$2:$A$3564,"="&amp;E637)=0,IF(SUMIFS($B$2:$B$3564,$A$2:$A$3564,"="&amp;F637)=0,IF(SUMIFS($B$2:$B$3564,$A$2:$A$3564,"="&amp;G637)=0,SUMIFS($B$2:$B$3564,$A$2:$A$3564,"="&amp;H637),SUMIFS($B$2:$B$3564,$A$2:$A$3564,"="&amp;G637)),SUMIFS($B$2:$B$3564,$A$2:$A$3564,"="&amp;F637)),SUMIFS($B$2:$B$3564,$A$2:$A$3564,"="&amp;E637))</f>
        <v>12.89</v>
      </c>
      <c r="K637" s="2">
        <f>SUMIFS($J$2:$J$3564,$A$2:$A$3564,"&gt;"&amp;E637,$A$2:$A$3564,"&lt;="&amp;A637)</f>
        <v>0</v>
      </c>
      <c r="L637" s="2">
        <f t="shared" si="77"/>
        <v>0</v>
      </c>
      <c r="M637" s="2">
        <f t="shared" si="78"/>
        <v>1</v>
      </c>
      <c r="N637">
        <f t="shared" si="79"/>
        <v>-1.8794601777566775</v>
      </c>
    </row>
    <row r="638" spans="1:14" x14ac:dyDescent="0.3">
      <c r="A638" s="1">
        <v>39625</v>
      </c>
      <c r="B638">
        <v>12.95</v>
      </c>
      <c r="D638">
        <f t="shared" si="72"/>
        <v>4</v>
      </c>
      <c r="E638" s="1">
        <f t="shared" si="73"/>
        <v>39618</v>
      </c>
      <c r="F638" s="1">
        <f t="shared" si="74"/>
        <v>39617</v>
      </c>
      <c r="G638" s="1">
        <f t="shared" si="75"/>
        <v>39616</v>
      </c>
      <c r="H638" s="1">
        <f t="shared" si="76"/>
        <v>39615</v>
      </c>
      <c r="I638" s="2">
        <f>IF(SUMIFS($B$2:$B$3564,$A$2:$A$3564,"="&amp;E638)=0,IF(SUMIFS($B$2:$B$3564,$A$2:$A$3564,"="&amp;F638)=0,IF(SUMIFS($B$2:$B$3564,$A$2:$A$3564,"="&amp;G638)=0,SUMIFS($B$2:$B$3564,$A$2:$A$3564,"="&amp;H638),SUMIFS($B$2:$B$3564,$A$2:$A$3564,"="&amp;G638)),SUMIFS($B$2:$B$3564,$A$2:$A$3564,"="&amp;F638)),SUMIFS($B$2:$B$3564,$A$2:$A$3564,"="&amp;E638))</f>
        <v>12.71</v>
      </c>
      <c r="K638" s="2">
        <f>SUMIFS($J$2:$J$3564,$A$2:$A$3564,"&gt;"&amp;E638,$A$2:$A$3564,"&lt;="&amp;A638)</f>
        <v>0</v>
      </c>
      <c r="L638" s="2">
        <f t="shared" si="77"/>
        <v>0</v>
      </c>
      <c r="M638" s="2">
        <f t="shared" si="78"/>
        <v>1</v>
      </c>
      <c r="N638">
        <f t="shared" si="79"/>
        <v>1.8706702944183999</v>
      </c>
    </row>
    <row r="639" spans="1:14" x14ac:dyDescent="0.3">
      <c r="A639" s="1">
        <v>39626</v>
      </c>
      <c r="B639">
        <v>12.74</v>
      </c>
      <c r="D639">
        <f t="shared" si="72"/>
        <v>5</v>
      </c>
      <c r="E639" s="1">
        <f t="shared" si="73"/>
        <v>39619</v>
      </c>
      <c r="F639" s="1">
        <f t="shared" si="74"/>
        <v>39618</v>
      </c>
      <c r="G639" s="1">
        <f t="shared" si="75"/>
        <v>39617</v>
      </c>
      <c r="H639" s="1">
        <f t="shared" si="76"/>
        <v>39616</v>
      </c>
      <c r="I639" s="2">
        <f>IF(SUMIFS($B$2:$B$3564,$A$2:$A$3564,"="&amp;E639)=0,IF(SUMIFS($B$2:$B$3564,$A$2:$A$3564,"="&amp;F639)=0,IF(SUMIFS($B$2:$B$3564,$A$2:$A$3564,"="&amp;G639)=0,SUMIFS($B$2:$B$3564,$A$2:$A$3564,"="&amp;H639),SUMIFS($B$2:$B$3564,$A$2:$A$3564,"="&amp;G639)),SUMIFS($B$2:$B$3564,$A$2:$A$3564,"="&amp;F639)),SUMIFS($B$2:$B$3564,$A$2:$A$3564,"="&amp;E639))</f>
        <v>13.08</v>
      </c>
      <c r="K639" s="2">
        <f>SUMIFS($J$2:$J$3564,$A$2:$A$3564,"&gt;"&amp;E639,$A$2:$A$3564,"&lt;="&amp;A639)</f>
        <v>0</v>
      </c>
      <c r="L639" s="2">
        <f t="shared" si="77"/>
        <v>0</v>
      </c>
      <c r="M639" s="2">
        <f t="shared" si="78"/>
        <v>1</v>
      </c>
      <c r="N639">
        <f t="shared" si="79"/>
        <v>-2.6337695885035348</v>
      </c>
    </row>
    <row r="640" spans="1:14" x14ac:dyDescent="0.3">
      <c r="A640" s="1">
        <v>39629</v>
      </c>
      <c r="B640">
        <v>13.1</v>
      </c>
      <c r="D640">
        <f t="shared" si="72"/>
        <v>1</v>
      </c>
      <c r="E640" s="1">
        <f t="shared" si="73"/>
        <v>39622</v>
      </c>
      <c r="F640" s="1">
        <f t="shared" si="74"/>
        <v>39621</v>
      </c>
      <c r="G640" s="1">
        <f t="shared" si="75"/>
        <v>39620</v>
      </c>
      <c r="H640" s="1">
        <f t="shared" si="76"/>
        <v>39619</v>
      </c>
      <c r="I640" s="2">
        <f>IF(SUMIFS($B$2:$B$3564,$A$2:$A$3564,"="&amp;E640)=0,IF(SUMIFS($B$2:$B$3564,$A$2:$A$3564,"="&amp;F640)=0,IF(SUMIFS($B$2:$B$3564,$A$2:$A$3564,"="&amp;G640)=0,SUMIFS($B$2:$B$3564,$A$2:$A$3564,"="&amp;H640),SUMIFS($B$2:$B$3564,$A$2:$A$3564,"="&amp;G640)),SUMIFS($B$2:$B$3564,$A$2:$A$3564,"="&amp;F640)),SUMIFS($B$2:$B$3564,$A$2:$A$3564,"="&amp;E640))</f>
        <v>12.87</v>
      </c>
      <c r="K640" s="2">
        <f>SUMIFS($J$2:$J$3564,$A$2:$A$3564,"&gt;"&amp;E640,$A$2:$A$3564,"&lt;="&amp;A640)</f>
        <v>0</v>
      </c>
      <c r="L640" s="2">
        <f t="shared" si="77"/>
        <v>0</v>
      </c>
      <c r="M640" s="2">
        <f t="shared" si="78"/>
        <v>1</v>
      </c>
      <c r="N640">
        <f t="shared" si="79"/>
        <v>1.7713208599070662</v>
      </c>
    </row>
    <row r="641" spans="1:14" x14ac:dyDescent="0.3">
      <c r="A641" s="1">
        <v>39630</v>
      </c>
      <c r="B641">
        <v>13.72</v>
      </c>
      <c r="D641">
        <f t="shared" si="72"/>
        <v>2</v>
      </c>
      <c r="E641" s="1">
        <f t="shared" si="73"/>
        <v>39623</v>
      </c>
      <c r="F641" s="1">
        <f t="shared" si="74"/>
        <v>39622</v>
      </c>
      <c r="G641" s="1">
        <f t="shared" si="75"/>
        <v>39621</v>
      </c>
      <c r="H641" s="1">
        <f t="shared" si="76"/>
        <v>39620</v>
      </c>
      <c r="I641" s="2">
        <f>IF(SUMIFS($B$2:$B$3564,$A$2:$A$3564,"="&amp;E641)=0,IF(SUMIFS($B$2:$B$3564,$A$2:$A$3564,"="&amp;F641)=0,IF(SUMIFS($B$2:$B$3564,$A$2:$A$3564,"="&amp;G641)=0,SUMIFS($B$2:$B$3564,$A$2:$A$3564,"="&amp;H641),SUMIFS($B$2:$B$3564,$A$2:$A$3564,"="&amp;G641)),SUMIFS($B$2:$B$3564,$A$2:$A$3564,"="&amp;F641)),SUMIFS($B$2:$B$3564,$A$2:$A$3564,"="&amp;E641))</f>
        <v>12.71</v>
      </c>
      <c r="K641" s="2">
        <f>SUMIFS($J$2:$J$3564,$A$2:$A$3564,"&gt;"&amp;E641,$A$2:$A$3564,"&lt;="&amp;A641)</f>
        <v>0</v>
      </c>
      <c r="L641" s="2">
        <f t="shared" si="77"/>
        <v>0</v>
      </c>
      <c r="M641" s="2">
        <f t="shared" si="78"/>
        <v>1</v>
      </c>
      <c r="N641">
        <f t="shared" si="79"/>
        <v>7.6465537096376384</v>
      </c>
    </row>
    <row r="642" spans="1:14" x14ac:dyDescent="0.3">
      <c r="A642" s="1">
        <v>39631</v>
      </c>
      <c r="B642">
        <v>13.98</v>
      </c>
      <c r="D642">
        <f t="shared" si="72"/>
        <v>3</v>
      </c>
      <c r="E642" s="1">
        <f t="shared" si="73"/>
        <v>39624</v>
      </c>
      <c r="F642" s="1">
        <f t="shared" si="74"/>
        <v>39623</v>
      </c>
      <c r="G642" s="1">
        <f t="shared" si="75"/>
        <v>39622</v>
      </c>
      <c r="H642" s="1">
        <f t="shared" si="76"/>
        <v>39621</v>
      </c>
      <c r="I642" s="2">
        <f>IF(SUMIFS($B$2:$B$3564,$A$2:$A$3564,"="&amp;E642)=0,IF(SUMIFS($B$2:$B$3564,$A$2:$A$3564,"="&amp;F642)=0,IF(SUMIFS($B$2:$B$3564,$A$2:$A$3564,"="&amp;G642)=0,SUMIFS($B$2:$B$3564,$A$2:$A$3564,"="&amp;H642),SUMIFS($B$2:$B$3564,$A$2:$A$3564,"="&amp;G642)),SUMIFS($B$2:$B$3564,$A$2:$A$3564,"="&amp;F642)),SUMIFS($B$2:$B$3564,$A$2:$A$3564,"="&amp;E642))</f>
        <v>12.65</v>
      </c>
      <c r="K642" s="2">
        <f>SUMIFS($J$2:$J$3564,$A$2:$A$3564,"&gt;"&amp;E642,$A$2:$A$3564,"&lt;="&amp;A642)</f>
        <v>0</v>
      </c>
      <c r="L642" s="2">
        <f t="shared" si="77"/>
        <v>0</v>
      </c>
      <c r="M642" s="2">
        <f t="shared" si="78"/>
        <v>1</v>
      </c>
      <c r="N642">
        <f t="shared" si="79"/>
        <v>9.9970521632134997</v>
      </c>
    </row>
    <row r="643" spans="1:14" x14ac:dyDescent="0.3">
      <c r="A643" s="1">
        <v>39632</v>
      </c>
      <c r="B643">
        <v>13.91</v>
      </c>
      <c r="D643">
        <f t="shared" ref="D643:D706" si="80">WEEKDAY(A643,2)</f>
        <v>4</v>
      </c>
      <c r="E643" s="1">
        <f t="shared" si="73"/>
        <v>39625</v>
      </c>
      <c r="F643" s="1">
        <f t="shared" si="74"/>
        <v>39624</v>
      </c>
      <c r="G643" s="1">
        <f t="shared" si="75"/>
        <v>39623</v>
      </c>
      <c r="H643" s="1">
        <f t="shared" si="76"/>
        <v>39622</v>
      </c>
      <c r="I643" s="2">
        <f>IF(SUMIFS($B$2:$B$3564,$A$2:$A$3564,"="&amp;E643)=0,IF(SUMIFS($B$2:$B$3564,$A$2:$A$3564,"="&amp;F643)=0,IF(SUMIFS($B$2:$B$3564,$A$2:$A$3564,"="&amp;G643)=0,SUMIFS($B$2:$B$3564,$A$2:$A$3564,"="&amp;H643),SUMIFS($B$2:$B$3564,$A$2:$A$3564,"="&amp;G643)),SUMIFS($B$2:$B$3564,$A$2:$A$3564,"="&amp;F643)),SUMIFS($B$2:$B$3564,$A$2:$A$3564,"="&amp;E643))</f>
        <v>12.95</v>
      </c>
      <c r="K643" s="2">
        <f>SUMIFS($J$2:$J$3564,$A$2:$A$3564,"&gt;"&amp;E643,$A$2:$A$3564,"&lt;="&amp;A643)</f>
        <v>0</v>
      </c>
      <c r="L643" s="2">
        <f t="shared" si="77"/>
        <v>0</v>
      </c>
      <c r="M643" s="2">
        <f t="shared" si="78"/>
        <v>1</v>
      </c>
      <c r="N643">
        <f t="shared" si="79"/>
        <v>7.151221778980493</v>
      </c>
    </row>
    <row r="644" spans="1:14" x14ac:dyDescent="0.3">
      <c r="A644" s="1">
        <v>39636</v>
      </c>
      <c r="B644">
        <v>13.52</v>
      </c>
      <c r="D644">
        <f t="shared" si="80"/>
        <v>1</v>
      </c>
      <c r="E644" s="1">
        <f t="shared" si="73"/>
        <v>39629</v>
      </c>
      <c r="F644" s="1">
        <f t="shared" si="74"/>
        <v>39628</v>
      </c>
      <c r="G644" s="1">
        <f t="shared" si="75"/>
        <v>39627</v>
      </c>
      <c r="H644" s="1">
        <f t="shared" si="76"/>
        <v>39626</v>
      </c>
      <c r="I644" s="2">
        <f>IF(SUMIFS($B$2:$B$3564,$A$2:$A$3564,"="&amp;E644)=0,IF(SUMIFS($B$2:$B$3564,$A$2:$A$3564,"="&amp;F644)=0,IF(SUMIFS($B$2:$B$3564,$A$2:$A$3564,"="&amp;G644)=0,SUMIFS($B$2:$B$3564,$A$2:$A$3564,"="&amp;H644),SUMIFS($B$2:$B$3564,$A$2:$A$3564,"="&amp;G644)),SUMIFS($B$2:$B$3564,$A$2:$A$3564,"="&amp;F644)),SUMIFS($B$2:$B$3564,$A$2:$A$3564,"="&amp;E644))</f>
        <v>13.1</v>
      </c>
      <c r="K644" s="2">
        <f>SUMIFS($J$2:$J$3564,$A$2:$A$3564,"&gt;"&amp;E644,$A$2:$A$3564,"&lt;="&amp;A644)</f>
        <v>0</v>
      </c>
      <c r="L644" s="2">
        <f t="shared" si="77"/>
        <v>0</v>
      </c>
      <c r="M644" s="2">
        <f t="shared" si="78"/>
        <v>1</v>
      </c>
      <c r="N644">
        <f t="shared" si="79"/>
        <v>3.1557840407712074</v>
      </c>
    </row>
    <row r="645" spans="1:14" x14ac:dyDescent="0.3">
      <c r="A645" s="1">
        <v>39637</v>
      </c>
      <c r="B645">
        <v>13.75</v>
      </c>
      <c r="D645">
        <f t="shared" si="80"/>
        <v>2</v>
      </c>
      <c r="E645" s="1">
        <f t="shared" si="73"/>
        <v>39630</v>
      </c>
      <c r="F645" s="1">
        <f t="shared" si="74"/>
        <v>39629</v>
      </c>
      <c r="G645" s="1">
        <f t="shared" si="75"/>
        <v>39628</v>
      </c>
      <c r="H645" s="1">
        <f t="shared" si="76"/>
        <v>39627</v>
      </c>
      <c r="I645" s="2">
        <f>IF(SUMIFS($B$2:$B$3564,$A$2:$A$3564,"="&amp;E645)=0,IF(SUMIFS($B$2:$B$3564,$A$2:$A$3564,"="&amp;F645)=0,IF(SUMIFS($B$2:$B$3564,$A$2:$A$3564,"="&amp;G645)=0,SUMIFS($B$2:$B$3564,$A$2:$A$3564,"="&amp;H645),SUMIFS($B$2:$B$3564,$A$2:$A$3564,"="&amp;G645)),SUMIFS($B$2:$B$3564,$A$2:$A$3564,"="&amp;F645)),SUMIFS($B$2:$B$3564,$A$2:$A$3564,"="&amp;E645))</f>
        <v>13.72</v>
      </c>
      <c r="K645" s="2">
        <f>SUMIFS($J$2:$J$3564,$A$2:$A$3564,"&gt;"&amp;E645,$A$2:$A$3564,"&lt;="&amp;A645)</f>
        <v>0</v>
      </c>
      <c r="L645" s="2">
        <f t="shared" si="77"/>
        <v>0</v>
      </c>
      <c r="M645" s="2">
        <f t="shared" si="78"/>
        <v>1</v>
      </c>
      <c r="N645">
        <f t="shared" si="79"/>
        <v>0.21842018148409856</v>
      </c>
    </row>
    <row r="646" spans="1:14" x14ac:dyDescent="0.3">
      <c r="A646" s="1">
        <v>39638</v>
      </c>
      <c r="B646">
        <v>13.86</v>
      </c>
      <c r="D646">
        <f t="shared" si="80"/>
        <v>3</v>
      </c>
      <c r="E646" s="1">
        <f t="shared" si="73"/>
        <v>39631</v>
      </c>
      <c r="F646" s="1">
        <f t="shared" si="74"/>
        <v>39630</v>
      </c>
      <c r="G646" s="1">
        <f t="shared" si="75"/>
        <v>39629</v>
      </c>
      <c r="H646" s="1">
        <f t="shared" si="76"/>
        <v>39628</v>
      </c>
      <c r="I646" s="2">
        <f>IF(SUMIFS($B$2:$B$3564,$A$2:$A$3564,"="&amp;E646)=0,IF(SUMIFS($B$2:$B$3564,$A$2:$A$3564,"="&amp;F646)=0,IF(SUMIFS($B$2:$B$3564,$A$2:$A$3564,"="&amp;G646)=0,SUMIFS($B$2:$B$3564,$A$2:$A$3564,"="&amp;H646),SUMIFS($B$2:$B$3564,$A$2:$A$3564,"="&amp;G646)),SUMIFS($B$2:$B$3564,$A$2:$A$3564,"="&amp;F646)),SUMIFS($B$2:$B$3564,$A$2:$A$3564,"="&amp;E646))</f>
        <v>13.98</v>
      </c>
      <c r="K646" s="2">
        <f>SUMIFS($J$2:$J$3564,$A$2:$A$3564,"&gt;"&amp;E646,$A$2:$A$3564,"&lt;="&amp;A646)</f>
        <v>0</v>
      </c>
      <c r="L646" s="2">
        <f t="shared" si="77"/>
        <v>0</v>
      </c>
      <c r="M646" s="2">
        <f t="shared" si="78"/>
        <v>1</v>
      </c>
      <c r="N646">
        <f t="shared" si="79"/>
        <v>-0.86207430439070887</v>
      </c>
    </row>
    <row r="647" spans="1:14" x14ac:dyDescent="0.3">
      <c r="A647" s="1">
        <v>39639</v>
      </c>
      <c r="B647">
        <v>13.61</v>
      </c>
      <c r="D647">
        <f t="shared" si="80"/>
        <v>4</v>
      </c>
      <c r="E647" s="1">
        <f t="shared" si="73"/>
        <v>39632</v>
      </c>
      <c r="F647" s="1">
        <f t="shared" si="74"/>
        <v>39631</v>
      </c>
      <c r="G647" s="1">
        <f t="shared" si="75"/>
        <v>39630</v>
      </c>
      <c r="H647" s="1">
        <f t="shared" si="76"/>
        <v>39629</v>
      </c>
      <c r="I647" s="2">
        <f>IF(SUMIFS($B$2:$B$3564,$A$2:$A$3564,"="&amp;E647)=0,IF(SUMIFS($B$2:$B$3564,$A$2:$A$3564,"="&amp;F647)=0,IF(SUMIFS($B$2:$B$3564,$A$2:$A$3564,"="&amp;G647)=0,SUMIFS($B$2:$B$3564,$A$2:$A$3564,"="&amp;H647),SUMIFS($B$2:$B$3564,$A$2:$A$3564,"="&amp;G647)),SUMIFS($B$2:$B$3564,$A$2:$A$3564,"="&amp;F647)),SUMIFS($B$2:$B$3564,$A$2:$A$3564,"="&amp;E647))</f>
        <v>13.91</v>
      </c>
      <c r="K647" s="2">
        <f>SUMIFS($J$2:$J$3564,$A$2:$A$3564,"&gt;"&amp;E647,$A$2:$A$3564,"&lt;="&amp;A647)</f>
        <v>0</v>
      </c>
      <c r="L647" s="2">
        <f t="shared" si="77"/>
        <v>0</v>
      </c>
      <c r="M647" s="2">
        <f t="shared" si="78"/>
        <v>1</v>
      </c>
      <c r="N647">
        <f t="shared" si="79"/>
        <v>-2.1803189271976908</v>
      </c>
    </row>
    <row r="648" spans="1:14" x14ac:dyDescent="0.3">
      <c r="A648" s="1">
        <v>39640</v>
      </c>
      <c r="B648">
        <v>13.99</v>
      </c>
      <c r="D648">
        <f t="shared" si="80"/>
        <v>5</v>
      </c>
      <c r="E648" s="1">
        <f t="shared" ref="E648:E711" si="81">A648-7</f>
        <v>39633</v>
      </c>
      <c r="F648" s="1">
        <f t="shared" si="74"/>
        <v>39632</v>
      </c>
      <c r="G648" s="1">
        <f t="shared" si="75"/>
        <v>39631</v>
      </c>
      <c r="H648" s="1">
        <f t="shared" si="76"/>
        <v>39630</v>
      </c>
      <c r="I648" s="2">
        <f>IF(SUMIFS($B$2:$B$3564,$A$2:$A$3564,"="&amp;E648)=0,IF(SUMIFS($B$2:$B$3564,$A$2:$A$3564,"="&amp;F648)=0,IF(SUMIFS($B$2:$B$3564,$A$2:$A$3564,"="&amp;G648)=0,SUMIFS($B$2:$B$3564,$A$2:$A$3564,"="&amp;H648),SUMIFS($B$2:$B$3564,$A$2:$A$3564,"="&amp;G648)),SUMIFS($B$2:$B$3564,$A$2:$A$3564,"="&amp;F648)),SUMIFS($B$2:$B$3564,$A$2:$A$3564,"="&amp;E648))</f>
        <v>13.91</v>
      </c>
      <c r="K648" s="2">
        <f>SUMIFS($J$2:$J$3564,$A$2:$A$3564,"&gt;"&amp;E648,$A$2:$A$3564,"&lt;="&amp;A648)</f>
        <v>0</v>
      </c>
      <c r="L648" s="2">
        <f t="shared" si="77"/>
        <v>0</v>
      </c>
      <c r="M648" s="2">
        <f t="shared" si="78"/>
        <v>1</v>
      </c>
      <c r="N648">
        <f t="shared" si="79"/>
        <v>0.57347827420381814</v>
      </c>
    </row>
    <row r="649" spans="1:14" x14ac:dyDescent="0.3">
      <c r="A649" s="1">
        <v>39643</v>
      </c>
      <c r="B649">
        <v>13.59</v>
      </c>
      <c r="D649">
        <f t="shared" si="80"/>
        <v>1</v>
      </c>
      <c r="E649" s="1">
        <f t="shared" si="81"/>
        <v>39636</v>
      </c>
      <c r="F649" s="1">
        <f t="shared" ref="F649:F712" si="82">E649-1</f>
        <v>39635</v>
      </c>
      <c r="G649" s="1">
        <f t="shared" ref="G649:G712" si="83">E649-2</f>
        <v>39634</v>
      </c>
      <c r="H649" s="1">
        <f t="shared" ref="H649:H712" si="84">E649-3</f>
        <v>39633</v>
      </c>
      <c r="I649" s="2">
        <f>IF(SUMIFS($B$2:$B$3564,$A$2:$A$3564,"="&amp;E649)=0,IF(SUMIFS($B$2:$B$3564,$A$2:$A$3564,"="&amp;F649)=0,IF(SUMIFS($B$2:$B$3564,$A$2:$A$3564,"="&amp;G649)=0,SUMIFS($B$2:$B$3564,$A$2:$A$3564,"="&amp;H649),SUMIFS($B$2:$B$3564,$A$2:$A$3564,"="&amp;G649)),SUMIFS($B$2:$B$3564,$A$2:$A$3564,"="&amp;F649)),SUMIFS($B$2:$B$3564,$A$2:$A$3564,"="&amp;E649))</f>
        <v>13.52</v>
      </c>
      <c r="K649" s="2">
        <f>SUMIFS($J$2:$J$3564,$A$2:$A$3564,"&gt;"&amp;E649,$A$2:$A$3564,"&lt;="&amp;A649)</f>
        <v>0</v>
      </c>
      <c r="L649" s="2">
        <f t="shared" si="77"/>
        <v>0</v>
      </c>
      <c r="M649" s="2">
        <f t="shared" si="78"/>
        <v>1</v>
      </c>
      <c r="N649">
        <f t="shared" si="79"/>
        <v>0.51641575482343105</v>
      </c>
    </row>
    <row r="650" spans="1:14" x14ac:dyDescent="0.3">
      <c r="A650" s="1">
        <v>39644</v>
      </c>
      <c r="B650">
        <v>13.93</v>
      </c>
      <c r="D650">
        <f t="shared" si="80"/>
        <v>2</v>
      </c>
      <c r="E650" s="1">
        <f t="shared" si="81"/>
        <v>39637</v>
      </c>
      <c r="F650" s="1">
        <f t="shared" si="82"/>
        <v>39636</v>
      </c>
      <c r="G650" s="1">
        <f t="shared" si="83"/>
        <v>39635</v>
      </c>
      <c r="H650" s="1">
        <f t="shared" si="84"/>
        <v>39634</v>
      </c>
      <c r="I650" s="2">
        <f>IF(SUMIFS($B$2:$B$3564,$A$2:$A$3564,"="&amp;E650)=0,IF(SUMIFS($B$2:$B$3564,$A$2:$A$3564,"="&amp;F650)=0,IF(SUMIFS($B$2:$B$3564,$A$2:$A$3564,"="&amp;G650)=0,SUMIFS($B$2:$B$3564,$A$2:$A$3564,"="&amp;H650),SUMIFS($B$2:$B$3564,$A$2:$A$3564,"="&amp;G650)),SUMIFS($B$2:$B$3564,$A$2:$A$3564,"="&amp;F650)),SUMIFS($B$2:$B$3564,$A$2:$A$3564,"="&amp;E650))</f>
        <v>13.75</v>
      </c>
      <c r="K650" s="2">
        <f>SUMIFS($J$2:$J$3564,$A$2:$A$3564,"&gt;"&amp;E650,$A$2:$A$3564,"&lt;="&amp;A650)</f>
        <v>0</v>
      </c>
      <c r="L650" s="2">
        <f t="shared" ref="L650:L713" si="85">IF(K650&lt;&gt;0,LOOKUP(K650,C644:C650,B644:B650),0)</f>
        <v>0</v>
      </c>
      <c r="M650" s="2">
        <f t="shared" ref="M650:M713" si="86">IF(K650&lt;&gt;0,L650/K650,1)</f>
        <v>1</v>
      </c>
      <c r="N650">
        <f t="shared" ref="N650:N713" si="87">LN(B650*M650/I650)*100</f>
        <v>1.3005963679133985</v>
      </c>
    </row>
    <row r="651" spans="1:14" x14ac:dyDescent="0.3">
      <c r="A651" s="1">
        <v>39645</v>
      </c>
      <c r="B651">
        <v>13.78</v>
      </c>
      <c r="D651">
        <f t="shared" si="80"/>
        <v>3</v>
      </c>
      <c r="E651" s="1">
        <f t="shared" si="81"/>
        <v>39638</v>
      </c>
      <c r="F651" s="1">
        <f t="shared" si="82"/>
        <v>39637</v>
      </c>
      <c r="G651" s="1">
        <f t="shared" si="83"/>
        <v>39636</v>
      </c>
      <c r="H651" s="1">
        <f t="shared" si="84"/>
        <v>39635</v>
      </c>
      <c r="I651" s="2">
        <f>IF(SUMIFS($B$2:$B$3564,$A$2:$A$3564,"="&amp;E651)=0,IF(SUMIFS($B$2:$B$3564,$A$2:$A$3564,"="&amp;F651)=0,IF(SUMIFS($B$2:$B$3564,$A$2:$A$3564,"="&amp;G651)=0,SUMIFS($B$2:$B$3564,$A$2:$A$3564,"="&amp;H651),SUMIFS($B$2:$B$3564,$A$2:$A$3564,"="&amp;G651)),SUMIFS($B$2:$B$3564,$A$2:$A$3564,"="&amp;F651)),SUMIFS($B$2:$B$3564,$A$2:$A$3564,"="&amp;E651))</f>
        <v>13.86</v>
      </c>
      <c r="K651" s="2">
        <f>SUMIFS($J$2:$J$3564,$A$2:$A$3564,"&gt;"&amp;E651,$A$2:$A$3564,"&lt;="&amp;A651)</f>
        <v>0</v>
      </c>
      <c r="L651" s="2">
        <f t="shared" si="85"/>
        <v>0</v>
      </c>
      <c r="M651" s="2">
        <f t="shared" si="86"/>
        <v>1</v>
      </c>
      <c r="N651">
        <f t="shared" si="87"/>
        <v>-0.57887281762446519</v>
      </c>
    </row>
    <row r="652" spans="1:14" x14ac:dyDescent="0.3">
      <c r="A652" s="1">
        <v>39646</v>
      </c>
      <c r="B652">
        <v>12.71</v>
      </c>
      <c r="D652">
        <f t="shared" si="80"/>
        <v>4</v>
      </c>
      <c r="E652" s="1">
        <f t="shared" si="81"/>
        <v>39639</v>
      </c>
      <c r="F652" s="1">
        <f t="shared" si="82"/>
        <v>39638</v>
      </c>
      <c r="G652" s="1">
        <f t="shared" si="83"/>
        <v>39637</v>
      </c>
      <c r="H652" s="1">
        <f t="shared" si="84"/>
        <v>39636</v>
      </c>
      <c r="I652" s="2">
        <f>IF(SUMIFS($B$2:$B$3564,$A$2:$A$3564,"="&amp;E652)=0,IF(SUMIFS($B$2:$B$3564,$A$2:$A$3564,"="&amp;F652)=0,IF(SUMIFS($B$2:$B$3564,$A$2:$A$3564,"="&amp;G652)=0,SUMIFS($B$2:$B$3564,$A$2:$A$3564,"="&amp;H652),SUMIFS($B$2:$B$3564,$A$2:$A$3564,"="&amp;G652)),SUMIFS($B$2:$B$3564,$A$2:$A$3564,"="&amp;F652)),SUMIFS($B$2:$B$3564,$A$2:$A$3564,"="&amp;E652))</f>
        <v>13.61</v>
      </c>
      <c r="K652" s="2">
        <f>SUMIFS($J$2:$J$3564,$A$2:$A$3564,"&gt;"&amp;E652,$A$2:$A$3564,"&lt;="&amp;A652)</f>
        <v>0</v>
      </c>
      <c r="L652" s="2">
        <f t="shared" si="85"/>
        <v>0</v>
      </c>
      <c r="M652" s="2">
        <f t="shared" si="86"/>
        <v>1</v>
      </c>
      <c r="N652">
        <f t="shared" si="87"/>
        <v>-6.8415731462011937</v>
      </c>
    </row>
    <row r="653" spans="1:14" x14ac:dyDescent="0.3">
      <c r="A653" s="1">
        <v>39647</v>
      </c>
      <c r="B653">
        <v>12.49</v>
      </c>
      <c r="D653">
        <f t="shared" si="80"/>
        <v>5</v>
      </c>
      <c r="E653" s="1">
        <f t="shared" si="81"/>
        <v>39640</v>
      </c>
      <c r="F653" s="1">
        <f t="shared" si="82"/>
        <v>39639</v>
      </c>
      <c r="G653" s="1">
        <f t="shared" si="83"/>
        <v>39638</v>
      </c>
      <c r="H653" s="1">
        <f t="shared" si="84"/>
        <v>39637</v>
      </c>
      <c r="I653" s="2">
        <f>IF(SUMIFS($B$2:$B$3564,$A$2:$A$3564,"="&amp;E653)=0,IF(SUMIFS($B$2:$B$3564,$A$2:$A$3564,"="&amp;F653)=0,IF(SUMIFS($B$2:$B$3564,$A$2:$A$3564,"="&amp;G653)=0,SUMIFS($B$2:$B$3564,$A$2:$A$3564,"="&amp;H653),SUMIFS($B$2:$B$3564,$A$2:$A$3564,"="&amp;G653)),SUMIFS($B$2:$B$3564,$A$2:$A$3564,"="&amp;F653)),SUMIFS($B$2:$B$3564,$A$2:$A$3564,"="&amp;E653))</f>
        <v>13.99</v>
      </c>
      <c r="K653" s="2">
        <f>SUMIFS($J$2:$J$3564,$A$2:$A$3564,"&gt;"&amp;E653,$A$2:$A$3564,"&lt;="&amp;A653)</f>
        <v>0</v>
      </c>
      <c r="L653" s="2">
        <f t="shared" si="85"/>
        <v>0</v>
      </c>
      <c r="M653" s="2">
        <f t="shared" si="86"/>
        <v>1</v>
      </c>
      <c r="N653">
        <f t="shared" si="87"/>
        <v>-11.341446453990354</v>
      </c>
    </row>
    <row r="654" spans="1:14" x14ac:dyDescent="0.3">
      <c r="A654" s="1">
        <v>39650</v>
      </c>
      <c r="B654">
        <v>12.48</v>
      </c>
      <c r="D654">
        <f t="shared" si="80"/>
        <v>1</v>
      </c>
      <c r="E654" s="1">
        <f t="shared" si="81"/>
        <v>39643</v>
      </c>
      <c r="F654" s="1">
        <f t="shared" si="82"/>
        <v>39642</v>
      </c>
      <c r="G654" s="1">
        <f t="shared" si="83"/>
        <v>39641</v>
      </c>
      <c r="H654" s="1">
        <f t="shared" si="84"/>
        <v>39640</v>
      </c>
      <c r="I654" s="2">
        <f>IF(SUMIFS($B$2:$B$3564,$A$2:$A$3564,"="&amp;E654)=0,IF(SUMIFS($B$2:$B$3564,$A$2:$A$3564,"="&amp;F654)=0,IF(SUMIFS($B$2:$B$3564,$A$2:$A$3564,"="&amp;G654)=0,SUMIFS($B$2:$B$3564,$A$2:$A$3564,"="&amp;H654),SUMIFS($B$2:$B$3564,$A$2:$A$3564,"="&amp;G654)),SUMIFS($B$2:$B$3564,$A$2:$A$3564,"="&amp;F654)),SUMIFS($B$2:$B$3564,$A$2:$A$3564,"="&amp;E654))</f>
        <v>13.59</v>
      </c>
      <c r="K654" s="2">
        <f>SUMIFS($J$2:$J$3564,$A$2:$A$3564,"&gt;"&amp;E654,$A$2:$A$3564,"&lt;="&amp;A654)</f>
        <v>0</v>
      </c>
      <c r="L654" s="2">
        <f t="shared" si="85"/>
        <v>0</v>
      </c>
      <c r="M654" s="2">
        <f t="shared" si="86"/>
        <v>1</v>
      </c>
      <c r="N654">
        <f t="shared" si="87"/>
        <v>-8.5206865221770709</v>
      </c>
    </row>
    <row r="655" spans="1:14" x14ac:dyDescent="0.3">
      <c r="A655" s="1">
        <v>39651</v>
      </c>
      <c r="B655">
        <v>12.01</v>
      </c>
      <c r="D655">
        <f t="shared" si="80"/>
        <v>2</v>
      </c>
      <c r="E655" s="1">
        <f t="shared" si="81"/>
        <v>39644</v>
      </c>
      <c r="F655" s="1">
        <f t="shared" si="82"/>
        <v>39643</v>
      </c>
      <c r="G655" s="1">
        <f t="shared" si="83"/>
        <v>39642</v>
      </c>
      <c r="H655" s="1">
        <f t="shared" si="84"/>
        <v>39641</v>
      </c>
      <c r="I655" s="2">
        <f>IF(SUMIFS($B$2:$B$3564,$A$2:$A$3564,"="&amp;E655)=0,IF(SUMIFS($B$2:$B$3564,$A$2:$A$3564,"="&amp;F655)=0,IF(SUMIFS($B$2:$B$3564,$A$2:$A$3564,"="&amp;G655)=0,SUMIFS($B$2:$B$3564,$A$2:$A$3564,"="&amp;H655),SUMIFS($B$2:$B$3564,$A$2:$A$3564,"="&amp;G655)),SUMIFS($B$2:$B$3564,$A$2:$A$3564,"="&amp;F655)),SUMIFS($B$2:$B$3564,$A$2:$A$3564,"="&amp;E655))</f>
        <v>13.93</v>
      </c>
      <c r="K655" s="2">
        <f>SUMIFS($J$2:$J$3564,$A$2:$A$3564,"&gt;"&amp;E655,$A$2:$A$3564,"&lt;="&amp;A655)</f>
        <v>0</v>
      </c>
      <c r="L655" s="2">
        <f t="shared" si="85"/>
        <v>0</v>
      </c>
      <c r="M655" s="2">
        <f t="shared" si="86"/>
        <v>1</v>
      </c>
      <c r="N655">
        <f t="shared" si="87"/>
        <v>-14.83051516998222</v>
      </c>
    </row>
    <row r="656" spans="1:14" x14ac:dyDescent="0.3">
      <c r="A656" s="1">
        <v>39652</v>
      </c>
      <c r="B656">
        <v>12.09</v>
      </c>
      <c r="D656">
        <f t="shared" si="80"/>
        <v>3</v>
      </c>
      <c r="E656" s="1">
        <f t="shared" si="81"/>
        <v>39645</v>
      </c>
      <c r="F656" s="1">
        <f t="shared" si="82"/>
        <v>39644</v>
      </c>
      <c r="G656" s="1">
        <f t="shared" si="83"/>
        <v>39643</v>
      </c>
      <c r="H656" s="1">
        <f t="shared" si="84"/>
        <v>39642</v>
      </c>
      <c r="I656" s="2">
        <f>IF(SUMIFS($B$2:$B$3564,$A$2:$A$3564,"="&amp;E656)=0,IF(SUMIFS($B$2:$B$3564,$A$2:$A$3564,"="&amp;F656)=0,IF(SUMIFS($B$2:$B$3564,$A$2:$A$3564,"="&amp;G656)=0,SUMIFS($B$2:$B$3564,$A$2:$A$3564,"="&amp;H656),SUMIFS($B$2:$B$3564,$A$2:$A$3564,"="&amp;G656)),SUMIFS($B$2:$B$3564,$A$2:$A$3564,"="&amp;F656)),SUMIFS($B$2:$B$3564,$A$2:$A$3564,"="&amp;E656))</f>
        <v>13.78</v>
      </c>
      <c r="K656" s="2">
        <f>SUMIFS($J$2:$J$3564,$A$2:$A$3564,"&gt;"&amp;E656,$A$2:$A$3564,"&lt;="&amp;A656)</f>
        <v>0</v>
      </c>
      <c r="L656" s="2">
        <f t="shared" si="85"/>
        <v>0</v>
      </c>
      <c r="M656" s="2">
        <f t="shared" si="86"/>
        <v>1</v>
      </c>
      <c r="N656">
        <f t="shared" si="87"/>
        <v>-13.083960095881118</v>
      </c>
    </row>
    <row r="657" spans="1:14" x14ac:dyDescent="0.3">
      <c r="A657" s="1">
        <v>39653</v>
      </c>
      <c r="B657">
        <v>12.24</v>
      </c>
      <c r="D657">
        <f t="shared" si="80"/>
        <v>4</v>
      </c>
      <c r="E657" s="1">
        <f t="shared" si="81"/>
        <v>39646</v>
      </c>
      <c r="F657" s="1">
        <f t="shared" si="82"/>
        <v>39645</v>
      </c>
      <c r="G657" s="1">
        <f t="shared" si="83"/>
        <v>39644</v>
      </c>
      <c r="H657" s="1">
        <f t="shared" si="84"/>
        <v>39643</v>
      </c>
      <c r="I657" s="2">
        <f>IF(SUMIFS($B$2:$B$3564,$A$2:$A$3564,"="&amp;E657)=0,IF(SUMIFS($B$2:$B$3564,$A$2:$A$3564,"="&amp;F657)=0,IF(SUMIFS($B$2:$B$3564,$A$2:$A$3564,"="&amp;G657)=0,SUMIFS($B$2:$B$3564,$A$2:$A$3564,"="&amp;H657),SUMIFS($B$2:$B$3564,$A$2:$A$3564,"="&amp;G657)),SUMIFS($B$2:$B$3564,$A$2:$A$3564,"="&amp;F657)),SUMIFS($B$2:$B$3564,$A$2:$A$3564,"="&amp;E657))</f>
        <v>12.71</v>
      </c>
      <c r="K657" s="2">
        <f>SUMIFS($J$2:$J$3564,$A$2:$A$3564,"&gt;"&amp;E657,$A$2:$A$3564,"&lt;="&amp;A657)</f>
        <v>0</v>
      </c>
      <c r="L657" s="2">
        <f t="shared" si="85"/>
        <v>0</v>
      </c>
      <c r="M657" s="2">
        <f t="shared" si="86"/>
        <v>1</v>
      </c>
      <c r="N657">
        <f t="shared" si="87"/>
        <v>-3.7679808117182669</v>
      </c>
    </row>
    <row r="658" spans="1:14" x14ac:dyDescent="0.3">
      <c r="A658" s="1">
        <v>39654</v>
      </c>
      <c r="B658">
        <v>12.44</v>
      </c>
      <c r="D658">
        <f t="shared" si="80"/>
        <v>5</v>
      </c>
      <c r="E658" s="1">
        <f t="shared" si="81"/>
        <v>39647</v>
      </c>
      <c r="F658" s="1">
        <f t="shared" si="82"/>
        <v>39646</v>
      </c>
      <c r="G658" s="1">
        <f t="shared" si="83"/>
        <v>39645</v>
      </c>
      <c r="H658" s="1">
        <f t="shared" si="84"/>
        <v>39644</v>
      </c>
      <c r="I658" s="2">
        <f>IF(SUMIFS($B$2:$B$3564,$A$2:$A$3564,"="&amp;E658)=0,IF(SUMIFS($B$2:$B$3564,$A$2:$A$3564,"="&amp;F658)=0,IF(SUMIFS($B$2:$B$3564,$A$2:$A$3564,"="&amp;G658)=0,SUMIFS($B$2:$B$3564,$A$2:$A$3564,"="&amp;H658),SUMIFS($B$2:$B$3564,$A$2:$A$3564,"="&amp;G658)),SUMIFS($B$2:$B$3564,$A$2:$A$3564,"="&amp;F658)),SUMIFS($B$2:$B$3564,$A$2:$A$3564,"="&amp;E658))</f>
        <v>12.49</v>
      </c>
      <c r="K658" s="2">
        <f>SUMIFS($J$2:$J$3564,$A$2:$A$3564,"&gt;"&amp;E658,$A$2:$A$3564,"&lt;="&amp;A658)</f>
        <v>0</v>
      </c>
      <c r="L658" s="2">
        <f t="shared" si="85"/>
        <v>0</v>
      </c>
      <c r="M658" s="2">
        <f t="shared" si="86"/>
        <v>1</v>
      </c>
      <c r="N658">
        <f t="shared" si="87"/>
        <v>-0.40112368264529508</v>
      </c>
    </row>
    <row r="659" spans="1:14" x14ac:dyDescent="0.3">
      <c r="A659" s="1">
        <v>39657</v>
      </c>
      <c r="B659">
        <v>12.32</v>
      </c>
      <c r="D659">
        <f t="shared" si="80"/>
        <v>1</v>
      </c>
      <c r="E659" s="1">
        <f t="shared" si="81"/>
        <v>39650</v>
      </c>
      <c r="F659" s="1">
        <f t="shared" si="82"/>
        <v>39649</v>
      </c>
      <c r="G659" s="1">
        <f t="shared" si="83"/>
        <v>39648</v>
      </c>
      <c r="H659" s="1">
        <f t="shared" si="84"/>
        <v>39647</v>
      </c>
      <c r="I659" s="2">
        <f>IF(SUMIFS($B$2:$B$3564,$A$2:$A$3564,"="&amp;E659)=0,IF(SUMIFS($B$2:$B$3564,$A$2:$A$3564,"="&amp;F659)=0,IF(SUMIFS($B$2:$B$3564,$A$2:$A$3564,"="&amp;G659)=0,SUMIFS($B$2:$B$3564,$A$2:$A$3564,"="&amp;H659),SUMIFS($B$2:$B$3564,$A$2:$A$3564,"="&amp;G659)),SUMIFS($B$2:$B$3564,$A$2:$A$3564,"="&amp;F659)),SUMIFS($B$2:$B$3564,$A$2:$A$3564,"="&amp;E659))</f>
        <v>12.48</v>
      </c>
      <c r="K659" s="2">
        <f>SUMIFS($J$2:$J$3564,$A$2:$A$3564,"&gt;"&amp;E659,$A$2:$A$3564,"&lt;="&amp;A659)</f>
        <v>0</v>
      </c>
      <c r="L659" s="2">
        <f t="shared" si="85"/>
        <v>0</v>
      </c>
      <c r="M659" s="2">
        <f t="shared" si="86"/>
        <v>1</v>
      </c>
      <c r="N659">
        <f t="shared" si="87"/>
        <v>-1.2903404835907955</v>
      </c>
    </row>
    <row r="660" spans="1:14" x14ac:dyDescent="0.3">
      <c r="A660" s="1">
        <v>39658</v>
      </c>
      <c r="B660">
        <v>12.82</v>
      </c>
      <c r="D660">
        <f t="shared" si="80"/>
        <v>2</v>
      </c>
      <c r="E660" s="1">
        <f t="shared" si="81"/>
        <v>39651</v>
      </c>
      <c r="F660" s="1">
        <f t="shared" si="82"/>
        <v>39650</v>
      </c>
      <c r="G660" s="1">
        <f t="shared" si="83"/>
        <v>39649</v>
      </c>
      <c r="H660" s="1">
        <f t="shared" si="84"/>
        <v>39648</v>
      </c>
      <c r="I660" s="2">
        <f>IF(SUMIFS($B$2:$B$3564,$A$2:$A$3564,"="&amp;E660)=0,IF(SUMIFS($B$2:$B$3564,$A$2:$A$3564,"="&amp;F660)=0,IF(SUMIFS($B$2:$B$3564,$A$2:$A$3564,"="&amp;G660)=0,SUMIFS($B$2:$B$3564,$A$2:$A$3564,"="&amp;H660),SUMIFS($B$2:$B$3564,$A$2:$A$3564,"="&amp;G660)),SUMIFS($B$2:$B$3564,$A$2:$A$3564,"="&amp;F660)),SUMIFS($B$2:$B$3564,$A$2:$A$3564,"="&amp;E660))</f>
        <v>12.01</v>
      </c>
      <c r="K660" s="2">
        <f>SUMIFS($J$2:$J$3564,$A$2:$A$3564,"&gt;"&amp;E660,$A$2:$A$3564,"&lt;="&amp;A660)</f>
        <v>0</v>
      </c>
      <c r="L660" s="2">
        <f t="shared" si="85"/>
        <v>0</v>
      </c>
      <c r="M660" s="2">
        <f t="shared" si="86"/>
        <v>1</v>
      </c>
      <c r="N660">
        <f t="shared" si="87"/>
        <v>6.5266815400631799</v>
      </c>
    </row>
    <row r="661" spans="1:14" x14ac:dyDescent="0.3">
      <c r="A661" s="1">
        <v>39659</v>
      </c>
      <c r="B661">
        <v>13.4</v>
      </c>
      <c r="D661">
        <f t="shared" si="80"/>
        <v>3</v>
      </c>
      <c r="E661" s="1">
        <f t="shared" si="81"/>
        <v>39652</v>
      </c>
      <c r="F661" s="1">
        <f t="shared" si="82"/>
        <v>39651</v>
      </c>
      <c r="G661" s="1">
        <f t="shared" si="83"/>
        <v>39650</v>
      </c>
      <c r="H661" s="1">
        <f t="shared" si="84"/>
        <v>39649</v>
      </c>
      <c r="I661" s="2">
        <f>IF(SUMIFS($B$2:$B$3564,$A$2:$A$3564,"="&amp;E661)=0,IF(SUMIFS($B$2:$B$3564,$A$2:$A$3564,"="&amp;F661)=0,IF(SUMIFS($B$2:$B$3564,$A$2:$A$3564,"="&amp;G661)=0,SUMIFS($B$2:$B$3564,$A$2:$A$3564,"="&amp;H661),SUMIFS($B$2:$B$3564,$A$2:$A$3564,"="&amp;G661)),SUMIFS($B$2:$B$3564,$A$2:$A$3564,"="&amp;F661)),SUMIFS($B$2:$B$3564,$A$2:$A$3564,"="&amp;E661))</f>
        <v>12.09</v>
      </c>
      <c r="K661" s="2">
        <f>SUMIFS($J$2:$J$3564,$A$2:$A$3564,"&gt;"&amp;E661,$A$2:$A$3564,"&lt;="&amp;A661)</f>
        <v>0</v>
      </c>
      <c r="L661" s="2">
        <f t="shared" si="85"/>
        <v>0</v>
      </c>
      <c r="M661" s="2">
        <f t="shared" si="86"/>
        <v>1</v>
      </c>
      <c r="N661">
        <f t="shared" si="87"/>
        <v>10.28760423301644</v>
      </c>
    </row>
    <row r="662" spans="1:14" x14ac:dyDescent="0.3">
      <c r="A662" s="1">
        <v>39660</v>
      </c>
      <c r="B662">
        <v>13.93</v>
      </c>
      <c r="D662">
        <f t="shared" si="80"/>
        <v>4</v>
      </c>
      <c r="E662" s="1">
        <f t="shared" si="81"/>
        <v>39653</v>
      </c>
      <c r="F662" s="1">
        <f t="shared" si="82"/>
        <v>39652</v>
      </c>
      <c r="G662" s="1">
        <f t="shared" si="83"/>
        <v>39651</v>
      </c>
      <c r="H662" s="1">
        <f t="shared" si="84"/>
        <v>39650</v>
      </c>
      <c r="I662" s="2">
        <f>IF(SUMIFS($B$2:$B$3564,$A$2:$A$3564,"="&amp;E662)=0,IF(SUMIFS($B$2:$B$3564,$A$2:$A$3564,"="&amp;F662)=0,IF(SUMIFS($B$2:$B$3564,$A$2:$A$3564,"="&amp;G662)=0,SUMIFS($B$2:$B$3564,$A$2:$A$3564,"="&amp;H662),SUMIFS($B$2:$B$3564,$A$2:$A$3564,"="&amp;G662)),SUMIFS($B$2:$B$3564,$A$2:$A$3564,"="&amp;F662)),SUMIFS($B$2:$B$3564,$A$2:$A$3564,"="&amp;E662))</f>
        <v>12.24</v>
      </c>
      <c r="K662" s="2">
        <f>SUMIFS($J$2:$J$3564,$A$2:$A$3564,"&gt;"&amp;E662,$A$2:$A$3564,"&lt;="&amp;A662)</f>
        <v>0</v>
      </c>
      <c r="L662" s="2">
        <f t="shared" si="85"/>
        <v>0</v>
      </c>
      <c r="M662" s="2">
        <f t="shared" si="86"/>
        <v>1</v>
      </c>
      <c r="N662">
        <f t="shared" si="87"/>
        <v>12.933551070753428</v>
      </c>
    </row>
    <row r="663" spans="1:14" x14ac:dyDescent="0.3">
      <c r="A663" s="1">
        <v>39661</v>
      </c>
      <c r="B663">
        <v>14.13</v>
      </c>
      <c r="D663">
        <f t="shared" si="80"/>
        <v>5</v>
      </c>
      <c r="E663" s="1">
        <f t="shared" si="81"/>
        <v>39654</v>
      </c>
      <c r="F663" s="1">
        <f t="shared" si="82"/>
        <v>39653</v>
      </c>
      <c r="G663" s="1">
        <f t="shared" si="83"/>
        <v>39652</v>
      </c>
      <c r="H663" s="1">
        <f t="shared" si="84"/>
        <v>39651</v>
      </c>
      <c r="I663" s="2">
        <f>IF(SUMIFS($B$2:$B$3564,$A$2:$A$3564,"="&amp;E663)=0,IF(SUMIFS($B$2:$B$3564,$A$2:$A$3564,"="&amp;F663)=0,IF(SUMIFS($B$2:$B$3564,$A$2:$A$3564,"="&amp;G663)=0,SUMIFS($B$2:$B$3564,$A$2:$A$3564,"="&amp;H663),SUMIFS($B$2:$B$3564,$A$2:$A$3564,"="&amp;G663)),SUMIFS($B$2:$B$3564,$A$2:$A$3564,"="&amp;F663)),SUMIFS($B$2:$B$3564,$A$2:$A$3564,"="&amp;E663))</f>
        <v>12.44</v>
      </c>
      <c r="K663" s="2">
        <f>SUMIFS($J$2:$J$3564,$A$2:$A$3564,"&gt;"&amp;E663,$A$2:$A$3564,"&lt;="&amp;A663)</f>
        <v>0</v>
      </c>
      <c r="L663" s="2">
        <f t="shared" si="85"/>
        <v>0</v>
      </c>
      <c r="M663" s="2">
        <f t="shared" si="86"/>
        <v>1</v>
      </c>
      <c r="N663">
        <f t="shared" si="87"/>
        <v>12.738310938540282</v>
      </c>
    </row>
    <row r="664" spans="1:14" x14ac:dyDescent="0.3">
      <c r="A664" s="1">
        <v>39664</v>
      </c>
      <c r="B664">
        <v>13.42</v>
      </c>
      <c r="D664">
        <f t="shared" si="80"/>
        <v>1</v>
      </c>
      <c r="E664" s="1">
        <f t="shared" si="81"/>
        <v>39657</v>
      </c>
      <c r="F664" s="1">
        <f t="shared" si="82"/>
        <v>39656</v>
      </c>
      <c r="G664" s="1">
        <f t="shared" si="83"/>
        <v>39655</v>
      </c>
      <c r="H664" s="1">
        <f t="shared" si="84"/>
        <v>39654</v>
      </c>
      <c r="I664" s="2">
        <f>IF(SUMIFS($B$2:$B$3564,$A$2:$A$3564,"="&amp;E664)=0,IF(SUMIFS($B$2:$B$3564,$A$2:$A$3564,"="&amp;F664)=0,IF(SUMIFS($B$2:$B$3564,$A$2:$A$3564,"="&amp;G664)=0,SUMIFS($B$2:$B$3564,$A$2:$A$3564,"="&amp;H664),SUMIFS($B$2:$B$3564,$A$2:$A$3564,"="&amp;G664)),SUMIFS($B$2:$B$3564,$A$2:$A$3564,"="&amp;F664)),SUMIFS($B$2:$B$3564,$A$2:$A$3564,"="&amp;E664))</f>
        <v>12.32</v>
      </c>
      <c r="K664" s="2">
        <f>SUMIFS($J$2:$J$3564,$A$2:$A$3564,"&gt;"&amp;E664,$A$2:$A$3564,"&lt;="&amp;A664)</f>
        <v>0</v>
      </c>
      <c r="L664" s="2">
        <f t="shared" si="85"/>
        <v>0</v>
      </c>
      <c r="M664" s="2">
        <f t="shared" si="86"/>
        <v>1</v>
      </c>
      <c r="N664">
        <f t="shared" si="87"/>
        <v>8.5522173438161921</v>
      </c>
    </row>
    <row r="665" spans="1:14" x14ac:dyDescent="0.3">
      <c r="A665" s="1">
        <v>39665</v>
      </c>
      <c r="B665">
        <v>13.93</v>
      </c>
      <c r="D665">
        <f t="shared" si="80"/>
        <v>2</v>
      </c>
      <c r="E665" s="1">
        <f t="shared" si="81"/>
        <v>39658</v>
      </c>
      <c r="F665" s="1">
        <f t="shared" si="82"/>
        <v>39657</v>
      </c>
      <c r="G665" s="1">
        <f t="shared" si="83"/>
        <v>39656</v>
      </c>
      <c r="H665" s="1">
        <f t="shared" si="84"/>
        <v>39655</v>
      </c>
      <c r="I665" s="2">
        <f>IF(SUMIFS($B$2:$B$3564,$A$2:$A$3564,"="&amp;E665)=0,IF(SUMIFS($B$2:$B$3564,$A$2:$A$3564,"="&amp;F665)=0,IF(SUMIFS($B$2:$B$3564,$A$2:$A$3564,"="&amp;G665)=0,SUMIFS($B$2:$B$3564,$A$2:$A$3564,"="&amp;H665),SUMIFS($B$2:$B$3564,$A$2:$A$3564,"="&amp;G665)),SUMIFS($B$2:$B$3564,$A$2:$A$3564,"="&amp;F665)),SUMIFS($B$2:$B$3564,$A$2:$A$3564,"="&amp;E665))</f>
        <v>12.82</v>
      </c>
      <c r="K665" s="2">
        <f>SUMIFS($J$2:$J$3564,$A$2:$A$3564,"&gt;"&amp;E665,$A$2:$A$3564,"&lt;="&amp;A665)</f>
        <v>0</v>
      </c>
      <c r="L665" s="2">
        <f t="shared" si="85"/>
        <v>0</v>
      </c>
      <c r="M665" s="2">
        <f t="shared" si="86"/>
        <v>1</v>
      </c>
      <c r="N665">
        <f t="shared" si="87"/>
        <v>8.3038336299190227</v>
      </c>
    </row>
    <row r="666" spans="1:14" x14ac:dyDescent="0.3">
      <c r="A666" s="1">
        <v>39666</v>
      </c>
      <c r="B666">
        <v>14.19</v>
      </c>
      <c r="D666">
        <f t="shared" si="80"/>
        <v>3</v>
      </c>
      <c r="E666" s="1">
        <f t="shared" si="81"/>
        <v>39659</v>
      </c>
      <c r="F666" s="1">
        <f t="shared" si="82"/>
        <v>39658</v>
      </c>
      <c r="G666" s="1">
        <f t="shared" si="83"/>
        <v>39657</v>
      </c>
      <c r="H666" s="1">
        <f t="shared" si="84"/>
        <v>39656</v>
      </c>
      <c r="I666" s="2">
        <f>IF(SUMIFS($B$2:$B$3564,$A$2:$A$3564,"="&amp;E666)=0,IF(SUMIFS($B$2:$B$3564,$A$2:$A$3564,"="&amp;F666)=0,IF(SUMIFS($B$2:$B$3564,$A$2:$A$3564,"="&amp;G666)=0,SUMIFS($B$2:$B$3564,$A$2:$A$3564,"="&amp;H666),SUMIFS($B$2:$B$3564,$A$2:$A$3564,"="&amp;G666)),SUMIFS($B$2:$B$3564,$A$2:$A$3564,"="&amp;F666)),SUMIFS($B$2:$B$3564,$A$2:$A$3564,"="&amp;E666))</f>
        <v>13.4</v>
      </c>
      <c r="K666" s="2">
        <f>SUMIFS($J$2:$J$3564,$A$2:$A$3564,"&gt;"&amp;E666,$A$2:$A$3564,"&lt;="&amp;A666)</f>
        <v>0</v>
      </c>
      <c r="L666" s="2">
        <f t="shared" si="85"/>
        <v>0</v>
      </c>
      <c r="M666" s="2">
        <f t="shared" si="86"/>
        <v>1</v>
      </c>
      <c r="N666">
        <f t="shared" si="87"/>
        <v>5.7282784215085636</v>
      </c>
    </row>
    <row r="667" spans="1:14" x14ac:dyDescent="0.3">
      <c r="A667" s="1">
        <v>39667</v>
      </c>
      <c r="B667">
        <v>13.79</v>
      </c>
      <c r="D667">
        <f t="shared" si="80"/>
        <v>4</v>
      </c>
      <c r="E667" s="1">
        <f t="shared" si="81"/>
        <v>39660</v>
      </c>
      <c r="F667" s="1">
        <f t="shared" si="82"/>
        <v>39659</v>
      </c>
      <c r="G667" s="1">
        <f t="shared" si="83"/>
        <v>39658</v>
      </c>
      <c r="H667" s="1">
        <f t="shared" si="84"/>
        <v>39657</v>
      </c>
      <c r="I667" s="2">
        <f>IF(SUMIFS($B$2:$B$3564,$A$2:$A$3564,"="&amp;E667)=0,IF(SUMIFS($B$2:$B$3564,$A$2:$A$3564,"="&amp;F667)=0,IF(SUMIFS($B$2:$B$3564,$A$2:$A$3564,"="&amp;G667)=0,SUMIFS($B$2:$B$3564,$A$2:$A$3564,"="&amp;H667),SUMIFS($B$2:$B$3564,$A$2:$A$3564,"="&amp;G667)),SUMIFS($B$2:$B$3564,$A$2:$A$3564,"="&amp;F667)),SUMIFS($B$2:$B$3564,$A$2:$A$3564,"="&amp;E667))</f>
        <v>13.93</v>
      </c>
      <c r="K667" s="2">
        <f>SUMIFS($J$2:$J$3564,$A$2:$A$3564,"&gt;"&amp;E667,$A$2:$A$3564,"&lt;="&amp;A667)</f>
        <v>0</v>
      </c>
      <c r="L667" s="2">
        <f t="shared" si="85"/>
        <v>0</v>
      </c>
      <c r="M667" s="2">
        <f t="shared" si="86"/>
        <v>1</v>
      </c>
      <c r="N667">
        <f t="shared" si="87"/>
        <v>-1.0101095986503934</v>
      </c>
    </row>
    <row r="668" spans="1:14" x14ac:dyDescent="0.3">
      <c r="A668" s="1">
        <v>39668</v>
      </c>
      <c r="B668">
        <v>13.56</v>
      </c>
      <c r="D668">
        <f t="shared" si="80"/>
        <v>5</v>
      </c>
      <c r="E668" s="1">
        <f t="shared" si="81"/>
        <v>39661</v>
      </c>
      <c r="F668" s="1">
        <f t="shared" si="82"/>
        <v>39660</v>
      </c>
      <c r="G668" s="1">
        <f t="shared" si="83"/>
        <v>39659</v>
      </c>
      <c r="H668" s="1">
        <f t="shared" si="84"/>
        <v>39658</v>
      </c>
      <c r="I668" s="2">
        <f>IF(SUMIFS($B$2:$B$3564,$A$2:$A$3564,"="&amp;E668)=0,IF(SUMIFS($B$2:$B$3564,$A$2:$A$3564,"="&amp;F668)=0,IF(SUMIFS($B$2:$B$3564,$A$2:$A$3564,"="&amp;G668)=0,SUMIFS($B$2:$B$3564,$A$2:$A$3564,"="&amp;H668),SUMIFS($B$2:$B$3564,$A$2:$A$3564,"="&amp;G668)),SUMIFS($B$2:$B$3564,$A$2:$A$3564,"="&amp;F668)),SUMIFS($B$2:$B$3564,$A$2:$A$3564,"="&amp;E668))</f>
        <v>14.13</v>
      </c>
      <c r="K668" s="2">
        <f>SUMIFS($J$2:$J$3564,$A$2:$A$3564,"&gt;"&amp;E668,$A$2:$A$3564,"&lt;="&amp;A668)</f>
        <v>0</v>
      </c>
      <c r="L668" s="2">
        <f t="shared" si="85"/>
        <v>0</v>
      </c>
      <c r="M668" s="2">
        <f t="shared" si="86"/>
        <v>1</v>
      </c>
      <c r="N668">
        <f t="shared" si="87"/>
        <v>-4.1175914184186553</v>
      </c>
    </row>
    <row r="669" spans="1:14" x14ac:dyDescent="0.3">
      <c r="A669" s="1">
        <v>39671</v>
      </c>
      <c r="B669">
        <v>13.37</v>
      </c>
      <c r="D669">
        <f t="shared" si="80"/>
        <v>1</v>
      </c>
      <c r="E669" s="1">
        <f t="shared" si="81"/>
        <v>39664</v>
      </c>
      <c r="F669" s="1">
        <f t="shared" si="82"/>
        <v>39663</v>
      </c>
      <c r="G669" s="1">
        <f t="shared" si="83"/>
        <v>39662</v>
      </c>
      <c r="H669" s="1">
        <f t="shared" si="84"/>
        <v>39661</v>
      </c>
      <c r="I669" s="2">
        <f>IF(SUMIFS($B$2:$B$3564,$A$2:$A$3564,"="&amp;E669)=0,IF(SUMIFS($B$2:$B$3564,$A$2:$A$3564,"="&amp;F669)=0,IF(SUMIFS($B$2:$B$3564,$A$2:$A$3564,"="&amp;G669)=0,SUMIFS($B$2:$B$3564,$A$2:$A$3564,"="&amp;H669),SUMIFS($B$2:$B$3564,$A$2:$A$3564,"="&amp;G669)),SUMIFS($B$2:$B$3564,$A$2:$A$3564,"="&amp;F669)),SUMIFS($B$2:$B$3564,$A$2:$A$3564,"="&amp;E669))</f>
        <v>13.42</v>
      </c>
      <c r="K669" s="2">
        <f>SUMIFS($J$2:$J$3564,$A$2:$A$3564,"&gt;"&amp;E669,$A$2:$A$3564,"&lt;="&amp;A669)</f>
        <v>0</v>
      </c>
      <c r="L669" s="2">
        <f t="shared" si="85"/>
        <v>0</v>
      </c>
      <c r="M669" s="2">
        <f t="shared" si="86"/>
        <v>1</v>
      </c>
      <c r="N669">
        <f t="shared" si="87"/>
        <v>-0.373274042968402</v>
      </c>
    </row>
    <row r="670" spans="1:14" x14ac:dyDescent="0.3">
      <c r="A670" s="1">
        <v>39672</v>
      </c>
      <c r="B670">
        <v>13.61</v>
      </c>
      <c r="D670">
        <f t="shared" si="80"/>
        <v>2</v>
      </c>
      <c r="E670" s="1">
        <f t="shared" si="81"/>
        <v>39665</v>
      </c>
      <c r="F670" s="1">
        <f t="shared" si="82"/>
        <v>39664</v>
      </c>
      <c r="G670" s="1">
        <f t="shared" si="83"/>
        <v>39663</v>
      </c>
      <c r="H670" s="1">
        <f t="shared" si="84"/>
        <v>39662</v>
      </c>
      <c r="I670" s="2">
        <f>IF(SUMIFS($B$2:$B$3564,$A$2:$A$3564,"="&amp;E670)=0,IF(SUMIFS($B$2:$B$3564,$A$2:$A$3564,"="&amp;F670)=0,IF(SUMIFS($B$2:$B$3564,$A$2:$A$3564,"="&amp;G670)=0,SUMIFS($B$2:$B$3564,$A$2:$A$3564,"="&amp;H670),SUMIFS($B$2:$B$3564,$A$2:$A$3564,"="&amp;G670)),SUMIFS($B$2:$B$3564,$A$2:$A$3564,"="&amp;F670)),SUMIFS($B$2:$B$3564,$A$2:$A$3564,"="&amp;E670))</f>
        <v>13.93</v>
      </c>
      <c r="K670" s="2">
        <f>SUMIFS($J$2:$J$3564,$A$2:$A$3564,"&gt;"&amp;E670,$A$2:$A$3564,"&lt;="&amp;A670)</f>
        <v>0</v>
      </c>
      <c r="L670" s="2">
        <f t="shared" si="85"/>
        <v>0</v>
      </c>
      <c r="M670" s="2">
        <f t="shared" si="86"/>
        <v>1</v>
      </c>
      <c r="N670">
        <f t="shared" si="87"/>
        <v>-2.3239971128339634</v>
      </c>
    </row>
    <row r="671" spans="1:14" x14ac:dyDescent="0.3">
      <c r="A671" s="1">
        <v>39673</v>
      </c>
      <c r="B671">
        <v>13.85</v>
      </c>
      <c r="D671">
        <f t="shared" si="80"/>
        <v>3</v>
      </c>
      <c r="E671" s="1">
        <f t="shared" si="81"/>
        <v>39666</v>
      </c>
      <c r="F671" s="1">
        <f t="shared" si="82"/>
        <v>39665</v>
      </c>
      <c r="G671" s="1">
        <f t="shared" si="83"/>
        <v>39664</v>
      </c>
      <c r="H671" s="1">
        <f t="shared" si="84"/>
        <v>39663</v>
      </c>
      <c r="I671" s="2">
        <f>IF(SUMIFS($B$2:$B$3564,$A$2:$A$3564,"="&amp;E671)=0,IF(SUMIFS($B$2:$B$3564,$A$2:$A$3564,"="&amp;F671)=0,IF(SUMIFS($B$2:$B$3564,$A$2:$A$3564,"="&amp;G671)=0,SUMIFS($B$2:$B$3564,$A$2:$A$3564,"="&amp;H671),SUMIFS($B$2:$B$3564,$A$2:$A$3564,"="&amp;G671)),SUMIFS($B$2:$B$3564,$A$2:$A$3564,"="&amp;F671)),SUMIFS($B$2:$B$3564,$A$2:$A$3564,"="&amp;E671))</f>
        <v>14.19</v>
      </c>
      <c r="K671" s="2">
        <f>SUMIFS($J$2:$J$3564,$A$2:$A$3564,"&gt;"&amp;E671,$A$2:$A$3564,"&lt;="&amp;A671)</f>
        <v>0</v>
      </c>
      <c r="L671" s="2">
        <f t="shared" si="85"/>
        <v>0</v>
      </c>
      <c r="M671" s="2">
        <f t="shared" si="86"/>
        <v>1</v>
      </c>
      <c r="N671">
        <f t="shared" si="87"/>
        <v>-2.4252258538603795</v>
      </c>
    </row>
    <row r="672" spans="1:14" x14ac:dyDescent="0.3">
      <c r="A672" s="1">
        <v>39674</v>
      </c>
      <c r="B672">
        <v>13.39</v>
      </c>
      <c r="D672">
        <f t="shared" si="80"/>
        <v>4</v>
      </c>
      <c r="E672" s="1">
        <f t="shared" si="81"/>
        <v>39667</v>
      </c>
      <c r="F672" s="1">
        <f t="shared" si="82"/>
        <v>39666</v>
      </c>
      <c r="G672" s="1">
        <f t="shared" si="83"/>
        <v>39665</v>
      </c>
      <c r="H672" s="1">
        <f t="shared" si="84"/>
        <v>39664</v>
      </c>
      <c r="I672" s="2">
        <f>IF(SUMIFS($B$2:$B$3564,$A$2:$A$3564,"="&amp;E672)=0,IF(SUMIFS($B$2:$B$3564,$A$2:$A$3564,"="&amp;F672)=0,IF(SUMIFS($B$2:$B$3564,$A$2:$A$3564,"="&amp;G672)=0,SUMIFS($B$2:$B$3564,$A$2:$A$3564,"="&amp;H672),SUMIFS($B$2:$B$3564,$A$2:$A$3564,"="&amp;G672)),SUMIFS($B$2:$B$3564,$A$2:$A$3564,"="&amp;F672)),SUMIFS($B$2:$B$3564,$A$2:$A$3564,"="&amp;E672))</f>
        <v>13.79</v>
      </c>
      <c r="K672" s="2">
        <f>SUMIFS($J$2:$J$3564,$A$2:$A$3564,"&gt;"&amp;E672,$A$2:$A$3564,"&lt;="&amp;A672)</f>
        <v>0</v>
      </c>
      <c r="L672" s="2">
        <f t="shared" si="85"/>
        <v>0</v>
      </c>
      <c r="M672" s="2">
        <f t="shared" si="86"/>
        <v>1</v>
      </c>
      <c r="N672">
        <f t="shared" si="87"/>
        <v>-2.9435532102129147</v>
      </c>
    </row>
    <row r="673" spans="1:14" x14ac:dyDescent="0.3">
      <c r="A673" s="1">
        <v>39675</v>
      </c>
      <c r="B673">
        <v>13.12</v>
      </c>
      <c r="D673">
        <f t="shared" si="80"/>
        <v>5</v>
      </c>
      <c r="E673" s="1">
        <f t="shared" si="81"/>
        <v>39668</v>
      </c>
      <c r="F673" s="1">
        <f t="shared" si="82"/>
        <v>39667</v>
      </c>
      <c r="G673" s="1">
        <f t="shared" si="83"/>
        <v>39666</v>
      </c>
      <c r="H673" s="1">
        <f t="shared" si="84"/>
        <v>39665</v>
      </c>
      <c r="I673" s="2">
        <f>IF(SUMIFS($B$2:$B$3564,$A$2:$A$3564,"="&amp;E673)=0,IF(SUMIFS($B$2:$B$3564,$A$2:$A$3564,"="&amp;F673)=0,IF(SUMIFS($B$2:$B$3564,$A$2:$A$3564,"="&amp;G673)=0,SUMIFS($B$2:$B$3564,$A$2:$A$3564,"="&amp;H673),SUMIFS($B$2:$B$3564,$A$2:$A$3564,"="&amp;G673)),SUMIFS($B$2:$B$3564,$A$2:$A$3564,"="&amp;F673)),SUMIFS($B$2:$B$3564,$A$2:$A$3564,"="&amp;E673))</f>
        <v>13.56</v>
      </c>
      <c r="K673" s="2">
        <f>SUMIFS($J$2:$J$3564,$A$2:$A$3564,"&gt;"&amp;E673,$A$2:$A$3564,"&lt;="&amp;A673)</f>
        <v>0</v>
      </c>
      <c r="L673" s="2">
        <f t="shared" si="85"/>
        <v>0</v>
      </c>
      <c r="M673" s="2">
        <f t="shared" si="86"/>
        <v>1</v>
      </c>
      <c r="N673">
        <f t="shared" si="87"/>
        <v>-3.2986498996306657</v>
      </c>
    </row>
    <row r="674" spans="1:14" x14ac:dyDescent="0.3">
      <c r="A674" s="1">
        <v>39678</v>
      </c>
      <c r="B674">
        <v>13.67</v>
      </c>
      <c r="D674">
        <f t="shared" si="80"/>
        <v>1</v>
      </c>
      <c r="E674" s="1">
        <f t="shared" si="81"/>
        <v>39671</v>
      </c>
      <c r="F674" s="1">
        <f t="shared" si="82"/>
        <v>39670</v>
      </c>
      <c r="G674" s="1">
        <f t="shared" si="83"/>
        <v>39669</v>
      </c>
      <c r="H674" s="1">
        <f t="shared" si="84"/>
        <v>39668</v>
      </c>
      <c r="I674" s="2">
        <f>IF(SUMIFS($B$2:$B$3564,$A$2:$A$3564,"="&amp;E674)=0,IF(SUMIFS($B$2:$B$3564,$A$2:$A$3564,"="&amp;F674)=0,IF(SUMIFS($B$2:$B$3564,$A$2:$A$3564,"="&amp;G674)=0,SUMIFS($B$2:$B$3564,$A$2:$A$3564,"="&amp;H674),SUMIFS($B$2:$B$3564,$A$2:$A$3564,"="&amp;G674)),SUMIFS($B$2:$B$3564,$A$2:$A$3564,"="&amp;F674)),SUMIFS($B$2:$B$3564,$A$2:$A$3564,"="&amp;E674))</f>
        <v>13.37</v>
      </c>
      <c r="K674" s="2">
        <f>SUMIFS($J$2:$J$3564,$A$2:$A$3564,"&gt;"&amp;E674,$A$2:$A$3564,"&lt;="&amp;A674)</f>
        <v>0</v>
      </c>
      <c r="L674" s="2">
        <f t="shared" si="85"/>
        <v>0</v>
      </c>
      <c r="M674" s="2">
        <f t="shared" si="86"/>
        <v>1</v>
      </c>
      <c r="N674">
        <f t="shared" si="87"/>
        <v>2.2190259622006359</v>
      </c>
    </row>
    <row r="675" spans="1:14" x14ac:dyDescent="0.3">
      <c r="A675" s="1">
        <v>39679</v>
      </c>
      <c r="B675">
        <v>13.67</v>
      </c>
      <c r="D675">
        <f t="shared" si="80"/>
        <v>2</v>
      </c>
      <c r="E675" s="1">
        <f t="shared" si="81"/>
        <v>39672</v>
      </c>
      <c r="F675" s="1">
        <f t="shared" si="82"/>
        <v>39671</v>
      </c>
      <c r="G675" s="1">
        <f t="shared" si="83"/>
        <v>39670</v>
      </c>
      <c r="H675" s="1">
        <f t="shared" si="84"/>
        <v>39669</v>
      </c>
      <c r="I675" s="2">
        <f>IF(SUMIFS($B$2:$B$3564,$A$2:$A$3564,"="&amp;E675)=0,IF(SUMIFS($B$2:$B$3564,$A$2:$A$3564,"="&amp;F675)=0,IF(SUMIFS($B$2:$B$3564,$A$2:$A$3564,"="&amp;G675)=0,SUMIFS($B$2:$B$3564,$A$2:$A$3564,"="&amp;H675),SUMIFS($B$2:$B$3564,$A$2:$A$3564,"="&amp;G675)),SUMIFS($B$2:$B$3564,$A$2:$A$3564,"="&amp;F675)),SUMIFS($B$2:$B$3564,$A$2:$A$3564,"="&amp;E675))</f>
        <v>13.61</v>
      </c>
      <c r="K675" s="2">
        <f>SUMIFS($J$2:$J$3564,$A$2:$A$3564,"&gt;"&amp;E675,$A$2:$A$3564,"&lt;="&amp;A675)</f>
        <v>0</v>
      </c>
      <c r="L675" s="2">
        <f t="shared" si="85"/>
        <v>0</v>
      </c>
      <c r="M675" s="2">
        <f t="shared" si="86"/>
        <v>1</v>
      </c>
      <c r="N675">
        <f t="shared" si="87"/>
        <v>0.439883407248358</v>
      </c>
    </row>
    <row r="676" spans="1:14" x14ac:dyDescent="0.3">
      <c r="A676" s="1">
        <v>39680</v>
      </c>
      <c r="B676">
        <v>13.68</v>
      </c>
      <c r="D676">
        <f t="shared" si="80"/>
        <v>3</v>
      </c>
      <c r="E676" s="1">
        <f t="shared" si="81"/>
        <v>39673</v>
      </c>
      <c r="F676" s="1">
        <f t="shared" si="82"/>
        <v>39672</v>
      </c>
      <c r="G676" s="1">
        <f t="shared" si="83"/>
        <v>39671</v>
      </c>
      <c r="H676" s="1">
        <f t="shared" si="84"/>
        <v>39670</v>
      </c>
      <c r="I676" s="2">
        <f>IF(SUMIFS($B$2:$B$3564,$A$2:$A$3564,"="&amp;E676)=0,IF(SUMIFS($B$2:$B$3564,$A$2:$A$3564,"="&amp;F676)=0,IF(SUMIFS($B$2:$B$3564,$A$2:$A$3564,"="&amp;G676)=0,SUMIFS($B$2:$B$3564,$A$2:$A$3564,"="&amp;H676),SUMIFS($B$2:$B$3564,$A$2:$A$3564,"="&amp;G676)),SUMIFS($B$2:$B$3564,$A$2:$A$3564,"="&amp;F676)),SUMIFS($B$2:$B$3564,$A$2:$A$3564,"="&amp;E676))</f>
        <v>13.85</v>
      </c>
      <c r="K676" s="2">
        <f>SUMIFS($J$2:$J$3564,$A$2:$A$3564,"&gt;"&amp;E676,$A$2:$A$3564,"&lt;="&amp;A676)</f>
        <v>0</v>
      </c>
      <c r="L676" s="2">
        <f t="shared" si="85"/>
        <v>0</v>
      </c>
      <c r="M676" s="2">
        <f t="shared" si="86"/>
        <v>1</v>
      </c>
      <c r="N676">
        <f t="shared" si="87"/>
        <v>-1.2350320438943054</v>
      </c>
    </row>
    <row r="677" spans="1:14" x14ac:dyDescent="0.3">
      <c r="A677" s="1">
        <v>39681</v>
      </c>
      <c r="B677">
        <v>14.14</v>
      </c>
      <c r="D677">
        <f t="shared" si="80"/>
        <v>4</v>
      </c>
      <c r="E677" s="1">
        <f t="shared" si="81"/>
        <v>39674</v>
      </c>
      <c r="F677" s="1">
        <f t="shared" si="82"/>
        <v>39673</v>
      </c>
      <c r="G677" s="1">
        <f t="shared" si="83"/>
        <v>39672</v>
      </c>
      <c r="H677" s="1">
        <f t="shared" si="84"/>
        <v>39671</v>
      </c>
      <c r="I677" s="2">
        <f>IF(SUMIFS($B$2:$B$3564,$A$2:$A$3564,"="&amp;E677)=0,IF(SUMIFS($B$2:$B$3564,$A$2:$A$3564,"="&amp;F677)=0,IF(SUMIFS($B$2:$B$3564,$A$2:$A$3564,"="&amp;G677)=0,SUMIFS($B$2:$B$3564,$A$2:$A$3564,"="&amp;H677),SUMIFS($B$2:$B$3564,$A$2:$A$3564,"="&amp;G677)),SUMIFS($B$2:$B$3564,$A$2:$A$3564,"="&amp;F677)),SUMIFS($B$2:$B$3564,$A$2:$A$3564,"="&amp;E677))</f>
        <v>13.39</v>
      </c>
      <c r="K677" s="2">
        <f>SUMIFS($J$2:$J$3564,$A$2:$A$3564,"&gt;"&amp;E677,$A$2:$A$3564,"&lt;="&amp;A677)</f>
        <v>0</v>
      </c>
      <c r="L677" s="2">
        <f t="shared" si="85"/>
        <v>0</v>
      </c>
      <c r="M677" s="2">
        <f t="shared" si="86"/>
        <v>1</v>
      </c>
      <c r="N677">
        <f t="shared" si="87"/>
        <v>5.4499500765345488</v>
      </c>
    </row>
    <row r="678" spans="1:14" x14ac:dyDescent="0.3">
      <c r="A678" s="1">
        <v>39682</v>
      </c>
      <c r="B678">
        <v>14.14</v>
      </c>
      <c r="D678">
        <f t="shared" si="80"/>
        <v>5</v>
      </c>
      <c r="E678" s="1">
        <f t="shared" si="81"/>
        <v>39675</v>
      </c>
      <c r="F678" s="1">
        <f t="shared" si="82"/>
        <v>39674</v>
      </c>
      <c r="G678" s="1">
        <f t="shared" si="83"/>
        <v>39673</v>
      </c>
      <c r="H678" s="1">
        <f t="shared" si="84"/>
        <v>39672</v>
      </c>
      <c r="I678" s="2">
        <f>IF(SUMIFS($B$2:$B$3564,$A$2:$A$3564,"="&amp;E678)=0,IF(SUMIFS($B$2:$B$3564,$A$2:$A$3564,"="&amp;F678)=0,IF(SUMIFS($B$2:$B$3564,$A$2:$A$3564,"="&amp;G678)=0,SUMIFS($B$2:$B$3564,$A$2:$A$3564,"="&amp;H678),SUMIFS($B$2:$B$3564,$A$2:$A$3564,"="&amp;G678)),SUMIFS($B$2:$B$3564,$A$2:$A$3564,"="&amp;F678)),SUMIFS($B$2:$B$3564,$A$2:$A$3564,"="&amp;E678))</f>
        <v>13.12</v>
      </c>
      <c r="K678" s="2">
        <f>SUMIFS($J$2:$J$3564,$A$2:$A$3564,"&gt;"&amp;E678,$A$2:$A$3564,"&lt;="&amp;A678)</f>
        <v>0</v>
      </c>
      <c r="L678" s="2">
        <f t="shared" si="85"/>
        <v>0</v>
      </c>
      <c r="M678" s="2">
        <f t="shared" si="86"/>
        <v>1</v>
      </c>
      <c r="N678">
        <f t="shared" si="87"/>
        <v>7.4869876952483834</v>
      </c>
    </row>
    <row r="679" spans="1:14" x14ac:dyDescent="0.3">
      <c r="A679" s="1">
        <v>39685</v>
      </c>
      <c r="B679">
        <v>13.99</v>
      </c>
      <c r="D679">
        <f t="shared" si="80"/>
        <v>1</v>
      </c>
      <c r="E679" s="1">
        <f t="shared" si="81"/>
        <v>39678</v>
      </c>
      <c r="F679" s="1">
        <f t="shared" si="82"/>
        <v>39677</v>
      </c>
      <c r="G679" s="1">
        <f t="shared" si="83"/>
        <v>39676</v>
      </c>
      <c r="H679" s="1">
        <f t="shared" si="84"/>
        <v>39675</v>
      </c>
      <c r="I679" s="2">
        <f>IF(SUMIFS($B$2:$B$3564,$A$2:$A$3564,"="&amp;E679)=0,IF(SUMIFS($B$2:$B$3564,$A$2:$A$3564,"="&amp;F679)=0,IF(SUMIFS($B$2:$B$3564,$A$2:$A$3564,"="&amp;G679)=0,SUMIFS($B$2:$B$3564,$A$2:$A$3564,"="&amp;H679),SUMIFS($B$2:$B$3564,$A$2:$A$3564,"="&amp;G679)),SUMIFS($B$2:$B$3564,$A$2:$A$3564,"="&amp;F679)),SUMIFS($B$2:$B$3564,$A$2:$A$3564,"="&amp;E679))</f>
        <v>13.67</v>
      </c>
      <c r="K679" s="2">
        <f>SUMIFS($J$2:$J$3564,$A$2:$A$3564,"&gt;"&amp;E679,$A$2:$A$3564,"&lt;="&amp;A679)</f>
        <v>0</v>
      </c>
      <c r="L679" s="2">
        <f t="shared" si="85"/>
        <v>0</v>
      </c>
      <c r="M679" s="2">
        <f t="shared" si="86"/>
        <v>1</v>
      </c>
      <c r="N679">
        <f t="shared" si="87"/>
        <v>2.3139137941531596</v>
      </c>
    </row>
    <row r="680" spans="1:14" x14ac:dyDescent="0.3">
      <c r="A680" s="1">
        <v>39686</v>
      </c>
      <c r="B680">
        <v>14.08</v>
      </c>
      <c r="D680">
        <f t="shared" si="80"/>
        <v>2</v>
      </c>
      <c r="E680" s="1">
        <f t="shared" si="81"/>
        <v>39679</v>
      </c>
      <c r="F680" s="1">
        <f t="shared" si="82"/>
        <v>39678</v>
      </c>
      <c r="G680" s="1">
        <f t="shared" si="83"/>
        <v>39677</v>
      </c>
      <c r="H680" s="1">
        <f t="shared" si="84"/>
        <v>39676</v>
      </c>
      <c r="I680" s="2">
        <f>IF(SUMIFS($B$2:$B$3564,$A$2:$A$3564,"="&amp;E680)=0,IF(SUMIFS($B$2:$B$3564,$A$2:$A$3564,"="&amp;F680)=0,IF(SUMIFS($B$2:$B$3564,$A$2:$A$3564,"="&amp;G680)=0,SUMIFS($B$2:$B$3564,$A$2:$A$3564,"="&amp;H680),SUMIFS($B$2:$B$3564,$A$2:$A$3564,"="&amp;G680)),SUMIFS($B$2:$B$3564,$A$2:$A$3564,"="&amp;F680)),SUMIFS($B$2:$B$3564,$A$2:$A$3564,"="&amp;E680))</f>
        <v>13.67</v>
      </c>
      <c r="K680" s="2">
        <f>SUMIFS($J$2:$J$3564,$A$2:$A$3564,"&gt;"&amp;E680,$A$2:$A$3564,"&lt;="&amp;A680)</f>
        <v>0</v>
      </c>
      <c r="L680" s="2">
        <f t="shared" si="85"/>
        <v>0</v>
      </c>
      <c r="M680" s="2">
        <f t="shared" si="86"/>
        <v>1</v>
      </c>
      <c r="N680">
        <f t="shared" si="87"/>
        <v>2.9551699994038163</v>
      </c>
    </row>
    <row r="681" spans="1:14" x14ac:dyDescent="0.3">
      <c r="A681" s="1">
        <v>39687</v>
      </c>
      <c r="B681">
        <v>13.59</v>
      </c>
      <c r="D681">
        <f t="shared" si="80"/>
        <v>3</v>
      </c>
      <c r="E681" s="1">
        <f t="shared" si="81"/>
        <v>39680</v>
      </c>
      <c r="F681" s="1">
        <f t="shared" si="82"/>
        <v>39679</v>
      </c>
      <c r="G681" s="1">
        <f t="shared" si="83"/>
        <v>39678</v>
      </c>
      <c r="H681" s="1">
        <f t="shared" si="84"/>
        <v>39677</v>
      </c>
      <c r="I681" s="2">
        <f>IF(SUMIFS($B$2:$B$3564,$A$2:$A$3564,"="&amp;E681)=0,IF(SUMIFS($B$2:$B$3564,$A$2:$A$3564,"="&amp;F681)=0,IF(SUMIFS($B$2:$B$3564,$A$2:$A$3564,"="&amp;G681)=0,SUMIFS($B$2:$B$3564,$A$2:$A$3564,"="&amp;H681),SUMIFS($B$2:$B$3564,$A$2:$A$3564,"="&amp;G681)),SUMIFS($B$2:$B$3564,$A$2:$A$3564,"="&amp;F681)),SUMIFS($B$2:$B$3564,$A$2:$A$3564,"="&amp;E681))</f>
        <v>13.68</v>
      </c>
      <c r="K681" s="2">
        <f>SUMIFS($J$2:$J$3564,$A$2:$A$3564,"&gt;"&amp;E681,$A$2:$A$3564,"&lt;="&amp;A681)</f>
        <v>0</v>
      </c>
      <c r="L681" s="2">
        <f t="shared" si="85"/>
        <v>0</v>
      </c>
      <c r="M681" s="2">
        <f t="shared" si="86"/>
        <v>1</v>
      </c>
      <c r="N681">
        <f t="shared" si="87"/>
        <v>-0.66006840313520243</v>
      </c>
    </row>
    <row r="682" spans="1:14" x14ac:dyDescent="0.3">
      <c r="A682" s="1">
        <v>39688</v>
      </c>
      <c r="B682">
        <v>13.23</v>
      </c>
      <c r="D682">
        <f t="shared" si="80"/>
        <v>4</v>
      </c>
      <c r="E682" s="1">
        <f t="shared" si="81"/>
        <v>39681</v>
      </c>
      <c r="F682" s="1">
        <f t="shared" si="82"/>
        <v>39680</v>
      </c>
      <c r="G682" s="1">
        <f t="shared" si="83"/>
        <v>39679</v>
      </c>
      <c r="H682" s="1">
        <f t="shared" si="84"/>
        <v>39678</v>
      </c>
      <c r="I682" s="2">
        <f>IF(SUMIFS($B$2:$B$3564,$A$2:$A$3564,"="&amp;E682)=0,IF(SUMIFS($B$2:$B$3564,$A$2:$A$3564,"="&amp;F682)=0,IF(SUMIFS($B$2:$B$3564,$A$2:$A$3564,"="&amp;G682)=0,SUMIFS($B$2:$B$3564,$A$2:$A$3564,"="&amp;H682),SUMIFS($B$2:$B$3564,$A$2:$A$3564,"="&amp;G682)),SUMIFS($B$2:$B$3564,$A$2:$A$3564,"="&amp;F682)),SUMIFS($B$2:$B$3564,$A$2:$A$3564,"="&amp;E682))</f>
        <v>14.14</v>
      </c>
      <c r="K682" s="2">
        <f>SUMIFS($J$2:$J$3564,$A$2:$A$3564,"&gt;"&amp;E682,$A$2:$A$3564,"&lt;="&amp;A682)</f>
        <v>0</v>
      </c>
      <c r="L682" s="2">
        <f t="shared" si="85"/>
        <v>0</v>
      </c>
      <c r="M682" s="2">
        <f t="shared" si="86"/>
        <v>1</v>
      </c>
      <c r="N682">
        <f t="shared" si="87"/>
        <v>-6.6520682341562445</v>
      </c>
    </row>
    <row r="683" spans="1:14" x14ac:dyDescent="0.3">
      <c r="A683" s="1">
        <v>39689</v>
      </c>
      <c r="B683">
        <v>12.76</v>
      </c>
      <c r="D683">
        <f t="shared" si="80"/>
        <v>5</v>
      </c>
      <c r="E683" s="1">
        <f t="shared" si="81"/>
        <v>39682</v>
      </c>
      <c r="F683" s="1">
        <f t="shared" si="82"/>
        <v>39681</v>
      </c>
      <c r="G683" s="1">
        <f t="shared" si="83"/>
        <v>39680</v>
      </c>
      <c r="H683" s="1">
        <f t="shared" si="84"/>
        <v>39679</v>
      </c>
      <c r="I683" s="2">
        <f>IF(SUMIFS($B$2:$B$3564,$A$2:$A$3564,"="&amp;E683)=0,IF(SUMIFS($B$2:$B$3564,$A$2:$A$3564,"="&amp;F683)=0,IF(SUMIFS($B$2:$B$3564,$A$2:$A$3564,"="&amp;G683)=0,SUMIFS($B$2:$B$3564,$A$2:$A$3564,"="&amp;H683),SUMIFS($B$2:$B$3564,$A$2:$A$3564,"="&amp;G683)),SUMIFS($B$2:$B$3564,$A$2:$A$3564,"="&amp;F683)),SUMIFS($B$2:$B$3564,$A$2:$A$3564,"="&amp;E683))</f>
        <v>14.14</v>
      </c>
      <c r="K683" s="2">
        <f>SUMIFS($J$2:$J$3564,$A$2:$A$3564,"&gt;"&amp;E683,$A$2:$A$3564,"&lt;="&amp;A683)</f>
        <v>0</v>
      </c>
      <c r="L683" s="2">
        <f t="shared" si="85"/>
        <v>0</v>
      </c>
      <c r="M683" s="2">
        <f t="shared" si="86"/>
        <v>1</v>
      </c>
      <c r="N683">
        <f t="shared" si="87"/>
        <v>-10.269238255178292</v>
      </c>
    </row>
    <row r="684" spans="1:14" x14ac:dyDescent="0.3">
      <c r="A684" s="1">
        <v>39693</v>
      </c>
      <c r="B684">
        <v>12.71</v>
      </c>
      <c r="D684">
        <f t="shared" si="80"/>
        <v>2</v>
      </c>
      <c r="E684" s="1">
        <f t="shared" si="81"/>
        <v>39686</v>
      </c>
      <c r="F684" s="1">
        <f t="shared" si="82"/>
        <v>39685</v>
      </c>
      <c r="G684" s="1">
        <f t="shared" si="83"/>
        <v>39684</v>
      </c>
      <c r="H684" s="1">
        <f t="shared" si="84"/>
        <v>39683</v>
      </c>
      <c r="I684" s="2">
        <f>IF(SUMIFS($B$2:$B$3564,$A$2:$A$3564,"="&amp;E684)=0,IF(SUMIFS($B$2:$B$3564,$A$2:$A$3564,"="&amp;F684)=0,IF(SUMIFS($B$2:$B$3564,$A$2:$A$3564,"="&amp;G684)=0,SUMIFS($B$2:$B$3564,$A$2:$A$3564,"="&amp;H684),SUMIFS($B$2:$B$3564,$A$2:$A$3564,"="&amp;G684)),SUMIFS($B$2:$B$3564,$A$2:$A$3564,"="&amp;F684)),SUMIFS($B$2:$B$3564,$A$2:$A$3564,"="&amp;E684))</f>
        <v>14.08</v>
      </c>
      <c r="K684" s="2">
        <f>SUMIFS($J$2:$J$3564,$A$2:$A$3564,"&gt;"&amp;E684,$A$2:$A$3564,"&lt;="&amp;A684)</f>
        <v>0</v>
      </c>
      <c r="L684" s="2">
        <f t="shared" si="85"/>
        <v>0</v>
      </c>
      <c r="M684" s="2">
        <f t="shared" si="86"/>
        <v>1</v>
      </c>
      <c r="N684">
        <f t="shared" si="87"/>
        <v>-10.236626552853364</v>
      </c>
    </row>
    <row r="685" spans="1:14" x14ac:dyDescent="0.3">
      <c r="A685" s="1">
        <v>39694</v>
      </c>
      <c r="B685">
        <v>12.51</v>
      </c>
      <c r="D685">
        <f t="shared" si="80"/>
        <v>3</v>
      </c>
      <c r="E685" s="1">
        <f t="shared" si="81"/>
        <v>39687</v>
      </c>
      <c r="F685" s="1">
        <f t="shared" si="82"/>
        <v>39686</v>
      </c>
      <c r="G685" s="1">
        <f t="shared" si="83"/>
        <v>39685</v>
      </c>
      <c r="H685" s="1">
        <f t="shared" si="84"/>
        <v>39684</v>
      </c>
      <c r="I685" s="2">
        <f>IF(SUMIFS($B$2:$B$3564,$A$2:$A$3564,"="&amp;E685)=0,IF(SUMIFS($B$2:$B$3564,$A$2:$A$3564,"="&amp;F685)=0,IF(SUMIFS($B$2:$B$3564,$A$2:$A$3564,"="&amp;G685)=0,SUMIFS($B$2:$B$3564,$A$2:$A$3564,"="&amp;H685),SUMIFS($B$2:$B$3564,$A$2:$A$3564,"="&amp;G685)),SUMIFS($B$2:$B$3564,$A$2:$A$3564,"="&amp;F685)),SUMIFS($B$2:$B$3564,$A$2:$A$3564,"="&amp;E685))</f>
        <v>13.59</v>
      </c>
      <c r="K685" s="2">
        <f>SUMIFS($J$2:$J$3564,$A$2:$A$3564,"&gt;"&amp;E685,$A$2:$A$3564,"&lt;="&amp;A685)</f>
        <v>0</v>
      </c>
      <c r="L685" s="2">
        <f t="shared" si="85"/>
        <v>0</v>
      </c>
      <c r="M685" s="2">
        <f t="shared" si="86"/>
        <v>1</v>
      </c>
      <c r="N685">
        <f t="shared" si="87"/>
        <v>-8.2805903684232529</v>
      </c>
    </row>
    <row r="686" spans="1:14" x14ac:dyDescent="0.3">
      <c r="A686" s="1">
        <v>39695</v>
      </c>
      <c r="B686">
        <v>12.65</v>
      </c>
      <c r="D686">
        <f t="shared" si="80"/>
        <v>4</v>
      </c>
      <c r="E686" s="1">
        <f t="shared" si="81"/>
        <v>39688</v>
      </c>
      <c r="F686" s="1">
        <f t="shared" si="82"/>
        <v>39687</v>
      </c>
      <c r="G686" s="1">
        <f t="shared" si="83"/>
        <v>39686</v>
      </c>
      <c r="H686" s="1">
        <f t="shared" si="84"/>
        <v>39685</v>
      </c>
      <c r="I686" s="2">
        <f>IF(SUMIFS($B$2:$B$3564,$A$2:$A$3564,"="&amp;E686)=0,IF(SUMIFS($B$2:$B$3564,$A$2:$A$3564,"="&amp;F686)=0,IF(SUMIFS($B$2:$B$3564,$A$2:$A$3564,"="&amp;G686)=0,SUMIFS($B$2:$B$3564,$A$2:$A$3564,"="&amp;H686),SUMIFS($B$2:$B$3564,$A$2:$A$3564,"="&amp;G686)),SUMIFS($B$2:$B$3564,$A$2:$A$3564,"="&amp;F686)),SUMIFS($B$2:$B$3564,$A$2:$A$3564,"="&amp;E686))</f>
        <v>13.23</v>
      </c>
      <c r="K686" s="2">
        <f>SUMIFS($J$2:$J$3564,$A$2:$A$3564,"&gt;"&amp;E686,$A$2:$A$3564,"&lt;="&amp;A686)</f>
        <v>0</v>
      </c>
      <c r="L686" s="2">
        <f t="shared" si="85"/>
        <v>0</v>
      </c>
      <c r="M686" s="2">
        <f t="shared" si="86"/>
        <v>1</v>
      </c>
      <c r="N686">
        <f t="shared" si="87"/>
        <v>-4.4829762953335024</v>
      </c>
    </row>
    <row r="687" spans="1:14" x14ac:dyDescent="0.3">
      <c r="A687" s="1">
        <v>39696</v>
      </c>
      <c r="B687">
        <v>12.54</v>
      </c>
      <c r="D687">
        <f t="shared" si="80"/>
        <v>5</v>
      </c>
      <c r="E687" s="1">
        <f t="shared" si="81"/>
        <v>39689</v>
      </c>
      <c r="F687" s="1">
        <f t="shared" si="82"/>
        <v>39688</v>
      </c>
      <c r="G687" s="1">
        <f t="shared" si="83"/>
        <v>39687</v>
      </c>
      <c r="H687" s="1">
        <f t="shared" si="84"/>
        <v>39686</v>
      </c>
      <c r="I687" s="2">
        <f>IF(SUMIFS($B$2:$B$3564,$A$2:$A$3564,"="&amp;E687)=0,IF(SUMIFS($B$2:$B$3564,$A$2:$A$3564,"="&amp;F687)=0,IF(SUMIFS($B$2:$B$3564,$A$2:$A$3564,"="&amp;G687)=0,SUMIFS($B$2:$B$3564,$A$2:$A$3564,"="&amp;H687),SUMIFS($B$2:$B$3564,$A$2:$A$3564,"="&amp;G687)),SUMIFS($B$2:$B$3564,$A$2:$A$3564,"="&amp;F687)),SUMIFS($B$2:$B$3564,$A$2:$A$3564,"="&amp;E687))</f>
        <v>12.76</v>
      </c>
      <c r="K687" s="2">
        <f>SUMIFS($J$2:$J$3564,$A$2:$A$3564,"&gt;"&amp;E687,$A$2:$A$3564,"&lt;="&amp;A687)</f>
        <v>0</v>
      </c>
      <c r="L687" s="2">
        <f t="shared" si="85"/>
        <v>0</v>
      </c>
      <c r="M687" s="2">
        <f t="shared" si="86"/>
        <v>1</v>
      </c>
      <c r="N687">
        <f t="shared" si="87"/>
        <v>-1.7391742711869222</v>
      </c>
    </row>
    <row r="688" spans="1:14" x14ac:dyDescent="0.3">
      <c r="A688" s="1">
        <v>39699</v>
      </c>
      <c r="B688">
        <v>12.37</v>
      </c>
      <c r="D688">
        <f t="shared" si="80"/>
        <v>1</v>
      </c>
      <c r="E688" s="1">
        <f t="shared" si="81"/>
        <v>39692</v>
      </c>
      <c r="F688" s="1">
        <f t="shared" si="82"/>
        <v>39691</v>
      </c>
      <c r="G688" s="1">
        <f t="shared" si="83"/>
        <v>39690</v>
      </c>
      <c r="H688" s="1">
        <f t="shared" si="84"/>
        <v>39689</v>
      </c>
      <c r="I688" s="2">
        <f>IF(SUMIFS($B$2:$B$3564,$A$2:$A$3564,"="&amp;E688)=0,IF(SUMIFS($B$2:$B$3564,$A$2:$A$3564,"="&amp;F688)=0,IF(SUMIFS($B$2:$B$3564,$A$2:$A$3564,"="&amp;G688)=0,SUMIFS($B$2:$B$3564,$A$2:$A$3564,"="&amp;H688),SUMIFS($B$2:$B$3564,$A$2:$A$3564,"="&amp;G688)),SUMIFS($B$2:$B$3564,$A$2:$A$3564,"="&amp;F688)),SUMIFS($B$2:$B$3564,$A$2:$A$3564,"="&amp;E688))</f>
        <v>12.76</v>
      </c>
      <c r="K688" s="2">
        <f>SUMIFS($J$2:$J$3564,$A$2:$A$3564,"&gt;"&amp;E688,$A$2:$A$3564,"&lt;="&amp;A688)</f>
        <v>0</v>
      </c>
      <c r="L688" s="2">
        <f t="shared" si="85"/>
        <v>0</v>
      </c>
      <c r="M688" s="2">
        <f t="shared" si="86"/>
        <v>1</v>
      </c>
      <c r="N688">
        <f t="shared" si="87"/>
        <v>-3.104109151224737</v>
      </c>
    </row>
    <row r="689" spans="1:14" x14ac:dyDescent="0.3">
      <c r="A689" s="1">
        <v>39700</v>
      </c>
      <c r="B689">
        <v>12.1</v>
      </c>
      <c r="C689">
        <v>13.85</v>
      </c>
      <c r="D689">
        <f t="shared" si="80"/>
        <v>2</v>
      </c>
      <c r="E689" s="1">
        <f t="shared" si="81"/>
        <v>39693</v>
      </c>
      <c r="F689" s="1">
        <f t="shared" si="82"/>
        <v>39692</v>
      </c>
      <c r="G689" s="1">
        <f t="shared" si="83"/>
        <v>39691</v>
      </c>
      <c r="H689" s="1">
        <f t="shared" si="84"/>
        <v>39690</v>
      </c>
      <c r="I689" s="2">
        <f>IF(SUMIFS($B$2:$B$3564,$A$2:$A$3564,"="&amp;E689)=0,IF(SUMIFS($B$2:$B$3564,$A$2:$A$3564,"="&amp;F689)=0,IF(SUMIFS($B$2:$B$3564,$A$2:$A$3564,"="&amp;G689)=0,SUMIFS($B$2:$B$3564,$A$2:$A$3564,"="&amp;H689),SUMIFS($B$2:$B$3564,$A$2:$A$3564,"="&amp;G689)),SUMIFS($B$2:$B$3564,$A$2:$A$3564,"="&amp;F689)),SUMIFS($B$2:$B$3564,$A$2:$A$3564,"="&amp;E689))</f>
        <v>12.71</v>
      </c>
      <c r="K689" s="2">
        <f>SUMIFS($J$2:$J$3564,$A$2:$A$3564,"&gt;"&amp;E689,$A$2:$A$3564,"&lt;="&amp;A689)</f>
        <v>0</v>
      </c>
      <c r="L689" s="2">
        <f t="shared" si="85"/>
        <v>0</v>
      </c>
      <c r="M689" s="2">
        <f t="shared" si="86"/>
        <v>1</v>
      </c>
      <c r="N689">
        <f t="shared" si="87"/>
        <v>-4.9183632598667382</v>
      </c>
    </row>
    <row r="690" spans="1:14" x14ac:dyDescent="0.3">
      <c r="A690" s="1">
        <v>39701</v>
      </c>
      <c r="B690">
        <v>13.88</v>
      </c>
      <c r="D690">
        <f t="shared" si="80"/>
        <v>3</v>
      </c>
      <c r="E690" s="1">
        <f t="shared" si="81"/>
        <v>39694</v>
      </c>
      <c r="F690" s="1">
        <f t="shared" si="82"/>
        <v>39693</v>
      </c>
      <c r="G690" s="1">
        <f t="shared" si="83"/>
        <v>39692</v>
      </c>
      <c r="H690" s="1">
        <f t="shared" si="84"/>
        <v>39691</v>
      </c>
      <c r="I690" s="2">
        <f>IF(SUMIFS($B$2:$B$3564,$A$2:$A$3564,"="&amp;E690)=0,IF(SUMIFS($B$2:$B$3564,$A$2:$A$3564,"="&amp;F690)=0,IF(SUMIFS($B$2:$B$3564,$A$2:$A$3564,"="&amp;G690)=0,SUMIFS($B$2:$B$3564,$A$2:$A$3564,"="&amp;H690),SUMIFS($B$2:$B$3564,$A$2:$A$3564,"="&amp;G690)),SUMIFS($B$2:$B$3564,$A$2:$A$3564,"="&amp;F690)),SUMIFS($B$2:$B$3564,$A$2:$A$3564,"="&amp;E690))</f>
        <v>12.51</v>
      </c>
      <c r="J690">
        <v>13.85</v>
      </c>
      <c r="K690" s="2">
        <f>SUMIFS($J$2:$J$3564,$A$2:$A$3564,"&gt;"&amp;E690,$A$2:$A$3564,"&lt;="&amp;A690)</f>
        <v>13.85</v>
      </c>
      <c r="L690" s="2">
        <f t="shared" si="85"/>
        <v>12.1</v>
      </c>
      <c r="M690" s="2">
        <f t="shared" si="86"/>
        <v>0.87364620938628157</v>
      </c>
      <c r="N690">
        <f t="shared" si="87"/>
        <v>-3.1159149430813406</v>
      </c>
    </row>
    <row r="691" spans="1:14" x14ac:dyDescent="0.3">
      <c r="A691" s="1">
        <v>39702</v>
      </c>
      <c r="B691">
        <v>13.61</v>
      </c>
      <c r="D691">
        <f t="shared" si="80"/>
        <v>4</v>
      </c>
      <c r="E691" s="1">
        <f t="shared" si="81"/>
        <v>39695</v>
      </c>
      <c r="F691" s="1">
        <f t="shared" si="82"/>
        <v>39694</v>
      </c>
      <c r="G691" s="1">
        <f t="shared" si="83"/>
        <v>39693</v>
      </c>
      <c r="H691" s="1">
        <f t="shared" si="84"/>
        <v>39692</v>
      </c>
      <c r="I691" s="2">
        <f>IF(SUMIFS($B$2:$B$3564,$A$2:$A$3564,"="&amp;E691)=0,IF(SUMIFS($B$2:$B$3564,$A$2:$A$3564,"="&amp;F691)=0,IF(SUMIFS($B$2:$B$3564,$A$2:$A$3564,"="&amp;G691)=0,SUMIFS($B$2:$B$3564,$A$2:$A$3564,"="&amp;H691),SUMIFS($B$2:$B$3564,$A$2:$A$3564,"="&amp;G691)),SUMIFS($B$2:$B$3564,$A$2:$A$3564,"="&amp;F691)),SUMIFS($B$2:$B$3564,$A$2:$A$3564,"="&amp;E691))</f>
        <v>12.65</v>
      </c>
      <c r="K691" s="2">
        <f>SUMIFS($J$2:$J$3564,$A$2:$A$3564,"&gt;"&amp;E691,$A$2:$A$3564,"&lt;="&amp;A691)</f>
        <v>13.85</v>
      </c>
      <c r="L691" s="2">
        <f t="shared" si="85"/>
        <v>12.1</v>
      </c>
      <c r="M691" s="2">
        <f t="shared" si="86"/>
        <v>0.87364620938628157</v>
      </c>
      <c r="N691">
        <f t="shared" si="87"/>
        <v>-6.193217854080669</v>
      </c>
    </row>
    <row r="692" spans="1:14" x14ac:dyDescent="0.3">
      <c r="A692" s="1">
        <v>39703</v>
      </c>
      <c r="B692">
        <v>14.06</v>
      </c>
      <c r="D692">
        <f t="shared" si="80"/>
        <v>5</v>
      </c>
      <c r="E692" s="1">
        <f t="shared" si="81"/>
        <v>39696</v>
      </c>
      <c r="F692" s="1">
        <f t="shared" si="82"/>
        <v>39695</v>
      </c>
      <c r="G692" s="1">
        <f t="shared" si="83"/>
        <v>39694</v>
      </c>
      <c r="H692" s="1">
        <f t="shared" si="84"/>
        <v>39693</v>
      </c>
      <c r="I692" s="2">
        <f>IF(SUMIFS($B$2:$B$3564,$A$2:$A$3564,"="&amp;E692)=0,IF(SUMIFS($B$2:$B$3564,$A$2:$A$3564,"="&amp;F692)=0,IF(SUMIFS($B$2:$B$3564,$A$2:$A$3564,"="&amp;G692)=0,SUMIFS($B$2:$B$3564,$A$2:$A$3564,"="&amp;H692),SUMIFS($B$2:$B$3564,$A$2:$A$3564,"="&amp;G692)),SUMIFS($B$2:$B$3564,$A$2:$A$3564,"="&amp;F692)),SUMIFS($B$2:$B$3564,$A$2:$A$3564,"="&amp;E692))</f>
        <v>12.54</v>
      </c>
      <c r="K692" s="2">
        <f>SUMIFS($J$2:$J$3564,$A$2:$A$3564,"&gt;"&amp;E692,$A$2:$A$3564,"&lt;="&amp;A692)</f>
        <v>13.85</v>
      </c>
      <c r="L692" s="2">
        <f t="shared" si="85"/>
        <v>12.1</v>
      </c>
      <c r="M692" s="2">
        <f t="shared" si="86"/>
        <v>0.87364620938628157</v>
      </c>
      <c r="N692">
        <f t="shared" si="87"/>
        <v>-2.0669428852907776</v>
      </c>
    </row>
    <row r="693" spans="1:14" x14ac:dyDescent="0.3">
      <c r="A693" s="1">
        <v>39706</v>
      </c>
      <c r="B693">
        <v>13.88</v>
      </c>
      <c r="D693">
        <f t="shared" si="80"/>
        <v>1</v>
      </c>
      <c r="E693" s="1">
        <f t="shared" si="81"/>
        <v>39699</v>
      </c>
      <c r="F693" s="1">
        <f t="shared" si="82"/>
        <v>39698</v>
      </c>
      <c r="G693" s="1">
        <f t="shared" si="83"/>
        <v>39697</v>
      </c>
      <c r="H693" s="1">
        <f t="shared" si="84"/>
        <v>39696</v>
      </c>
      <c r="I693" s="2">
        <f>IF(SUMIFS($B$2:$B$3564,$A$2:$A$3564,"="&amp;E693)=0,IF(SUMIFS($B$2:$B$3564,$A$2:$A$3564,"="&amp;F693)=0,IF(SUMIFS($B$2:$B$3564,$A$2:$A$3564,"="&amp;G693)=0,SUMIFS($B$2:$B$3564,$A$2:$A$3564,"="&amp;H693),SUMIFS($B$2:$B$3564,$A$2:$A$3564,"="&amp;G693)),SUMIFS($B$2:$B$3564,$A$2:$A$3564,"="&amp;F693)),SUMIFS($B$2:$B$3564,$A$2:$A$3564,"="&amp;E693))</f>
        <v>12.37</v>
      </c>
      <c r="K693" s="2">
        <f>SUMIFS($J$2:$J$3564,$A$2:$A$3564,"&gt;"&amp;E693,$A$2:$A$3564,"&lt;="&amp;A693)</f>
        <v>13.85</v>
      </c>
      <c r="L693" s="2">
        <f t="shared" si="85"/>
        <v>12.1</v>
      </c>
      <c r="M693" s="2">
        <f t="shared" si="86"/>
        <v>0.87364620938628157</v>
      </c>
      <c r="N693">
        <f t="shared" si="87"/>
        <v>-1.9905011356390101</v>
      </c>
    </row>
    <row r="694" spans="1:14" x14ac:dyDescent="0.3">
      <c r="A694" s="1">
        <v>39707</v>
      </c>
      <c r="B694">
        <v>13.7</v>
      </c>
      <c r="D694">
        <f t="shared" si="80"/>
        <v>2</v>
      </c>
      <c r="E694" s="1">
        <f t="shared" si="81"/>
        <v>39700</v>
      </c>
      <c r="F694" s="1">
        <f t="shared" si="82"/>
        <v>39699</v>
      </c>
      <c r="G694" s="1">
        <f t="shared" si="83"/>
        <v>39698</v>
      </c>
      <c r="H694" s="1">
        <f t="shared" si="84"/>
        <v>39697</v>
      </c>
      <c r="I694" s="2">
        <f>IF(SUMIFS($B$2:$B$3564,$A$2:$A$3564,"="&amp;E694)=0,IF(SUMIFS($B$2:$B$3564,$A$2:$A$3564,"="&amp;F694)=0,IF(SUMIFS($B$2:$B$3564,$A$2:$A$3564,"="&amp;G694)=0,SUMIFS($B$2:$B$3564,$A$2:$A$3564,"="&amp;H694),SUMIFS($B$2:$B$3564,$A$2:$A$3564,"="&amp;G694)),SUMIFS($B$2:$B$3564,$A$2:$A$3564,"="&amp;F694)),SUMIFS($B$2:$B$3564,$A$2:$A$3564,"="&amp;E694))</f>
        <v>12.1</v>
      </c>
      <c r="K694" s="2">
        <f>SUMIFS($J$2:$J$3564,$A$2:$A$3564,"&gt;"&amp;E694,$A$2:$A$3564,"&lt;="&amp;A694)</f>
        <v>13.85</v>
      </c>
      <c r="L694" s="2">
        <f t="shared" si="85"/>
        <v>12.1</v>
      </c>
      <c r="M694" s="2">
        <f t="shared" si="86"/>
        <v>0.87364620938628157</v>
      </c>
      <c r="N694">
        <f t="shared" si="87"/>
        <v>-1.088939979926832</v>
      </c>
    </row>
    <row r="695" spans="1:14" x14ac:dyDescent="0.3">
      <c r="A695" s="1">
        <v>39708</v>
      </c>
      <c r="B695">
        <v>13.93</v>
      </c>
      <c r="D695">
        <f t="shared" si="80"/>
        <v>3</v>
      </c>
      <c r="E695" s="1">
        <f t="shared" si="81"/>
        <v>39701</v>
      </c>
      <c r="F695" s="1">
        <f t="shared" si="82"/>
        <v>39700</v>
      </c>
      <c r="G695" s="1">
        <f t="shared" si="83"/>
        <v>39699</v>
      </c>
      <c r="H695" s="1">
        <f t="shared" si="84"/>
        <v>39698</v>
      </c>
      <c r="I695" s="2">
        <f>IF(SUMIFS($B$2:$B$3564,$A$2:$A$3564,"="&amp;E695)=0,IF(SUMIFS($B$2:$B$3564,$A$2:$A$3564,"="&amp;F695)=0,IF(SUMIFS($B$2:$B$3564,$A$2:$A$3564,"="&amp;G695)=0,SUMIFS($B$2:$B$3564,$A$2:$A$3564,"="&amp;H695),SUMIFS($B$2:$B$3564,$A$2:$A$3564,"="&amp;G695)),SUMIFS($B$2:$B$3564,$A$2:$A$3564,"="&amp;F695)),SUMIFS($B$2:$B$3564,$A$2:$A$3564,"="&amp;E695))</f>
        <v>13.88</v>
      </c>
      <c r="K695" s="2">
        <f>SUMIFS($J$2:$J$3564,$A$2:$A$3564,"&gt;"&amp;E695,$A$2:$A$3564,"&lt;="&amp;A695)</f>
        <v>0</v>
      </c>
      <c r="L695" s="2">
        <f t="shared" si="85"/>
        <v>0</v>
      </c>
      <c r="M695" s="2">
        <f t="shared" si="86"/>
        <v>1</v>
      </c>
      <c r="N695">
        <f t="shared" si="87"/>
        <v>0.3595832713055897</v>
      </c>
    </row>
    <row r="696" spans="1:14" x14ac:dyDescent="0.3">
      <c r="A696" s="1">
        <v>39709</v>
      </c>
      <c r="B696">
        <v>13.46</v>
      </c>
      <c r="D696">
        <f t="shared" si="80"/>
        <v>4</v>
      </c>
      <c r="E696" s="1">
        <f t="shared" si="81"/>
        <v>39702</v>
      </c>
      <c r="F696" s="1">
        <f t="shared" si="82"/>
        <v>39701</v>
      </c>
      <c r="G696" s="1">
        <f t="shared" si="83"/>
        <v>39700</v>
      </c>
      <c r="H696" s="1">
        <f t="shared" si="84"/>
        <v>39699</v>
      </c>
      <c r="I696" s="2">
        <f>IF(SUMIFS($B$2:$B$3564,$A$2:$A$3564,"="&amp;E696)=0,IF(SUMIFS($B$2:$B$3564,$A$2:$A$3564,"="&amp;F696)=0,IF(SUMIFS($B$2:$B$3564,$A$2:$A$3564,"="&amp;G696)=0,SUMIFS($B$2:$B$3564,$A$2:$A$3564,"="&amp;H696),SUMIFS($B$2:$B$3564,$A$2:$A$3564,"="&amp;G696)),SUMIFS($B$2:$B$3564,$A$2:$A$3564,"="&amp;F696)),SUMIFS($B$2:$B$3564,$A$2:$A$3564,"="&amp;E696))</f>
        <v>13.61</v>
      </c>
      <c r="K696" s="2">
        <f>SUMIFS($J$2:$J$3564,$A$2:$A$3564,"&gt;"&amp;E696,$A$2:$A$3564,"&lt;="&amp;A696)</f>
        <v>0</v>
      </c>
      <c r="L696" s="2">
        <f t="shared" si="85"/>
        <v>0</v>
      </c>
      <c r="M696" s="2">
        <f t="shared" si="86"/>
        <v>1</v>
      </c>
      <c r="N696">
        <f t="shared" si="87"/>
        <v>-1.1082492446792851</v>
      </c>
    </row>
    <row r="697" spans="1:14" x14ac:dyDescent="0.3">
      <c r="A697" s="1">
        <v>39710</v>
      </c>
      <c r="B697">
        <v>13.64</v>
      </c>
      <c r="D697">
        <f t="shared" si="80"/>
        <v>5</v>
      </c>
      <c r="E697" s="1">
        <f t="shared" si="81"/>
        <v>39703</v>
      </c>
      <c r="F697" s="1">
        <f t="shared" si="82"/>
        <v>39702</v>
      </c>
      <c r="G697" s="1">
        <f t="shared" si="83"/>
        <v>39701</v>
      </c>
      <c r="H697" s="1">
        <f t="shared" si="84"/>
        <v>39700</v>
      </c>
      <c r="I697" s="2">
        <f>IF(SUMIFS($B$2:$B$3564,$A$2:$A$3564,"="&amp;E697)=0,IF(SUMIFS($B$2:$B$3564,$A$2:$A$3564,"="&amp;F697)=0,IF(SUMIFS($B$2:$B$3564,$A$2:$A$3564,"="&amp;G697)=0,SUMIFS($B$2:$B$3564,$A$2:$A$3564,"="&amp;H697),SUMIFS($B$2:$B$3564,$A$2:$A$3564,"="&amp;G697)),SUMIFS($B$2:$B$3564,$A$2:$A$3564,"="&amp;F697)),SUMIFS($B$2:$B$3564,$A$2:$A$3564,"="&amp;E697))</f>
        <v>14.06</v>
      </c>
      <c r="K697" s="2">
        <f>SUMIFS($J$2:$J$3564,$A$2:$A$3564,"&gt;"&amp;E697,$A$2:$A$3564,"&lt;="&amp;A697)</f>
        <v>0</v>
      </c>
      <c r="L697" s="2">
        <f t="shared" si="85"/>
        <v>0</v>
      </c>
      <c r="M697" s="2">
        <f t="shared" si="86"/>
        <v>1</v>
      </c>
      <c r="N697">
        <f t="shared" si="87"/>
        <v>-3.032723396720276</v>
      </c>
    </row>
    <row r="698" spans="1:14" x14ac:dyDescent="0.3">
      <c r="A698" s="1">
        <v>39713</v>
      </c>
      <c r="B698">
        <v>14.26</v>
      </c>
      <c r="D698">
        <f t="shared" si="80"/>
        <v>1</v>
      </c>
      <c r="E698" s="1">
        <f t="shared" si="81"/>
        <v>39706</v>
      </c>
      <c r="F698" s="1">
        <f t="shared" si="82"/>
        <v>39705</v>
      </c>
      <c r="G698" s="1">
        <f t="shared" si="83"/>
        <v>39704</v>
      </c>
      <c r="H698" s="1">
        <f t="shared" si="84"/>
        <v>39703</v>
      </c>
      <c r="I698" s="2">
        <f>IF(SUMIFS($B$2:$B$3564,$A$2:$A$3564,"="&amp;E698)=0,IF(SUMIFS($B$2:$B$3564,$A$2:$A$3564,"="&amp;F698)=0,IF(SUMIFS($B$2:$B$3564,$A$2:$A$3564,"="&amp;G698)=0,SUMIFS($B$2:$B$3564,$A$2:$A$3564,"="&amp;H698),SUMIFS($B$2:$B$3564,$A$2:$A$3564,"="&amp;G698)),SUMIFS($B$2:$B$3564,$A$2:$A$3564,"="&amp;F698)),SUMIFS($B$2:$B$3564,$A$2:$A$3564,"="&amp;E698))</f>
        <v>13.88</v>
      </c>
      <c r="K698" s="2">
        <f>SUMIFS($J$2:$J$3564,$A$2:$A$3564,"&gt;"&amp;E698,$A$2:$A$3564,"&lt;="&amp;A698)</f>
        <v>0</v>
      </c>
      <c r="L698" s="2">
        <f t="shared" si="85"/>
        <v>0</v>
      </c>
      <c r="M698" s="2">
        <f t="shared" si="86"/>
        <v>1</v>
      </c>
      <c r="N698">
        <f t="shared" si="87"/>
        <v>2.7009459907491364</v>
      </c>
    </row>
    <row r="699" spans="1:14" x14ac:dyDescent="0.3">
      <c r="A699" s="1">
        <v>39714</v>
      </c>
      <c r="B699">
        <v>13.94</v>
      </c>
      <c r="D699">
        <f t="shared" si="80"/>
        <v>2</v>
      </c>
      <c r="E699" s="1">
        <f t="shared" si="81"/>
        <v>39707</v>
      </c>
      <c r="F699" s="1">
        <f t="shared" si="82"/>
        <v>39706</v>
      </c>
      <c r="G699" s="1">
        <f t="shared" si="83"/>
        <v>39705</v>
      </c>
      <c r="H699" s="1">
        <f t="shared" si="84"/>
        <v>39704</v>
      </c>
      <c r="I699" s="2">
        <f>IF(SUMIFS($B$2:$B$3564,$A$2:$A$3564,"="&amp;E699)=0,IF(SUMIFS($B$2:$B$3564,$A$2:$A$3564,"="&amp;F699)=0,IF(SUMIFS($B$2:$B$3564,$A$2:$A$3564,"="&amp;G699)=0,SUMIFS($B$2:$B$3564,$A$2:$A$3564,"="&amp;H699),SUMIFS($B$2:$B$3564,$A$2:$A$3564,"="&amp;G699)),SUMIFS($B$2:$B$3564,$A$2:$A$3564,"="&amp;F699)),SUMIFS($B$2:$B$3564,$A$2:$A$3564,"="&amp;E699))</f>
        <v>13.7</v>
      </c>
      <c r="K699" s="2">
        <f>SUMIFS($J$2:$J$3564,$A$2:$A$3564,"&gt;"&amp;E699,$A$2:$A$3564,"&lt;="&amp;A699)</f>
        <v>0</v>
      </c>
      <c r="L699" s="2">
        <f t="shared" si="85"/>
        <v>0</v>
      </c>
      <c r="M699" s="2">
        <f t="shared" si="86"/>
        <v>1</v>
      </c>
      <c r="N699">
        <f t="shared" si="87"/>
        <v>1.736657249829866</v>
      </c>
    </row>
    <row r="700" spans="1:14" x14ac:dyDescent="0.3">
      <c r="A700" s="1">
        <v>39715</v>
      </c>
      <c r="B700">
        <v>14.1</v>
      </c>
      <c r="D700">
        <f t="shared" si="80"/>
        <v>3</v>
      </c>
      <c r="E700" s="1">
        <f t="shared" si="81"/>
        <v>39708</v>
      </c>
      <c r="F700" s="1">
        <f t="shared" si="82"/>
        <v>39707</v>
      </c>
      <c r="G700" s="1">
        <f t="shared" si="83"/>
        <v>39706</v>
      </c>
      <c r="H700" s="1">
        <f t="shared" si="84"/>
        <v>39705</v>
      </c>
      <c r="I700" s="2">
        <f>IF(SUMIFS($B$2:$B$3564,$A$2:$A$3564,"="&amp;E700)=0,IF(SUMIFS($B$2:$B$3564,$A$2:$A$3564,"="&amp;F700)=0,IF(SUMIFS($B$2:$B$3564,$A$2:$A$3564,"="&amp;G700)=0,SUMIFS($B$2:$B$3564,$A$2:$A$3564,"="&amp;H700),SUMIFS($B$2:$B$3564,$A$2:$A$3564,"="&amp;G700)),SUMIFS($B$2:$B$3564,$A$2:$A$3564,"="&amp;F700)),SUMIFS($B$2:$B$3564,$A$2:$A$3564,"="&amp;E700))</f>
        <v>13.93</v>
      </c>
      <c r="K700" s="2">
        <f>SUMIFS($J$2:$J$3564,$A$2:$A$3564,"&gt;"&amp;E700,$A$2:$A$3564,"&lt;="&amp;A700)</f>
        <v>0</v>
      </c>
      <c r="L700" s="2">
        <f t="shared" si="85"/>
        <v>0</v>
      </c>
      <c r="M700" s="2">
        <f t="shared" si="86"/>
        <v>1</v>
      </c>
      <c r="N700">
        <f t="shared" si="87"/>
        <v>1.2130009592408297</v>
      </c>
    </row>
    <row r="701" spans="1:14" x14ac:dyDescent="0.3">
      <c r="A701" s="1">
        <v>39716</v>
      </c>
      <c r="B701">
        <v>14.55</v>
      </c>
      <c r="D701">
        <f t="shared" si="80"/>
        <v>4</v>
      </c>
      <c r="E701" s="1">
        <f t="shared" si="81"/>
        <v>39709</v>
      </c>
      <c r="F701" s="1">
        <f t="shared" si="82"/>
        <v>39708</v>
      </c>
      <c r="G701" s="1">
        <f t="shared" si="83"/>
        <v>39707</v>
      </c>
      <c r="H701" s="1">
        <f t="shared" si="84"/>
        <v>39706</v>
      </c>
      <c r="I701" s="2">
        <f>IF(SUMIFS($B$2:$B$3564,$A$2:$A$3564,"="&amp;E701)=0,IF(SUMIFS($B$2:$B$3564,$A$2:$A$3564,"="&amp;F701)=0,IF(SUMIFS($B$2:$B$3564,$A$2:$A$3564,"="&amp;G701)=0,SUMIFS($B$2:$B$3564,$A$2:$A$3564,"="&amp;H701),SUMIFS($B$2:$B$3564,$A$2:$A$3564,"="&amp;G701)),SUMIFS($B$2:$B$3564,$A$2:$A$3564,"="&amp;F701)),SUMIFS($B$2:$B$3564,$A$2:$A$3564,"="&amp;E701))</f>
        <v>13.46</v>
      </c>
      <c r="K701" s="2">
        <f>SUMIFS($J$2:$J$3564,$A$2:$A$3564,"&gt;"&amp;E701,$A$2:$A$3564,"&lt;="&amp;A701)</f>
        <v>0</v>
      </c>
      <c r="L701" s="2">
        <f t="shared" si="85"/>
        <v>0</v>
      </c>
      <c r="M701" s="2">
        <f t="shared" si="86"/>
        <v>1</v>
      </c>
      <c r="N701">
        <f t="shared" si="87"/>
        <v>7.7868669400919712</v>
      </c>
    </row>
    <row r="702" spans="1:14" x14ac:dyDescent="0.3">
      <c r="A702" s="1">
        <v>39717</v>
      </c>
      <c r="B702">
        <v>14.48</v>
      </c>
      <c r="D702">
        <f t="shared" si="80"/>
        <v>5</v>
      </c>
      <c r="E702" s="1">
        <f t="shared" si="81"/>
        <v>39710</v>
      </c>
      <c r="F702" s="1">
        <f t="shared" si="82"/>
        <v>39709</v>
      </c>
      <c r="G702" s="1">
        <f t="shared" si="83"/>
        <v>39708</v>
      </c>
      <c r="H702" s="1">
        <f t="shared" si="84"/>
        <v>39707</v>
      </c>
      <c r="I702" s="2">
        <f>IF(SUMIFS($B$2:$B$3564,$A$2:$A$3564,"="&amp;E702)=0,IF(SUMIFS($B$2:$B$3564,$A$2:$A$3564,"="&amp;F702)=0,IF(SUMIFS($B$2:$B$3564,$A$2:$A$3564,"="&amp;G702)=0,SUMIFS($B$2:$B$3564,$A$2:$A$3564,"="&amp;H702),SUMIFS($B$2:$B$3564,$A$2:$A$3564,"="&amp;G702)),SUMIFS($B$2:$B$3564,$A$2:$A$3564,"="&amp;F702)),SUMIFS($B$2:$B$3564,$A$2:$A$3564,"="&amp;E702))</f>
        <v>13.64</v>
      </c>
      <c r="K702" s="2">
        <f>SUMIFS($J$2:$J$3564,$A$2:$A$3564,"&gt;"&amp;E702,$A$2:$A$3564,"&lt;="&amp;A702)</f>
        <v>0</v>
      </c>
      <c r="L702" s="2">
        <f t="shared" si="85"/>
        <v>0</v>
      </c>
      <c r="M702" s="2">
        <f t="shared" si="86"/>
        <v>1</v>
      </c>
      <c r="N702">
        <f t="shared" si="87"/>
        <v>5.9761734542254219</v>
      </c>
    </row>
    <row r="703" spans="1:14" x14ac:dyDescent="0.3">
      <c r="A703" s="1">
        <v>39720</v>
      </c>
      <c r="B703">
        <v>13.89</v>
      </c>
      <c r="D703">
        <f t="shared" si="80"/>
        <v>1</v>
      </c>
      <c r="E703" s="1">
        <f t="shared" si="81"/>
        <v>39713</v>
      </c>
      <c r="F703" s="1">
        <f t="shared" si="82"/>
        <v>39712</v>
      </c>
      <c r="G703" s="1">
        <f t="shared" si="83"/>
        <v>39711</v>
      </c>
      <c r="H703" s="1">
        <f t="shared" si="84"/>
        <v>39710</v>
      </c>
      <c r="I703" s="2">
        <f>IF(SUMIFS($B$2:$B$3564,$A$2:$A$3564,"="&amp;E703)=0,IF(SUMIFS($B$2:$B$3564,$A$2:$A$3564,"="&amp;F703)=0,IF(SUMIFS($B$2:$B$3564,$A$2:$A$3564,"="&amp;G703)=0,SUMIFS($B$2:$B$3564,$A$2:$A$3564,"="&amp;H703),SUMIFS($B$2:$B$3564,$A$2:$A$3564,"="&amp;G703)),SUMIFS($B$2:$B$3564,$A$2:$A$3564,"="&amp;F703)),SUMIFS($B$2:$B$3564,$A$2:$A$3564,"="&amp;E703))</f>
        <v>14.26</v>
      </c>
      <c r="K703" s="2">
        <f>SUMIFS($J$2:$J$3564,$A$2:$A$3564,"&gt;"&amp;E703,$A$2:$A$3564,"&lt;="&amp;A703)</f>
        <v>0</v>
      </c>
      <c r="L703" s="2">
        <f t="shared" si="85"/>
        <v>0</v>
      </c>
      <c r="M703" s="2">
        <f t="shared" si="86"/>
        <v>1</v>
      </c>
      <c r="N703">
        <f t="shared" si="87"/>
        <v>-2.6289258219897436</v>
      </c>
    </row>
    <row r="704" spans="1:14" x14ac:dyDescent="0.3">
      <c r="A704" s="1">
        <v>39721</v>
      </c>
      <c r="B704">
        <v>13.66</v>
      </c>
      <c r="D704">
        <f t="shared" si="80"/>
        <v>2</v>
      </c>
      <c r="E704" s="1">
        <f t="shared" si="81"/>
        <v>39714</v>
      </c>
      <c r="F704" s="1">
        <f t="shared" si="82"/>
        <v>39713</v>
      </c>
      <c r="G704" s="1">
        <f t="shared" si="83"/>
        <v>39712</v>
      </c>
      <c r="H704" s="1">
        <f t="shared" si="84"/>
        <v>39711</v>
      </c>
      <c r="I704" s="2">
        <f>IF(SUMIFS($B$2:$B$3564,$A$2:$A$3564,"="&amp;E704)=0,IF(SUMIFS($B$2:$B$3564,$A$2:$A$3564,"="&amp;F704)=0,IF(SUMIFS($B$2:$B$3564,$A$2:$A$3564,"="&amp;G704)=0,SUMIFS($B$2:$B$3564,$A$2:$A$3564,"="&amp;H704),SUMIFS($B$2:$B$3564,$A$2:$A$3564,"="&amp;G704)),SUMIFS($B$2:$B$3564,$A$2:$A$3564,"="&amp;F704)),SUMIFS($B$2:$B$3564,$A$2:$A$3564,"="&amp;E704))</f>
        <v>13.94</v>
      </c>
      <c r="K704" s="2">
        <f>SUMIFS($J$2:$J$3564,$A$2:$A$3564,"&gt;"&amp;E704,$A$2:$A$3564,"&lt;="&amp;A704)</f>
        <v>0</v>
      </c>
      <c r="L704" s="2">
        <f t="shared" si="85"/>
        <v>0</v>
      </c>
      <c r="M704" s="2">
        <f t="shared" si="86"/>
        <v>1</v>
      </c>
      <c r="N704">
        <f t="shared" si="87"/>
        <v>-2.0290551189733761</v>
      </c>
    </row>
    <row r="705" spans="1:14" x14ac:dyDescent="0.3">
      <c r="A705" s="1">
        <v>39722</v>
      </c>
      <c r="B705">
        <v>13.93</v>
      </c>
      <c r="D705">
        <f t="shared" si="80"/>
        <v>3</v>
      </c>
      <c r="E705" s="1">
        <f t="shared" si="81"/>
        <v>39715</v>
      </c>
      <c r="F705" s="1">
        <f t="shared" si="82"/>
        <v>39714</v>
      </c>
      <c r="G705" s="1">
        <f t="shared" si="83"/>
        <v>39713</v>
      </c>
      <c r="H705" s="1">
        <f t="shared" si="84"/>
        <v>39712</v>
      </c>
      <c r="I705" s="2">
        <f>IF(SUMIFS($B$2:$B$3564,$A$2:$A$3564,"="&amp;E705)=0,IF(SUMIFS($B$2:$B$3564,$A$2:$A$3564,"="&amp;F705)=0,IF(SUMIFS($B$2:$B$3564,$A$2:$A$3564,"="&amp;G705)=0,SUMIFS($B$2:$B$3564,$A$2:$A$3564,"="&amp;H705),SUMIFS($B$2:$B$3564,$A$2:$A$3564,"="&amp;G705)),SUMIFS($B$2:$B$3564,$A$2:$A$3564,"="&amp;F705)),SUMIFS($B$2:$B$3564,$A$2:$A$3564,"="&amp;E705))</f>
        <v>14.1</v>
      </c>
      <c r="K705" s="2">
        <f>SUMIFS($J$2:$J$3564,$A$2:$A$3564,"&gt;"&amp;E705,$A$2:$A$3564,"&lt;="&amp;A705)</f>
        <v>0</v>
      </c>
      <c r="L705" s="2">
        <f t="shared" si="85"/>
        <v>0</v>
      </c>
      <c r="M705" s="2">
        <f t="shared" si="86"/>
        <v>1</v>
      </c>
      <c r="N705">
        <f t="shared" si="87"/>
        <v>-1.2130009592408224</v>
      </c>
    </row>
    <row r="706" spans="1:14" x14ac:dyDescent="0.3">
      <c r="A706" s="1">
        <v>39723</v>
      </c>
      <c r="B706">
        <v>13.08</v>
      </c>
      <c r="D706">
        <f t="shared" si="80"/>
        <v>4</v>
      </c>
      <c r="E706" s="1">
        <f t="shared" si="81"/>
        <v>39716</v>
      </c>
      <c r="F706" s="1">
        <f t="shared" si="82"/>
        <v>39715</v>
      </c>
      <c r="G706" s="1">
        <f t="shared" si="83"/>
        <v>39714</v>
      </c>
      <c r="H706" s="1">
        <f t="shared" si="84"/>
        <v>39713</v>
      </c>
      <c r="I706" s="2">
        <f>IF(SUMIFS($B$2:$B$3564,$A$2:$A$3564,"="&amp;E706)=0,IF(SUMIFS($B$2:$B$3564,$A$2:$A$3564,"="&amp;F706)=0,IF(SUMIFS($B$2:$B$3564,$A$2:$A$3564,"="&amp;G706)=0,SUMIFS($B$2:$B$3564,$A$2:$A$3564,"="&amp;H706),SUMIFS($B$2:$B$3564,$A$2:$A$3564,"="&amp;G706)),SUMIFS($B$2:$B$3564,$A$2:$A$3564,"="&amp;F706)),SUMIFS($B$2:$B$3564,$A$2:$A$3564,"="&amp;E706))</f>
        <v>14.55</v>
      </c>
      <c r="K706" s="2">
        <f>SUMIFS($J$2:$J$3564,$A$2:$A$3564,"&gt;"&amp;E706,$A$2:$A$3564,"&lt;="&amp;A706)</f>
        <v>0</v>
      </c>
      <c r="L706" s="2">
        <f t="shared" si="85"/>
        <v>0</v>
      </c>
      <c r="M706" s="2">
        <f t="shared" si="86"/>
        <v>1</v>
      </c>
      <c r="N706">
        <f t="shared" si="87"/>
        <v>-10.650664758844897</v>
      </c>
    </row>
    <row r="707" spans="1:14" x14ac:dyDescent="0.3">
      <c r="A707" s="1">
        <v>39724</v>
      </c>
      <c r="B707">
        <v>12.61</v>
      </c>
      <c r="D707">
        <f t="shared" ref="D707:D770" si="88">WEEKDAY(A707,2)</f>
        <v>5</v>
      </c>
      <c r="E707" s="1">
        <f t="shared" si="81"/>
        <v>39717</v>
      </c>
      <c r="F707" s="1">
        <f t="shared" si="82"/>
        <v>39716</v>
      </c>
      <c r="G707" s="1">
        <f t="shared" si="83"/>
        <v>39715</v>
      </c>
      <c r="H707" s="1">
        <f t="shared" si="84"/>
        <v>39714</v>
      </c>
      <c r="I707" s="2">
        <f>IF(SUMIFS($B$2:$B$3564,$A$2:$A$3564,"="&amp;E707)=0,IF(SUMIFS($B$2:$B$3564,$A$2:$A$3564,"="&amp;F707)=0,IF(SUMIFS($B$2:$B$3564,$A$2:$A$3564,"="&amp;G707)=0,SUMIFS($B$2:$B$3564,$A$2:$A$3564,"="&amp;H707),SUMIFS($B$2:$B$3564,$A$2:$A$3564,"="&amp;G707)),SUMIFS($B$2:$B$3564,$A$2:$A$3564,"="&amp;F707)),SUMIFS($B$2:$B$3564,$A$2:$A$3564,"="&amp;E707))</f>
        <v>14.48</v>
      </c>
      <c r="K707" s="2">
        <f>SUMIFS($J$2:$J$3564,$A$2:$A$3564,"&gt;"&amp;E707,$A$2:$A$3564,"&lt;="&amp;A707)</f>
        <v>0</v>
      </c>
      <c r="L707" s="2">
        <f t="shared" si="85"/>
        <v>0</v>
      </c>
      <c r="M707" s="2">
        <f t="shared" si="86"/>
        <v>1</v>
      </c>
      <c r="N707">
        <f t="shared" si="87"/>
        <v>-13.827823698074212</v>
      </c>
    </row>
    <row r="708" spans="1:14" x14ac:dyDescent="0.3">
      <c r="A708" s="1">
        <v>39727</v>
      </c>
      <c r="B708">
        <v>11.79</v>
      </c>
      <c r="D708">
        <f t="shared" si="88"/>
        <v>1</v>
      </c>
      <c r="E708" s="1">
        <f t="shared" si="81"/>
        <v>39720</v>
      </c>
      <c r="F708" s="1">
        <f t="shared" si="82"/>
        <v>39719</v>
      </c>
      <c r="G708" s="1">
        <f t="shared" si="83"/>
        <v>39718</v>
      </c>
      <c r="H708" s="1">
        <f t="shared" si="84"/>
        <v>39717</v>
      </c>
      <c r="I708" s="2">
        <f>IF(SUMIFS($B$2:$B$3564,$A$2:$A$3564,"="&amp;E708)=0,IF(SUMIFS($B$2:$B$3564,$A$2:$A$3564,"="&amp;F708)=0,IF(SUMIFS($B$2:$B$3564,$A$2:$A$3564,"="&amp;G708)=0,SUMIFS($B$2:$B$3564,$A$2:$A$3564,"="&amp;H708),SUMIFS($B$2:$B$3564,$A$2:$A$3564,"="&amp;G708)),SUMIFS($B$2:$B$3564,$A$2:$A$3564,"="&amp;F708)),SUMIFS($B$2:$B$3564,$A$2:$A$3564,"="&amp;E708))</f>
        <v>13.89</v>
      </c>
      <c r="K708" s="2">
        <f>SUMIFS($J$2:$J$3564,$A$2:$A$3564,"&gt;"&amp;E708,$A$2:$A$3564,"&lt;="&amp;A708)</f>
        <v>0</v>
      </c>
      <c r="L708" s="2">
        <f t="shared" si="85"/>
        <v>0</v>
      </c>
      <c r="M708" s="2">
        <f t="shared" si="86"/>
        <v>1</v>
      </c>
      <c r="N708">
        <f t="shared" si="87"/>
        <v>-16.391744221697298</v>
      </c>
    </row>
    <row r="709" spans="1:14" x14ac:dyDescent="0.3">
      <c r="A709" s="1">
        <v>39728</v>
      </c>
      <c r="B709">
        <v>12.03</v>
      </c>
      <c r="D709">
        <f t="shared" si="88"/>
        <v>2</v>
      </c>
      <c r="E709" s="1">
        <f t="shared" si="81"/>
        <v>39721</v>
      </c>
      <c r="F709" s="1">
        <f t="shared" si="82"/>
        <v>39720</v>
      </c>
      <c r="G709" s="1">
        <f t="shared" si="83"/>
        <v>39719</v>
      </c>
      <c r="H709" s="1">
        <f t="shared" si="84"/>
        <v>39718</v>
      </c>
      <c r="I709" s="2">
        <f>IF(SUMIFS($B$2:$B$3564,$A$2:$A$3564,"="&amp;E709)=0,IF(SUMIFS($B$2:$B$3564,$A$2:$A$3564,"="&amp;F709)=0,IF(SUMIFS($B$2:$B$3564,$A$2:$A$3564,"="&amp;G709)=0,SUMIFS($B$2:$B$3564,$A$2:$A$3564,"="&amp;H709),SUMIFS($B$2:$B$3564,$A$2:$A$3564,"="&amp;G709)),SUMIFS($B$2:$B$3564,$A$2:$A$3564,"="&amp;F709)),SUMIFS($B$2:$B$3564,$A$2:$A$3564,"="&amp;E709))</f>
        <v>13.66</v>
      </c>
      <c r="K709" s="2">
        <f>SUMIFS($J$2:$J$3564,$A$2:$A$3564,"&gt;"&amp;E709,$A$2:$A$3564,"&lt;="&amp;A709)</f>
        <v>0</v>
      </c>
      <c r="L709" s="2">
        <f t="shared" si="85"/>
        <v>0</v>
      </c>
      <c r="M709" s="2">
        <f t="shared" si="86"/>
        <v>1</v>
      </c>
      <c r="N709">
        <f t="shared" si="87"/>
        <v>-12.706832415605662</v>
      </c>
    </row>
    <row r="710" spans="1:14" x14ac:dyDescent="0.3">
      <c r="A710" s="1">
        <v>39729</v>
      </c>
      <c r="B710">
        <v>11.89</v>
      </c>
      <c r="D710">
        <f t="shared" si="88"/>
        <v>3</v>
      </c>
      <c r="E710" s="1">
        <f t="shared" si="81"/>
        <v>39722</v>
      </c>
      <c r="F710" s="1">
        <f t="shared" si="82"/>
        <v>39721</v>
      </c>
      <c r="G710" s="1">
        <f t="shared" si="83"/>
        <v>39720</v>
      </c>
      <c r="H710" s="1">
        <f t="shared" si="84"/>
        <v>39719</v>
      </c>
      <c r="I710" s="2">
        <f>IF(SUMIFS($B$2:$B$3564,$A$2:$A$3564,"="&amp;E710)=0,IF(SUMIFS($B$2:$B$3564,$A$2:$A$3564,"="&amp;F710)=0,IF(SUMIFS($B$2:$B$3564,$A$2:$A$3564,"="&amp;G710)=0,SUMIFS($B$2:$B$3564,$A$2:$A$3564,"="&amp;H710),SUMIFS($B$2:$B$3564,$A$2:$A$3564,"="&amp;G710)),SUMIFS($B$2:$B$3564,$A$2:$A$3564,"="&amp;F710)),SUMIFS($B$2:$B$3564,$A$2:$A$3564,"="&amp;E710))</f>
        <v>13.93</v>
      </c>
      <c r="K710" s="2">
        <f>SUMIFS($J$2:$J$3564,$A$2:$A$3564,"&gt;"&amp;E710,$A$2:$A$3564,"&lt;="&amp;A710)</f>
        <v>0</v>
      </c>
      <c r="L710" s="2">
        <f t="shared" si="85"/>
        <v>0</v>
      </c>
      <c r="M710" s="2">
        <f t="shared" si="86"/>
        <v>1</v>
      </c>
      <c r="N710">
        <f t="shared" si="87"/>
        <v>-15.834707708902373</v>
      </c>
    </row>
    <row r="711" spans="1:14" x14ac:dyDescent="0.3">
      <c r="A711" s="1">
        <v>39730</v>
      </c>
      <c r="B711">
        <v>11.9</v>
      </c>
      <c r="D711">
        <f t="shared" si="88"/>
        <v>4</v>
      </c>
      <c r="E711" s="1">
        <f t="shared" si="81"/>
        <v>39723</v>
      </c>
      <c r="F711" s="1">
        <f t="shared" si="82"/>
        <v>39722</v>
      </c>
      <c r="G711" s="1">
        <f t="shared" si="83"/>
        <v>39721</v>
      </c>
      <c r="H711" s="1">
        <f t="shared" si="84"/>
        <v>39720</v>
      </c>
      <c r="I711" s="2">
        <f>IF(SUMIFS($B$2:$B$3564,$A$2:$A$3564,"="&amp;E711)=0,IF(SUMIFS($B$2:$B$3564,$A$2:$A$3564,"="&amp;F711)=0,IF(SUMIFS($B$2:$B$3564,$A$2:$A$3564,"="&amp;G711)=0,SUMIFS($B$2:$B$3564,$A$2:$A$3564,"="&amp;H711),SUMIFS($B$2:$B$3564,$A$2:$A$3564,"="&amp;G711)),SUMIFS($B$2:$B$3564,$A$2:$A$3564,"="&amp;F711)),SUMIFS($B$2:$B$3564,$A$2:$A$3564,"="&amp;E711))</f>
        <v>13.08</v>
      </c>
      <c r="K711" s="2">
        <f>SUMIFS($J$2:$J$3564,$A$2:$A$3564,"&gt;"&amp;E711,$A$2:$A$3564,"&lt;="&amp;A711)</f>
        <v>0</v>
      </c>
      <c r="L711" s="2">
        <f t="shared" si="85"/>
        <v>0</v>
      </c>
      <c r="M711" s="2">
        <f t="shared" si="86"/>
        <v>1</v>
      </c>
      <c r="N711">
        <f t="shared" si="87"/>
        <v>-9.4545945911568889</v>
      </c>
    </row>
    <row r="712" spans="1:14" x14ac:dyDescent="0.3">
      <c r="A712" s="1">
        <v>39731</v>
      </c>
      <c r="B712">
        <v>11.23</v>
      </c>
      <c r="D712">
        <f t="shared" si="88"/>
        <v>5</v>
      </c>
      <c r="E712" s="1">
        <f t="shared" ref="E712:E775" si="89">A712-7</f>
        <v>39724</v>
      </c>
      <c r="F712" s="1">
        <f t="shared" si="82"/>
        <v>39723</v>
      </c>
      <c r="G712" s="1">
        <f t="shared" si="83"/>
        <v>39722</v>
      </c>
      <c r="H712" s="1">
        <f t="shared" si="84"/>
        <v>39721</v>
      </c>
      <c r="I712" s="2">
        <f>IF(SUMIFS($B$2:$B$3564,$A$2:$A$3564,"="&amp;E712)=0,IF(SUMIFS($B$2:$B$3564,$A$2:$A$3564,"="&amp;F712)=0,IF(SUMIFS($B$2:$B$3564,$A$2:$A$3564,"="&amp;G712)=0,SUMIFS($B$2:$B$3564,$A$2:$A$3564,"="&amp;H712),SUMIFS($B$2:$B$3564,$A$2:$A$3564,"="&amp;G712)),SUMIFS($B$2:$B$3564,$A$2:$A$3564,"="&amp;F712)),SUMIFS($B$2:$B$3564,$A$2:$A$3564,"="&amp;E712))</f>
        <v>12.61</v>
      </c>
      <c r="K712" s="2">
        <f>SUMIFS($J$2:$J$3564,$A$2:$A$3564,"&gt;"&amp;E712,$A$2:$A$3564,"&lt;="&amp;A712)</f>
        <v>0</v>
      </c>
      <c r="L712" s="2">
        <f t="shared" si="85"/>
        <v>0</v>
      </c>
      <c r="M712" s="2">
        <f t="shared" si="86"/>
        <v>1</v>
      </c>
      <c r="N712">
        <f t="shared" si="87"/>
        <v>-11.590138122647632</v>
      </c>
    </row>
    <row r="713" spans="1:14" x14ac:dyDescent="0.3">
      <c r="A713" s="1">
        <v>39734</v>
      </c>
      <c r="B713">
        <v>11.7</v>
      </c>
      <c r="D713">
        <f t="shared" si="88"/>
        <v>1</v>
      </c>
      <c r="E713" s="1">
        <f t="shared" si="89"/>
        <v>39727</v>
      </c>
      <c r="F713" s="1">
        <f t="shared" ref="F713:F776" si="90">E713-1</f>
        <v>39726</v>
      </c>
      <c r="G713" s="1">
        <f t="shared" ref="G713:G776" si="91">E713-2</f>
        <v>39725</v>
      </c>
      <c r="H713" s="1">
        <f t="shared" ref="H713:H776" si="92">E713-3</f>
        <v>39724</v>
      </c>
      <c r="I713" s="2">
        <f>IF(SUMIFS($B$2:$B$3564,$A$2:$A$3564,"="&amp;E713)=0,IF(SUMIFS($B$2:$B$3564,$A$2:$A$3564,"="&amp;F713)=0,IF(SUMIFS($B$2:$B$3564,$A$2:$A$3564,"="&amp;G713)=0,SUMIFS($B$2:$B$3564,$A$2:$A$3564,"="&amp;H713),SUMIFS($B$2:$B$3564,$A$2:$A$3564,"="&amp;G713)),SUMIFS($B$2:$B$3564,$A$2:$A$3564,"="&amp;F713)),SUMIFS($B$2:$B$3564,$A$2:$A$3564,"="&amp;E713))</f>
        <v>11.79</v>
      </c>
      <c r="K713" s="2">
        <f>SUMIFS($J$2:$J$3564,$A$2:$A$3564,"&gt;"&amp;E713,$A$2:$A$3564,"&lt;="&amp;A713)</f>
        <v>0</v>
      </c>
      <c r="L713" s="2">
        <f t="shared" si="85"/>
        <v>0</v>
      </c>
      <c r="M713" s="2">
        <f t="shared" si="86"/>
        <v>1</v>
      </c>
      <c r="N713">
        <f t="shared" si="87"/>
        <v>-0.7662872745569137</v>
      </c>
    </row>
    <row r="714" spans="1:14" x14ac:dyDescent="0.3">
      <c r="A714" s="1">
        <v>39735</v>
      </c>
      <c r="B714">
        <v>11.71</v>
      </c>
      <c r="D714">
        <f t="shared" si="88"/>
        <v>2</v>
      </c>
      <c r="E714" s="1">
        <f t="shared" si="89"/>
        <v>39728</v>
      </c>
      <c r="F714" s="1">
        <f t="shared" si="90"/>
        <v>39727</v>
      </c>
      <c r="G714" s="1">
        <f t="shared" si="91"/>
        <v>39726</v>
      </c>
      <c r="H714" s="1">
        <f t="shared" si="92"/>
        <v>39725</v>
      </c>
      <c r="I714" s="2">
        <f>IF(SUMIFS($B$2:$B$3564,$A$2:$A$3564,"="&amp;E714)=0,IF(SUMIFS($B$2:$B$3564,$A$2:$A$3564,"="&amp;F714)=0,IF(SUMIFS($B$2:$B$3564,$A$2:$A$3564,"="&amp;G714)=0,SUMIFS($B$2:$B$3564,$A$2:$A$3564,"="&amp;H714),SUMIFS($B$2:$B$3564,$A$2:$A$3564,"="&amp;G714)),SUMIFS($B$2:$B$3564,$A$2:$A$3564,"="&amp;F714)),SUMIFS($B$2:$B$3564,$A$2:$A$3564,"="&amp;E714))</f>
        <v>12.03</v>
      </c>
      <c r="K714" s="2">
        <f>SUMIFS($J$2:$J$3564,$A$2:$A$3564,"&gt;"&amp;E714,$A$2:$A$3564,"&lt;="&amp;A714)</f>
        <v>0</v>
      </c>
      <c r="L714" s="2">
        <f t="shared" ref="L714:L777" si="93">IF(K714&lt;&gt;0,LOOKUP(K714,C708:C714,B708:B714),0)</f>
        <v>0</v>
      </c>
      <c r="M714" s="2">
        <f t="shared" ref="M714:M777" si="94">IF(K714&lt;&gt;0,L714/K714,1)</f>
        <v>1</v>
      </c>
      <c r="N714">
        <f t="shared" ref="N714:N777" si="95">LN(B714*M714/I714)*100</f>
        <v>-2.6960352376961354</v>
      </c>
    </row>
    <row r="715" spans="1:14" x14ac:dyDescent="0.3">
      <c r="A715" s="1">
        <v>39736</v>
      </c>
      <c r="B715">
        <v>11.18</v>
      </c>
      <c r="D715">
        <f t="shared" si="88"/>
        <v>3</v>
      </c>
      <c r="E715" s="1">
        <f t="shared" si="89"/>
        <v>39729</v>
      </c>
      <c r="F715" s="1">
        <f t="shared" si="90"/>
        <v>39728</v>
      </c>
      <c r="G715" s="1">
        <f t="shared" si="91"/>
        <v>39727</v>
      </c>
      <c r="H715" s="1">
        <f t="shared" si="92"/>
        <v>39726</v>
      </c>
      <c r="I715" s="2">
        <f>IF(SUMIFS($B$2:$B$3564,$A$2:$A$3564,"="&amp;E715)=0,IF(SUMIFS($B$2:$B$3564,$A$2:$A$3564,"="&amp;F715)=0,IF(SUMIFS($B$2:$B$3564,$A$2:$A$3564,"="&amp;G715)=0,SUMIFS($B$2:$B$3564,$A$2:$A$3564,"="&amp;H715),SUMIFS($B$2:$B$3564,$A$2:$A$3564,"="&amp;G715)),SUMIFS($B$2:$B$3564,$A$2:$A$3564,"="&amp;F715)),SUMIFS($B$2:$B$3564,$A$2:$A$3564,"="&amp;E715))</f>
        <v>11.89</v>
      </c>
      <c r="K715" s="2">
        <f>SUMIFS($J$2:$J$3564,$A$2:$A$3564,"&gt;"&amp;E715,$A$2:$A$3564,"&lt;="&amp;A715)</f>
        <v>0</v>
      </c>
      <c r="L715" s="2">
        <f t="shared" si="93"/>
        <v>0</v>
      </c>
      <c r="M715" s="2">
        <f t="shared" si="94"/>
        <v>1</v>
      </c>
      <c r="N715">
        <f t="shared" si="95"/>
        <v>-6.1571242975737439</v>
      </c>
    </row>
    <row r="716" spans="1:14" x14ac:dyDescent="0.3">
      <c r="A716" s="1">
        <v>39737</v>
      </c>
      <c r="B716">
        <v>11.16</v>
      </c>
      <c r="D716">
        <f t="shared" si="88"/>
        <v>4</v>
      </c>
      <c r="E716" s="1">
        <f t="shared" si="89"/>
        <v>39730</v>
      </c>
      <c r="F716" s="1">
        <f t="shared" si="90"/>
        <v>39729</v>
      </c>
      <c r="G716" s="1">
        <f t="shared" si="91"/>
        <v>39728</v>
      </c>
      <c r="H716" s="1">
        <f t="shared" si="92"/>
        <v>39727</v>
      </c>
      <c r="I716" s="2">
        <f>IF(SUMIFS($B$2:$B$3564,$A$2:$A$3564,"="&amp;E716)=0,IF(SUMIFS($B$2:$B$3564,$A$2:$A$3564,"="&amp;F716)=0,IF(SUMIFS($B$2:$B$3564,$A$2:$A$3564,"="&amp;G716)=0,SUMIFS($B$2:$B$3564,$A$2:$A$3564,"="&amp;H716),SUMIFS($B$2:$B$3564,$A$2:$A$3564,"="&amp;G716)),SUMIFS($B$2:$B$3564,$A$2:$A$3564,"="&amp;F716)),SUMIFS($B$2:$B$3564,$A$2:$A$3564,"="&amp;E716))</f>
        <v>11.9</v>
      </c>
      <c r="K716" s="2">
        <f>SUMIFS($J$2:$J$3564,$A$2:$A$3564,"&gt;"&amp;E716,$A$2:$A$3564,"&lt;="&amp;A716)</f>
        <v>0</v>
      </c>
      <c r="L716" s="2">
        <f t="shared" si="93"/>
        <v>0</v>
      </c>
      <c r="M716" s="2">
        <f t="shared" si="94"/>
        <v>1</v>
      </c>
      <c r="N716">
        <f t="shared" si="95"/>
        <v>-6.4202443164318819</v>
      </c>
    </row>
    <row r="717" spans="1:14" x14ac:dyDescent="0.3">
      <c r="A717" s="1">
        <v>39738</v>
      </c>
      <c r="B717">
        <v>11.58</v>
      </c>
      <c r="D717">
        <f t="shared" si="88"/>
        <v>5</v>
      </c>
      <c r="E717" s="1">
        <f t="shared" si="89"/>
        <v>39731</v>
      </c>
      <c r="F717" s="1">
        <f t="shared" si="90"/>
        <v>39730</v>
      </c>
      <c r="G717" s="1">
        <f t="shared" si="91"/>
        <v>39729</v>
      </c>
      <c r="H717" s="1">
        <f t="shared" si="92"/>
        <v>39728</v>
      </c>
      <c r="I717" s="2">
        <f>IF(SUMIFS($B$2:$B$3564,$A$2:$A$3564,"="&amp;E717)=0,IF(SUMIFS($B$2:$B$3564,$A$2:$A$3564,"="&amp;F717)=0,IF(SUMIFS($B$2:$B$3564,$A$2:$A$3564,"="&amp;G717)=0,SUMIFS($B$2:$B$3564,$A$2:$A$3564,"="&amp;H717),SUMIFS($B$2:$B$3564,$A$2:$A$3564,"="&amp;G717)),SUMIFS($B$2:$B$3564,$A$2:$A$3564,"="&amp;F717)),SUMIFS($B$2:$B$3564,$A$2:$A$3564,"="&amp;E717))</f>
        <v>11.23</v>
      </c>
      <c r="K717" s="2">
        <f>SUMIFS($J$2:$J$3564,$A$2:$A$3564,"&gt;"&amp;E717,$A$2:$A$3564,"&lt;="&amp;A717)</f>
        <v>0</v>
      </c>
      <c r="L717" s="2">
        <f t="shared" si="93"/>
        <v>0</v>
      </c>
      <c r="M717" s="2">
        <f t="shared" si="94"/>
        <v>1</v>
      </c>
      <c r="N717">
        <f t="shared" si="95"/>
        <v>3.0690703394497376</v>
      </c>
    </row>
    <row r="718" spans="1:14" x14ac:dyDescent="0.3">
      <c r="A718" s="1">
        <v>39741</v>
      </c>
      <c r="B718">
        <v>11.5</v>
      </c>
      <c r="D718">
        <f t="shared" si="88"/>
        <v>1</v>
      </c>
      <c r="E718" s="1">
        <f t="shared" si="89"/>
        <v>39734</v>
      </c>
      <c r="F718" s="1">
        <f t="shared" si="90"/>
        <v>39733</v>
      </c>
      <c r="G718" s="1">
        <f t="shared" si="91"/>
        <v>39732</v>
      </c>
      <c r="H718" s="1">
        <f t="shared" si="92"/>
        <v>39731</v>
      </c>
      <c r="I718" s="2">
        <f>IF(SUMIFS($B$2:$B$3564,$A$2:$A$3564,"="&amp;E718)=0,IF(SUMIFS($B$2:$B$3564,$A$2:$A$3564,"="&amp;F718)=0,IF(SUMIFS($B$2:$B$3564,$A$2:$A$3564,"="&amp;G718)=0,SUMIFS($B$2:$B$3564,$A$2:$A$3564,"="&amp;H718),SUMIFS($B$2:$B$3564,$A$2:$A$3564,"="&amp;G718)),SUMIFS($B$2:$B$3564,$A$2:$A$3564,"="&amp;F718)),SUMIFS($B$2:$B$3564,$A$2:$A$3564,"="&amp;E718))</f>
        <v>11.7</v>
      </c>
      <c r="K718" s="2">
        <f>SUMIFS($J$2:$J$3564,$A$2:$A$3564,"&gt;"&amp;E718,$A$2:$A$3564,"&lt;="&amp;A718)</f>
        <v>0</v>
      </c>
      <c r="L718" s="2">
        <f t="shared" si="93"/>
        <v>0</v>
      </c>
      <c r="M718" s="2">
        <f t="shared" si="94"/>
        <v>1</v>
      </c>
      <c r="N718">
        <f t="shared" si="95"/>
        <v>-1.7241806434505993</v>
      </c>
    </row>
    <row r="719" spans="1:14" x14ac:dyDescent="0.3">
      <c r="A719" s="1">
        <v>39742</v>
      </c>
      <c r="B719">
        <v>11.24</v>
      </c>
      <c r="D719">
        <f t="shared" si="88"/>
        <v>2</v>
      </c>
      <c r="E719" s="1">
        <f t="shared" si="89"/>
        <v>39735</v>
      </c>
      <c r="F719" s="1">
        <f t="shared" si="90"/>
        <v>39734</v>
      </c>
      <c r="G719" s="1">
        <f t="shared" si="91"/>
        <v>39733</v>
      </c>
      <c r="H719" s="1">
        <f t="shared" si="92"/>
        <v>39732</v>
      </c>
      <c r="I719" s="2">
        <f>IF(SUMIFS($B$2:$B$3564,$A$2:$A$3564,"="&amp;E719)=0,IF(SUMIFS($B$2:$B$3564,$A$2:$A$3564,"="&amp;F719)=0,IF(SUMIFS($B$2:$B$3564,$A$2:$A$3564,"="&amp;G719)=0,SUMIFS($B$2:$B$3564,$A$2:$A$3564,"="&amp;H719),SUMIFS($B$2:$B$3564,$A$2:$A$3564,"="&amp;G719)),SUMIFS($B$2:$B$3564,$A$2:$A$3564,"="&amp;F719)),SUMIFS($B$2:$B$3564,$A$2:$A$3564,"="&amp;E719))</f>
        <v>11.71</v>
      </c>
      <c r="K719" s="2">
        <f>SUMIFS($J$2:$J$3564,$A$2:$A$3564,"&gt;"&amp;E719,$A$2:$A$3564,"&lt;="&amp;A719)</f>
        <v>0</v>
      </c>
      <c r="L719" s="2">
        <f t="shared" si="93"/>
        <v>0</v>
      </c>
      <c r="M719" s="2">
        <f t="shared" si="94"/>
        <v>1</v>
      </c>
      <c r="N719">
        <f t="shared" si="95"/>
        <v>-4.0964333144081051</v>
      </c>
    </row>
    <row r="720" spans="1:14" x14ac:dyDescent="0.3">
      <c r="A720" s="1">
        <v>39743</v>
      </c>
      <c r="B720">
        <v>10.96</v>
      </c>
      <c r="D720">
        <f t="shared" si="88"/>
        <v>3</v>
      </c>
      <c r="E720" s="1">
        <f t="shared" si="89"/>
        <v>39736</v>
      </c>
      <c r="F720" s="1">
        <f t="shared" si="90"/>
        <v>39735</v>
      </c>
      <c r="G720" s="1">
        <f t="shared" si="91"/>
        <v>39734</v>
      </c>
      <c r="H720" s="1">
        <f t="shared" si="92"/>
        <v>39733</v>
      </c>
      <c r="I720" s="2">
        <f>IF(SUMIFS($B$2:$B$3564,$A$2:$A$3564,"="&amp;E720)=0,IF(SUMIFS($B$2:$B$3564,$A$2:$A$3564,"="&amp;F720)=0,IF(SUMIFS($B$2:$B$3564,$A$2:$A$3564,"="&amp;G720)=0,SUMIFS($B$2:$B$3564,$A$2:$A$3564,"="&amp;H720),SUMIFS($B$2:$B$3564,$A$2:$A$3564,"="&amp;G720)),SUMIFS($B$2:$B$3564,$A$2:$A$3564,"="&amp;F720)),SUMIFS($B$2:$B$3564,$A$2:$A$3564,"="&amp;E720))</f>
        <v>11.18</v>
      </c>
      <c r="K720" s="2">
        <f>SUMIFS($J$2:$J$3564,$A$2:$A$3564,"&gt;"&amp;E720,$A$2:$A$3564,"&lt;="&amp;A720)</f>
        <v>0</v>
      </c>
      <c r="L720" s="2">
        <f t="shared" si="93"/>
        <v>0</v>
      </c>
      <c r="M720" s="2">
        <f t="shared" si="94"/>
        <v>1</v>
      </c>
      <c r="N720">
        <f t="shared" si="95"/>
        <v>-1.9874186207083528</v>
      </c>
    </row>
    <row r="721" spans="1:14" x14ac:dyDescent="0.3">
      <c r="A721" s="1">
        <v>39744</v>
      </c>
      <c r="B721">
        <v>10.84</v>
      </c>
      <c r="D721">
        <f t="shared" si="88"/>
        <v>4</v>
      </c>
      <c r="E721" s="1">
        <f t="shared" si="89"/>
        <v>39737</v>
      </c>
      <c r="F721" s="1">
        <f t="shared" si="90"/>
        <v>39736</v>
      </c>
      <c r="G721" s="1">
        <f t="shared" si="91"/>
        <v>39735</v>
      </c>
      <c r="H721" s="1">
        <f t="shared" si="92"/>
        <v>39734</v>
      </c>
      <c r="I721" s="2">
        <f>IF(SUMIFS($B$2:$B$3564,$A$2:$A$3564,"="&amp;E721)=0,IF(SUMIFS($B$2:$B$3564,$A$2:$A$3564,"="&amp;F721)=0,IF(SUMIFS($B$2:$B$3564,$A$2:$A$3564,"="&amp;G721)=0,SUMIFS($B$2:$B$3564,$A$2:$A$3564,"="&amp;H721),SUMIFS($B$2:$B$3564,$A$2:$A$3564,"="&amp;G721)),SUMIFS($B$2:$B$3564,$A$2:$A$3564,"="&amp;F721)),SUMIFS($B$2:$B$3564,$A$2:$A$3564,"="&amp;E721))</f>
        <v>11.16</v>
      </c>
      <c r="K721" s="2">
        <f>SUMIFS($J$2:$J$3564,$A$2:$A$3564,"&gt;"&amp;E721,$A$2:$A$3564,"&lt;="&amp;A721)</f>
        <v>0</v>
      </c>
      <c r="L721" s="2">
        <f t="shared" si="93"/>
        <v>0</v>
      </c>
      <c r="M721" s="2">
        <f t="shared" si="94"/>
        <v>1</v>
      </c>
      <c r="N721">
        <f t="shared" si="95"/>
        <v>-2.9092960941664781</v>
      </c>
    </row>
    <row r="722" spans="1:14" x14ac:dyDescent="0.3">
      <c r="A722" s="1">
        <v>39745</v>
      </c>
      <c r="B722">
        <v>10.76</v>
      </c>
      <c r="D722">
        <f t="shared" si="88"/>
        <v>5</v>
      </c>
      <c r="E722" s="1">
        <f t="shared" si="89"/>
        <v>39738</v>
      </c>
      <c r="F722" s="1">
        <f t="shared" si="90"/>
        <v>39737</v>
      </c>
      <c r="G722" s="1">
        <f t="shared" si="91"/>
        <v>39736</v>
      </c>
      <c r="H722" s="1">
        <f t="shared" si="92"/>
        <v>39735</v>
      </c>
      <c r="I722" s="2">
        <f>IF(SUMIFS($B$2:$B$3564,$A$2:$A$3564,"="&amp;E722)=0,IF(SUMIFS($B$2:$B$3564,$A$2:$A$3564,"="&amp;F722)=0,IF(SUMIFS($B$2:$B$3564,$A$2:$A$3564,"="&amp;G722)=0,SUMIFS($B$2:$B$3564,$A$2:$A$3564,"="&amp;H722),SUMIFS($B$2:$B$3564,$A$2:$A$3564,"="&amp;G722)),SUMIFS($B$2:$B$3564,$A$2:$A$3564,"="&amp;F722)),SUMIFS($B$2:$B$3564,$A$2:$A$3564,"="&amp;E722))</f>
        <v>11.58</v>
      </c>
      <c r="K722" s="2">
        <f>SUMIFS($J$2:$J$3564,$A$2:$A$3564,"&gt;"&amp;E722,$A$2:$A$3564,"&lt;="&amp;A722)</f>
        <v>0</v>
      </c>
      <c r="L722" s="2">
        <f t="shared" si="93"/>
        <v>0</v>
      </c>
      <c r="M722" s="2">
        <f t="shared" si="94"/>
        <v>1</v>
      </c>
      <c r="N722">
        <f t="shared" si="95"/>
        <v>-7.3443917411210897</v>
      </c>
    </row>
    <row r="723" spans="1:14" x14ac:dyDescent="0.3">
      <c r="A723" s="1">
        <v>39748</v>
      </c>
      <c r="B723">
        <v>10.96</v>
      </c>
      <c r="D723">
        <f t="shared" si="88"/>
        <v>1</v>
      </c>
      <c r="E723" s="1">
        <f t="shared" si="89"/>
        <v>39741</v>
      </c>
      <c r="F723" s="1">
        <f t="shared" si="90"/>
        <v>39740</v>
      </c>
      <c r="G723" s="1">
        <f t="shared" si="91"/>
        <v>39739</v>
      </c>
      <c r="H723" s="1">
        <f t="shared" si="92"/>
        <v>39738</v>
      </c>
      <c r="I723" s="2">
        <f>IF(SUMIFS($B$2:$B$3564,$A$2:$A$3564,"="&amp;E723)=0,IF(SUMIFS($B$2:$B$3564,$A$2:$A$3564,"="&amp;F723)=0,IF(SUMIFS($B$2:$B$3564,$A$2:$A$3564,"="&amp;G723)=0,SUMIFS($B$2:$B$3564,$A$2:$A$3564,"="&amp;H723),SUMIFS($B$2:$B$3564,$A$2:$A$3564,"="&amp;G723)),SUMIFS($B$2:$B$3564,$A$2:$A$3564,"="&amp;F723)),SUMIFS($B$2:$B$3564,$A$2:$A$3564,"="&amp;E723))</f>
        <v>11.5</v>
      </c>
      <c r="K723" s="2">
        <f>SUMIFS($J$2:$J$3564,$A$2:$A$3564,"&gt;"&amp;E723,$A$2:$A$3564,"&lt;="&amp;A723)</f>
        <v>0</v>
      </c>
      <c r="L723" s="2">
        <f t="shared" si="93"/>
        <v>0</v>
      </c>
      <c r="M723" s="2">
        <f t="shared" si="94"/>
        <v>1</v>
      </c>
      <c r="N723">
        <f t="shared" si="95"/>
        <v>-4.8094753849334806</v>
      </c>
    </row>
    <row r="724" spans="1:14" x14ac:dyDescent="0.3">
      <c r="A724" s="1">
        <v>39749</v>
      </c>
      <c r="B724">
        <v>11.14</v>
      </c>
      <c r="D724">
        <f t="shared" si="88"/>
        <v>2</v>
      </c>
      <c r="E724" s="1">
        <f t="shared" si="89"/>
        <v>39742</v>
      </c>
      <c r="F724" s="1">
        <f t="shared" si="90"/>
        <v>39741</v>
      </c>
      <c r="G724" s="1">
        <f t="shared" si="91"/>
        <v>39740</v>
      </c>
      <c r="H724" s="1">
        <f t="shared" si="92"/>
        <v>39739</v>
      </c>
      <c r="I724" s="2">
        <f>IF(SUMIFS($B$2:$B$3564,$A$2:$A$3564,"="&amp;E724)=0,IF(SUMIFS($B$2:$B$3564,$A$2:$A$3564,"="&amp;F724)=0,IF(SUMIFS($B$2:$B$3564,$A$2:$A$3564,"="&amp;G724)=0,SUMIFS($B$2:$B$3564,$A$2:$A$3564,"="&amp;H724),SUMIFS($B$2:$B$3564,$A$2:$A$3564,"="&amp;G724)),SUMIFS($B$2:$B$3564,$A$2:$A$3564,"="&amp;F724)),SUMIFS($B$2:$B$3564,$A$2:$A$3564,"="&amp;E724))</f>
        <v>11.24</v>
      </c>
      <c r="K724" s="2">
        <f>SUMIFS($J$2:$J$3564,$A$2:$A$3564,"&gt;"&amp;E724,$A$2:$A$3564,"&lt;="&amp;A724)</f>
        <v>0</v>
      </c>
      <c r="L724" s="2">
        <f t="shared" si="93"/>
        <v>0</v>
      </c>
      <c r="M724" s="2">
        <f t="shared" si="94"/>
        <v>1</v>
      </c>
      <c r="N724">
        <f t="shared" si="95"/>
        <v>-0.89366099664069687</v>
      </c>
    </row>
    <row r="725" spans="1:14" x14ac:dyDescent="0.3">
      <c r="A725" s="1">
        <v>39750</v>
      </c>
      <c r="B725">
        <v>12.09</v>
      </c>
      <c r="D725">
        <f t="shared" si="88"/>
        <v>3</v>
      </c>
      <c r="E725" s="1">
        <f t="shared" si="89"/>
        <v>39743</v>
      </c>
      <c r="F725" s="1">
        <f t="shared" si="90"/>
        <v>39742</v>
      </c>
      <c r="G725" s="1">
        <f t="shared" si="91"/>
        <v>39741</v>
      </c>
      <c r="H725" s="1">
        <f t="shared" si="92"/>
        <v>39740</v>
      </c>
      <c r="I725" s="2">
        <f>IF(SUMIFS($B$2:$B$3564,$A$2:$A$3564,"="&amp;E725)=0,IF(SUMIFS($B$2:$B$3564,$A$2:$A$3564,"="&amp;F725)=0,IF(SUMIFS($B$2:$B$3564,$A$2:$A$3564,"="&amp;G725)=0,SUMIFS($B$2:$B$3564,$A$2:$A$3564,"="&amp;H725),SUMIFS($B$2:$B$3564,$A$2:$A$3564,"="&amp;G725)),SUMIFS($B$2:$B$3564,$A$2:$A$3564,"="&amp;F725)),SUMIFS($B$2:$B$3564,$A$2:$A$3564,"="&amp;E725))</f>
        <v>10.96</v>
      </c>
      <c r="K725" s="2">
        <f>SUMIFS($J$2:$J$3564,$A$2:$A$3564,"&gt;"&amp;E725,$A$2:$A$3564,"&lt;="&amp;A725)</f>
        <v>0</v>
      </c>
      <c r="L725" s="2">
        <f t="shared" si="93"/>
        <v>0</v>
      </c>
      <c r="M725" s="2">
        <f t="shared" si="94"/>
        <v>1</v>
      </c>
      <c r="N725">
        <f t="shared" si="95"/>
        <v>9.8126383106831749</v>
      </c>
    </row>
    <row r="726" spans="1:14" x14ac:dyDescent="0.3">
      <c r="A726" s="1">
        <v>39751</v>
      </c>
      <c r="B726">
        <v>11.85</v>
      </c>
      <c r="D726">
        <f t="shared" si="88"/>
        <v>4</v>
      </c>
      <c r="E726" s="1">
        <f t="shared" si="89"/>
        <v>39744</v>
      </c>
      <c r="F726" s="1">
        <f t="shared" si="90"/>
        <v>39743</v>
      </c>
      <c r="G726" s="1">
        <f t="shared" si="91"/>
        <v>39742</v>
      </c>
      <c r="H726" s="1">
        <f t="shared" si="92"/>
        <v>39741</v>
      </c>
      <c r="I726" s="2">
        <f>IF(SUMIFS($B$2:$B$3564,$A$2:$A$3564,"="&amp;E726)=0,IF(SUMIFS($B$2:$B$3564,$A$2:$A$3564,"="&amp;F726)=0,IF(SUMIFS($B$2:$B$3564,$A$2:$A$3564,"="&amp;G726)=0,SUMIFS($B$2:$B$3564,$A$2:$A$3564,"="&amp;H726),SUMIFS($B$2:$B$3564,$A$2:$A$3564,"="&amp;G726)),SUMIFS($B$2:$B$3564,$A$2:$A$3564,"="&amp;F726)),SUMIFS($B$2:$B$3564,$A$2:$A$3564,"="&amp;E726))</f>
        <v>10.84</v>
      </c>
      <c r="K726" s="2">
        <f>SUMIFS($J$2:$J$3564,$A$2:$A$3564,"&gt;"&amp;E726,$A$2:$A$3564,"&lt;="&amp;A726)</f>
        <v>0</v>
      </c>
      <c r="L726" s="2">
        <f t="shared" si="93"/>
        <v>0</v>
      </c>
      <c r="M726" s="2">
        <f t="shared" si="94"/>
        <v>1</v>
      </c>
      <c r="N726">
        <f t="shared" si="95"/>
        <v>8.9084871569640054</v>
      </c>
    </row>
    <row r="727" spans="1:14" x14ac:dyDescent="0.3">
      <c r="A727" s="1">
        <v>39752</v>
      </c>
      <c r="B727">
        <v>12.02</v>
      </c>
      <c r="D727">
        <f t="shared" si="88"/>
        <v>5</v>
      </c>
      <c r="E727" s="1">
        <f t="shared" si="89"/>
        <v>39745</v>
      </c>
      <c r="F727" s="1">
        <f t="shared" si="90"/>
        <v>39744</v>
      </c>
      <c r="G727" s="1">
        <f t="shared" si="91"/>
        <v>39743</v>
      </c>
      <c r="H727" s="1">
        <f t="shared" si="92"/>
        <v>39742</v>
      </c>
      <c r="I727" s="2">
        <f>IF(SUMIFS($B$2:$B$3564,$A$2:$A$3564,"="&amp;E727)=0,IF(SUMIFS($B$2:$B$3564,$A$2:$A$3564,"="&amp;F727)=0,IF(SUMIFS($B$2:$B$3564,$A$2:$A$3564,"="&amp;G727)=0,SUMIFS($B$2:$B$3564,$A$2:$A$3564,"="&amp;H727),SUMIFS($B$2:$B$3564,$A$2:$A$3564,"="&amp;G727)),SUMIFS($B$2:$B$3564,$A$2:$A$3564,"="&amp;F727)),SUMIFS($B$2:$B$3564,$A$2:$A$3564,"="&amp;E727))</f>
        <v>10.76</v>
      </c>
      <c r="K727" s="2">
        <f>SUMIFS($J$2:$J$3564,$A$2:$A$3564,"&gt;"&amp;E727,$A$2:$A$3564,"&lt;="&amp;A727)</f>
        <v>0</v>
      </c>
      <c r="L727" s="2">
        <f t="shared" si="93"/>
        <v>0</v>
      </c>
      <c r="M727" s="2">
        <f t="shared" si="94"/>
        <v>1</v>
      </c>
      <c r="N727">
        <f t="shared" si="95"/>
        <v>11.073637437342315</v>
      </c>
    </row>
    <row r="728" spans="1:14" x14ac:dyDescent="0.3">
      <c r="A728" s="1">
        <v>39755</v>
      </c>
      <c r="B728">
        <v>12.18</v>
      </c>
      <c r="D728">
        <f t="shared" si="88"/>
        <v>1</v>
      </c>
      <c r="E728" s="1">
        <f t="shared" si="89"/>
        <v>39748</v>
      </c>
      <c r="F728" s="1">
        <f t="shared" si="90"/>
        <v>39747</v>
      </c>
      <c r="G728" s="1">
        <f t="shared" si="91"/>
        <v>39746</v>
      </c>
      <c r="H728" s="1">
        <f t="shared" si="92"/>
        <v>39745</v>
      </c>
      <c r="I728" s="2">
        <f>IF(SUMIFS($B$2:$B$3564,$A$2:$A$3564,"="&amp;E728)=0,IF(SUMIFS($B$2:$B$3564,$A$2:$A$3564,"="&amp;F728)=0,IF(SUMIFS($B$2:$B$3564,$A$2:$A$3564,"="&amp;G728)=0,SUMIFS($B$2:$B$3564,$A$2:$A$3564,"="&amp;H728),SUMIFS($B$2:$B$3564,$A$2:$A$3564,"="&amp;G728)),SUMIFS($B$2:$B$3564,$A$2:$A$3564,"="&amp;F728)),SUMIFS($B$2:$B$3564,$A$2:$A$3564,"="&amp;E728))</f>
        <v>10.96</v>
      </c>
      <c r="K728" s="2">
        <f>SUMIFS($J$2:$J$3564,$A$2:$A$3564,"&gt;"&amp;E728,$A$2:$A$3564,"&lt;="&amp;A728)</f>
        <v>0</v>
      </c>
      <c r="L728" s="2">
        <f t="shared" si="93"/>
        <v>0</v>
      </c>
      <c r="M728" s="2">
        <f t="shared" si="94"/>
        <v>1</v>
      </c>
      <c r="N728">
        <f t="shared" si="95"/>
        <v>10.554298076188134</v>
      </c>
    </row>
    <row r="729" spans="1:14" x14ac:dyDescent="0.3">
      <c r="A729" s="1">
        <v>39756</v>
      </c>
      <c r="B729">
        <v>12.71</v>
      </c>
      <c r="D729">
        <f t="shared" si="88"/>
        <v>2</v>
      </c>
      <c r="E729" s="1">
        <f t="shared" si="89"/>
        <v>39749</v>
      </c>
      <c r="F729" s="1">
        <f t="shared" si="90"/>
        <v>39748</v>
      </c>
      <c r="G729" s="1">
        <f t="shared" si="91"/>
        <v>39747</v>
      </c>
      <c r="H729" s="1">
        <f t="shared" si="92"/>
        <v>39746</v>
      </c>
      <c r="I729" s="2">
        <f>IF(SUMIFS($B$2:$B$3564,$A$2:$A$3564,"="&amp;E729)=0,IF(SUMIFS($B$2:$B$3564,$A$2:$A$3564,"="&amp;F729)=0,IF(SUMIFS($B$2:$B$3564,$A$2:$A$3564,"="&amp;G729)=0,SUMIFS($B$2:$B$3564,$A$2:$A$3564,"="&amp;H729),SUMIFS($B$2:$B$3564,$A$2:$A$3564,"="&amp;G729)),SUMIFS($B$2:$B$3564,$A$2:$A$3564,"="&amp;F729)),SUMIFS($B$2:$B$3564,$A$2:$A$3564,"="&amp;E729))</f>
        <v>11.14</v>
      </c>
      <c r="K729" s="2">
        <f>SUMIFS($J$2:$J$3564,$A$2:$A$3564,"&gt;"&amp;E729,$A$2:$A$3564,"&lt;="&amp;A729)</f>
        <v>0</v>
      </c>
      <c r="L729" s="2">
        <f t="shared" si="93"/>
        <v>0</v>
      </c>
      <c r="M729" s="2">
        <f t="shared" si="94"/>
        <v>1</v>
      </c>
      <c r="N729">
        <f t="shared" si="95"/>
        <v>13.184685070222471</v>
      </c>
    </row>
    <row r="730" spans="1:14" x14ac:dyDescent="0.3">
      <c r="A730" s="1">
        <v>39757</v>
      </c>
      <c r="B730">
        <v>12.64</v>
      </c>
      <c r="D730">
        <f t="shared" si="88"/>
        <v>3</v>
      </c>
      <c r="E730" s="1">
        <f t="shared" si="89"/>
        <v>39750</v>
      </c>
      <c r="F730" s="1">
        <f t="shared" si="90"/>
        <v>39749</v>
      </c>
      <c r="G730" s="1">
        <f t="shared" si="91"/>
        <v>39748</v>
      </c>
      <c r="H730" s="1">
        <f t="shared" si="92"/>
        <v>39747</v>
      </c>
      <c r="I730" s="2">
        <f>IF(SUMIFS($B$2:$B$3564,$A$2:$A$3564,"="&amp;E730)=0,IF(SUMIFS($B$2:$B$3564,$A$2:$A$3564,"="&amp;F730)=0,IF(SUMIFS($B$2:$B$3564,$A$2:$A$3564,"="&amp;G730)=0,SUMIFS($B$2:$B$3564,$A$2:$A$3564,"="&amp;H730),SUMIFS($B$2:$B$3564,$A$2:$A$3564,"="&amp;G730)),SUMIFS($B$2:$B$3564,$A$2:$A$3564,"="&amp;F730)),SUMIFS($B$2:$B$3564,$A$2:$A$3564,"="&amp;E730))</f>
        <v>12.09</v>
      </c>
      <c r="K730" s="2">
        <f>SUMIFS($J$2:$J$3564,$A$2:$A$3564,"&gt;"&amp;E730,$A$2:$A$3564,"&lt;="&amp;A730)</f>
        <v>0</v>
      </c>
      <c r="L730" s="2">
        <f t="shared" si="93"/>
        <v>0</v>
      </c>
      <c r="M730" s="2">
        <f t="shared" si="94"/>
        <v>1</v>
      </c>
      <c r="N730">
        <f t="shared" si="95"/>
        <v>4.4487724092010152</v>
      </c>
    </row>
    <row r="731" spans="1:14" x14ac:dyDescent="0.3">
      <c r="A731" s="1">
        <v>39758</v>
      </c>
      <c r="B731">
        <v>11.87</v>
      </c>
      <c r="D731">
        <f t="shared" si="88"/>
        <v>4</v>
      </c>
      <c r="E731" s="1">
        <f t="shared" si="89"/>
        <v>39751</v>
      </c>
      <c r="F731" s="1">
        <f t="shared" si="90"/>
        <v>39750</v>
      </c>
      <c r="G731" s="1">
        <f t="shared" si="91"/>
        <v>39749</v>
      </c>
      <c r="H731" s="1">
        <f t="shared" si="92"/>
        <v>39748</v>
      </c>
      <c r="I731" s="2">
        <f>IF(SUMIFS($B$2:$B$3564,$A$2:$A$3564,"="&amp;E731)=0,IF(SUMIFS($B$2:$B$3564,$A$2:$A$3564,"="&amp;F731)=0,IF(SUMIFS($B$2:$B$3564,$A$2:$A$3564,"="&amp;G731)=0,SUMIFS($B$2:$B$3564,$A$2:$A$3564,"="&amp;H731),SUMIFS($B$2:$B$3564,$A$2:$A$3564,"="&amp;G731)),SUMIFS($B$2:$B$3564,$A$2:$A$3564,"="&amp;F731)),SUMIFS($B$2:$B$3564,$A$2:$A$3564,"="&amp;E731))</f>
        <v>11.85</v>
      </c>
      <c r="K731" s="2">
        <f>SUMIFS($J$2:$J$3564,$A$2:$A$3564,"&gt;"&amp;E731,$A$2:$A$3564,"&lt;="&amp;A731)</f>
        <v>0</v>
      </c>
      <c r="L731" s="2">
        <f t="shared" si="93"/>
        <v>0</v>
      </c>
      <c r="M731" s="2">
        <f t="shared" si="94"/>
        <v>1</v>
      </c>
      <c r="N731">
        <f t="shared" si="95"/>
        <v>0.16863410404364121</v>
      </c>
    </row>
    <row r="732" spans="1:14" x14ac:dyDescent="0.3">
      <c r="A732" s="1">
        <v>39759</v>
      </c>
      <c r="B732">
        <v>12.01</v>
      </c>
      <c r="D732">
        <f t="shared" si="88"/>
        <v>5</v>
      </c>
      <c r="E732" s="1">
        <f t="shared" si="89"/>
        <v>39752</v>
      </c>
      <c r="F732" s="1">
        <f t="shared" si="90"/>
        <v>39751</v>
      </c>
      <c r="G732" s="1">
        <f t="shared" si="91"/>
        <v>39750</v>
      </c>
      <c r="H732" s="1">
        <f t="shared" si="92"/>
        <v>39749</v>
      </c>
      <c r="I732" s="2">
        <f>IF(SUMIFS($B$2:$B$3564,$A$2:$A$3564,"="&amp;E732)=0,IF(SUMIFS($B$2:$B$3564,$A$2:$A$3564,"="&amp;F732)=0,IF(SUMIFS($B$2:$B$3564,$A$2:$A$3564,"="&amp;G732)=0,SUMIFS($B$2:$B$3564,$A$2:$A$3564,"="&amp;H732),SUMIFS($B$2:$B$3564,$A$2:$A$3564,"="&amp;G732)),SUMIFS($B$2:$B$3564,$A$2:$A$3564,"="&amp;F732)),SUMIFS($B$2:$B$3564,$A$2:$A$3564,"="&amp;E732))</f>
        <v>12.02</v>
      </c>
      <c r="K732" s="2">
        <f>SUMIFS($J$2:$J$3564,$A$2:$A$3564,"&gt;"&amp;E732,$A$2:$A$3564,"&lt;="&amp;A732)</f>
        <v>0</v>
      </c>
      <c r="L732" s="2">
        <f t="shared" si="93"/>
        <v>0</v>
      </c>
      <c r="M732" s="2">
        <f t="shared" si="94"/>
        <v>1</v>
      </c>
      <c r="N732">
        <f t="shared" si="95"/>
        <v>-8.3229301516934695E-2</v>
      </c>
    </row>
    <row r="733" spans="1:14" x14ac:dyDescent="0.3">
      <c r="A733" s="1">
        <v>39762</v>
      </c>
      <c r="B733">
        <v>12</v>
      </c>
      <c r="D733">
        <f t="shared" si="88"/>
        <v>1</v>
      </c>
      <c r="E733" s="1">
        <f t="shared" si="89"/>
        <v>39755</v>
      </c>
      <c r="F733" s="1">
        <f t="shared" si="90"/>
        <v>39754</v>
      </c>
      <c r="G733" s="1">
        <f t="shared" si="91"/>
        <v>39753</v>
      </c>
      <c r="H733" s="1">
        <f t="shared" si="92"/>
        <v>39752</v>
      </c>
      <c r="I733" s="2">
        <f>IF(SUMIFS($B$2:$B$3564,$A$2:$A$3564,"="&amp;E733)=0,IF(SUMIFS($B$2:$B$3564,$A$2:$A$3564,"="&amp;F733)=0,IF(SUMIFS($B$2:$B$3564,$A$2:$A$3564,"="&amp;G733)=0,SUMIFS($B$2:$B$3564,$A$2:$A$3564,"="&amp;H733),SUMIFS($B$2:$B$3564,$A$2:$A$3564,"="&amp;G733)),SUMIFS($B$2:$B$3564,$A$2:$A$3564,"="&amp;F733)),SUMIFS($B$2:$B$3564,$A$2:$A$3564,"="&amp;E733))</f>
        <v>12.18</v>
      </c>
      <c r="K733" s="2">
        <f>SUMIFS($J$2:$J$3564,$A$2:$A$3564,"&gt;"&amp;E733,$A$2:$A$3564,"&lt;="&amp;A733)</f>
        <v>0</v>
      </c>
      <c r="L733" s="2">
        <f t="shared" si="93"/>
        <v>0</v>
      </c>
      <c r="M733" s="2">
        <f t="shared" si="94"/>
        <v>1</v>
      </c>
      <c r="N733">
        <f t="shared" si="95"/>
        <v>-1.4888612493750637</v>
      </c>
    </row>
    <row r="734" spans="1:14" x14ac:dyDescent="0.3">
      <c r="A734" s="1">
        <v>39763</v>
      </c>
      <c r="B734">
        <v>11.8</v>
      </c>
      <c r="D734">
        <f t="shared" si="88"/>
        <v>2</v>
      </c>
      <c r="E734" s="1">
        <f t="shared" si="89"/>
        <v>39756</v>
      </c>
      <c r="F734" s="1">
        <f t="shared" si="90"/>
        <v>39755</v>
      </c>
      <c r="G734" s="1">
        <f t="shared" si="91"/>
        <v>39754</v>
      </c>
      <c r="H734" s="1">
        <f t="shared" si="92"/>
        <v>39753</v>
      </c>
      <c r="I734" s="2">
        <f>IF(SUMIFS($B$2:$B$3564,$A$2:$A$3564,"="&amp;E734)=0,IF(SUMIFS($B$2:$B$3564,$A$2:$A$3564,"="&amp;F734)=0,IF(SUMIFS($B$2:$B$3564,$A$2:$A$3564,"="&amp;G734)=0,SUMIFS($B$2:$B$3564,$A$2:$A$3564,"="&amp;H734),SUMIFS($B$2:$B$3564,$A$2:$A$3564,"="&amp;G734)),SUMIFS($B$2:$B$3564,$A$2:$A$3564,"="&amp;F734)),SUMIFS($B$2:$B$3564,$A$2:$A$3564,"="&amp;E734))</f>
        <v>12.71</v>
      </c>
      <c r="K734" s="2">
        <f>SUMIFS($J$2:$J$3564,$A$2:$A$3564,"&gt;"&amp;E734,$A$2:$A$3564,"&lt;="&amp;A734)</f>
        <v>0</v>
      </c>
      <c r="L734" s="2">
        <f t="shared" si="93"/>
        <v>0</v>
      </c>
      <c r="M734" s="2">
        <f t="shared" si="94"/>
        <v>1</v>
      </c>
      <c r="N734">
        <f t="shared" si="95"/>
        <v>-7.4289553729743663</v>
      </c>
    </row>
    <row r="735" spans="1:14" x14ac:dyDescent="0.3">
      <c r="A735" s="1">
        <v>39764</v>
      </c>
      <c r="B735">
        <v>11.61</v>
      </c>
      <c r="D735">
        <f t="shared" si="88"/>
        <v>3</v>
      </c>
      <c r="E735" s="1">
        <f t="shared" si="89"/>
        <v>39757</v>
      </c>
      <c r="F735" s="1">
        <f t="shared" si="90"/>
        <v>39756</v>
      </c>
      <c r="G735" s="1">
        <f t="shared" si="91"/>
        <v>39755</v>
      </c>
      <c r="H735" s="1">
        <f t="shared" si="92"/>
        <v>39754</v>
      </c>
      <c r="I735" s="2">
        <f>IF(SUMIFS($B$2:$B$3564,$A$2:$A$3564,"="&amp;E735)=0,IF(SUMIFS($B$2:$B$3564,$A$2:$A$3564,"="&amp;F735)=0,IF(SUMIFS($B$2:$B$3564,$A$2:$A$3564,"="&amp;G735)=0,SUMIFS($B$2:$B$3564,$A$2:$A$3564,"="&amp;H735),SUMIFS($B$2:$B$3564,$A$2:$A$3564,"="&amp;G735)),SUMIFS($B$2:$B$3564,$A$2:$A$3564,"="&amp;F735)),SUMIFS($B$2:$B$3564,$A$2:$A$3564,"="&amp;E735))</f>
        <v>12.64</v>
      </c>
      <c r="K735" s="2">
        <f>SUMIFS($J$2:$J$3564,$A$2:$A$3564,"&gt;"&amp;E735,$A$2:$A$3564,"&lt;="&amp;A735)</f>
        <v>0</v>
      </c>
      <c r="L735" s="2">
        <f t="shared" si="93"/>
        <v>0</v>
      </c>
      <c r="M735" s="2">
        <f t="shared" si="94"/>
        <v>1</v>
      </c>
      <c r="N735">
        <f t="shared" si="95"/>
        <v>-8.4999593008911347</v>
      </c>
    </row>
    <row r="736" spans="1:14" x14ac:dyDescent="0.3">
      <c r="A736" s="1">
        <v>39765</v>
      </c>
      <c r="B736">
        <v>11.42</v>
      </c>
      <c r="D736">
        <f t="shared" si="88"/>
        <v>4</v>
      </c>
      <c r="E736" s="1">
        <f t="shared" si="89"/>
        <v>39758</v>
      </c>
      <c r="F736" s="1">
        <f t="shared" si="90"/>
        <v>39757</v>
      </c>
      <c r="G736" s="1">
        <f t="shared" si="91"/>
        <v>39756</v>
      </c>
      <c r="H736" s="1">
        <f t="shared" si="92"/>
        <v>39755</v>
      </c>
      <c r="I736" s="2">
        <f>IF(SUMIFS($B$2:$B$3564,$A$2:$A$3564,"="&amp;E736)=0,IF(SUMIFS($B$2:$B$3564,$A$2:$A$3564,"="&amp;F736)=0,IF(SUMIFS($B$2:$B$3564,$A$2:$A$3564,"="&amp;G736)=0,SUMIFS($B$2:$B$3564,$A$2:$A$3564,"="&amp;H736),SUMIFS($B$2:$B$3564,$A$2:$A$3564,"="&amp;G736)),SUMIFS($B$2:$B$3564,$A$2:$A$3564,"="&amp;F736)),SUMIFS($B$2:$B$3564,$A$2:$A$3564,"="&amp;E736))</f>
        <v>11.87</v>
      </c>
      <c r="K736" s="2">
        <f>SUMIFS($J$2:$J$3564,$A$2:$A$3564,"&gt;"&amp;E736,$A$2:$A$3564,"&lt;="&amp;A736)</f>
        <v>0</v>
      </c>
      <c r="L736" s="2">
        <f t="shared" si="93"/>
        <v>0</v>
      </c>
      <c r="M736" s="2">
        <f t="shared" si="94"/>
        <v>1</v>
      </c>
      <c r="N736">
        <f t="shared" si="95"/>
        <v>-3.864800439371241</v>
      </c>
    </row>
    <row r="737" spans="1:14" x14ac:dyDescent="0.3">
      <c r="A737" s="1">
        <v>39766</v>
      </c>
      <c r="B737">
        <v>11.65</v>
      </c>
      <c r="D737">
        <f t="shared" si="88"/>
        <v>5</v>
      </c>
      <c r="E737" s="1">
        <f t="shared" si="89"/>
        <v>39759</v>
      </c>
      <c r="F737" s="1">
        <f t="shared" si="90"/>
        <v>39758</v>
      </c>
      <c r="G737" s="1">
        <f t="shared" si="91"/>
        <v>39757</v>
      </c>
      <c r="H737" s="1">
        <f t="shared" si="92"/>
        <v>39756</v>
      </c>
      <c r="I737" s="2">
        <f>IF(SUMIFS($B$2:$B$3564,$A$2:$A$3564,"="&amp;E737)=0,IF(SUMIFS($B$2:$B$3564,$A$2:$A$3564,"="&amp;F737)=0,IF(SUMIFS($B$2:$B$3564,$A$2:$A$3564,"="&amp;G737)=0,SUMIFS($B$2:$B$3564,$A$2:$A$3564,"="&amp;H737),SUMIFS($B$2:$B$3564,$A$2:$A$3564,"="&amp;G737)),SUMIFS($B$2:$B$3564,$A$2:$A$3564,"="&amp;F737)),SUMIFS($B$2:$B$3564,$A$2:$A$3564,"="&amp;E737))</f>
        <v>12.01</v>
      </c>
      <c r="K737" s="2">
        <f>SUMIFS($J$2:$J$3564,$A$2:$A$3564,"&gt;"&amp;E737,$A$2:$A$3564,"&lt;="&amp;A737)</f>
        <v>0</v>
      </c>
      <c r="L737" s="2">
        <f t="shared" si="93"/>
        <v>0</v>
      </c>
      <c r="M737" s="2">
        <f t="shared" si="94"/>
        <v>1</v>
      </c>
      <c r="N737">
        <f t="shared" si="95"/>
        <v>-3.043345608018261</v>
      </c>
    </row>
    <row r="738" spans="1:14" x14ac:dyDescent="0.3">
      <c r="A738" s="1">
        <v>39769</v>
      </c>
      <c r="B738">
        <v>11.74</v>
      </c>
      <c r="D738">
        <f t="shared" si="88"/>
        <v>1</v>
      </c>
      <c r="E738" s="1">
        <f t="shared" si="89"/>
        <v>39762</v>
      </c>
      <c r="F738" s="1">
        <f t="shared" si="90"/>
        <v>39761</v>
      </c>
      <c r="G738" s="1">
        <f t="shared" si="91"/>
        <v>39760</v>
      </c>
      <c r="H738" s="1">
        <f t="shared" si="92"/>
        <v>39759</v>
      </c>
      <c r="I738" s="2">
        <f>IF(SUMIFS($B$2:$B$3564,$A$2:$A$3564,"="&amp;E738)=0,IF(SUMIFS($B$2:$B$3564,$A$2:$A$3564,"="&amp;F738)=0,IF(SUMIFS($B$2:$B$3564,$A$2:$A$3564,"="&amp;G738)=0,SUMIFS($B$2:$B$3564,$A$2:$A$3564,"="&amp;H738),SUMIFS($B$2:$B$3564,$A$2:$A$3564,"="&amp;G738)),SUMIFS($B$2:$B$3564,$A$2:$A$3564,"="&amp;F738)),SUMIFS($B$2:$B$3564,$A$2:$A$3564,"="&amp;E738))</f>
        <v>12</v>
      </c>
      <c r="K738" s="2">
        <f>SUMIFS($J$2:$J$3564,$A$2:$A$3564,"&gt;"&amp;E738,$A$2:$A$3564,"&lt;="&amp;A738)</f>
        <v>0</v>
      </c>
      <c r="L738" s="2">
        <f t="shared" si="93"/>
        <v>0</v>
      </c>
      <c r="M738" s="2">
        <f t="shared" si="94"/>
        <v>1</v>
      </c>
      <c r="N738">
        <f t="shared" si="95"/>
        <v>-2.1904835388049864</v>
      </c>
    </row>
    <row r="739" spans="1:14" x14ac:dyDescent="0.3">
      <c r="A739" s="1">
        <v>39770</v>
      </c>
      <c r="B739">
        <v>11.61</v>
      </c>
      <c r="D739">
        <f t="shared" si="88"/>
        <v>2</v>
      </c>
      <c r="E739" s="1">
        <f t="shared" si="89"/>
        <v>39763</v>
      </c>
      <c r="F739" s="1">
        <f t="shared" si="90"/>
        <v>39762</v>
      </c>
      <c r="G739" s="1">
        <f t="shared" si="91"/>
        <v>39761</v>
      </c>
      <c r="H739" s="1">
        <f t="shared" si="92"/>
        <v>39760</v>
      </c>
      <c r="I739" s="2">
        <f>IF(SUMIFS($B$2:$B$3564,$A$2:$A$3564,"="&amp;E739)=0,IF(SUMIFS($B$2:$B$3564,$A$2:$A$3564,"="&amp;F739)=0,IF(SUMIFS($B$2:$B$3564,$A$2:$A$3564,"="&amp;G739)=0,SUMIFS($B$2:$B$3564,$A$2:$A$3564,"="&amp;H739),SUMIFS($B$2:$B$3564,$A$2:$A$3564,"="&amp;G739)),SUMIFS($B$2:$B$3564,$A$2:$A$3564,"="&amp;F739)),SUMIFS($B$2:$B$3564,$A$2:$A$3564,"="&amp;E739))</f>
        <v>11.8</v>
      </c>
      <c r="K739" s="2">
        <f>SUMIFS($J$2:$J$3564,$A$2:$A$3564,"&gt;"&amp;E739,$A$2:$A$3564,"&lt;="&amp;A739)</f>
        <v>0</v>
      </c>
      <c r="L739" s="2">
        <f t="shared" si="93"/>
        <v>0</v>
      </c>
      <c r="M739" s="2">
        <f t="shared" si="94"/>
        <v>1</v>
      </c>
      <c r="N739">
        <f t="shared" si="95"/>
        <v>-1.6232735761819082</v>
      </c>
    </row>
    <row r="740" spans="1:14" x14ac:dyDescent="0.3">
      <c r="A740" s="1">
        <v>39771</v>
      </c>
      <c r="B740">
        <v>11.67</v>
      </c>
      <c r="D740">
        <f t="shared" si="88"/>
        <v>3</v>
      </c>
      <c r="E740" s="1">
        <f t="shared" si="89"/>
        <v>39764</v>
      </c>
      <c r="F740" s="1">
        <f t="shared" si="90"/>
        <v>39763</v>
      </c>
      <c r="G740" s="1">
        <f t="shared" si="91"/>
        <v>39762</v>
      </c>
      <c r="H740" s="1">
        <f t="shared" si="92"/>
        <v>39761</v>
      </c>
      <c r="I740" s="2">
        <f>IF(SUMIFS($B$2:$B$3564,$A$2:$A$3564,"="&amp;E740)=0,IF(SUMIFS($B$2:$B$3564,$A$2:$A$3564,"="&amp;F740)=0,IF(SUMIFS($B$2:$B$3564,$A$2:$A$3564,"="&amp;G740)=0,SUMIFS($B$2:$B$3564,$A$2:$A$3564,"="&amp;H740),SUMIFS($B$2:$B$3564,$A$2:$A$3564,"="&amp;G740)),SUMIFS($B$2:$B$3564,$A$2:$A$3564,"="&amp;F740)),SUMIFS($B$2:$B$3564,$A$2:$A$3564,"="&amp;E740))</f>
        <v>11.61</v>
      </c>
      <c r="K740" s="2">
        <f>SUMIFS($J$2:$J$3564,$A$2:$A$3564,"&gt;"&amp;E740,$A$2:$A$3564,"&lt;="&amp;A740)</f>
        <v>0</v>
      </c>
      <c r="L740" s="2">
        <f t="shared" si="93"/>
        <v>0</v>
      </c>
      <c r="M740" s="2">
        <f t="shared" si="94"/>
        <v>1</v>
      </c>
      <c r="N740">
        <f t="shared" si="95"/>
        <v>0.51546505886644223</v>
      </c>
    </row>
    <row r="741" spans="1:14" x14ac:dyDescent="0.3">
      <c r="A741" s="1">
        <v>39772</v>
      </c>
      <c r="B741">
        <v>11.51</v>
      </c>
      <c r="D741">
        <f t="shared" si="88"/>
        <v>4</v>
      </c>
      <c r="E741" s="1">
        <f t="shared" si="89"/>
        <v>39765</v>
      </c>
      <c r="F741" s="1">
        <f t="shared" si="90"/>
        <v>39764</v>
      </c>
      <c r="G741" s="1">
        <f t="shared" si="91"/>
        <v>39763</v>
      </c>
      <c r="H741" s="1">
        <f t="shared" si="92"/>
        <v>39762</v>
      </c>
      <c r="I741" s="2">
        <f>IF(SUMIFS($B$2:$B$3564,$A$2:$A$3564,"="&amp;E741)=0,IF(SUMIFS($B$2:$B$3564,$A$2:$A$3564,"="&amp;F741)=0,IF(SUMIFS($B$2:$B$3564,$A$2:$A$3564,"="&amp;G741)=0,SUMIFS($B$2:$B$3564,$A$2:$A$3564,"="&amp;H741),SUMIFS($B$2:$B$3564,$A$2:$A$3564,"="&amp;G741)),SUMIFS($B$2:$B$3564,$A$2:$A$3564,"="&amp;F741)),SUMIFS($B$2:$B$3564,$A$2:$A$3564,"="&amp;E741))</f>
        <v>11.42</v>
      </c>
      <c r="K741" s="2">
        <f>SUMIFS($J$2:$J$3564,$A$2:$A$3564,"&gt;"&amp;E741,$A$2:$A$3564,"&lt;="&amp;A741)</f>
        <v>0</v>
      </c>
      <c r="L741" s="2">
        <f t="shared" si="93"/>
        <v>0</v>
      </c>
      <c r="M741" s="2">
        <f t="shared" si="94"/>
        <v>1</v>
      </c>
      <c r="N741">
        <f t="shared" si="95"/>
        <v>0.78500185059270799</v>
      </c>
    </row>
    <row r="742" spans="1:14" x14ac:dyDescent="0.3">
      <c r="A742" s="1">
        <v>39773</v>
      </c>
      <c r="B742">
        <v>11.28</v>
      </c>
      <c r="D742">
        <f t="shared" si="88"/>
        <v>5</v>
      </c>
      <c r="E742" s="1">
        <f t="shared" si="89"/>
        <v>39766</v>
      </c>
      <c r="F742" s="1">
        <f t="shared" si="90"/>
        <v>39765</v>
      </c>
      <c r="G742" s="1">
        <f t="shared" si="91"/>
        <v>39764</v>
      </c>
      <c r="H742" s="1">
        <f t="shared" si="92"/>
        <v>39763</v>
      </c>
      <c r="I742" s="2">
        <f>IF(SUMIFS($B$2:$B$3564,$A$2:$A$3564,"="&amp;E742)=0,IF(SUMIFS($B$2:$B$3564,$A$2:$A$3564,"="&amp;F742)=0,IF(SUMIFS($B$2:$B$3564,$A$2:$A$3564,"="&amp;G742)=0,SUMIFS($B$2:$B$3564,$A$2:$A$3564,"="&amp;H742),SUMIFS($B$2:$B$3564,$A$2:$A$3564,"="&amp;G742)),SUMIFS($B$2:$B$3564,$A$2:$A$3564,"="&amp;F742)),SUMIFS($B$2:$B$3564,$A$2:$A$3564,"="&amp;E742))</f>
        <v>11.65</v>
      </c>
      <c r="K742" s="2">
        <f>SUMIFS($J$2:$J$3564,$A$2:$A$3564,"&gt;"&amp;E742,$A$2:$A$3564,"&lt;="&amp;A742)</f>
        <v>0</v>
      </c>
      <c r="L742" s="2">
        <f t="shared" si="93"/>
        <v>0</v>
      </c>
      <c r="M742" s="2">
        <f t="shared" si="94"/>
        <v>1</v>
      </c>
      <c r="N742">
        <f t="shared" si="95"/>
        <v>-3.22749339417968</v>
      </c>
    </row>
    <row r="743" spans="1:14" x14ac:dyDescent="0.3">
      <c r="A743" s="1">
        <v>39776</v>
      </c>
      <c r="B743">
        <v>11.72</v>
      </c>
      <c r="D743">
        <f t="shared" si="88"/>
        <v>1</v>
      </c>
      <c r="E743" s="1">
        <f t="shared" si="89"/>
        <v>39769</v>
      </c>
      <c r="F743" s="1">
        <f t="shared" si="90"/>
        <v>39768</v>
      </c>
      <c r="G743" s="1">
        <f t="shared" si="91"/>
        <v>39767</v>
      </c>
      <c r="H743" s="1">
        <f t="shared" si="92"/>
        <v>39766</v>
      </c>
      <c r="I743" s="2">
        <f>IF(SUMIFS($B$2:$B$3564,$A$2:$A$3564,"="&amp;E743)=0,IF(SUMIFS($B$2:$B$3564,$A$2:$A$3564,"="&amp;F743)=0,IF(SUMIFS($B$2:$B$3564,$A$2:$A$3564,"="&amp;G743)=0,SUMIFS($B$2:$B$3564,$A$2:$A$3564,"="&amp;H743),SUMIFS($B$2:$B$3564,$A$2:$A$3564,"="&amp;G743)),SUMIFS($B$2:$B$3564,$A$2:$A$3564,"="&amp;F743)),SUMIFS($B$2:$B$3564,$A$2:$A$3564,"="&amp;E743))</f>
        <v>11.74</v>
      </c>
      <c r="K743" s="2">
        <f>SUMIFS($J$2:$J$3564,$A$2:$A$3564,"&gt;"&amp;E743,$A$2:$A$3564,"&lt;="&amp;A743)</f>
        <v>0</v>
      </c>
      <c r="L743" s="2">
        <f t="shared" si="93"/>
        <v>0</v>
      </c>
      <c r="M743" s="2">
        <f t="shared" si="94"/>
        <v>1</v>
      </c>
      <c r="N743">
        <f t="shared" si="95"/>
        <v>-0.17050302510838342</v>
      </c>
    </row>
    <row r="744" spans="1:14" x14ac:dyDescent="0.3">
      <c r="A744" s="1">
        <v>39777</v>
      </c>
      <c r="B744">
        <v>11.61</v>
      </c>
      <c r="D744">
        <f t="shared" si="88"/>
        <v>2</v>
      </c>
      <c r="E744" s="1">
        <f t="shared" si="89"/>
        <v>39770</v>
      </c>
      <c r="F744" s="1">
        <f t="shared" si="90"/>
        <v>39769</v>
      </c>
      <c r="G744" s="1">
        <f t="shared" si="91"/>
        <v>39768</v>
      </c>
      <c r="H744" s="1">
        <f t="shared" si="92"/>
        <v>39767</v>
      </c>
      <c r="I744" s="2">
        <f>IF(SUMIFS($B$2:$B$3564,$A$2:$A$3564,"="&amp;E744)=0,IF(SUMIFS($B$2:$B$3564,$A$2:$A$3564,"="&amp;F744)=0,IF(SUMIFS($B$2:$B$3564,$A$2:$A$3564,"="&amp;G744)=0,SUMIFS($B$2:$B$3564,$A$2:$A$3564,"="&amp;H744),SUMIFS($B$2:$B$3564,$A$2:$A$3564,"="&amp;G744)),SUMIFS($B$2:$B$3564,$A$2:$A$3564,"="&amp;F744)),SUMIFS($B$2:$B$3564,$A$2:$A$3564,"="&amp;E744))</f>
        <v>11.61</v>
      </c>
      <c r="K744" s="2">
        <f>SUMIFS($J$2:$J$3564,$A$2:$A$3564,"&gt;"&amp;E744,$A$2:$A$3564,"&lt;="&amp;A744)</f>
        <v>0</v>
      </c>
      <c r="L744" s="2">
        <f t="shared" si="93"/>
        <v>0</v>
      </c>
      <c r="M744" s="2">
        <f t="shared" si="94"/>
        <v>1</v>
      </c>
      <c r="N744">
        <f t="shared" si="95"/>
        <v>0</v>
      </c>
    </row>
    <row r="745" spans="1:14" x14ac:dyDescent="0.3">
      <c r="A745" s="1">
        <v>39778</v>
      </c>
      <c r="B745">
        <v>11.81</v>
      </c>
      <c r="D745">
        <f t="shared" si="88"/>
        <v>3</v>
      </c>
      <c r="E745" s="1">
        <f t="shared" si="89"/>
        <v>39771</v>
      </c>
      <c r="F745" s="1">
        <f t="shared" si="90"/>
        <v>39770</v>
      </c>
      <c r="G745" s="1">
        <f t="shared" si="91"/>
        <v>39769</v>
      </c>
      <c r="H745" s="1">
        <f t="shared" si="92"/>
        <v>39768</v>
      </c>
      <c r="I745" s="2">
        <f>IF(SUMIFS($B$2:$B$3564,$A$2:$A$3564,"="&amp;E745)=0,IF(SUMIFS($B$2:$B$3564,$A$2:$A$3564,"="&amp;F745)=0,IF(SUMIFS($B$2:$B$3564,$A$2:$A$3564,"="&amp;G745)=0,SUMIFS($B$2:$B$3564,$A$2:$A$3564,"="&amp;H745),SUMIFS($B$2:$B$3564,$A$2:$A$3564,"="&amp;G745)),SUMIFS($B$2:$B$3564,$A$2:$A$3564,"="&amp;F745)),SUMIFS($B$2:$B$3564,$A$2:$A$3564,"="&amp;E745))</f>
        <v>11.67</v>
      </c>
      <c r="K745" s="2">
        <f>SUMIFS($J$2:$J$3564,$A$2:$A$3564,"&gt;"&amp;E745,$A$2:$A$3564,"&lt;="&amp;A745)</f>
        <v>0</v>
      </c>
      <c r="L745" s="2">
        <f t="shared" si="93"/>
        <v>0</v>
      </c>
      <c r="M745" s="2">
        <f t="shared" si="94"/>
        <v>1</v>
      </c>
      <c r="N745">
        <f t="shared" si="95"/>
        <v>1.1925183910806292</v>
      </c>
    </row>
    <row r="746" spans="1:14" x14ac:dyDescent="0.3">
      <c r="A746" s="1">
        <v>39780</v>
      </c>
      <c r="B746">
        <v>11.9</v>
      </c>
      <c r="D746">
        <f t="shared" si="88"/>
        <v>5</v>
      </c>
      <c r="E746" s="1">
        <f t="shared" si="89"/>
        <v>39773</v>
      </c>
      <c r="F746" s="1">
        <f t="shared" si="90"/>
        <v>39772</v>
      </c>
      <c r="G746" s="1">
        <f t="shared" si="91"/>
        <v>39771</v>
      </c>
      <c r="H746" s="1">
        <f t="shared" si="92"/>
        <v>39770</v>
      </c>
      <c r="I746" s="2">
        <f>IF(SUMIFS($B$2:$B$3564,$A$2:$A$3564,"="&amp;E746)=0,IF(SUMIFS($B$2:$B$3564,$A$2:$A$3564,"="&amp;F746)=0,IF(SUMIFS($B$2:$B$3564,$A$2:$A$3564,"="&amp;G746)=0,SUMIFS($B$2:$B$3564,$A$2:$A$3564,"="&amp;H746),SUMIFS($B$2:$B$3564,$A$2:$A$3564,"="&amp;G746)),SUMIFS($B$2:$B$3564,$A$2:$A$3564,"="&amp;F746)),SUMIFS($B$2:$B$3564,$A$2:$A$3564,"="&amp;E746))</f>
        <v>11.28</v>
      </c>
      <c r="K746" s="2">
        <f>SUMIFS($J$2:$J$3564,$A$2:$A$3564,"&gt;"&amp;E746,$A$2:$A$3564,"&lt;="&amp;A746)</f>
        <v>0</v>
      </c>
      <c r="L746" s="2">
        <f t="shared" si="93"/>
        <v>0</v>
      </c>
      <c r="M746" s="2">
        <f t="shared" si="94"/>
        <v>1</v>
      </c>
      <c r="N746">
        <f t="shared" si="95"/>
        <v>5.3507154047570964</v>
      </c>
    </row>
    <row r="747" spans="1:14" x14ac:dyDescent="0.3">
      <c r="A747" s="1">
        <v>39783</v>
      </c>
      <c r="B747">
        <v>11.65</v>
      </c>
      <c r="D747">
        <f t="shared" si="88"/>
        <v>1</v>
      </c>
      <c r="E747" s="1">
        <f t="shared" si="89"/>
        <v>39776</v>
      </c>
      <c r="F747" s="1">
        <f t="shared" si="90"/>
        <v>39775</v>
      </c>
      <c r="G747" s="1">
        <f t="shared" si="91"/>
        <v>39774</v>
      </c>
      <c r="H747" s="1">
        <f t="shared" si="92"/>
        <v>39773</v>
      </c>
      <c r="I747" s="2">
        <f>IF(SUMIFS($B$2:$B$3564,$A$2:$A$3564,"="&amp;E747)=0,IF(SUMIFS($B$2:$B$3564,$A$2:$A$3564,"="&amp;F747)=0,IF(SUMIFS($B$2:$B$3564,$A$2:$A$3564,"="&amp;G747)=0,SUMIFS($B$2:$B$3564,$A$2:$A$3564,"="&amp;H747),SUMIFS($B$2:$B$3564,$A$2:$A$3564,"="&amp;G747)),SUMIFS($B$2:$B$3564,$A$2:$A$3564,"="&amp;F747)),SUMIFS($B$2:$B$3564,$A$2:$A$3564,"="&amp;E747))</f>
        <v>11.72</v>
      </c>
      <c r="K747" s="2">
        <f>SUMIFS($J$2:$J$3564,$A$2:$A$3564,"&gt;"&amp;E747,$A$2:$A$3564,"&lt;="&amp;A747)</f>
        <v>0</v>
      </c>
      <c r="L747" s="2">
        <f t="shared" si="93"/>
        <v>0</v>
      </c>
      <c r="M747" s="2">
        <f t="shared" si="94"/>
        <v>1</v>
      </c>
      <c r="N747">
        <f t="shared" si="95"/>
        <v>-0.59906041371570184</v>
      </c>
    </row>
    <row r="748" spans="1:14" x14ac:dyDescent="0.3">
      <c r="A748" s="1">
        <v>39784</v>
      </c>
      <c r="B748">
        <v>11.62</v>
      </c>
      <c r="D748">
        <f t="shared" si="88"/>
        <v>2</v>
      </c>
      <c r="E748" s="1">
        <f t="shared" si="89"/>
        <v>39777</v>
      </c>
      <c r="F748" s="1">
        <f t="shared" si="90"/>
        <v>39776</v>
      </c>
      <c r="G748" s="1">
        <f t="shared" si="91"/>
        <v>39775</v>
      </c>
      <c r="H748" s="1">
        <f t="shared" si="92"/>
        <v>39774</v>
      </c>
      <c r="I748" s="2">
        <f>IF(SUMIFS($B$2:$B$3564,$A$2:$A$3564,"="&amp;E748)=0,IF(SUMIFS($B$2:$B$3564,$A$2:$A$3564,"="&amp;F748)=0,IF(SUMIFS($B$2:$B$3564,$A$2:$A$3564,"="&amp;G748)=0,SUMIFS($B$2:$B$3564,$A$2:$A$3564,"="&amp;H748),SUMIFS($B$2:$B$3564,$A$2:$A$3564,"="&amp;G748)),SUMIFS($B$2:$B$3564,$A$2:$A$3564,"="&amp;F748)),SUMIFS($B$2:$B$3564,$A$2:$A$3564,"="&amp;E748))</f>
        <v>11.61</v>
      </c>
      <c r="K748" s="2">
        <f>SUMIFS($J$2:$J$3564,$A$2:$A$3564,"&gt;"&amp;E748,$A$2:$A$3564,"&lt;="&amp;A748)</f>
        <v>0</v>
      </c>
      <c r="L748" s="2">
        <f t="shared" si="93"/>
        <v>0</v>
      </c>
      <c r="M748" s="2">
        <f t="shared" si="94"/>
        <v>1</v>
      </c>
      <c r="N748">
        <f t="shared" si="95"/>
        <v>8.609557139649926E-2</v>
      </c>
    </row>
    <row r="749" spans="1:14" x14ac:dyDescent="0.3">
      <c r="A749" s="1">
        <v>39785</v>
      </c>
      <c r="B749">
        <v>11.16</v>
      </c>
      <c r="D749">
        <f t="shared" si="88"/>
        <v>3</v>
      </c>
      <c r="E749" s="1">
        <f t="shared" si="89"/>
        <v>39778</v>
      </c>
      <c r="F749" s="1">
        <f t="shared" si="90"/>
        <v>39777</v>
      </c>
      <c r="G749" s="1">
        <f t="shared" si="91"/>
        <v>39776</v>
      </c>
      <c r="H749" s="1">
        <f t="shared" si="92"/>
        <v>39775</v>
      </c>
      <c r="I749" s="2">
        <f>IF(SUMIFS($B$2:$B$3564,$A$2:$A$3564,"="&amp;E749)=0,IF(SUMIFS($B$2:$B$3564,$A$2:$A$3564,"="&amp;F749)=0,IF(SUMIFS($B$2:$B$3564,$A$2:$A$3564,"="&amp;G749)=0,SUMIFS($B$2:$B$3564,$A$2:$A$3564,"="&amp;H749),SUMIFS($B$2:$B$3564,$A$2:$A$3564,"="&amp;G749)),SUMIFS($B$2:$B$3564,$A$2:$A$3564,"="&amp;F749)),SUMIFS($B$2:$B$3564,$A$2:$A$3564,"="&amp;E749))</f>
        <v>11.81</v>
      </c>
      <c r="K749" s="2">
        <f>SUMIFS($J$2:$J$3564,$A$2:$A$3564,"&gt;"&amp;E749,$A$2:$A$3564,"&lt;="&amp;A749)</f>
        <v>0</v>
      </c>
      <c r="L749" s="2">
        <f t="shared" si="93"/>
        <v>0</v>
      </c>
      <c r="M749" s="2">
        <f t="shared" si="94"/>
        <v>1</v>
      </c>
      <c r="N749">
        <f t="shared" si="95"/>
        <v>-5.6610673256106061</v>
      </c>
    </row>
    <row r="750" spans="1:14" x14ac:dyDescent="0.3">
      <c r="A750" s="1">
        <v>39786</v>
      </c>
      <c r="B750">
        <v>10.8</v>
      </c>
      <c r="D750">
        <f t="shared" si="88"/>
        <v>4</v>
      </c>
      <c r="E750" s="1">
        <f t="shared" si="89"/>
        <v>39779</v>
      </c>
      <c r="F750" s="1">
        <f t="shared" si="90"/>
        <v>39778</v>
      </c>
      <c r="G750" s="1">
        <f t="shared" si="91"/>
        <v>39777</v>
      </c>
      <c r="H750" s="1">
        <f t="shared" si="92"/>
        <v>39776</v>
      </c>
      <c r="I750" s="2">
        <f>IF(SUMIFS($B$2:$B$3564,$A$2:$A$3564,"="&amp;E750)=0,IF(SUMIFS($B$2:$B$3564,$A$2:$A$3564,"="&amp;F750)=0,IF(SUMIFS($B$2:$B$3564,$A$2:$A$3564,"="&amp;G750)=0,SUMIFS($B$2:$B$3564,$A$2:$A$3564,"="&amp;H750),SUMIFS($B$2:$B$3564,$A$2:$A$3564,"="&amp;G750)),SUMIFS($B$2:$B$3564,$A$2:$A$3564,"="&amp;F750)),SUMIFS($B$2:$B$3564,$A$2:$A$3564,"="&amp;E750))</f>
        <v>11.81</v>
      </c>
      <c r="K750" s="2">
        <f>SUMIFS($J$2:$J$3564,$A$2:$A$3564,"&gt;"&amp;E750,$A$2:$A$3564,"&lt;="&amp;A750)</f>
        <v>0</v>
      </c>
      <c r="L750" s="2">
        <f t="shared" si="93"/>
        <v>0</v>
      </c>
      <c r="M750" s="2">
        <f t="shared" si="94"/>
        <v>1</v>
      </c>
      <c r="N750">
        <f t="shared" si="95"/>
        <v>-8.9400496079096854</v>
      </c>
    </row>
    <row r="751" spans="1:14" x14ac:dyDescent="0.3">
      <c r="A751" s="1">
        <v>39787</v>
      </c>
      <c r="B751">
        <v>10.57</v>
      </c>
      <c r="D751">
        <f t="shared" si="88"/>
        <v>5</v>
      </c>
      <c r="E751" s="1">
        <f t="shared" si="89"/>
        <v>39780</v>
      </c>
      <c r="F751" s="1">
        <f t="shared" si="90"/>
        <v>39779</v>
      </c>
      <c r="G751" s="1">
        <f t="shared" si="91"/>
        <v>39778</v>
      </c>
      <c r="H751" s="1">
        <f t="shared" si="92"/>
        <v>39777</v>
      </c>
      <c r="I751" s="2">
        <f>IF(SUMIFS($B$2:$B$3564,$A$2:$A$3564,"="&amp;E751)=0,IF(SUMIFS($B$2:$B$3564,$A$2:$A$3564,"="&amp;F751)=0,IF(SUMIFS($B$2:$B$3564,$A$2:$A$3564,"="&amp;G751)=0,SUMIFS($B$2:$B$3564,$A$2:$A$3564,"="&amp;H751),SUMIFS($B$2:$B$3564,$A$2:$A$3564,"="&amp;G751)),SUMIFS($B$2:$B$3564,$A$2:$A$3564,"="&amp;F751)),SUMIFS($B$2:$B$3564,$A$2:$A$3564,"="&amp;E751))</f>
        <v>11.9</v>
      </c>
      <c r="K751" s="2">
        <f>SUMIFS($J$2:$J$3564,$A$2:$A$3564,"&gt;"&amp;E751,$A$2:$A$3564,"&lt;="&amp;A751)</f>
        <v>0</v>
      </c>
      <c r="L751" s="2">
        <f t="shared" si="93"/>
        <v>0</v>
      </c>
      <c r="M751" s="2">
        <f t="shared" si="94"/>
        <v>1</v>
      </c>
      <c r="N751">
        <f t="shared" si="95"/>
        <v>-11.851860023533749</v>
      </c>
    </row>
    <row r="752" spans="1:14" x14ac:dyDescent="0.3">
      <c r="A752" s="1">
        <v>39790</v>
      </c>
      <c r="B752">
        <v>11.25</v>
      </c>
      <c r="D752">
        <f t="shared" si="88"/>
        <v>1</v>
      </c>
      <c r="E752" s="1">
        <f t="shared" si="89"/>
        <v>39783</v>
      </c>
      <c r="F752" s="1">
        <f t="shared" si="90"/>
        <v>39782</v>
      </c>
      <c r="G752" s="1">
        <f t="shared" si="91"/>
        <v>39781</v>
      </c>
      <c r="H752" s="1">
        <f t="shared" si="92"/>
        <v>39780</v>
      </c>
      <c r="I752" s="2">
        <f>IF(SUMIFS($B$2:$B$3564,$A$2:$A$3564,"="&amp;E752)=0,IF(SUMIFS($B$2:$B$3564,$A$2:$A$3564,"="&amp;F752)=0,IF(SUMIFS($B$2:$B$3564,$A$2:$A$3564,"="&amp;G752)=0,SUMIFS($B$2:$B$3564,$A$2:$A$3564,"="&amp;H752),SUMIFS($B$2:$B$3564,$A$2:$A$3564,"="&amp;G752)),SUMIFS($B$2:$B$3564,$A$2:$A$3564,"="&amp;F752)),SUMIFS($B$2:$B$3564,$A$2:$A$3564,"="&amp;E752))</f>
        <v>11.65</v>
      </c>
      <c r="K752" s="2">
        <f>SUMIFS($J$2:$J$3564,$A$2:$A$3564,"&gt;"&amp;E752,$A$2:$A$3564,"&lt;="&amp;A752)</f>
        <v>0</v>
      </c>
      <c r="L752" s="2">
        <f t="shared" si="93"/>
        <v>0</v>
      </c>
      <c r="M752" s="2">
        <f t="shared" si="94"/>
        <v>1</v>
      </c>
      <c r="N752">
        <f t="shared" si="95"/>
        <v>-3.4938051361280462</v>
      </c>
    </row>
    <row r="753" spans="1:14" x14ac:dyDescent="0.3">
      <c r="A753" s="1">
        <v>39791</v>
      </c>
      <c r="B753">
        <v>11.22</v>
      </c>
      <c r="D753">
        <f t="shared" si="88"/>
        <v>2</v>
      </c>
      <c r="E753" s="1">
        <f t="shared" si="89"/>
        <v>39784</v>
      </c>
      <c r="F753" s="1">
        <f t="shared" si="90"/>
        <v>39783</v>
      </c>
      <c r="G753" s="1">
        <f t="shared" si="91"/>
        <v>39782</v>
      </c>
      <c r="H753" s="1">
        <f t="shared" si="92"/>
        <v>39781</v>
      </c>
      <c r="I753" s="2">
        <f>IF(SUMIFS($B$2:$B$3564,$A$2:$A$3564,"="&amp;E753)=0,IF(SUMIFS($B$2:$B$3564,$A$2:$A$3564,"="&amp;F753)=0,IF(SUMIFS($B$2:$B$3564,$A$2:$A$3564,"="&amp;G753)=0,SUMIFS($B$2:$B$3564,$A$2:$A$3564,"="&amp;H753),SUMIFS($B$2:$B$3564,$A$2:$A$3564,"="&amp;G753)),SUMIFS($B$2:$B$3564,$A$2:$A$3564,"="&amp;F753)),SUMIFS($B$2:$B$3564,$A$2:$A$3564,"="&amp;E753))</f>
        <v>11.62</v>
      </c>
      <c r="K753" s="2">
        <f>SUMIFS($J$2:$J$3564,$A$2:$A$3564,"&gt;"&amp;E753,$A$2:$A$3564,"&lt;="&amp;A753)</f>
        <v>0</v>
      </c>
      <c r="L753" s="2">
        <f t="shared" si="93"/>
        <v>0</v>
      </c>
      <c r="M753" s="2">
        <f t="shared" si="94"/>
        <v>1</v>
      </c>
      <c r="N753">
        <f t="shared" si="95"/>
        <v>-3.5029851329214829</v>
      </c>
    </row>
    <row r="754" spans="1:14" x14ac:dyDescent="0.3">
      <c r="A754" s="1">
        <v>39792</v>
      </c>
      <c r="B754">
        <v>11.62</v>
      </c>
      <c r="D754">
        <f t="shared" si="88"/>
        <v>3</v>
      </c>
      <c r="E754" s="1">
        <f t="shared" si="89"/>
        <v>39785</v>
      </c>
      <c r="F754" s="1">
        <f t="shared" si="90"/>
        <v>39784</v>
      </c>
      <c r="G754" s="1">
        <f t="shared" si="91"/>
        <v>39783</v>
      </c>
      <c r="H754" s="1">
        <f t="shared" si="92"/>
        <v>39782</v>
      </c>
      <c r="I754" s="2">
        <f>IF(SUMIFS($B$2:$B$3564,$A$2:$A$3564,"="&amp;E754)=0,IF(SUMIFS($B$2:$B$3564,$A$2:$A$3564,"="&amp;F754)=0,IF(SUMIFS($B$2:$B$3564,$A$2:$A$3564,"="&amp;G754)=0,SUMIFS($B$2:$B$3564,$A$2:$A$3564,"="&amp;H754),SUMIFS($B$2:$B$3564,$A$2:$A$3564,"="&amp;G754)),SUMIFS($B$2:$B$3564,$A$2:$A$3564,"="&amp;F754)),SUMIFS($B$2:$B$3564,$A$2:$A$3564,"="&amp;E754))</f>
        <v>11.16</v>
      </c>
      <c r="K754" s="2">
        <f>SUMIFS($J$2:$J$3564,$A$2:$A$3564,"&gt;"&amp;E754,$A$2:$A$3564,"&lt;="&amp;A754)</f>
        <v>0</v>
      </c>
      <c r="L754" s="2">
        <f t="shared" si="93"/>
        <v>0</v>
      </c>
      <c r="M754" s="2">
        <f t="shared" si="94"/>
        <v>1</v>
      </c>
      <c r="N754">
        <f t="shared" si="95"/>
        <v>4.0391794470600182</v>
      </c>
    </row>
    <row r="755" spans="1:14" x14ac:dyDescent="0.3">
      <c r="A755" s="1">
        <v>39793</v>
      </c>
      <c r="B755">
        <v>11.89</v>
      </c>
      <c r="D755">
        <f t="shared" si="88"/>
        <v>4</v>
      </c>
      <c r="E755" s="1">
        <f t="shared" si="89"/>
        <v>39786</v>
      </c>
      <c r="F755" s="1">
        <f t="shared" si="90"/>
        <v>39785</v>
      </c>
      <c r="G755" s="1">
        <f t="shared" si="91"/>
        <v>39784</v>
      </c>
      <c r="H755" s="1">
        <f t="shared" si="92"/>
        <v>39783</v>
      </c>
      <c r="I755" s="2">
        <f>IF(SUMIFS($B$2:$B$3564,$A$2:$A$3564,"="&amp;E755)=0,IF(SUMIFS($B$2:$B$3564,$A$2:$A$3564,"="&amp;F755)=0,IF(SUMIFS($B$2:$B$3564,$A$2:$A$3564,"="&amp;G755)=0,SUMIFS($B$2:$B$3564,$A$2:$A$3564,"="&amp;H755),SUMIFS($B$2:$B$3564,$A$2:$A$3564,"="&amp;G755)),SUMIFS($B$2:$B$3564,$A$2:$A$3564,"="&amp;F755)),SUMIFS($B$2:$B$3564,$A$2:$A$3564,"="&amp;E755))</f>
        <v>10.8</v>
      </c>
      <c r="K755" s="2">
        <f>SUMIFS($J$2:$J$3564,$A$2:$A$3564,"&gt;"&amp;E755,$A$2:$A$3564,"&lt;="&amp;A755)</f>
        <v>0</v>
      </c>
      <c r="L755" s="2">
        <f t="shared" si="93"/>
        <v>0</v>
      </c>
      <c r="M755" s="2">
        <f t="shared" si="94"/>
        <v>1</v>
      </c>
      <c r="N755">
        <f t="shared" si="95"/>
        <v>9.6151576572516397</v>
      </c>
    </row>
    <row r="756" spans="1:14" x14ac:dyDescent="0.3">
      <c r="A756" s="1">
        <v>39794</v>
      </c>
      <c r="B756">
        <v>11.64</v>
      </c>
      <c r="D756">
        <f t="shared" si="88"/>
        <v>5</v>
      </c>
      <c r="E756" s="1">
        <f t="shared" si="89"/>
        <v>39787</v>
      </c>
      <c r="F756" s="1">
        <f t="shared" si="90"/>
        <v>39786</v>
      </c>
      <c r="G756" s="1">
        <f t="shared" si="91"/>
        <v>39785</v>
      </c>
      <c r="H756" s="1">
        <f t="shared" si="92"/>
        <v>39784</v>
      </c>
      <c r="I756" s="2">
        <f>IF(SUMIFS($B$2:$B$3564,$A$2:$A$3564,"="&amp;E756)=0,IF(SUMIFS($B$2:$B$3564,$A$2:$A$3564,"="&amp;F756)=0,IF(SUMIFS($B$2:$B$3564,$A$2:$A$3564,"="&amp;G756)=0,SUMIFS($B$2:$B$3564,$A$2:$A$3564,"="&amp;H756),SUMIFS($B$2:$B$3564,$A$2:$A$3564,"="&amp;G756)),SUMIFS($B$2:$B$3564,$A$2:$A$3564,"="&amp;F756)),SUMIFS($B$2:$B$3564,$A$2:$A$3564,"="&amp;E756))</f>
        <v>10.57</v>
      </c>
      <c r="K756" s="2">
        <f>SUMIFS($J$2:$J$3564,$A$2:$A$3564,"&gt;"&amp;E756,$A$2:$A$3564,"&lt;="&amp;A756)</f>
        <v>0</v>
      </c>
      <c r="L756" s="2">
        <f t="shared" si="93"/>
        <v>0</v>
      </c>
      <c r="M756" s="2">
        <f t="shared" si="94"/>
        <v>1</v>
      </c>
      <c r="N756">
        <f t="shared" si="95"/>
        <v>9.6427642421145503</v>
      </c>
    </row>
    <row r="757" spans="1:14" x14ac:dyDescent="0.3">
      <c r="A757" s="1">
        <v>39797</v>
      </c>
      <c r="B757">
        <v>11.52</v>
      </c>
      <c r="D757">
        <f t="shared" si="88"/>
        <v>1</v>
      </c>
      <c r="E757" s="1">
        <f t="shared" si="89"/>
        <v>39790</v>
      </c>
      <c r="F757" s="1">
        <f t="shared" si="90"/>
        <v>39789</v>
      </c>
      <c r="G757" s="1">
        <f t="shared" si="91"/>
        <v>39788</v>
      </c>
      <c r="H757" s="1">
        <f t="shared" si="92"/>
        <v>39787</v>
      </c>
      <c r="I757" s="2">
        <f>IF(SUMIFS($B$2:$B$3564,$A$2:$A$3564,"="&amp;E757)=0,IF(SUMIFS($B$2:$B$3564,$A$2:$A$3564,"="&amp;F757)=0,IF(SUMIFS($B$2:$B$3564,$A$2:$A$3564,"="&amp;G757)=0,SUMIFS($B$2:$B$3564,$A$2:$A$3564,"="&amp;H757),SUMIFS($B$2:$B$3564,$A$2:$A$3564,"="&amp;G757)),SUMIFS($B$2:$B$3564,$A$2:$A$3564,"="&amp;F757)),SUMIFS($B$2:$B$3564,$A$2:$A$3564,"="&amp;E757))</f>
        <v>11.25</v>
      </c>
      <c r="K757" s="2">
        <f>SUMIFS($J$2:$J$3564,$A$2:$A$3564,"&gt;"&amp;E757,$A$2:$A$3564,"&lt;="&amp;A757)</f>
        <v>0</v>
      </c>
      <c r="L757" s="2">
        <f t="shared" si="93"/>
        <v>0</v>
      </c>
      <c r="M757" s="2">
        <f t="shared" si="94"/>
        <v>1</v>
      </c>
      <c r="N757">
        <f t="shared" si="95"/>
        <v>2.3716526617316065</v>
      </c>
    </row>
    <row r="758" spans="1:14" x14ac:dyDescent="0.3">
      <c r="A758" s="1">
        <v>39798</v>
      </c>
      <c r="B758">
        <v>11.67</v>
      </c>
      <c r="D758">
        <f t="shared" si="88"/>
        <v>2</v>
      </c>
      <c r="E758" s="1">
        <f t="shared" si="89"/>
        <v>39791</v>
      </c>
      <c r="F758" s="1">
        <f t="shared" si="90"/>
        <v>39790</v>
      </c>
      <c r="G758" s="1">
        <f t="shared" si="91"/>
        <v>39789</v>
      </c>
      <c r="H758" s="1">
        <f t="shared" si="92"/>
        <v>39788</v>
      </c>
      <c r="I758" s="2">
        <f>IF(SUMIFS($B$2:$B$3564,$A$2:$A$3564,"="&amp;E758)=0,IF(SUMIFS($B$2:$B$3564,$A$2:$A$3564,"="&amp;F758)=0,IF(SUMIFS($B$2:$B$3564,$A$2:$A$3564,"="&amp;G758)=0,SUMIFS($B$2:$B$3564,$A$2:$A$3564,"="&amp;H758),SUMIFS($B$2:$B$3564,$A$2:$A$3564,"="&amp;G758)),SUMIFS($B$2:$B$3564,$A$2:$A$3564,"="&amp;F758)),SUMIFS($B$2:$B$3564,$A$2:$A$3564,"="&amp;E758))</f>
        <v>11.22</v>
      </c>
      <c r="K758" s="2">
        <f>SUMIFS($J$2:$J$3564,$A$2:$A$3564,"&gt;"&amp;E758,$A$2:$A$3564,"&lt;="&amp;A758)</f>
        <v>0</v>
      </c>
      <c r="L758" s="2">
        <f t="shared" si="93"/>
        <v>0</v>
      </c>
      <c r="M758" s="2">
        <f t="shared" si="94"/>
        <v>1</v>
      </c>
      <c r="N758">
        <f t="shared" si="95"/>
        <v>3.9323546203914304</v>
      </c>
    </row>
    <row r="759" spans="1:14" x14ac:dyDescent="0.3">
      <c r="A759" s="1">
        <v>39799</v>
      </c>
      <c r="B759">
        <v>11.73</v>
      </c>
      <c r="D759">
        <f t="shared" si="88"/>
        <v>3</v>
      </c>
      <c r="E759" s="1">
        <f t="shared" si="89"/>
        <v>39792</v>
      </c>
      <c r="F759" s="1">
        <f t="shared" si="90"/>
        <v>39791</v>
      </c>
      <c r="G759" s="1">
        <f t="shared" si="91"/>
        <v>39790</v>
      </c>
      <c r="H759" s="1">
        <f t="shared" si="92"/>
        <v>39789</v>
      </c>
      <c r="I759" s="2">
        <f>IF(SUMIFS($B$2:$B$3564,$A$2:$A$3564,"="&amp;E759)=0,IF(SUMIFS($B$2:$B$3564,$A$2:$A$3564,"="&amp;F759)=0,IF(SUMIFS($B$2:$B$3564,$A$2:$A$3564,"="&amp;G759)=0,SUMIFS($B$2:$B$3564,$A$2:$A$3564,"="&amp;H759),SUMIFS($B$2:$B$3564,$A$2:$A$3564,"="&amp;G759)),SUMIFS($B$2:$B$3564,$A$2:$A$3564,"="&amp;F759)),SUMIFS($B$2:$B$3564,$A$2:$A$3564,"="&amp;E759))</f>
        <v>11.62</v>
      </c>
      <c r="K759" s="2">
        <f>SUMIFS($J$2:$J$3564,$A$2:$A$3564,"&gt;"&amp;E759,$A$2:$A$3564,"&lt;="&amp;A759)</f>
        <v>0</v>
      </c>
      <c r="L759" s="2">
        <f t="shared" si="93"/>
        <v>0</v>
      </c>
      <c r="M759" s="2">
        <f t="shared" si="94"/>
        <v>1</v>
      </c>
      <c r="N759">
        <f t="shared" si="95"/>
        <v>0.94219112416189466</v>
      </c>
    </row>
    <row r="760" spans="1:14" x14ac:dyDescent="0.3">
      <c r="A760" s="1">
        <v>39800</v>
      </c>
      <c r="B760">
        <v>11.83</v>
      </c>
      <c r="D760">
        <f t="shared" si="88"/>
        <v>4</v>
      </c>
      <c r="E760" s="1">
        <f t="shared" si="89"/>
        <v>39793</v>
      </c>
      <c r="F760" s="1">
        <f t="shared" si="90"/>
        <v>39792</v>
      </c>
      <c r="G760" s="1">
        <f t="shared" si="91"/>
        <v>39791</v>
      </c>
      <c r="H760" s="1">
        <f t="shared" si="92"/>
        <v>39790</v>
      </c>
      <c r="I760" s="2">
        <f>IF(SUMIFS($B$2:$B$3564,$A$2:$A$3564,"="&amp;E760)=0,IF(SUMIFS($B$2:$B$3564,$A$2:$A$3564,"="&amp;F760)=0,IF(SUMIFS($B$2:$B$3564,$A$2:$A$3564,"="&amp;G760)=0,SUMIFS($B$2:$B$3564,$A$2:$A$3564,"="&amp;H760),SUMIFS($B$2:$B$3564,$A$2:$A$3564,"="&amp;G760)),SUMIFS($B$2:$B$3564,$A$2:$A$3564,"="&amp;F760)),SUMIFS($B$2:$B$3564,$A$2:$A$3564,"="&amp;E760))</f>
        <v>11.89</v>
      </c>
      <c r="K760" s="2">
        <f>SUMIFS($J$2:$J$3564,$A$2:$A$3564,"&gt;"&amp;E760,$A$2:$A$3564,"&lt;="&amp;A760)</f>
        <v>0</v>
      </c>
      <c r="L760" s="2">
        <f t="shared" si="93"/>
        <v>0</v>
      </c>
      <c r="M760" s="2">
        <f t="shared" si="94"/>
        <v>1</v>
      </c>
      <c r="N760">
        <f t="shared" si="95"/>
        <v>-0.50590327123950773</v>
      </c>
    </row>
    <row r="761" spans="1:14" x14ac:dyDescent="0.3">
      <c r="A761" s="1">
        <v>39801</v>
      </c>
      <c r="B761">
        <v>10.95</v>
      </c>
      <c r="D761">
        <f t="shared" si="88"/>
        <v>5</v>
      </c>
      <c r="E761" s="1">
        <f t="shared" si="89"/>
        <v>39794</v>
      </c>
      <c r="F761" s="1">
        <f t="shared" si="90"/>
        <v>39793</v>
      </c>
      <c r="G761" s="1">
        <f t="shared" si="91"/>
        <v>39792</v>
      </c>
      <c r="H761" s="1">
        <f t="shared" si="92"/>
        <v>39791</v>
      </c>
      <c r="I761" s="2">
        <f>IF(SUMIFS($B$2:$B$3564,$A$2:$A$3564,"="&amp;E761)=0,IF(SUMIFS($B$2:$B$3564,$A$2:$A$3564,"="&amp;F761)=0,IF(SUMIFS($B$2:$B$3564,$A$2:$A$3564,"="&amp;G761)=0,SUMIFS($B$2:$B$3564,$A$2:$A$3564,"="&amp;H761),SUMIFS($B$2:$B$3564,$A$2:$A$3564,"="&amp;G761)),SUMIFS($B$2:$B$3564,$A$2:$A$3564,"="&amp;F761)),SUMIFS($B$2:$B$3564,$A$2:$A$3564,"="&amp;E761))</f>
        <v>11.64</v>
      </c>
      <c r="K761" s="2">
        <f>SUMIFS($J$2:$J$3564,$A$2:$A$3564,"&gt;"&amp;E761,$A$2:$A$3564,"&lt;="&amp;A761)</f>
        <v>0</v>
      </c>
      <c r="L761" s="2">
        <f t="shared" si="93"/>
        <v>0</v>
      </c>
      <c r="M761" s="2">
        <f t="shared" si="94"/>
        <v>1</v>
      </c>
      <c r="N761">
        <f t="shared" si="95"/>
        <v>-6.110798604078207</v>
      </c>
    </row>
    <row r="762" spans="1:14" x14ac:dyDescent="0.3">
      <c r="A762" s="1">
        <v>39804</v>
      </c>
      <c r="B762">
        <v>10.85</v>
      </c>
      <c r="D762">
        <f t="shared" si="88"/>
        <v>1</v>
      </c>
      <c r="E762" s="1">
        <f t="shared" si="89"/>
        <v>39797</v>
      </c>
      <c r="F762" s="1">
        <f t="shared" si="90"/>
        <v>39796</v>
      </c>
      <c r="G762" s="1">
        <f t="shared" si="91"/>
        <v>39795</v>
      </c>
      <c r="H762" s="1">
        <f t="shared" si="92"/>
        <v>39794</v>
      </c>
      <c r="I762" s="2">
        <f>IF(SUMIFS($B$2:$B$3564,$A$2:$A$3564,"="&amp;E762)=0,IF(SUMIFS($B$2:$B$3564,$A$2:$A$3564,"="&amp;F762)=0,IF(SUMIFS($B$2:$B$3564,$A$2:$A$3564,"="&amp;G762)=0,SUMIFS($B$2:$B$3564,$A$2:$A$3564,"="&amp;H762),SUMIFS($B$2:$B$3564,$A$2:$A$3564,"="&amp;G762)),SUMIFS($B$2:$B$3564,$A$2:$A$3564,"="&amp;F762)),SUMIFS($B$2:$B$3564,$A$2:$A$3564,"="&amp;E762))</f>
        <v>11.52</v>
      </c>
      <c r="K762" s="2">
        <f>SUMIFS($J$2:$J$3564,$A$2:$A$3564,"&gt;"&amp;E762,$A$2:$A$3564,"&lt;="&amp;A762)</f>
        <v>0</v>
      </c>
      <c r="L762" s="2">
        <f t="shared" si="93"/>
        <v>0</v>
      </c>
      <c r="M762" s="2">
        <f t="shared" si="94"/>
        <v>1</v>
      </c>
      <c r="N762">
        <f t="shared" si="95"/>
        <v>-5.9919575281276609</v>
      </c>
    </row>
    <row r="763" spans="1:14" x14ac:dyDescent="0.3">
      <c r="A763" s="1">
        <v>39805</v>
      </c>
      <c r="B763">
        <v>10.85</v>
      </c>
      <c r="D763">
        <f t="shared" si="88"/>
        <v>2</v>
      </c>
      <c r="E763" s="1">
        <f t="shared" si="89"/>
        <v>39798</v>
      </c>
      <c r="F763" s="1">
        <f t="shared" si="90"/>
        <v>39797</v>
      </c>
      <c r="G763" s="1">
        <f t="shared" si="91"/>
        <v>39796</v>
      </c>
      <c r="H763" s="1">
        <f t="shared" si="92"/>
        <v>39795</v>
      </c>
      <c r="I763" s="2">
        <f>IF(SUMIFS($B$2:$B$3564,$A$2:$A$3564,"="&amp;E763)=0,IF(SUMIFS($B$2:$B$3564,$A$2:$A$3564,"="&amp;F763)=0,IF(SUMIFS($B$2:$B$3564,$A$2:$A$3564,"="&amp;G763)=0,SUMIFS($B$2:$B$3564,$A$2:$A$3564,"="&amp;H763),SUMIFS($B$2:$B$3564,$A$2:$A$3564,"="&amp;G763)),SUMIFS($B$2:$B$3564,$A$2:$A$3564,"="&amp;F763)),SUMIFS($B$2:$B$3564,$A$2:$A$3564,"="&amp;E763))</f>
        <v>11.67</v>
      </c>
      <c r="K763" s="2">
        <f>SUMIFS($J$2:$J$3564,$A$2:$A$3564,"&gt;"&amp;E763,$A$2:$A$3564,"&lt;="&amp;A763)</f>
        <v>0</v>
      </c>
      <c r="L763" s="2">
        <f t="shared" si="93"/>
        <v>0</v>
      </c>
      <c r="M763" s="2">
        <f t="shared" si="94"/>
        <v>1</v>
      </c>
      <c r="N763">
        <f t="shared" si="95"/>
        <v>-7.2856366311996128</v>
      </c>
    </row>
    <row r="764" spans="1:14" x14ac:dyDescent="0.3">
      <c r="A764" s="1">
        <v>39806</v>
      </c>
      <c r="B764">
        <v>11.02</v>
      </c>
      <c r="D764">
        <f t="shared" si="88"/>
        <v>3</v>
      </c>
      <c r="E764" s="1">
        <f t="shared" si="89"/>
        <v>39799</v>
      </c>
      <c r="F764" s="1">
        <f t="shared" si="90"/>
        <v>39798</v>
      </c>
      <c r="G764" s="1">
        <f t="shared" si="91"/>
        <v>39797</v>
      </c>
      <c r="H764" s="1">
        <f t="shared" si="92"/>
        <v>39796</v>
      </c>
      <c r="I764" s="2">
        <f>IF(SUMIFS($B$2:$B$3564,$A$2:$A$3564,"="&amp;E764)=0,IF(SUMIFS($B$2:$B$3564,$A$2:$A$3564,"="&amp;F764)=0,IF(SUMIFS($B$2:$B$3564,$A$2:$A$3564,"="&amp;G764)=0,SUMIFS($B$2:$B$3564,$A$2:$A$3564,"="&amp;H764),SUMIFS($B$2:$B$3564,$A$2:$A$3564,"="&amp;G764)),SUMIFS($B$2:$B$3564,$A$2:$A$3564,"="&amp;F764)),SUMIFS($B$2:$B$3564,$A$2:$A$3564,"="&amp;E764))</f>
        <v>11.73</v>
      </c>
      <c r="K764" s="2">
        <f>SUMIFS($J$2:$J$3564,$A$2:$A$3564,"&gt;"&amp;E764,$A$2:$A$3564,"&lt;="&amp;A764)</f>
        <v>0</v>
      </c>
      <c r="L764" s="2">
        <f t="shared" si="93"/>
        <v>0</v>
      </c>
      <c r="M764" s="2">
        <f t="shared" si="94"/>
        <v>1</v>
      </c>
      <c r="N764">
        <f t="shared" si="95"/>
        <v>-6.2437858940615749</v>
      </c>
    </row>
    <row r="765" spans="1:14" x14ac:dyDescent="0.3">
      <c r="A765" s="1">
        <v>39808</v>
      </c>
      <c r="B765">
        <v>10.98</v>
      </c>
      <c r="D765">
        <f t="shared" si="88"/>
        <v>5</v>
      </c>
      <c r="E765" s="1">
        <f t="shared" si="89"/>
        <v>39801</v>
      </c>
      <c r="F765" s="1">
        <f t="shared" si="90"/>
        <v>39800</v>
      </c>
      <c r="G765" s="1">
        <f t="shared" si="91"/>
        <v>39799</v>
      </c>
      <c r="H765" s="1">
        <f t="shared" si="92"/>
        <v>39798</v>
      </c>
      <c r="I765" s="2">
        <f>IF(SUMIFS($B$2:$B$3564,$A$2:$A$3564,"="&amp;E765)=0,IF(SUMIFS($B$2:$B$3564,$A$2:$A$3564,"="&amp;F765)=0,IF(SUMIFS($B$2:$B$3564,$A$2:$A$3564,"="&amp;G765)=0,SUMIFS($B$2:$B$3564,$A$2:$A$3564,"="&amp;H765),SUMIFS($B$2:$B$3564,$A$2:$A$3564,"="&amp;G765)),SUMIFS($B$2:$B$3564,$A$2:$A$3564,"="&amp;F765)),SUMIFS($B$2:$B$3564,$A$2:$A$3564,"="&amp;E765))</f>
        <v>10.95</v>
      </c>
      <c r="K765" s="2">
        <f>SUMIFS($J$2:$J$3564,$A$2:$A$3564,"&gt;"&amp;E765,$A$2:$A$3564,"&lt;="&amp;A765)</f>
        <v>0</v>
      </c>
      <c r="L765" s="2">
        <f t="shared" si="93"/>
        <v>0</v>
      </c>
      <c r="M765" s="2">
        <f t="shared" si="94"/>
        <v>1</v>
      </c>
      <c r="N765">
        <f t="shared" si="95"/>
        <v>0.27359798188748452</v>
      </c>
    </row>
    <row r="766" spans="1:14" x14ac:dyDescent="0.3">
      <c r="A766" s="1">
        <v>39811</v>
      </c>
      <c r="B766">
        <v>11.12</v>
      </c>
      <c r="D766">
        <f t="shared" si="88"/>
        <v>1</v>
      </c>
      <c r="E766" s="1">
        <f t="shared" si="89"/>
        <v>39804</v>
      </c>
      <c r="F766" s="1">
        <f t="shared" si="90"/>
        <v>39803</v>
      </c>
      <c r="G766" s="1">
        <f t="shared" si="91"/>
        <v>39802</v>
      </c>
      <c r="H766" s="1">
        <f t="shared" si="92"/>
        <v>39801</v>
      </c>
      <c r="I766" s="2">
        <f>IF(SUMIFS($B$2:$B$3564,$A$2:$A$3564,"="&amp;E766)=0,IF(SUMIFS($B$2:$B$3564,$A$2:$A$3564,"="&amp;F766)=0,IF(SUMIFS($B$2:$B$3564,$A$2:$A$3564,"="&amp;G766)=0,SUMIFS($B$2:$B$3564,$A$2:$A$3564,"="&amp;H766),SUMIFS($B$2:$B$3564,$A$2:$A$3564,"="&amp;G766)),SUMIFS($B$2:$B$3564,$A$2:$A$3564,"="&amp;F766)),SUMIFS($B$2:$B$3564,$A$2:$A$3564,"="&amp;E766))</f>
        <v>10.85</v>
      </c>
      <c r="K766" s="2">
        <f>SUMIFS($J$2:$J$3564,$A$2:$A$3564,"&gt;"&amp;E766,$A$2:$A$3564,"&lt;="&amp;A766)</f>
        <v>0</v>
      </c>
      <c r="L766" s="2">
        <f t="shared" si="93"/>
        <v>0</v>
      </c>
      <c r="M766" s="2">
        <f t="shared" si="94"/>
        <v>1</v>
      </c>
      <c r="N766">
        <f t="shared" si="95"/>
        <v>2.4580208835967805</v>
      </c>
    </row>
    <row r="767" spans="1:14" x14ac:dyDescent="0.3">
      <c r="A767" s="1">
        <v>39812</v>
      </c>
      <c r="B767">
        <v>11.29</v>
      </c>
      <c r="D767">
        <f t="shared" si="88"/>
        <v>2</v>
      </c>
      <c r="E767" s="1">
        <f t="shared" si="89"/>
        <v>39805</v>
      </c>
      <c r="F767" s="1">
        <f t="shared" si="90"/>
        <v>39804</v>
      </c>
      <c r="G767" s="1">
        <f t="shared" si="91"/>
        <v>39803</v>
      </c>
      <c r="H767" s="1">
        <f t="shared" si="92"/>
        <v>39802</v>
      </c>
      <c r="I767" s="2">
        <f>IF(SUMIFS($B$2:$B$3564,$A$2:$A$3564,"="&amp;E767)=0,IF(SUMIFS($B$2:$B$3564,$A$2:$A$3564,"="&amp;F767)=0,IF(SUMIFS($B$2:$B$3564,$A$2:$A$3564,"="&amp;G767)=0,SUMIFS($B$2:$B$3564,$A$2:$A$3564,"="&amp;H767),SUMIFS($B$2:$B$3564,$A$2:$A$3564,"="&amp;G767)),SUMIFS($B$2:$B$3564,$A$2:$A$3564,"="&amp;F767)),SUMIFS($B$2:$B$3564,$A$2:$A$3564,"="&amp;E767))</f>
        <v>10.85</v>
      </c>
      <c r="K767" s="2">
        <f>SUMIFS($J$2:$J$3564,$A$2:$A$3564,"&gt;"&amp;E767,$A$2:$A$3564,"&lt;="&amp;A767)</f>
        <v>0</v>
      </c>
      <c r="L767" s="2">
        <f t="shared" si="93"/>
        <v>0</v>
      </c>
      <c r="M767" s="2">
        <f t="shared" si="94"/>
        <v>1</v>
      </c>
      <c r="N767">
        <f t="shared" si="95"/>
        <v>3.9752298175102005</v>
      </c>
    </row>
    <row r="768" spans="1:14" x14ac:dyDescent="0.3">
      <c r="A768" s="1">
        <v>39813</v>
      </c>
      <c r="B768">
        <v>11.81</v>
      </c>
      <c r="D768">
        <f t="shared" si="88"/>
        <v>3</v>
      </c>
      <c r="E768" s="1">
        <f t="shared" si="89"/>
        <v>39806</v>
      </c>
      <c r="F768" s="1">
        <f t="shared" si="90"/>
        <v>39805</v>
      </c>
      <c r="G768" s="1">
        <f t="shared" si="91"/>
        <v>39804</v>
      </c>
      <c r="H768" s="1">
        <f t="shared" si="92"/>
        <v>39803</v>
      </c>
      <c r="I768" s="2">
        <f>IF(SUMIFS($B$2:$B$3564,$A$2:$A$3564,"="&amp;E768)=0,IF(SUMIFS($B$2:$B$3564,$A$2:$A$3564,"="&amp;F768)=0,IF(SUMIFS($B$2:$B$3564,$A$2:$A$3564,"="&amp;G768)=0,SUMIFS($B$2:$B$3564,$A$2:$A$3564,"="&amp;H768),SUMIFS($B$2:$B$3564,$A$2:$A$3564,"="&amp;G768)),SUMIFS($B$2:$B$3564,$A$2:$A$3564,"="&amp;F768)),SUMIFS($B$2:$B$3564,$A$2:$A$3564,"="&amp;E768))</f>
        <v>11.02</v>
      </c>
      <c r="K768" s="2">
        <f>SUMIFS($J$2:$J$3564,$A$2:$A$3564,"&gt;"&amp;E768,$A$2:$A$3564,"&lt;="&amp;A768)</f>
        <v>0</v>
      </c>
      <c r="L768" s="2">
        <f t="shared" si="93"/>
        <v>0</v>
      </c>
      <c r="M768" s="2">
        <f t="shared" si="94"/>
        <v>1</v>
      </c>
      <c r="N768">
        <f t="shared" si="95"/>
        <v>6.923482648450249</v>
      </c>
    </row>
    <row r="769" spans="1:14" x14ac:dyDescent="0.3">
      <c r="A769" s="1">
        <v>39815</v>
      </c>
      <c r="B769">
        <v>11.85</v>
      </c>
      <c r="D769">
        <f t="shared" si="88"/>
        <v>5</v>
      </c>
      <c r="E769" s="1">
        <f t="shared" si="89"/>
        <v>39808</v>
      </c>
      <c r="F769" s="1">
        <f t="shared" si="90"/>
        <v>39807</v>
      </c>
      <c r="G769" s="1">
        <f t="shared" si="91"/>
        <v>39806</v>
      </c>
      <c r="H769" s="1">
        <f t="shared" si="92"/>
        <v>39805</v>
      </c>
      <c r="I769" s="2">
        <f>IF(SUMIFS($B$2:$B$3564,$A$2:$A$3564,"="&amp;E769)=0,IF(SUMIFS($B$2:$B$3564,$A$2:$A$3564,"="&amp;F769)=0,IF(SUMIFS($B$2:$B$3564,$A$2:$A$3564,"="&amp;G769)=0,SUMIFS($B$2:$B$3564,$A$2:$A$3564,"="&amp;H769),SUMIFS($B$2:$B$3564,$A$2:$A$3564,"="&amp;G769)),SUMIFS($B$2:$B$3564,$A$2:$A$3564,"="&amp;F769)),SUMIFS($B$2:$B$3564,$A$2:$A$3564,"="&amp;E769))</f>
        <v>10.98</v>
      </c>
      <c r="K769" s="2">
        <f>SUMIFS($J$2:$J$3564,$A$2:$A$3564,"&gt;"&amp;E769,$A$2:$A$3564,"&lt;="&amp;A769)</f>
        <v>0</v>
      </c>
      <c r="L769" s="2">
        <f t="shared" si="93"/>
        <v>0</v>
      </c>
      <c r="M769" s="2">
        <f t="shared" si="94"/>
        <v>1</v>
      </c>
      <c r="N769">
        <f t="shared" si="95"/>
        <v>7.6252431499755593</v>
      </c>
    </row>
    <row r="770" spans="1:14" x14ac:dyDescent="0.3">
      <c r="A770" s="1">
        <v>39818</v>
      </c>
      <c r="B770">
        <v>11.82</v>
      </c>
      <c r="D770">
        <f t="shared" si="88"/>
        <v>1</v>
      </c>
      <c r="E770" s="1">
        <f t="shared" si="89"/>
        <v>39811</v>
      </c>
      <c r="F770" s="1">
        <f t="shared" si="90"/>
        <v>39810</v>
      </c>
      <c r="G770" s="1">
        <f t="shared" si="91"/>
        <v>39809</v>
      </c>
      <c r="H770" s="1">
        <f t="shared" si="92"/>
        <v>39808</v>
      </c>
      <c r="I770" s="2">
        <f>IF(SUMIFS($B$2:$B$3564,$A$2:$A$3564,"="&amp;E770)=0,IF(SUMIFS($B$2:$B$3564,$A$2:$A$3564,"="&amp;F770)=0,IF(SUMIFS($B$2:$B$3564,$A$2:$A$3564,"="&amp;G770)=0,SUMIFS($B$2:$B$3564,$A$2:$A$3564,"="&amp;H770),SUMIFS($B$2:$B$3564,$A$2:$A$3564,"="&amp;G770)),SUMIFS($B$2:$B$3564,$A$2:$A$3564,"="&amp;F770)),SUMIFS($B$2:$B$3564,$A$2:$A$3564,"="&amp;E770))</f>
        <v>11.12</v>
      </c>
      <c r="K770" s="2">
        <f>SUMIFS($J$2:$J$3564,$A$2:$A$3564,"&gt;"&amp;E770,$A$2:$A$3564,"&lt;="&amp;A770)</f>
        <v>0</v>
      </c>
      <c r="L770" s="2">
        <f t="shared" si="93"/>
        <v>0</v>
      </c>
      <c r="M770" s="2">
        <f t="shared" si="94"/>
        <v>1</v>
      </c>
      <c r="N770">
        <f t="shared" si="95"/>
        <v>6.1047723155515872</v>
      </c>
    </row>
    <row r="771" spans="1:14" x14ac:dyDescent="0.3">
      <c r="A771" s="1">
        <v>39819</v>
      </c>
      <c r="B771">
        <v>12.27</v>
      </c>
      <c r="D771">
        <f t="shared" ref="D771:D834" si="96">WEEKDAY(A771,2)</f>
        <v>2</v>
      </c>
      <c r="E771" s="1">
        <f t="shared" si="89"/>
        <v>39812</v>
      </c>
      <c r="F771" s="1">
        <f t="shared" si="90"/>
        <v>39811</v>
      </c>
      <c r="G771" s="1">
        <f t="shared" si="91"/>
        <v>39810</v>
      </c>
      <c r="H771" s="1">
        <f t="shared" si="92"/>
        <v>39809</v>
      </c>
      <c r="I771" s="2">
        <f>IF(SUMIFS($B$2:$B$3564,$A$2:$A$3564,"="&amp;E771)=0,IF(SUMIFS($B$2:$B$3564,$A$2:$A$3564,"="&amp;F771)=0,IF(SUMIFS($B$2:$B$3564,$A$2:$A$3564,"="&amp;G771)=0,SUMIFS($B$2:$B$3564,$A$2:$A$3564,"="&amp;H771),SUMIFS($B$2:$B$3564,$A$2:$A$3564,"="&amp;G771)),SUMIFS($B$2:$B$3564,$A$2:$A$3564,"="&amp;F771)),SUMIFS($B$2:$B$3564,$A$2:$A$3564,"="&amp;E771))</f>
        <v>11.29</v>
      </c>
      <c r="K771" s="2">
        <f>SUMIFS($J$2:$J$3564,$A$2:$A$3564,"&gt;"&amp;E771,$A$2:$A$3564,"&lt;="&amp;A771)</f>
        <v>0</v>
      </c>
      <c r="L771" s="2">
        <f t="shared" si="93"/>
        <v>0</v>
      </c>
      <c r="M771" s="2">
        <f t="shared" si="94"/>
        <v>1</v>
      </c>
      <c r="N771">
        <f t="shared" si="95"/>
        <v>8.3239880561249375</v>
      </c>
    </row>
    <row r="772" spans="1:14" x14ac:dyDescent="0.3">
      <c r="A772" s="1">
        <v>39820</v>
      </c>
      <c r="B772">
        <v>11.98</v>
      </c>
      <c r="D772">
        <f t="shared" si="96"/>
        <v>3</v>
      </c>
      <c r="E772" s="1">
        <f t="shared" si="89"/>
        <v>39813</v>
      </c>
      <c r="F772" s="1">
        <f t="shared" si="90"/>
        <v>39812</v>
      </c>
      <c r="G772" s="1">
        <f t="shared" si="91"/>
        <v>39811</v>
      </c>
      <c r="H772" s="1">
        <f t="shared" si="92"/>
        <v>39810</v>
      </c>
      <c r="I772" s="2">
        <f>IF(SUMIFS($B$2:$B$3564,$A$2:$A$3564,"="&amp;E772)=0,IF(SUMIFS($B$2:$B$3564,$A$2:$A$3564,"="&amp;F772)=0,IF(SUMIFS($B$2:$B$3564,$A$2:$A$3564,"="&amp;G772)=0,SUMIFS($B$2:$B$3564,$A$2:$A$3564,"="&amp;H772),SUMIFS($B$2:$B$3564,$A$2:$A$3564,"="&amp;G772)),SUMIFS($B$2:$B$3564,$A$2:$A$3564,"="&amp;F772)),SUMIFS($B$2:$B$3564,$A$2:$A$3564,"="&amp;E772))</f>
        <v>11.81</v>
      </c>
      <c r="K772" s="2">
        <f>SUMIFS($J$2:$J$3564,$A$2:$A$3564,"&gt;"&amp;E772,$A$2:$A$3564,"&lt;="&amp;A772)</f>
        <v>0</v>
      </c>
      <c r="L772" s="2">
        <f t="shared" si="93"/>
        <v>0</v>
      </c>
      <c r="M772" s="2">
        <f t="shared" si="94"/>
        <v>1</v>
      </c>
      <c r="N772">
        <f t="shared" si="95"/>
        <v>1.4291962478032456</v>
      </c>
    </row>
    <row r="773" spans="1:14" x14ac:dyDescent="0.3">
      <c r="A773" s="1">
        <v>39821</v>
      </c>
      <c r="B773">
        <v>12.03</v>
      </c>
      <c r="D773">
        <f t="shared" si="96"/>
        <v>4</v>
      </c>
      <c r="E773" s="1">
        <f t="shared" si="89"/>
        <v>39814</v>
      </c>
      <c r="F773" s="1">
        <f t="shared" si="90"/>
        <v>39813</v>
      </c>
      <c r="G773" s="1">
        <f t="shared" si="91"/>
        <v>39812</v>
      </c>
      <c r="H773" s="1">
        <f t="shared" si="92"/>
        <v>39811</v>
      </c>
      <c r="I773" s="2">
        <f>IF(SUMIFS($B$2:$B$3564,$A$2:$A$3564,"="&amp;E773)=0,IF(SUMIFS($B$2:$B$3564,$A$2:$A$3564,"="&amp;F773)=0,IF(SUMIFS($B$2:$B$3564,$A$2:$A$3564,"="&amp;G773)=0,SUMIFS($B$2:$B$3564,$A$2:$A$3564,"="&amp;H773),SUMIFS($B$2:$B$3564,$A$2:$A$3564,"="&amp;G773)),SUMIFS($B$2:$B$3564,$A$2:$A$3564,"="&amp;F773)),SUMIFS($B$2:$B$3564,$A$2:$A$3564,"="&amp;E773))</f>
        <v>11.81</v>
      </c>
      <c r="K773" s="2">
        <f>SUMIFS($J$2:$J$3564,$A$2:$A$3564,"&gt;"&amp;E773,$A$2:$A$3564,"&lt;="&amp;A773)</f>
        <v>0</v>
      </c>
      <c r="L773" s="2">
        <f t="shared" si="93"/>
        <v>0</v>
      </c>
      <c r="M773" s="2">
        <f t="shared" si="94"/>
        <v>1</v>
      </c>
      <c r="N773">
        <f t="shared" si="95"/>
        <v>1.8456899777316473</v>
      </c>
    </row>
    <row r="774" spans="1:14" x14ac:dyDescent="0.3">
      <c r="A774" s="1">
        <v>39822</v>
      </c>
      <c r="B774">
        <v>12.05</v>
      </c>
      <c r="D774">
        <f t="shared" si="96"/>
        <v>5</v>
      </c>
      <c r="E774" s="1">
        <f t="shared" si="89"/>
        <v>39815</v>
      </c>
      <c r="F774" s="1">
        <f t="shared" si="90"/>
        <v>39814</v>
      </c>
      <c r="G774" s="1">
        <f t="shared" si="91"/>
        <v>39813</v>
      </c>
      <c r="H774" s="1">
        <f t="shared" si="92"/>
        <v>39812</v>
      </c>
      <c r="I774" s="2">
        <f>IF(SUMIFS($B$2:$B$3564,$A$2:$A$3564,"="&amp;E774)=0,IF(SUMIFS($B$2:$B$3564,$A$2:$A$3564,"="&amp;F774)=0,IF(SUMIFS($B$2:$B$3564,$A$2:$A$3564,"="&amp;G774)=0,SUMIFS($B$2:$B$3564,$A$2:$A$3564,"="&amp;H774),SUMIFS($B$2:$B$3564,$A$2:$A$3564,"="&amp;G774)),SUMIFS($B$2:$B$3564,$A$2:$A$3564,"="&amp;F774)),SUMIFS($B$2:$B$3564,$A$2:$A$3564,"="&amp;E774))</f>
        <v>11.85</v>
      </c>
      <c r="K774" s="2">
        <f>SUMIFS($J$2:$J$3564,$A$2:$A$3564,"&gt;"&amp;E774,$A$2:$A$3564,"&lt;="&amp;A774)</f>
        <v>0</v>
      </c>
      <c r="L774" s="2">
        <f t="shared" si="93"/>
        <v>0</v>
      </c>
      <c r="M774" s="2">
        <f t="shared" si="94"/>
        <v>1</v>
      </c>
      <c r="N774">
        <f t="shared" si="95"/>
        <v>1.6736792355523826</v>
      </c>
    </row>
    <row r="775" spans="1:14" x14ac:dyDescent="0.3">
      <c r="A775" s="1">
        <v>39825</v>
      </c>
      <c r="B775">
        <v>11.47</v>
      </c>
      <c r="D775">
        <f t="shared" si="96"/>
        <v>1</v>
      </c>
      <c r="E775" s="1">
        <f t="shared" si="89"/>
        <v>39818</v>
      </c>
      <c r="F775" s="1">
        <f t="shared" si="90"/>
        <v>39817</v>
      </c>
      <c r="G775" s="1">
        <f t="shared" si="91"/>
        <v>39816</v>
      </c>
      <c r="H775" s="1">
        <f t="shared" si="92"/>
        <v>39815</v>
      </c>
      <c r="I775" s="2">
        <f>IF(SUMIFS($B$2:$B$3564,$A$2:$A$3564,"="&amp;E775)=0,IF(SUMIFS($B$2:$B$3564,$A$2:$A$3564,"="&amp;F775)=0,IF(SUMIFS($B$2:$B$3564,$A$2:$A$3564,"="&amp;G775)=0,SUMIFS($B$2:$B$3564,$A$2:$A$3564,"="&amp;H775),SUMIFS($B$2:$B$3564,$A$2:$A$3564,"="&amp;G775)),SUMIFS($B$2:$B$3564,$A$2:$A$3564,"="&amp;F775)),SUMIFS($B$2:$B$3564,$A$2:$A$3564,"="&amp;E775))</f>
        <v>11.82</v>
      </c>
      <c r="K775" s="2">
        <f>SUMIFS($J$2:$J$3564,$A$2:$A$3564,"&gt;"&amp;E775,$A$2:$A$3564,"&lt;="&amp;A775)</f>
        <v>0</v>
      </c>
      <c r="L775" s="2">
        <f t="shared" si="93"/>
        <v>0</v>
      </c>
      <c r="M775" s="2">
        <f t="shared" si="94"/>
        <v>1</v>
      </c>
      <c r="N775">
        <f t="shared" si="95"/>
        <v>-3.0058080836672811</v>
      </c>
    </row>
    <row r="776" spans="1:14" x14ac:dyDescent="0.3">
      <c r="A776" s="1">
        <v>39826</v>
      </c>
      <c r="B776">
        <v>11.53</v>
      </c>
      <c r="D776">
        <f t="shared" si="96"/>
        <v>2</v>
      </c>
      <c r="E776" s="1">
        <f t="shared" ref="E776:E839" si="97">A776-7</f>
        <v>39819</v>
      </c>
      <c r="F776" s="1">
        <f t="shared" si="90"/>
        <v>39818</v>
      </c>
      <c r="G776" s="1">
        <f t="shared" si="91"/>
        <v>39817</v>
      </c>
      <c r="H776" s="1">
        <f t="shared" si="92"/>
        <v>39816</v>
      </c>
      <c r="I776" s="2">
        <f>IF(SUMIFS($B$2:$B$3564,$A$2:$A$3564,"="&amp;E776)=0,IF(SUMIFS($B$2:$B$3564,$A$2:$A$3564,"="&amp;F776)=0,IF(SUMIFS($B$2:$B$3564,$A$2:$A$3564,"="&amp;G776)=0,SUMIFS($B$2:$B$3564,$A$2:$A$3564,"="&amp;H776),SUMIFS($B$2:$B$3564,$A$2:$A$3564,"="&amp;G776)),SUMIFS($B$2:$B$3564,$A$2:$A$3564,"="&amp;F776)),SUMIFS($B$2:$B$3564,$A$2:$A$3564,"="&amp;E776))</f>
        <v>12.27</v>
      </c>
      <c r="K776" s="2">
        <f>SUMIFS($J$2:$J$3564,$A$2:$A$3564,"&gt;"&amp;E776,$A$2:$A$3564,"&lt;="&amp;A776)</f>
        <v>0</v>
      </c>
      <c r="L776" s="2">
        <f t="shared" si="93"/>
        <v>0</v>
      </c>
      <c r="M776" s="2">
        <f t="shared" si="94"/>
        <v>1</v>
      </c>
      <c r="N776">
        <f t="shared" si="95"/>
        <v>-6.2204924441852469</v>
      </c>
    </row>
    <row r="777" spans="1:14" x14ac:dyDescent="0.3">
      <c r="A777" s="1">
        <v>39827</v>
      </c>
      <c r="B777">
        <v>11.43</v>
      </c>
      <c r="D777">
        <f t="shared" si="96"/>
        <v>3</v>
      </c>
      <c r="E777" s="1">
        <f t="shared" si="97"/>
        <v>39820</v>
      </c>
      <c r="F777" s="1">
        <f t="shared" ref="F777:F840" si="98">E777-1</f>
        <v>39819</v>
      </c>
      <c r="G777" s="1">
        <f t="shared" ref="G777:G840" si="99">E777-2</f>
        <v>39818</v>
      </c>
      <c r="H777" s="1">
        <f t="shared" ref="H777:H840" si="100">E777-3</f>
        <v>39817</v>
      </c>
      <c r="I777" s="2">
        <f>IF(SUMIFS($B$2:$B$3564,$A$2:$A$3564,"="&amp;E777)=0,IF(SUMIFS($B$2:$B$3564,$A$2:$A$3564,"="&amp;F777)=0,IF(SUMIFS($B$2:$B$3564,$A$2:$A$3564,"="&amp;G777)=0,SUMIFS($B$2:$B$3564,$A$2:$A$3564,"="&amp;H777),SUMIFS($B$2:$B$3564,$A$2:$A$3564,"="&amp;G777)),SUMIFS($B$2:$B$3564,$A$2:$A$3564,"="&amp;F777)),SUMIFS($B$2:$B$3564,$A$2:$A$3564,"="&amp;E777))</f>
        <v>11.98</v>
      </c>
      <c r="K777" s="2">
        <f>SUMIFS($J$2:$J$3564,$A$2:$A$3564,"&gt;"&amp;E777,$A$2:$A$3564,"&lt;="&amp;A777)</f>
        <v>0</v>
      </c>
      <c r="L777" s="2">
        <f t="shared" si="93"/>
        <v>0</v>
      </c>
      <c r="M777" s="2">
        <f t="shared" si="94"/>
        <v>1</v>
      </c>
      <c r="N777">
        <f t="shared" si="95"/>
        <v>-4.6997114880584041</v>
      </c>
    </row>
    <row r="778" spans="1:14" x14ac:dyDescent="0.3">
      <c r="A778" s="1">
        <v>39828</v>
      </c>
      <c r="B778">
        <v>11.96</v>
      </c>
      <c r="D778">
        <f t="shared" si="96"/>
        <v>4</v>
      </c>
      <c r="E778" s="1">
        <f t="shared" si="97"/>
        <v>39821</v>
      </c>
      <c r="F778" s="1">
        <f t="shared" si="98"/>
        <v>39820</v>
      </c>
      <c r="G778" s="1">
        <f t="shared" si="99"/>
        <v>39819</v>
      </c>
      <c r="H778" s="1">
        <f t="shared" si="100"/>
        <v>39818</v>
      </c>
      <c r="I778" s="2">
        <f>IF(SUMIFS($B$2:$B$3564,$A$2:$A$3564,"="&amp;E778)=0,IF(SUMIFS($B$2:$B$3564,$A$2:$A$3564,"="&amp;F778)=0,IF(SUMIFS($B$2:$B$3564,$A$2:$A$3564,"="&amp;G778)=0,SUMIFS($B$2:$B$3564,$A$2:$A$3564,"="&amp;H778),SUMIFS($B$2:$B$3564,$A$2:$A$3564,"="&amp;G778)),SUMIFS($B$2:$B$3564,$A$2:$A$3564,"="&amp;F778)),SUMIFS($B$2:$B$3564,$A$2:$A$3564,"="&amp;E778))</f>
        <v>12.03</v>
      </c>
      <c r="K778" s="2">
        <f>SUMIFS($J$2:$J$3564,$A$2:$A$3564,"&gt;"&amp;E778,$A$2:$A$3564,"&lt;="&amp;A778)</f>
        <v>0</v>
      </c>
      <c r="L778" s="2">
        <f t="shared" ref="L778:L841" si="101">IF(K778&lt;&gt;0,LOOKUP(K778,C772:C778,B772:B778),0)</f>
        <v>0</v>
      </c>
      <c r="M778" s="2">
        <f t="shared" ref="M778:M841" si="102">IF(K778&lt;&gt;0,L778/K778,1)</f>
        <v>1</v>
      </c>
      <c r="N778">
        <f t="shared" ref="N778:N841" si="103">LN(B778*M778/I778)*100</f>
        <v>-0.58357814641016525</v>
      </c>
    </row>
    <row r="779" spans="1:14" x14ac:dyDescent="0.3">
      <c r="A779" s="1">
        <v>39829</v>
      </c>
      <c r="B779">
        <v>12.26</v>
      </c>
      <c r="D779">
        <f t="shared" si="96"/>
        <v>5</v>
      </c>
      <c r="E779" s="1">
        <f t="shared" si="97"/>
        <v>39822</v>
      </c>
      <c r="F779" s="1">
        <f t="shared" si="98"/>
        <v>39821</v>
      </c>
      <c r="G779" s="1">
        <f t="shared" si="99"/>
        <v>39820</v>
      </c>
      <c r="H779" s="1">
        <f t="shared" si="100"/>
        <v>39819</v>
      </c>
      <c r="I779" s="2">
        <f>IF(SUMIFS($B$2:$B$3564,$A$2:$A$3564,"="&amp;E779)=0,IF(SUMIFS($B$2:$B$3564,$A$2:$A$3564,"="&amp;F779)=0,IF(SUMIFS($B$2:$B$3564,$A$2:$A$3564,"="&amp;G779)=0,SUMIFS($B$2:$B$3564,$A$2:$A$3564,"="&amp;H779),SUMIFS($B$2:$B$3564,$A$2:$A$3564,"="&amp;G779)),SUMIFS($B$2:$B$3564,$A$2:$A$3564,"="&amp;F779)),SUMIFS($B$2:$B$3564,$A$2:$A$3564,"="&amp;E779))</f>
        <v>12.05</v>
      </c>
      <c r="K779" s="2">
        <f>SUMIFS($J$2:$J$3564,$A$2:$A$3564,"&gt;"&amp;E779,$A$2:$A$3564,"&lt;="&amp;A779)</f>
        <v>0</v>
      </c>
      <c r="L779" s="2">
        <f t="shared" si="101"/>
        <v>0</v>
      </c>
      <c r="M779" s="2">
        <f t="shared" si="102"/>
        <v>1</v>
      </c>
      <c r="N779">
        <f t="shared" si="103"/>
        <v>1.7277270571401278</v>
      </c>
    </row>
    <row r="780" spans="1:14" x14ac:dyDescent="0.3">
      <c r="A780" s="1">
        <v>39833</v>
      </c>
      <c r="B780">
        <v>12.59</v>
      </c>
      <c r="D780">
        <f t="shared" si="96"/>
        <v>2</v>
      </c>
      <c r="E780" s="1">
        <f t="shared" si="97"/>
        <v>39826</v>
      </c>
      <c r="F780" s="1">
        <f t="shared" si="98"/>
        <v>39825</v>
      </c>
      <c r="G780" s="1">
        <f t="shared" si="99"/>
        <v>39824</v>
      </c>
      <c r="H780" s="1">
        <f t="shared" si="100"/>
        <v>39823</v>
      </c>
      <c r="I780" s="2">
        <f>IF(SUMIFS($B$2:$B$3564,$A$2:$A$3564,"="&amp;E780)=0,IF(SUMIFS($B$2:$B$3564,$A$2:$A$3564,"="&amp;F780)=0,IF(SUMIFS($B$2:$B$3564,$A$2:$A$3564,"="&amp;G780)=0,SUMIFS($B$2:$B$3564,$A$2:$A$3564,"="&amp;H780),SUMIFS($B$2:$B$3564,$A$2:$A$3564,"="&amp;G780)),SUMIFS($B$2:$B$3564,$A$2:$A$3564,"="&amp;F780)),SUMIFS($B$2:$B$3564,$A$2:$A$3564,"="&amp;E780))</f>
        <v>11.53</v>
      </c>
      <c r="K780" s="2">
        <f>SUMIFS($J$2:$J$3564,$A$2:$A$3564,"&gt;"&amp;E780,$A$2:$A$3564,"&lt;="&amp;A780)</f>
        <v>0</v>
      </c>
      <c r="L780" s="2">
        <f t="shared" si="101"/>
        <v>0</v>
      </c>
      <c r="M780" s="2">
        <f t="shared" si="102"/>
        <v>1</v>
      </c>
      <c r="N780">
        <f t="shared" si="103"/>
        <v>8.7950513775288233</v>
      </c>
    </row>
    <row r="781" spans="1:14" x14ac:dyDescent="0.3">
      <c r="A781" s="1">
        <v>39834</v>
      </c>
      <c r="B781">
        <v>12.6</v>
      </c>
      <c r="D781">
        <f t="shared" si="96"/>
        <v>3</v>
      </c>
      <c r="E781" s="1">
        <f t="shared" si="97"/>
        <v>39827</v>
      </c>
      <c r="F781" s="1">
        <f t="shared" si="98"/>
        <v>39826</v>
      </c>
      <c r="G781" s="1">
        <f t="shared" si="99"/>
        <v>39825</v>
      </c>
      <c r="H781" s="1">
        <f t="shared" si="100"/>
        <v>39824</v>
      </c>
      <c r="I781" s="2">
        <f>IF(SUMIFS($B$2:$B$3564,$A$2:$A$3564,"="&amp;E781)=0,IF(SUMIFS($B$2:$B$3564,$A$2:$A$3564,"="&amp;F781)=0,IF(SUMIFS($B$2:$B$3564,$A$2:$A$3564,"="&amp;G781)=0,SUMIFS($B$2:$B$3564,$A$2:$A$3564,"="&amp;H781),SUMIFS($B$2:$B$3564,$A$2:$A$3564,"="&amp;G781)),SUMIFS($B$2:$B$3564,$A$2:$A$3564,"="&amp;F781)),SUMIFS($B$2:$B$3564,$A$2:$A$3564,"="&amp;E781))</f>
        <v>11.43</v>
      </c>
      <c r="K781" s="2">
        <f>SUMIFS($J$2:$J$3564,$A$2:$A$3564,"&gt;"&amp;E781,$A$2:$A$3564,"&lt;="&amp;A781)</f>
        <v>0</v>
      </c>
      <c r="L781" s="2">
        <f t="shared" si="101"/>
        <v>0</v>
      </c>
      <c r="M781" s="2">
        <f t="shared" si="102"/>
        <v>1</v>
      </c>
      <c r="N781">
        <f t="shared" si="103"/>
        <v>9.7455336150713059</v>
      </c>
    </row>
    <row r="782" spans="1:14" x14ac:dyDescent="0.3">
      <c r="A782" s="1">
        <v>39835</v>
      </c>
      <c r="B782">
        <v>12.38</v>
      </c>
      <c r="D782">
        <f t="shared" si="96"/>
        <v>4</v>
      </c>
      <c r="E782" s="1">
        <f t="shared" si="97"/>
        <v>39828</v>
      </c>
      <c r="F782" s="1">
        <f t="shared" si="98"/>
        <v>39827</v>
      </c>
      <c r="G782" s="1">
        <f t="shared" si="99"/>
        <v>39826</v>
      </c>
      <c r="H782" s="1">
        <f t="shared" si="100"/>
        <v>39825</v>
      </c>
      <c r="I782" s="2">
        <f>IF(SUMIFS($B$2:$B$3564,$A$2:$A$3564,"="&amp;E782)=0,IF(SUMIFS($B$2:$B$3564,$A$2:$A$3564,"="&amp;F782)=0,IF(SUMIFS($B$2:$B$3564,$A$2:$A$3564,"="&amp;G782)=0,SUMIFS($B$2:$B$3564,$A$2:$A$3564,"="&amp;H782),SUMIFS($B$2:$B$3564,$A$2:$A$3564,"="&amp;G782)),SUMIFS($B$2:$B$3564,$A$2:$A$3564,"="&amp;F782)),SUMIFS($B$2:$B$3564,$A$2:$A$3564,"="&amp;E782))</f>
        <v>11.96</v>
      </c>
      <c r="K782" s="2">
        <f>SUMIFS($J$2:$J$3564,$A$2:$A$3564,"&gt;"&amp;E782,$A$2:$A$3564,"&lt;="&amp;A782)</f>
        <v>0</v>
      </c>
      <c r="L782" s="2">
        <f t="shared" si="101"/>
        <v>0</v>
      </c>
      <c r="M782" s="2">
        <f t="shared" si="102"/>
        <v>1</v>
      </c>
      <c r="N782">
        <f t="shared" si="103"/>
        <v>3.4514518733964454</v>
      </c>
    </row>
    <row r="783" spans="1:14" x14ac:dyDescent="0.3">
      <c r="A783" s="1">
        <v>39836</v>
      </c>
      <c r="B783">
        <v>12.7</v>
      </c>
      <c r="D783">
        <f t="shared" si="96"/>
        <v>5</v>
      </c>
      <c r="E783" s="1">
        <f t="shared" si="97"/>
        <v>39829</v>
      </c>
      <c r="F783" s="1">
        <f t="shared" si="98"/>
        <v>39828</v>
      </c>
      <c r="G783" s="1">
        <f t="shared" si="99"/>
        <v>39827</v>
      </c>
      <c r="H783" s="1">
        <f t="shared" si="100"/>
        <v>39826</v>
      </c>
      <c r="I783" s="2">
        <f>IF(SUMIFS($B$2:$B$3564,$A$2:$A$3564,"="&amp;E783)=0,IF(SUMIFS($B$2:$B$3564,$A$2:$A$3564,"="&amp;F783)=0,IF(SUMIFS($B$2:$B$3564,$A$2:$A$3564,"="&amp;G783)=0,SUMIFS($B$2:$B$3564,$A$2:$A$3564,"="&amp;H783),SUMIFS($B$2:$B$3564,$A$2:$A$3564,"="&amp;G783)),SUMIFS($B$2:$B$3564,$A$2:$A$3564,"="&amp;F783)),SUMIFS($B$2:$B$3564,$A$2:$A$3564,"="&amp;E783))</f>
        <v>12.26</v>
      </c>
      <c r="K783" s="2">
        <f>SUMIFS($J$2:$J$3564,$A$2:$A$3564,"&gt;"&amp;E783,$A$2:$A$3564,"&lt;="&amp;A783)</f>
        <v>0</v>
      </c>
      <c r="L783" s="2">
        <f t="shared" si="101"/>
        <v>0</v>
      </c>
      <c r="M783" s="2">
        <f t="shared" si="102"/>
        <v>1</v>
      </c>
      <c r="N783">
        <f t="shared" si="103"/>
        <v>3.5260062956480183</v>
      </c>
    </row>
    <row r="784" spans="1:14" x14ac:dyDescent="0.3">
      <c r="A784" s="1">
        <v>39839</v>
      </c>
      <c r="B784">
        <v>12.92</v>
      </c>
      <c r="D784">
        <f t="shared" si="96"/>
        <v>1</v>
      </c>
      <c r="E784" s="1">
        <f t="shared" si="97"/>
        <v>39832</v>
      </c>
      <c r="F784" s="1">
        <f t="shared" si="98"/>
        <v>39831</v>
      </c>
      <c r="G784" s="1">
        <f t="shared" si="99"/>
        <v>39830</v>
      </c>
      <c r="H784" s="1">
        <f t="shared" si="100"/>
        <v>39829</v>
      </c>
      <c r="I784" s="2">
        <f>IF(SUMIFS($B$2:$B$3564,$A$2:$A$3564,"="&amp;E784)=0,IF(SUMIFS($B$2:$B$3564,$A$2:$A$3564,"="&amp;F784)=0,IF(SUMIFS($B$2:$B$3564,$A$2:$A$3564,"="&amp;G784)=0,SUMIFS($B$2:$B$3564,$A$2:$A$3564,"="&amp;H784),SUMIFS($B$2:$B$3564,$A$2:$A$3564,"="&amp;G784)),SUMIFS($B$2:$B$3564,$A$2:$A$3564,"="&amp;F784)),SUMIFS($B$2:$B$3564,$A$2:$A$3564,"="&amp;E784))</f>
        <v>12.26</v>
      </c>
      <c r="K784" s="2">
        <f>SUMIFS($J$2:$J$3564,$A$2:$A$3564,"&gt;"&amp;E784,$A$2:$A$3564,"&lt;="&amp;A784)</f>
        <v>0</v>
      </c>
      <c r="L784" s="2">
        <f t="shared" si="101"/>
        <v>0</v>
      </c>
      <c r="M784" s="2">
        <f t="shared" si="102"/>
        <v>1</v>
      </c>
      <c r="N784">
        <f t="shared" si="103"/>
        <v>5.2434567846390463</v>
      </c>
    </row>
    <row r="785" spans="1:14" x14ac:dyDescent="0.3">
      <c r="A785" s="1">
        <v>39840</v>
      </c>
      <c r="B785">
        <v>12.91</v>
      </c>
      <c r="D785">
        <f t="shared" si="96"/>
        <v>2</v>
      </c>
      <c r="E785" s="1">
        <f t="shared" si="97"/>
        <v>39833</v>
      </c>
      <c r="F785" s="1">
        <f t="shared" si="98"/>
        <v>39832</v>
      </c>
      <c r="G785" s="1">
        <f t="shared" si="99"/>
        <v>39831</v>
      </c>
      <c r="H785" s="1">
        <f t="shared" si="100"/>
        <v>39830</v>
      </c>
      <c r="I785" s="2">
        <f>IF(SUMIFS($B$2:$B$3564,$A$2:$A$3564,"="&amp;E785)=0,IF(SUMIFS($B$2:$B$3564,$A$2:$A$3564,"="&amp;F785)=0,IF(SUMIFS($B$2:$B$3564,$A$2:$A$3564,"="&amp;G785)=0,SUMIFS($B$2:$B$3564,$A$2:$A$3564,"="&amp;H785),SUMIFS($B$2:$B$3564,$A$2:$A$3564,"="&amp;G785)),SUMIFS($B$2:$B$3564,$A$2:$A$3564,"="&amp;F785)),SUMIFS($B$2:$B$3564,$A$2:$A$3564,"="&amp;E785))</f>
        <v>12.59</v>
      </c>
      <c r="K785" s="2">
        <f>SUMIFS($J$2:$J$3564,$A$2:$A$3564,"&gt;"&amp;E785,$A$2:$A$3564,"&lt;="&amp;A785)</f>
        <v>0</v>
      </c>
      <c r="L785" s="2">
        <f t="shared" si="101"/>
        <v>0</v>
      </c>
      <c r="M785" s="2">
        <f t="shared" si="102"/>
        <v>1</v>
      </c>
      <c r="N785">
        <f t="shared" si="103"/>
        <v>2.5099356802295403</v>
      </c>
    </row>
    <row r="786" spans="1:14" x14ac:dyDescent="0.3">
      <c r="A786" s="1">
        <v>39841</v>
      </c>
      <c r="B786">
        <v>12.87</v>
      </c>
      <c r="D786">
        <f t="shared" si="96"/>
        <v>3</v>
      </c>
      <c r="E786" s="1">
        <f t="shared" si="97"/>
        <v>39834</v>
      </c>
      <c r="F786" s="1">
        <f t="shared" si="98"/>
        <v>39833</v>
      </c>
      <c r="G786" s="1">
        <f t="shared" si="99"/>
        <v>39832</v>
      </c>
      <c r="H786" s="1">
        <f t="shared" si="100"/>
        <v>39831</v>
      </c>
      <c r="I786" s="2">
        <f>IF(SUMIFS($B$2:$B$3564,$A$2:$A$3564,"="&amp;E786)=0,IF(SUMIFS($B$2:$B$3564,$A$2:$A$3564,"="&amp;F786)=0,IF(SUMIFS($B$2:$B$3564,$A$2:$A$3564,"="&amp;G786)=0,SUMIFS($B$2:$B$3564,$A$2:$A$3564,"="&amp;H786),SUMIFS($B$2:$B$3564,$A$2:$A$3564,"="&amp;G786)),SUMIFS($B$2:$B$3564,$A$2:$A$3564,"="&amp;F786)),SUMIFS($B$2:$B$3564,$A$2:$A$3564,"="&amp;E786))</f>
        <v>12.6</v>
      </c>
      <c r="K786" s="2">
        <f>SUMIFS($J$2:$J$3564,$A$2:$A$3564,"&gt;"&amp;E786,$A$2:$A$3564,"&lt;="&amp;A786)</f>
        <v>0</v>
      </c>
      <c r="L786" s="2">
        <f t="shared" si="101"/>
        <v>0</v>
      </c>
      <c r="M786" s="2">
        <f t="shared" si="102"/>
        <v>1</v>
      </c>
      <c r="N786">
        <f t="shared" si="103"/>
        <v>2.1202207650602904</v>
      </c>
    </row>
    <row r="787" spans="1:14" x14ac:dyDescent="0.3">
      <c r="A787" s="1">
        <v>39842</v>
      </c>
      <c r="B787">
        <v>12.59</v>
      </c>
      <c r="D787">
        <f t="shared" si="96"/>
        <v>4</v>
      </c>
      <c r="E787" s="1">
        <f t="shared" si="97"/>
        <v>39835</v>
      </c>
      <c r="F787" s="1">
        <f t="shared" si="98"/>
        <v>39834</v>
      </c>
      <c r="G787" s="1">
        <f t="shared" si="99"/>
        <v>39833</v>
      </c>
      <c r="H787" s="1">
        <f t="shared" si="100"/>
        <v>39832</v>
      </c>
      <c r="I787" s="2">
        <f>IF(SUMIFS($B$2:$B$3564,$A$2:$A$3564,"="&amp;E787)=0,IF(SUMIFS($B$2:$B$3564,$A$2:$A$3564,"="&amp;F787)=0,IF(SUMIFS($B$2:$B$3564,$A$2:$A$3564,"="&amp;G787)=0,SUMIFS($B$2:$B$3564,$A$2:$A$3564,"="&amp;H787),SUMIFS($B$2:$B$3564,$A$2:$A$3564,"="&amp;G787)),SUMIFS($B$2:$B$3564,$A$2:$A$3564,"="&amp;F787)),SUMIFS($B$2:$B$3564,$A$2:$A$3564,"="&amp;E787))</f>
        <v>12.38</v>
      </c>
      <c r="K787" s="2">
        <f>SUMIFS($J$2:$J$3564,$A$2:$A$3564,"&gt;"&amp;E787,$A$2:$A$3564,"&lt;="&amp;A787)</f>
        <v>0</v>
      </c>
      <c r="L787" s="2">
        <f t="shared" si="101"/>
        <v>0</v>
      </c>
      <c r="M787" s="2">
        <f t="shared" si="102"/>
        <v>1</v>
      </c>
      <c r="N787">
        <f t="shared" si="103"/>
        <v>1.6820580799805758</v>
      </c>
    </row>
    <row r="788" spans="1:14" x14ac:dyDescent="0.3">
      <c r="A788" s="1">
        <v>39843</v>
      </c>
      <c r="B788">
        <v>12.67</v>
      </c>
      <c r="D788">
        <f t="shared" si="96"/>
        <v>5</v>
      </c>
      <c r="E788" s="1">
        <f t="shared" si="97"/>
        <v>39836</v>
      </c>
      <c r="F788" s="1">
        <f t="shared" si="98"/>
        <v>39835</v>
      </c>
      <c r="G788" s="1">
        <f t="shared" si="99"/>
        <v>39834</v>
      </c>
      <c r="H788" s="1">
        <f t="shared" si="100"/>
        <v>39833</v>
      </c>
      <c r="I788" s="2">
        <f>IF(SUMIFS($B$2:$B$3564,$A$2:$A$3564,"="&amp;E788)=0,IF(SUMIFS($B$2:$B$3564,$A$2:$A$3564,"="&amp;F788)=0,IF(SUMIFS($B$2:$B$3564,$A$2:$A$3564,"="&amp;G788)=0,SUMIFS($B$2:$B$3564,$A$2:$A$3564,"="&amp;H788),SUMIFS($B$2:$B$3564,$A$2:$A$3564,"="&amp;G788)),SUMIFS($B$2:$B$3564,$A$2:$A$3564,"="&amp;F788)),SUMIFS($B$2:$B$3564,$A$2:$A$3564,"="&amp;E788))</f>
        <v>12.7</v>
      </c>
      <c r="K788" s="2">
        <f>SUMIFS($J$2:$J$3564,$A$2:$A$3564,"&gt;"&amp;E788,$A$2:$A$3564,"&lt;="&amp;A788)</f>
        <v>0</v>
      </c>
      <c r="L788" s="2">
        <f t="shared" si="101"/>
        <v>0</v>
      </c>
      <c r="M788" s="2">
        <f t="shared" si="102"/>
        <v>1</v>
      </c>
      <c r="N788">
        <f t="shared" si="103"/>
        <v>-0.23649991314978563</v>
      </c>
    </row>
    <row r="789" spans="1:14" x14ac:dyDescent="0.3">
      <c r="A789" s="1">
        <v>39846</v>
      </c>
      <c r="B789">
        <v>12.75</v>
      </c>
      <c r="D789">
        <f t="shared" si="96"/>
        <v>1</v>
      </c>
      <c r="E789" s="1">
        <f t="shared" si="97"/>
        <v>39839</v>
      </c>
      <c r="F789" s="1">
        <f t="shared" si="98"/>
        <v>39838</v>
      </c>
      <c r="G789" s="1">
        <f t="shared" si="99"/>
        <v>39837</v>
      </c>
      <c r="H789" s="1">
        <f t="shared" si="100"/>
        <v>39836</v>
      </c>
      <c r="I789" s="2">
        <f>IF(SUMIFS($B$2:$B$3564,$A$2:$A$3564,"="&amp;E789)=0,IF(SUMIFS($B$2:$B$3564,$A$2:$A$3564,"="&amp;F789)=0,IF(SUMIFS($B$2:$B$3564,$A$2:$A$3564,"="&amp;G789)=0,SUMIFS($B$2:$B$3564,$A$2:$A$3564,"="&amp;H789),SUMIFS($B$2:$B$3564,$A$2:$A$3564,"="&amp;G789)),SUMIFS($B$2:$B$3564,$A$2:$A$3564,"="&amp;F789)),SUMIFS($B$2:$B$3564,$A$2:$A$3564,"="&amp;E789))</f>
        <v>12.92</v>
      </c>
      <c r="K789" s="2">
        <f>SUMIFS($J$2:$J$3564,$A$2:$A$3564,"&gt;"&amp;E789,$A$2:$A$3564,"&lt;="&amp;A789)</f>
        <v>0</v>
      </c>
      <c r="L789" s="2">
        <f t="shared" si="101"/>
        <v>0</v>
      </c>
      <c r="M789" s="2">
        <f t="shared" si="102"/>
        <v>1</v>
      </c>
      <c r="N789">
        <f t="shared" si="103"/>
        <v>-1.324522675002068</v>
      </c>
    </row>
    <row r="790" spans="1:14" x14ac:dyDescent="0.3">
      <c r="A790" s="1">
        <v>39847</v>
      </c>
      <c r="B790">
        <v>12.66</v>
      </c>
      <c r="D790">
        <f t="shared" si="96"/>
        <v>2</v>
      </c>
      <c r="E790" s="1">
        <f t="shared" si="97"/>
        <v>39840</v>
      </c>
      <c r="F790" s="1">
        <f t="shared" si="98"/>
        <v>39839</v>
      </c>
      <c r="G790" s="1">
        <f t="shared" si="99"/>
        <v>39838</v>
      </c>
      <c r="H790" s="1">
        <f t="shared" si="100"/>
        <v>39837</v>
      </c>
      <c r="I790" s="2">
        <f>IF(SUMIFS($B$2:$B$3564,$A$2:$A$3564,"="&amp;E790)=0,IF(SUMIFS($B$2:$B$3564,$A$2:$A$3564,"="&amp;F790)=0,IF(SUMIFS($B$2:$B$3564,$A$2:$A$3564,"="&amp;G790)=0,SUMIFS($B$2:$B$3564,$A$2:$A$3564,"="&amp;H790),SUMIFS($B$2:$B$3564,$A$2:$A$3564,"="&amp;G790)),SUMIFS($B$2:$B$3564,$A$2:$A$3564,"="&amp;F790)),SUMIFS($B$2:$B$3564,$A$2:$A$3564,"="&amp;E790))</f>
        <v>12.91</v>
      </c>
      <c r="K790" s="2">
        <f>SUMIFS($J$2:$J$3564,$A$2:$A$3564,"&gt;"&amp;E790,$A$2:$A$3564,"&lt;="&amp;A790)</f>
        <v>0</v>
      </c>
      <c r="L790" s="2">
        <f t="shared" si="101"/>
        <v>0</v>
      </c>
      <c r="M790" s="2">
        <f t="shared" si="102"/>
        <v>1</v>
      </c>
      <c r="N790">
        <f t="shared" si="103"/>
        <v>-1.9554788142521009</v>
      </c>
    </row>
    <row r="791" spans="1:14" x14ac:dyDescent="0.3">
      <c r="A791" s="1">
        <v>39848</v>
      </c>
      <c r="B791">
        <v>12.59</v>
      </c>
      <c r="D791">
        <f t="shared" si="96"/>
        <v>3</v>
      </c>
      <c r="E791" s="1">
        <f t="shared" si="97"/>
        <v>39841</v>
      </c>
      <c r="F791" s="1">
        <f t="shared" si="98"/>
        <v>39840</v>
      </c>
      <c r="G791" s="1">
        <f t="shared" si="99"/>
        <v>39839</v>
      </c>
      <c r="H791" s="1">
        <f t="shared" si="100"/>
        <v>39838</v>
      </c>
      <c r="I791" s="2">
        <f>IF(SUMIFS($B$2:$B$3564,$A$2:$A$3564,"="&amp;E791)=0,IF(SUMIFS($B$2:$B$3564,$A$2:$A$3564,"="&amp;F791)=0,IF(SUMIFS($B$2:$B$3564,$A$2:$A$3564,"="&amp;G791)=0,SUMIFS($B$2:$B$3564,$A$2:$A$3564,"="&amp;H791),SUMIFS($B$2:$B$3564,$A$2:$A$3564,"="&amp;G791)),SUMIFS($B$2:$B$3564,$A$2:$A$3564,"="&amp;F791)),SUMIFS($B$2:$B$3564,$A$2:$A$3564,"="&amp;E791))</f>
        <v>12.87</v>
      </c>
      <c r="K791" s="2">
        <f>SUMIFS($J$2:$J$3564,$A$2:$A$3564,"&gt;"&amp;E791,$A$2:$A$3564,"&lt;="&amp;A791)</f>
        <v>0</v>
      </c>
      <c r="L791" s="2">
        <f t="shared" si="101"/>
        <v>0</v>
      </c>
      <c r="M791" s="2">
        <f t="shared" si="102"/>
        <v>1</v>
      </c>
      <c r="N791">
        <f t="shared" si="103"/>
        <v>-2.1996173551779501</v>
      </c>
    </row>
    <row r="792" spans="1:14" x14ac:dyDescent="0.3">
      <c r="A792" s="1">
        <v>39849</v>
      </c>
      <c r="B792">
        <v>12.98</v>
      </c>
      <c r="D792">
        <f t="shared" si="96"/>
        <v>4</v>
      </c>
      <c r="E792" s="1">
        <f t="shared" si="97"/>
        <v>39842</v>
      </c>
      <c r="F792" s="1">
        <f t="shared" si="98"/>
        <v>39841</v>
      </c>
      <c r="G792" s="1">
        <f t="shared" si="99"/>
        <v>39840</v>
      </c>
      <c r="H792" s="1">
        <f t="shared" si="100"/>
        <v>39839</v>
      </c>
      <c r="I792" s="2">
        <f>IF(SUMIFS($B$2:$B$3564,$A$2:$A$3564,"="&amp;E792)=0,IF(SUMIFS($B$2:$B$3564,$A$2:$A$3564,"="&amp;F792)=0,IF(SUMIFS($B$2:$B$3564,$A$2:$A$3564,"="&amp;G792)=0,SUMIFS($B$2:$B$3564,$A$2:$A$3564,"="&amp;H792),SUMIFS($B$2:$B$3564,$A$2:$A$3564,"="&amp;G792)),SUMIFS($B$2:$B$3564,$A$2:$A$3564,"="&amp;F792)),SUMIFS($B$2:$B$3564,$A$2:$A$3564,"="&amp;E792))</f>
        <v>12.59</v>
      </c>
      <c r="K792" s="2">
        <f>SUMIFS($J$2:$J$3564,$A$2:$A$3564,"&gt;"&amp;E792,$A$2:$A$3564,"&lt;="&amp;A792)</f>
        <v>0</v>
      </c>
      <c r="L792" s="2">
        <f t="shared" si="101"/>
        <v>0</v>
      </c>
      <c r="M792" s="2">
        <f t="shared" si="102"/>
        <v>1</v>
      </c>
      <c r="N792">
        <f t="shared" si="103"/>
        <v>3.0506863219688269</v>
      </c>
    </row>
    <row r="793" spans="1:14" x14ac:dyDescent="0.3">
      <c r="A793" s="1">
        <v>39850</v>
      </c>
      <c r="B793">
        <v>13.12</v>
      </c>
      <c r="D793">
        <f t="shared" si="96"/>
        <v>5</v>
      </c>
      <c r="E793" s="1">
        <f t="shared" si="97"/>
        <v>39843</v>
      </c>
      <c r="F793" s="1">
        <f t="shared" si="98"/>
        <v>39842</v>
      </c>
      <c r="G793" s="1">
        <f t="shared" si="99"/>
        <v>39841</v>
      </c>
      <c r="H793" s="1">
        <f t="shared" si="100"/>
        <v>39840</v>
      </c>
      <c r="I793" s="2">
        <f>IF(SUMIFS($B$2:$B$3564,$A$2:$A$3564,"="&amp;E793)=0,IF(SUMIFS($B$2:$B$3564,$A$2:$A$3564,"="&amp;F793)=0,IF(SUMIFS($B$2:$B$3564,$A$2:$A$3564,"="&amp;G793)=0,SUMIFS($B$2:$B$3564,$A$2:$A$3564,"="&amp;H793),SUMIFS($B$2:$B$3564,$A$2:$A$3564,"="&amp;G793)),SUMIFS($B$2:$B$3564,$A$2:$A$3564,"="&amp;F793)),SUMIFS($B$2:$B$3564,$A$2:$A$3564,"="&amp;E793))</f>
        <v>12.67</v>
      </c>
      <c r="K793" s="2">
        <f>SUMIFS($J$2:$J$3564,$A$2:$A$3564,"&gt;"&amp;E793,$A$2:$A$3564,"&lt;="&amp;A793)</f>
        <v>0</v>
      </c>
      <c r="L793" s="2">
        <f t="shared" si="101"/>
        <v>0</v>
      </c>
      <c r="M793" s="2">
        <f t="shared" si="102"/>
        <v>1</v>
      </c>
      <c r="N793">
        <f t="shared" si="103"/>
        <v>3.4900789182895195</v>
      </c>
    </row>
    <row r="794" spans="1:14" x14ac:dyDescent="0.3">
      <c r="A794" s="1">
        <v>39853</v>
      </c>
      <c r="B794">
        <v>13.28</v>
      </c>
      <c r="C794">
        <v>13.56</v>
      </c>
      <c r="D794">
        <f t="shared" si="96"/>
        <v>1</v>
      </c>
      <c r="E794" s="1">
        <f t="shared" si="97"/>
        <v>39846</v>
      </c>
      <c r="F794" s="1">
        <f t="shared" si="98"/>
        <v>39845</v>
      </c>
      <c r="G794" s="1">
        <f t="shared" si="99"/>
        <v>39844</v>
      </c>
      <c r="H794" s="1">
        <f t="shared" si="100"/>
        <v>39843</v>
      </c>
      <c r="I794" s="2">
        <f>IF(SUMIFS($B$2:$B$3564,$A$2:$A$3564,"="&amp;E794)=0,IF(SUMIFS($B$2:$B$3564,$A$2:$A$3564,"="&amp;F794)=0,IF(SUMIFS($B$2:$B$3564,$A$2:$A$3564,"="&amp;G794)=0,SUMIFS($B$2:$B$3564,$A$2:$A$3564,"="&amp;H794),SUMIFS($B$2:$B$3564,$A$2:$A$3564,"="&amp;G794)),SUMIFS($B$2:$B$3564,$A$2:$A$3564,"="&amp;F794)),SUMIFS($B$2:$B$3564,$A$2:$A$3564,"="&amp;E794))</f>
        <v>12.75</v>
      </c>
      <c r="K794" s="2">
        <f>SUMIFS($J$2:$J$3564,$A$2:$A$3564,"&gt;"&amp;E794,$A$2:$A$3564,"&lt;="&amp;A794)</f>
        <v>0</v>
      </c>
      <c r="L794" s="2">
        <f t="shared" si="101"/>
        <v>0</v>
      </c>
      <c r="M794" s="2">
        <f t="shared" si="102"/>
        <v>1</v>
      </c>
      <c r="N794">
        <f t="shared" si="103"/>
        <v>4.0727872443852586</v>
      </c>
    </row>
    <row r="795" spans="1:14" x14ac:dyDescent="0.3">
      <c r="A795" s="1">
        <v>39854</v>
      </c>
      <c r="B795">
        <v>13.5</v>
      </c>
      <c r="D795">
        <f t="shared" si="96"/>
        <v>2</v>
      </c>
      <c r="E795" s="1">
        <f t="shared" si="97"/>
        <v>39847</v>
      </c>
      <c r="F795" s="1">
        <f t="shared" si="98"/>
        <v>39846</v>
      </c>
      <c r="G795" s="1">
        <f t="shared" si="99"/>
        <v>39845</v>
      </c>
      <c r="H795" s="1">
        <f t="shared" si="100"/>
        <v>39844</v>
      </c>
      <c r="I795" s="2">
        <f>IF(SUMIFS($B$2:$B$3564,$A$2:$A$3564,"="&amp;E795)=0,IF(SUMIFS($B$2:$B$3564,$A$2:$A$3564,"="&amp;F795)=0,IF(SUMIFS($B$2:$B$3564,$A$2:$A$3564,"="&amp;G795)=0,SUMIFS($B$2:$B$3564,$A$2:$A$3564,"="&amp;H795),SUMIFS($B$2:$B$3564,$A$2:$A$3564,"="&amp;G795)),SUMIFS($B$2:$B$3564,$A$2:$A$3564,"="&amp;F795)),SUMIFS($B$2:$B$3564,$A$2:$A$3564,"="&amp;E795))</f>
        <v>12.66</v>
      </c>
      <c r="J795">
        <v>13.56</v>
      </c>
      <c r="K795" s="2">
        <f>SUMIFS($J$2:$J$3564,$A$2:$A$3564,"&gt;"&amp;E795,$A$2:$A$3564,"&lt;="&amp;A795)</f>
        <v>13.56</v>
      </c>
      <c r="L795" s="2">
        <f t="shared" si="101"/>
        <v>13.28</v>
      </c>
      <c r="M795" s="2">
        <f t="shared" si="102"/>
        <v>0.97935103244837751</v>
      </c>
      <c r="N795">
        <f t="shared" si="103"/>
        <v>4.3377130264391885</v>
      </c>
    </row>
    <row r="796" spans="1:14" x14ac:dyDescent="0.3">
      <c r="A796" s="1">
        <v>39855</v>
      </c>
      <c r="B796">
        <v>13.5</v>
      </c>
      <c r="D796">
        <f t="shared" si="96"/>
        <v>3</v>
      </c>
      <c r="E796" s="1">
        <f t="shared" si="97"/>
        <v>39848</v>
      </c>
      <c r="F796" s="1">
        <f t="shared" si="98"/>
        <v>39847</v>
      </c>
      <c r="G796" s="1">
        <f t="shared" si="99"/>
        <v>39846</v>
      </c>
      <c r="H796" s="1">
        <f t="shared" si="100"/>
        <v>39845</v>
      </c>
      <c r="I796" s="2">
        <f>IF(SUMIFS($B$2:$B$3564,$A$2:$A$3564,"="&amp;E796)=0,IF(SUMIFS($B$2:$B$3564,$A$2:$A$3564,"="&amp;F796)=0,IF(SUMIFS($B$2:$B$3564,$A$2:$A$3564,"="&amp;G796)=0,SUMIFS($B$2:$B$3564,$A$2:$A$3564,"="&amp;H796),SUMIFS($B$2:$B$3564,$A$2:$A$3564,"="&amp;G796)),SUMIFS($B$2:$B$3564,$A$2:$A$3564,"="&amp;F796)),SUMIFS($B$2:$B$3564,$A$2:$A$3564,"="&amp;E796))</f>
        <v>12.59</v>
      </c>
      <c r="K796" s="2">
        <f>SUMIFS($J$2:$J$3564,$A$2:$A$3564,"&gt;"&amp;E796,$A$2:$A$3564,"&lt;="&amp;A796)</f>
        <v>13.56</v>
      </c>
      <c r="L796" s="2">
        <f t="shared" si="101"/>
        <v>13.28</v>
      </c>
      <c r="M796" s="2">
        <f t="shared" si="102"/>
        <v>0.97935103244837751</v>
      </c>
      <c r="N796">
        <f t="shared" si="103"/>
        <v>4.892169892416617</v>
      </c>
    </row>
    <row r="797" spans="1:14" x14ac:dyDescent="0.3">
      <c r="A797" s="1">
        <v>39856</v>
      </c>
      <c r="B797">
        <v>13.49</v>
      </c>
      <c r="D797">
        <f t="shared" si="96"/>
        <v>4</v>
      </c>
      <c r="E797" s="1">
        <f t="shared" si="97"/>
        <v>39849</v>
      </c>
      <c r="F797" s="1">
        <f t="shared" si="98"/>
        <v>39848</v>
      </c>
      <c r="G797" s="1">
        <f t="shared" si="99"/>
        <v>39847</v>
      </c>
      <c r="H797" s="1">
        <f t="shared" si="100"/>
        <v>39846</v>
      </c>
      <c r="I797" s="2">
        <f>IF(SUMIFS($B$2:$B$3564,$A$2:$A$3564,"="&amp;E797)=0,IF(SUMIFS($B$2:$B$3564,$A$2:$A$3564,"="&amp;F797)=0,IF(SUMIFS($B$2:$B$3564,$A$2:$A$3564,"="&amp;G797)=0,SUMIFS($B$2:$B$3564,$A$2:$A$3564,"="&amp;H797),SUMIFS($B$2:$B$3564,$A$2:$A$3564,"="&amp;G797)),SUMIFS($B$2:$B$3564,$A$2:$A$3564,"="&amp;F797)),SUMIFS($B$2:$B$3564,$A$2:$A$3564,"="&amp;E797))</f>
        <v>12.98</v>
      </c>
      <c r="K797" s="2">
        <f>SUMIFS($J$2:$J$3564,$A$2:$A$3564,"&gt;"&amp;E797,$A$2:$A$3564,"&lt;="&amp;A797)</f>
        <v>13.56</v>
      </c>
      <c r="L797" s="2">
        <f t="shared" si="101"/>
        <v>13.28</v>
      </c>
      <c r="M797" s="2">
        <f t="shared" si="102"/>
        <v>0.97935103244837751</v>
      </c>
      <c r="N797">
        <f t="shared" si="103"/>
        <v>1.7673820479758808</v>
      </c>
    </row>
    <row r="798" spans="1:14" x14ac:dyDescent="0.3">
      <c r="A798" s="1">
        <v>39857</v>
      </c>
      <c r="B798">
        <v>13.57</v>
      </c>
      <c r="D798">
        <f t="shared" si="96"/>
        <v>5</v>
      </c>
      <c r="E798" s="1">
        <f t="shared" si="97"/>
        <v>39850</v>
      </c>
      <c r="F798" s="1">
        <f t="shared" si="98"/>
        <v>39849</v>
      </c>
      <c r="G798" s="1">
        <f t="shared" si="99"/>
        <v>39848</v>
      </c>
      <c r="H798" s="1">
        <f t="shared" si="100"/>
        <v>39847</v>
      </c>
      <c r="I798" s="2">
        <f>IF(SUMIFS($B$2:$B$3564,$A$2:$A$3564,"="&amp;E798)=0,IF(SUMIFS($B$2:$B$3564,$A$2:$A$3564,"="&amp;F798)=0,IF(SUMIFS($B$2:$B$3564,$A$2:$A$3564,"="&amp;G798)=0,SUMIFS($B$2:$B$3564,$A$2:$A$3564,"="&amp;H798),SUMIFS($B$2:$B$3564,$A$2:$A$3564,"="&amp;G798)),SUMIFS($B$2:$B$3564,$A$2:$A$3564,"="&amp;F798)),SUMIFS($B$2:$B$3564,$A$2:$A$3564,"="&amp;E798))</f>
        <v>13.12</v>
      </c>
      <c r="K798" s="2">
        <f>SUMIFS($J$2:$J$3564,$A$2:$A$3564,"&gt;"&amp;E798,$A$2:$A$3564,"&lt;="&amp;A798)</f>
        <v>13.56</v>
      </c>
      <c r="L798" s="2">
        <f t="shared" si="101"/>
        <v>13.28</v>
      </c>
      <c r="M798" s="2">
        <f t="shared" si="102"/>
        <v>0.97935103244837751</v>
      </c>
      <c r="N798">
        <f t="shared" si="103"/>
        <v>1.2858551866873074</v>
      </c>
    </row>
    <row r="799" spans="1:14" x14ac:dyDescent="0.3">
      <c r="A799" s="1">
        <v>39861</v>
      </c>
      <c r="B799">
        <v>13.28</v>
      </c>
      <c r="D799">
        <f t="shared" si="96"/>
        <v>2</v>
      </c>
      <c r="E799" s="1">
        <f t="shared" si="97"/>
        <v>39854</v>
      </c>
      <c r="F799" s="1">
        <f t="shared" si="98"/>
        <v>39853</v>
      </c>
      <c r="G799" s="1">
        <f t="shared" si="99"/>
        <v>39852</v>
      </c>
      <c r="H799" s="1">
        <f t="shared" si="100"/>
        <v>39851</v>
      </c>
      <c r="I799" s="2">
        <f>IF(SUMIFS($B$2:$B$3564,$A$2:$A$3564,"="&amp;E799)=0,IF(SUMIFS($B$2:$B$3564,$A$2:$A$3564,"="&amp;F799)=0,IF(SUMIFS($B$2:$B$3564,$A$2:$A$3564,"="&amp;G799)=0,SUMIFS($B$2:$B$3564,$A$2:$A$3564,"="&amp;H799),SUMIFS($B$2:$B$3564,$A$2:$A$3564,"="&amp;G799)),SUMIFS($B$2:$B$3564,$A$2:$A$3564,"="&amp;F799)),SUMIFS($B$2:$B$3564,$A$2:$A$3564,"="&amp;E799))</f>
        <v>13.5</v>
      </c>
      <c r="K799" s="2">
        <f>SUMIFS($J$2:$J$3564,$A$2:$A$3564,"&gt;"&amp;E799,$A$2:$A$3564,"&lt;="&amp;A799)</f>
        <v>0</v>
      </c>
      <c r="L799" s="2">
        <f t="shared" si="101"/>
        <v>0</v>
      </c>
      <c r="M799" s="2">
        <f t="shared" si="102"/>
        <v>1</v>
      </c>
      <c r="N799">
        <f t="shared" si="103"/>
        <v>-1.6430541396096041</v>
      </c>
    </row>
    <row r="800" spans="1:14" x14ac:dyDescent="0.3">
      <c r="A800" s="1">
        <v>39862</v>
      </c>
      <c r="B800">
        <v>13.01</v>
      </c>
      <c r="D800">
        <f t="shared" si="96"/>
        <v>3</v>
      </c>
      <c r="E800" s="1">
        <f t="shared" si="97"/>
        <v>39855</v>
      </c>
      <c r="F800" s="1">
        <f t="shared" si="98"/>
        <v>39854</v>
      </c>
      <c r="G800" s="1">
        <f t="shared" si="99"/>
        <v>39853</v>
      </c>
      <c r="H800" s="1">
        <f t="shared" si="100"/>
        <v>39852</v>
      </c>
      <c r="I800" s="2">
        <f>IF(SUMIFS($B$2:$B$3564,$A$2:$A$3564,"="&amp;E800)=0,IF(SUMIFS($B$2:$B$3564,$A$2:$A$3564,"="&amp;F800)=0,IF(SUMIFS($B$2:$B$3564,$A$2:$A$3564,"="&amp;G800)=0,SUMIFS($B$2:$B$3564,$A$2:$A$3564,"="&amp;H800),SUMIFS($B$2:$B$3564,$A$2:$A$3564,"="&amp;G800)),SUMIFS($B$2:$B$3564,$A$2:$A$3564,"="&amp;F800)),SUMIFS($B$2:$B$3564,$A$2:$A$3564,"="&amp;E800))</f>
        <v>13.5</v>
      </c>
      <c r="K800" s="2">
        <f>SUMIFS($J$2:$J$3564,$A$2:$A$3564,"&gt;"&amp;E800,$A$2:$A$3564,"&lt;="&amp;A800)</f>
        <v>0</v>
      </c>
      <c r="L800" s="2">
        <f t="shared" si="101"/>
        <v>0</v>
      </c>
      <c r="M800" s="2">
        <f t="shared" si="102"/>
        <v>1</v>
      </c>
      <c r="N800">
        <f t="shared" si="103"/>
        <v>-3.6971392919969834</v>
      </c>
    </row>
    <row r="801" spans="1:14" x14ac:dyDescent="0.3">
      <c r="A801" s="1">
        <v>39863</v>
      </c>
      <c r="B801">
        <v>13.17</v>
      </c>
      <c r="D801">
        <f t="shared" si="96"/>
        <v>4</v>
      </c>
      <c r="E801" s="1">
        <f t="shared" si="97"/>
        <v>39856</v>
      </c>
      <c r="F801" s="1">
        <f t="shared" si="98"/>
        <v>39855</v>
      </c>
      <c r="G801" s="1">
        <f t="shared" si="99"/>
        <v>39854</v>
      </c>
      <c r="H801" s="1">
        <f t="shared" si="100"/>
        <v>39853</v>
      </c>
      <c r="I801" s="2">
        <f>IF(SUMIFS($B$2:$B$3564,$A$2:$A$3564,"="&amp;E801)=0,IF(SUMIFS($B$2:$B$3564,$A$2:$A$3564,"="&amp;F801)=0,IF(SUMIFS($B$2:$B$3564,$A$2:$A$3564,"="&amp;G801)=0,SUMIFS($B$2:$B$3564,$A$2:$A$3564,"="&amp;H801),SUMIFS($B$2:$B$3564,$A$2:$A$3564,"="&amp;G801)),SUMIFS($B$2:$B$3564,$A$2:$A$3564,"="&amp;F801)),SUMIFS($B$2:$B$3564,$A$2:$A$3564,"="&amp;E801))</f>
        <v>13.49</v>
      </c>
      <c r="K801" s="2">
        <f>SUMIFS($J$2:$J$3564,$A$2:$A$3564,"&gt;"&amp;E801,$A$2:$A$3564,"&lt;="&amp;A801)</f>
        <v>0</v>
      </c>
      <c r="L801" s="2">
        <f t="shared" si="101"/>
        <v>0</v>
      </c>
      <c r="M801" s="2">
        <f t="shared" si="102"/>
        <v>1</v>
      </c>
      <c r="N801">
        <f t="shared" si="103"/>
        <v>-2.4007154464474869</v>
      </c>
    </row>
    <row r="802" spans="1:14" x14ac:dyDescent="0.3">
      <c r="A802" s="1">
        <v>39864</v>
      </c>
      <c r="B802">
        <v>13.06</v>
      </c>
      <c r="D802">
        <f t="shared" si="96"/>
        <v>5</v>
      </c>
      <c r="E802" s="1">
        <f t="shared" si="97"/>
        <v>39857</v>
      </c>
      <c r="F802" s="1">
        <f t="shared" si="98"/>
        <v>39856</v>
      </c>
      <c r="G802" s="1">
        <f t="shared" si="99"/>
        <v>39855</v>
      </c>
      <c r="H802" s="1">
        <f t="shared" si="100"/>
        <v>39854</v>
      </c>
      <c r="I802" s="2">
        <f>IF(SUMIFS($B$2:$B$3564,$A$2:$A$3564,"="&amp;E802)=0,IF(SUMIFS($B$2:$B$3564,$A$2:$A$3564,"="&amp;F802)=0,IF(SUMIFS($B$2:$B$3564,$A$2:$A$3564,"="&amp;G802)=0,SUMIFS($B$2:$B$3564,$A$2:$A$3564,"="&amp;H802),SUMIFS($B$2:$B$3564,$A$2:$A$3564,"="&amp;G802)),SUMIFS($B$2:$B$3564,$A$2:$A$3564,"="&amp;F802)),SUMIFS($B$2:$B$3564,$A$2:$A$3564,"="&amp;E802))</f>
        <v>13.57</v>
      </c>
      <c r="K802" s="2">
        <f>SUMIFS($J$2:$J$3564,$A$2:$A$3564,"&gt;"&amp;E802,$A$2:$A$3564,"&lt;="&amp;A802)</f>
        <v>0</v>
      </c>
      <c r="L802" s="2">
        <f t="shared" si="101"/>
        <v>0</v>
      </c>
      <c r="M802" s="2">
        <f t="shared" si="102"/>
        <v>1</v>
      </c>
      <c r="N802">
        <f t="shared" si="103"/>
        <v>-3.8307349998492737</v>
      </c>
    </row>
    <row r="803" spans="1:14" x14ac:dyDescent="0.3">
      <c r="A803" s="1">
        <v>39867</v>
      </c>
      <c r="B803">
        <v>12.99</v>
      </c>
      <c r="D803">
        <f t="shared" si="96"/>
        <v>1</v>
      </c>
      <c r="E803" s="1">
        <f t="shared" si="97"/>
        <v>39860</v>
      </c>
      <c r="F803" s="1">
        <f t="shared" si="98"/>
        <v>39859</v>
      </c>
      <c r="G803" s="1">
        <f t="shared" si="99"/>
        <v>39858</v>
      </c>
      <c r="H803" s="1">
        <f t="shared" si="100"/>
        <v>39857</v>
      </c>
      <c r="I803" s="2">
        <f>IF(SUMIFS($B$2:$B$3564,$A$2:$A$3564,"="&amp;E803)=0,IF(SUMIFS($B$2:$B$3564,$A$2:$A$3564,"="&amp;F803)=0,IF(SUMIFS($B$2:$B$3564,$A$2:$A$3564,"="&amp;G803)=0,SUMIFS($B$2:$B$3564,$A$2:$A$3564,"="&amp;H803),SUMIFS($B$2:$B$3564,$A$2:$A$3564,"="&amp;G803)),SUMIFS($B$2:$B$3564,$A$2:$A$3564,"="&amp;F803)),SUMIFS($B$2:$B$3564,$A$2:$A$3564,"="&amp;E803))</f>
        <v>13.57</v>
      </c>
      <c r="K803" s="2">
        <f>SUMIFS($J$2:$J$3564,$A$2:$A$3564,"&gt;"&amp;E803,$A$2:$A$3564,"&lt;="&amp;A803)</f>
        <v>0</v>
      </c>
      <c r="L803" s="2">
        <f t="shared" si="101"/>
        <v>0</v>
      </c>
      <c r="M803" s="2">
        <f t="shared" si="102"/>
        <v>1</v>
      </c>
      <c r="N803">
        <f t="shared" si="103"/>
        <v>-4.368164316426963</v>
      </c>
    </row>
    <row r="804" spans="1:14" x14ac:dyDescent="0.3">
      <c r="A804" s="1">
        <v>39868</v>
      </c>
      <c r="B804">
        <v>13.13</v>
      </c>
      <c r="D804">
        <f t="shared" si="96"/>
        <v>2</v>
      </c>
      <c r="E804" s="1">
        <f t="shared" si="97"/>
        <v>39861</v>
      </c>
      <c r="F804" s="1">
        <f t="shared" si="98"/>
        <v>39860</v>
      </c>
      <c r="G804" s="1">
        <f t="shared" si="99"/>
        <v>39859</v>
      </c>
      <c r="H804" s="1">
        <f t="shared" si="100"/>
        <v>39858</v>
      </c>
      <c r="I804" s="2">
        <f>IF(SUMIFS($B$2:$B$3564,$A$2:$A$3564,"="&amp;E804)=0,IF(SUMIFS($B$2:$B$3564,$A$2:$A$3564,"="&amp;F804)=0,IF(SUMIFS($B$2:$B$3564,$A$2:$A$3564,"="&amp;G804)=0,SUMIFS($B$2:$B$3564,$A$2:$A$3564,"="&amp;H804),SUMIFS($B$2:$B$3564,$A$2:$A$3564,"="&amp;G804)),SUMIFS($B$2:$B$3564,$A$2:$A$3564,"="&amp;F804)),SUMIFS($B$2:$B$3564,$A$2:$A$3564,"="&amp;E804))</f>
        <v>13.28</v>
      </c>
      <c r="K804" s="2">
        <f>SUMIFS($J$2:$J$3564,$A$2:$A$3564,"&gt;"&amp;E804,$A$2:$A$3564,"&lt;="&amp;A804)</f>
        <v>0</v>
      </c>
      <c r="L804" s="2">
        <f t="shared" si="101"/>
        <v>0</v>
      </c>
      <c r="M804" s="2">
        <f t="shared" si="102"/>
        <v>1</v>
      </c>
      <c r="N804">
        <f t="shared" si="103"/>
        <v>-1.1359455733582891</v>
      </c>
    </row>
    <row r="805" spans="1:14" x14ac:dyDescent="0.3">
      <c r="A805" s="1">
        <v>39869</v>
      </c>
      <c r="B805">
        <v>13.42</v>
      </c>
      <c r="D805">
        <f t="shared" si="96"/>
        <v>3</v>
      </c>
      <c r="E805" s="1">
        <f t="shared" si="97"/>
        <v>39862</v>
      </c>
      <c r="F805" s="1">
        <f t="shared" si="98"/>
        <v>39861</v>
      </c>
      <c r="G805" s="1">
        <f t="shared" si="99"/>
        <v>39860</v>
      </c>
      <c r="H805" s="1">
        <f t="shared" si="100"/>
        <v>39859</v>
      </c>
      <c r="I805" s="2">
        <f>IF(SUMIFS($B$2:$B$3564,$A$2:$A$3564,"="&amp;E805)=0,IF(SUMIFS($B$2:$B$3564,$A$2:$A$3564,"="&amp;F805)=0,IF(SUMIFS($B$2:$B$3564,$A$2:$A$3564,"="&amp;G805)=0,SUMIFS($B$2:$B$3564,$A$2:$A$3564,"="&amp;H805),SUMIFS($B$2:$B$3564,$A$2:$A$3564,"="&amp;G805)),SUMIFS($B$2:$B$3564,$A$2:$A$3564,"="&amp;F805)),SUMIFS($B$2:$B$3564,$A$2:$A$3564,"="&amp;E805))</f>
        <v>13.01</v>
      </c>
      <c r="K805" s="2">
        <f>SUMIFS($J$2:$J$3564,$A$2:$A$3564,"&gt;"&amp;E805,$A$2:$A$3564,"&lt;="&amp;A805)</f>
        <v>0</v>
      </c>
      <c r="L805" s="2">
        <f t="shared" si="101"/>
        <v>0</v>
      </c>
      <c r="M805" s="2">
        <f t="shared" si="102"/>
        <v>1</v>
      </c>
      <c r="N805">
        <f t="shared" si="103"/>
        <v>3.1027839019121823</v>
      </c>
    </row>
    <row r="806" spans="1:14" x14ac:dyDescent="0.3">
      <c r="A806" s="1">
        <v>39870</v>
      </c>
      <c r="B806">
        <v>13.9</v>
      </c>
      <c r="D806">
        <f t="shared" si="96"/>
        <v>4</v>
      </c>
      <c r="E806" s="1">
        <f t="shared" si="97"/>
        <v>39863</v>
      </c>
      <c r="F806" s="1">
        <f t="shared" si="98"/>
        <v>39862</v>
      </c>
      <c r="G806" s="1">
        <f t="shared" si="99"/>
        <v>39861</v>
      </c>
      <c r="H806" s="1">
        <f t="shared" si="100"/>
        <v>39860</v>
      </c>
      <c r="I806" s="2">
        <f>IF(SUMIFS($B$2:$B$3564,$A$2:$A$3564,"="&amp;E806)=0,IF(SUMIFS($B$2:$B$3564,$A$2:$A$3564,"="&amp;F806)=0,IF(SUMIFS($B$2:$B$3564,$A$2:$A$3564,"="&amp;G806)=0,SUMIFS($B$2:$B$3564,$A$2:$A$3564,"="&amp;H806),SUMIFS($B$2:$B$3564,$A$2:$A$3564,"="&amp;G806)),SUMIFS($B$2:$B$3564,$A$2:$A$3564,"="&amp;F806)),SUMIFS($B$2:$B$3564,$A$2:$A$3564,"="&amp;E806))</f>
        <v>13.17</v>
      </c>
      <c r="K806" s="2">
        <f>SUMIFS($J$2:$J$3564,$A$2:$A$3564,"&gt;"&amp;E806,$A$2:$A$3564,"&lt;="&amp;A806)</f>
        <v>0</v>
      </c>
      <c r="L806" s="2">
        <f t="shared" si="101"/>
        <v>0</v>
      </c>
      <c r="M806" s="2">
        <f t="shared" si="102"/>
        <v>1</v>
      </c>
      <c r="N806">
        <f t="shared" si="103"/>
        <v>5.3947324381456383</v>
      </c>
    </row>
    <row r="807" spans="1:14" x14ac:dyDescent="0.3">
      <c r="A807" s="1">
        <v>39871</v>
      </c>
      <c r="B807">
        <v>13.73</v>
      </c>
      <c r="D807">
        <f t="shared" si="96"/>
        <v>5</v>
      </c>
      <c r="E807" s="1">
        <f t="shared" si="97"/>
        <v>39864</v>
      </c>
      <c r="F807" s="1">
        <f t="shared" si="98"/>
        <v>39863</v>
      </c>
      <c r="G807" s="1">
        <f t="shared" si="99"/>
        <v>39862</v>
      </c>
      <c r="H807" s="1">
        <f t="shared" si="100"/>
        <v>39861</v>
      </c>
      <c r="I807" s="2">
        <f>IF(SUMIFS($B$2:$B$3564,$A$2:$A$3564,"="&amp;E807)=0,IF(SUMIFS($B$2:$B$3564,$A$2:$A$3564,"="&amp;F807)=0,IF(SUMIFS($B$2:$B$3564,$A$2:$A$3564,"="&amp;G807)=0,SUMIFS($B$2:$B$3564,$A$2:$A$3564,"="&amp;H807),SUMIFS($B$2:$B$3564,$A$2:$A$3564,"="&amp;G807)),SUMIFS($B$2:$B$3564,$A$2:$A$3564,"="&amp;F807)),SUMIFS($B$2:$B$3564,$A$2:$A$3564,"="&amp;E807))</f>
        <v>13.06</v>
      </c>
      <c r="K807" s="2">
        <f>SUMIFS($J$2:$J$3564,$A$2:$A$3564,"&gt;"&amp;E807,$A$2:$A$3564,"&lt;="&amp;A807)</f>
        <v>0</v>
      </c>
      <c r="L807" s="2">
        <f t="shared" si="101"/>
        <v>0</v>
      </c>
      <c r="M807" s="2">
        <f t="shared" si="102"/>
        <v>1</v>
      </c>
      <c r="N807">
        <f t="shared" si="103"/>
        <v>5.002909593159476</v>
      </c>
    </row>
    <row r="808" spans="1:14" x14ac:dyDescent="0.3">
      <c r="A808" s="1">
        <v>39874</v>
      </c>
      <c r="B808">
        <v>12.75</v>
      </c>
      <c r="D808">
        <f t="shared" si="96"/>
        <v>1</v>
      </c>
      <c r="E808" s="1">
        <f t="shared" si="97"/>
        <v>39867</v>
      </c>
      <c r="F808" s="1">
        <f t="shared" si="98"/>
        <v>39866</v>
      </c>
      <c r="G808" s="1">
        <f t="shared" si="99"/>
        <v>39865</v>
      </c>
      <c r="H808" s="1">
        <f t="shared" si="100"/>
        <v>39864</v>
      </c>
      <c r="I808" s="2">
        <f>IF(SUMIFS($B$2:$B$3564,$A$2:$A$3564,"="&amp;E808)=0,IF(SUMIFS($B$2:$B$3564,$A$2:$A$3564,"="&amp;F808)=0,IF(SUMIFS($B$2:$B$3564,$A$2:$A$3564,"="&amp;G808)=0,SUMIFS($B$2:$B$3564,$A$2:$A$3564,"="&amp;H808),SUMIFS($B$2:$B$3564,$A$2:$A$3564,"="&amp;G808)),SUMIFS($B$2:$B$3564,$A$2:$A$3564,"="&amp;F808)),SUMIFS($B$2:$B$3564,$A$2:$A$3564,"="&amp;E808))</f>
        <v>12.99</v>
      </c>
      <c r="K808" s="2">
        <f>SUMIFS($J$2:$J$3564,$A$2:$A$3564,"&gt;"&amp;E808,$A$2:$A$3564,"&lt;="&amp;A808)</f>
        <v>0</v>
      </c>
      <c r="L808" s="2">
        <f t="shared" si="101"/>
        <v>0</v>
      </c>
      <c r="M808" s="2">
        <f t="shared" si="102"/>
        <v>1</v>
      </c>
      <c r="N808">
        <f t="shared" si="103"/>
        <v>-1.8648559078072977</v>
      </c>
    </row>
    <row r="809" spans="1:14" x14ac:dyDescent="0.3">
      <c r="A809" s="1">
        <v>39875</v>
      </c>
      <c r="B809">
        <v>12.69</v>
      </c>
      <c r="D809">
        <f t="shared" si="96"/>
        <v>2</v>
      </c>
      <c r="E809" s="1">
        <f t="shared" si="97"/>
        <v>39868</v>
      </c>
      <c r="F809" s="1">
        <f t="shared" si="98"/>
        <v>39867</v>
      </c>
      <c r="G809" s="1">
        <f t="shared" si="99"/>
        <v>39866</v>
      </c>
      <c r="H809" s="1">
        <f t="shared" si="100"/>
        <v>39865</v>
      </c>
      <c r="I809" s="2">
        <f>IF(SUMIFS($B$2:$B$3564,$A$2:$A$3564,"="&amp;E809)=0,IF(SUMIFS($B$2:$B$3564,$A$2:$A$3564,"="&amp;F809)=0,IF(SUMIFS($B$2:$B$3564,$A$2:$A$3564,"="&amp;G809)=0,SUMIFS($B$2:$B$3564,$A$2:$A$3564,"="&amp;H809),SUMIFS($B$2:$B$3564,$A$2:$A$3564,"="&amp;G809)),SUMIFS($B$2:$B$3564,$A$2:$A$3564,"="&amp;F809)),SUMIFS($B$2:$B$3564,$A$2:$A$3564,"="&amp;E809))</f>
        <v>13.13</v>
      </c>
      <c r="K809" s="2">
        <f>SUMIFS($J$2:$J$3564,$A$2:$A$3564,"&gt;"&amp;E809,$A$2:$A$3564,"&lt;="&amp;A809)</f>
        <v>0</v>
      </c>
      <c r="L809" s="2">
        <f t="shared" si="101"/>
        <v>0</v>
      </c>
      <c r="M809" s="2">
        <f t="shared" si="102"/>
        <v>1</v>
      </c>
      <c r="N809">
        <f t="shared" si="103"/>
        <v>-3.4085406588408613</v>
      </c>
    </row>
    <row r="810" spans="1:14" x14ac:dyDescent="0.3">
      <c r="A810" s="1">
        <v>39876</v>
      </c>
      <c r="B810">
        <v>13.26</v>
      </c>
      <c r="D810">
        <f t="shared" si="96"/>
        <v>3</v>
      </c>
      <c r="E810" s="1">
        <f t="shared" si="97"/>
        <v>39869</v>
      </c>
      <c r="F810" s="1">
        <f t="shared" si="98"/>
        <v>39868</v>
      </c>
      <c r="G810" s="1">
        <f t="shared" si="99"/>
        <v>39867</v>
      </c>
      <c r="H810" s="1">
        <f t="shared" si="100"/>
        <v>39866</v>
      </c>
      <c r="I810" s="2">
        <f>IF(SUMIFS($B$2:$B$3564,$A$2:$A$3564,"="&amp;E810)=0,IF(SUMIFS($B$2:$B$3564,$A$2:$A$3564,"="&amp;F810)=0,IF(SUMIFS($B$2:$B$3564,$A$2:$A$3564,"="&amp;G810)=0,SUMIFS($B$2:$B$3564,$A$2:$A$3564,"="&amp;H810),SUMIFS($B$2:$B$3564,$A$2:$A$3564,"="&amp;G810)),SUMIFS($B$2:$B$3564,$A$2:$A$3564,"="&amp;F810)),SUMIFS($B$2:$B$3564,$A$2:$A$3564,"="&amp;E810))</f>
        <v>13.42</v>
      </c>
      <c r="K810" s="2">
        <f>SUMIFS($J$2:$J$3564,$A$2:$A$3564,"&gt;"&amp;E810,$A$2:$A$3564,"&lt;="&amp;A810)</f>
        <v>0</v>
      </c>
      <c r="L810" s="2">
        <f t="shared" si="101"/>
        <v>0</v>
      </c>
      <c r="M810" s="2">
        <f t="shared" si="102"/>
        <v>1</v>
      </c>
      <c r="N810">
        <f t="shared" si="103"/>
        <v>-1.1994146785819277</v>
      </c>
    </row>
    <row r="811" spans="1:14" x14ac:dyDescent="0.3">
      <c r="A811" s="1">
        <v>39877</v>
      </c>
      <c r="B811">
        <v>12.83</v>
      </c>
      <c r="D811">
        <f t="shared" si="96"/>
        <v>4</v>
      </c>
      <c r="E811" s="1">
        <f t="shared" si="97"/>
        <v>39870</v>
      </c>
      <c r="F811" s="1">
        <f t="shared" si="98"/>
        <v>39869</v>
      </c>
      <c r="G811" s="1">
        <f t="shared" si="99"/>
        <v>39868</v>
      </c>
      <c r="H811" s="1">
        <f t="shared" si="100"/>
        <v>39867</v>
      </c>
      <c r="I811" s="2">
        <f>IF(SUMIFS($B$2:$B$3564,$A$2:$A$3564,"="&amp;E811)=0,IF(SUMIFS($B$2:$B$3564,$A$2:$A$3564,"="&amp;F811)=0,IF(SUMIFS($B$2:$B$3564,$A$2:$A$3564,"="&amp;G811)=0,SUMIFS($B$2:$B$3564,$A$2:$A$3564,"="&amp;H811),SUMIFS($B$2:$B$3564,$A$2:$A$3564,"="&amp;G811)),SUMIFS($B$2:$B$3564,$A$2:$A$3564,"="&amp;F811)),SUMIFS($B$2:$B$3564,$A$2:$A$3564,"="&amp;E811))</f>
        <v>13.9</v>
      </c>
      <c r="K811" s="2">
        <f>SUMIFS($J$2:$J$3564,$A$2:$A$3564,"&gt;"&amp;E811,$A$2:$A$3564,"&lt;="&amp;A811)</f>
        <v>0</v>
      </c>
      <c r="L811" s="2">
        <f t="shared" si="101"/>
        <v>0</v>
      </c>
      <c r="M811" s="2">
        <f t="shared" si="102"/>
        <v>1</v>
      </c>
      <c r="N811">
        <f t="shared" si="103"/>
        <v>-8.0102661509101001</v>
      </c>
    </row>
    <row r="812" spans="1:14" x14ac:dyDescent="0.3">
      <c r="A812" s="1">
        <v>39878</v>
      </c>
      <c r="B812">
        <v>12.78</v>
      </c>
      <c r="D812">
        <f t="shared" si="96"/>
        <v>5</v>
      </c>
      <c r="E812" s="1">
        <f t="shared" si="97"/>
        <v>39871</v>
      </c>
      <c r="F812" s="1">
        <f t="shared" si="98"/>
        <v>39870</v>
      </c>
      <c r="G812" s="1">
        <f t="shared" si="99"/>
        <v>39869</v>
      </c>
      <c r="H812" s="1">
        <f t="shared" si="100"/>
        <v>39868</v>
      </c>
      <c r="I812" s="2">
        <f>IF(SUMIFS($B$2:$B$3564,$A$2:$A$3564,"="&amp;E812)=0,IF(SUMIFS($B$2:$B$3564,$A$2:$A$3564,"="&amp;F812)=0,IF(SUMIFS($B$2:$B$3564,$A$2:$A$3564,"="&amp;G812)=0,SUMIFS($B$2:$B$3564,$A$2:$A$3564,"="&amp;H812),SUMIFS($B$2:$B$3564,$A$2:$A$3564,"="&amp;G812)),SUMIFS($B$2:$B$3564,$A$2:$A$3564,"="&amp;F812)),SUMIFS($B$2:$B$3564,$A$2:$A$3564,"="&amp;E812))</f>
        <v>13.73</v>
      </c>
      <c r="K812" s="2">
        <f>SUMIFS($J$2:$J$3564,$A$2:$A$3564,"&gt;"&amp;E812,$A$2:$A$3564,"&lt;="&amp;A812)</f>
        <v>0</v>
      </c>
      <c r="L812" s="2">
        <f t="shared" si="101"/>
        <v>0</v>
      </c>
      <c r="M812" s="2">
        <f t="shared" si="102"/>
        <v>1</v>
      </c>
      <c r="N812">
        <f t="shared" si="103"/>
        <v>-7.1701770830491025</v>
      </c>
    </row>
    <row r="813" spans="1:14" x14ac:dyDescent="0.3">
      <c r="A813" s="1">
        <v>39881</v>
      </c>
      <c r="B813">
        <v>12.49</v>
      </c>
      <c r="D813">
        <f t="shared" si="96"/>
        <v>1</v>
      </c>
      <c r="E813" s="1">
        <f t="shared" si="97"/>
        <v>39874</v>
      </c>
      <c r="F813" s="1">
        <f t="shared" si="98"/>
        <v>39873</v>
      </c>
      <c r="G813" s="1">
        <f t="shared" si="99"/>
        <v>39872</v>
      </c>
      <c r="H813" s="1">
        <f t="shared" si="100"/>
        <v>39871</v>
      </c>
      <c r="I813" s="2">
        <f>IF(SUMIFS($B$2:$B$3564,$A$2:$A$3564,"="&amp;E813)=0,IF(SUMIFS($B$2:$B$3564,$A$2:$A$3564,"="&amp;F813)=0,IF(SUMIFS($B$2:$B$3564,$A$2:$A$3564,"="&amp;G813)=0,SUMIFS($B$2:$B$3564,$A$2:$A$3564,"="&amp;H813),SUMIFS($B$2:$B$3564,$A$2:$A$3564,"="&amp;G813)),SUMIFS($B$2:$B$3564,$A$2:$A$3564,"="&amp;F813)),SUMIFS($B$2:$B$3564,$A$2:$A$3564,"="&amp;E813))</f>
        <v>12.75</v>
      </c>
      <c r="K813" s="2">
        <f>SUMIFS($J$2:$J$3564,$A$2:$A$3564,"&gt;"&amp;E813,$A$2:$A$3564,"&lt;="&amp;A813)</f>
        <v>0</v>
      </c>
      <c r="L813" s="2">
        <f t="shared" si="101"/>
        <v>0</v>
      </c>
      <c r="M813" s="2">
        <f t="shared" si="102"/>
        <v>1</v>
      </c>
      <c r="N813">
        <f t="shared" si="103"/>
        <v>-2.060294746694884</v>
      </c>
    </row>
    <row r="814" spans="1:14" x14ac:dyDescent="0.3">
      <c r="A814" s="1">
        <v>39882</v>
      </c>
      <c r="B814">
        <v>12.59</v>
      </c>
      <c r="D814">
        <f t="shared" si="96"/>
        <v>2</v>
      </c>
      <c r="E814" s="1">
        <f t="shared" si="97"/>
        <v>39875</v>
      </c>
      <c r="F814" s="1">
        <f t="shared" si="98"/>
        <v>39874</v>
      </c>
      <c r="G814" s="1">
        <f t="shared" si="99"/>
        <v>39873</v>
      </c>
      <c r="H814" s="1">
        <f t="shared" si="100"/>
        <v>39872</v>
      </c>
      <c r="I814" s="2">
        <f>IF(SUMIFS($B$2:$B$3564,$A$2:$A$3564,"="&amp;E814)=0,IF(SUMIFS($B$2:$B$3564,$A$2:$A$3564,"="&amp;F814)=0,IF(SUMIFS($B$2:$B$3564,$A$2:$A$3564,"="&amp;G814)=0,SUMIFS($B$2:$B$3564,$A$2:$A$3564,"="&amp;H814),SUMIFS($B$2:$B$3564,$A$2:$A$3564,"="&amp;G814)),SUMIFS($B$2:$B$3564,$A$2:$A$3564,"="&amp;F814)),SUMIFS($B$2:$B$3564,$A$2:$A$3564,"="&amp;E814))</f>
        <v>12.69</v>
      </c>
      <c r="K814" s="2">
        <f>SUMIFS($J$2:$J$3564,$A$2:$A$3564,"&gt;"&amp;E814,$A$2:$A$3564,"&lt;="&amp;A814)</f>
        <v>0</v>
      </c>
      <c r="L814" s="2">
        <f t="shared" si="101"/>
        <v>0</v>
      </c>
      <c r="M814" s="2">
        <f t="shared" si="102"/>
        <v>1</v>
      </c>
      <c r="N814">
        <f t="shared" si="103"/>
        <v>-0.79114336700405063</v>
      </c>
    </row>
    <row r="815" spans="1:14" x14ac:dyDescent="0.3">
      <c r="A815" s="1">
        <v>39883</v>
      </c>
      <c r="B815">
        <v>12.81</v>
      </c>
      <c r="D815">
        <f t="shared" si="96"/>
        <v>3</v>
      </c>
      <c r="E815" s="1">
        <f t="shared" si="97"/>
        <v>39876</v>
      </c>
      <c r="F815" s="1">
        <f t="shared" si="98"/>
        <v>39875</v>
      </c>
      <c r="G815" s="1">
        <f t="shared" si="99"/>
        <v>39874</v>
      </c>
      <c r="H815" s="1">
        <f t="shared" si="100"/>
        <v>39873</v>
      </c>
      <c r="I815" s="2">
        <f>IF(SUMIFS($B$2:$B$3564,$A$2:$A$3564,"="&amp;E815)=0,IF(SUMIFS($B$2:$B$3564,$A$2:$A$3564,"="&amp;F815)=0,IF(SUMIFS($B$2:$B$3564,$A$2:$A$3564,"="&amp;G815)=0,SUMIFS($B$2:$B$3564,$A$2:$A$3564,"="&amp;H815),SUMIFS($B$2:$B$3564,$A$2:$A$3564,"="&amp;G815)),SUMIFS($B$2:$B$3564,$A$2:$A$3564,"="&amp;F815)),SUMIFS($B$2:$B$3564,$A$2:$A$3564,"="&amp;E815))</f>
        <v>13.26</v>
      </c>
      <c r="K815" s="2">
        <f>SUMIFS($J$2:$J$3564,$A$2:$A$3564,"&gt;"&amp;E815,$A$2:$A$3564,"&lt;="&amp;A815)</f>
        <v>0</v>
      </c>
      <c r="L815" s="2">
        <f t="shared" si="101"/>
        <v>0</v>
      </c>
      <c r="M815" s="2">
        <f t="shared" si="102"/>
        <v>1</v>
      </c>
      <c r="N815">
        <f t="shared" si="103"/>
        <v>-3.4525868849073564</v>
      </c>
    </row>
    <row r="816" spans="1:14" x14ac:dyDescent="0.3">
      <c r="A816" s="1">
        <v>39884</v>
      </c>
      <c r="B816">
        <v>13.09</v>
      </c>
      <c r="D816">
        <f t="shared" si="96"/>
        <v>4</v>
      </c>
      <c r="E816" s="1">
        <f t="shared" si="97"/>
        <v>39877</v>
      </c>
      <c r="F816" s="1">
        <f t="shared" si="98"/>
        <v>39876</v>
      </c>
      <c r="G816" s="1">
        <f t="shared" si="99"/>
        <v>39875</v>
      </c>
      <c r="H816" s="1">
        <f t="shared" si="100"/>
        <v>39874</v>
      </c>
      <c r="I816" s="2">
        <f>IF(SUMIFS($B$2:$B$3564,$A$2:$A$3564,"="&amp;E816)=0,IF(SUMIFS($B$2:$B$3564,$A$2:$A$3564,"="&amp;F816)=0,IF(SUMIFS($B$2:$B$3564,$A$2:$A$3564,"="&amp;G816)=0,SUMIFS($B$2:$B$3564,$A$2:$A$3564,"="&amp;H816),SUMIFS($B$2:$B$3564,$A$2:$A$3564,"="&amp;G816)),SUMIFS($B$2:$B$3564,$A$2:$A$3564,"="&amp;F816)),SUMIFS($B$2:$B$3564,$A$2:$A$3564,"="&amp;E816))</f>
        <v>12.83</v>
      </c>
      <c r="K816" s="2">
        <f>SUMIFS($J$2:$J$3564,$A$2:$A$3564,"&gt;"&amp;E816,$A$2:$A$3564,"&lt;="&amp;A816)</f>
        <v>0</v>
      </c>
      <c r="L816" s="2">
        <f t="shared" si="101"/>
        <v>0</v>
      </c>
      <c r="M816" s="2">
        <f t="shared" si="102"/>
        <v>1</v>
      </c>
      <c r="N816">
        <f t="shared" si="103"/>
        <v>2.0062401294263532</v>
      </c>
    </row>
    <row r="817" spans="1:14" x14ac:dyDescent="0.3">
      <c r="A817" s="1">
        <v>39885</v>
      </c>
      <c r="B817">
        <v>12.88</v>
      </c>
      <c r="D817">
        <f t="shared" si="96"/>
        <v>5</v>
      </c>
      <c r="E817" s="1">
        <f t="shared" si="97"/>
        <v>39878</v>
      </c>
      <c r="F817" s="1">
        <f t="shared" si="98"/>
        <v>39877</v>
      </c>
      <c r="G817" s="1">
        <f t="shared" si="99"/>
        <v>39876</v>
      </c>
      <c r="H817" s="1">
        <f t="shared" si="100"/>
        <v>39875</v>
      </c>
      <c r="I817" s="2">
        <f>IF(SUMIFS($B$2:$B$3564,$A$2:$A$3564,"="&amp;E817)=0,IF(SUMIFS($B$2:$B$3564,$A$2:$A$3564,"="&amp;F817)=0,IF(SUMIFS($B$2:$B$3564,$A$2:$A$3564,"="&amp;G817)=0,SUMIFS($B$2:$B$3564,$A$2:$A$3564,"="&amp;H817),SUMIFS($B$2:$B$3564,$A$2:$A$3564,"="&amp;G817)),SUMIFS($B$2:$B$3564,$A$2:$A$3564,"="&amp;F817)),SUMIFS($B$2:$B$3564,$A$2:$A$3564,"="&amp;E817))</f>
        <v>12.78</v>
      </c>
      <c r="K817" s="2">
        <f>SUMIFS($J$2:$J$3564,$A$2:$A$3564,"&gt;"&amp;E817,$A$2:$A$3564,"&lt;="&amp;A817)</f>
        <v>0</v>
      </c>
      <c r="L817" s="2">
        <f t="shared" si="101"/>
        <v>0</v>
      </c>
      <c r="M817" s="2">
        <f t="shared" si="102"/>
        <v>1</v>
      </c>
      <c r="N817">
        <f t="shared" si="103"/>
        <v>0.77942717268189232</v>
      </c>
    </row>
    <row r="818" spans="1:14" x14ac:dyDescent="0.3">
      <c r="A818" s="1">
        <v>39888</v>
      </c>
      <c r="B818">
        <v>12.99</v>
      </c>
      <c r="D818">
        <f t="shared" si="96"/>
        <v>1</v>
      </c>
      <c r="E818" s="1">
        <f t="shared" si="97"/>
        <v>39881</v>
      </c>
      <c r="F818" s="1">
        <f t="shared" si="98"/>
        <v>39880</v>
      </c>
      <c r="G818" s="1">
        <f t="shared" si="99"/>
        <v>39879</v>
      </c>
      <c r="H818" s="1">
        <f t="shared" si="100"/>
        <v>39878</v>
      </c>
      <c r="I818" s="2">
        <f>IF(SUMIFS($B$2:$B$3564,$A$2:$A$3564,"="&amp;E818)=0,IF(SUMIFS($B$2:$B$3564,$A$2:$A$3564,"="&amp;F818)=0,IF(SUMIFS($B$2:$B$3564,$A$2:$A$3564,"="&amp;G818)=0,SUMIFS($B$2:$B$3564,$A$2:$A$3564,"="&amp;H818),SUMIFS($B$2:$B$3564,$A$2:$A$3564,"="&amp;G818)),SUMIFS($B$2:$B$3564,$A$2:$A$3564,"="&amp;F818)),SUMIFS($B$2:$B$3564,$A$2:$A$3564,"="&amp;E818))</f>
        <v>12.49</v>
      </c>
      <c r="K818" s="2">
        <f>SUMIFS($J$2:$J$3564,$A$2:$A$3564,"&gt;"&amp;E818,$A$2:$A$3564,"&lt;="&amp;A818)</f>
        <v>0</v>
      </c>
      <c r="L818" s="2">
        <f t="shared" si="101"/>
        <v>0</v>
      </c>
      <c r="M818" s="2">
        <f t="shared" si="102"/>
        <v>1</v>
      </c>
      <c r="N818">
        <f t="shared" si="103"/>
        <v>3.9251506545021924</v>
      </c>
    </row>
    <row r="819" spans="1:14" x14ac:dyDescent="0.3">
      <c r="A819" s="1">
        <v>39889</v>
      </c>
      <c r="B819">
        <v>13.11</v>
      </c>
      <c r="D819">
        <f t="shared" si="96"/>
        <v>2</v>
      </c>
      <c r="E819" s="1">
        <f t="shared" si="97"/>
        <v>39882</v>
      </c>
      <c r="F819" s="1">
        <f t="shared" si="98"/>
        <v>39881</v>
      </c>
      <c r="G819" s="1">
        <f t="shared" si="99"/>
        <v>39880</v>
      </c>
      <c r="H819" s="1">
        <f t="shared" si="100"/>
        <v>39879</v>
      </c>
      <c r="I819" s="2">
        <f>IF(SUMIFS($B$2:$B$3564,$A$2:$A$3564,"="&amp;E819)=0,IF(SUMIFS($B$2:$B$3564,$A$2:$A$3564,"="&amp;F819)=0,IF(SUMIFS($B$2:$B$3564,$A$2:$A$3564,"="&amp;G819)=0,SUMIFS($B$2:$B$3564,$A$2:$A$3564,"="&amp;H819),SUMIFS($B$2:$B$3564,$A$2:$A$3564,"="&amp;G819)),SUMIFS($B$2:$B$3564,$A$2:$A$3564,"="&amp;F819)),SUMIFS($B$2:$B$3564,$A$2:$A$3564,"="&amp;E819))</f>
        <v>12.59</v>
      </c>
      <c r="K819" s="2">
        <f>SUMIFS($J$2:$J$3564,$A$2:$A$3564,"&gt;"&amp;E819,$A$2:$A$3564,"&lt;="&amp;A819)</f>
        <v>0</v>
      </c>
      <c r="L819" s="2">
        <f t="shared" si="101"/>
        <v>0</v>
      </c>
      <c r="M819" s="2">
        <f t="shared" si="102"/>
        <v>1</v>
      </c>
      <c r="N819">
        <f t="shared" si="103"/>
        <v>4.047244971935271</v>
      </c>
    </row>
    <row r="820" spans="1:14" x14ac:dyDescent="0.3">
      <c r="A820" s="1">
        <v>39890</v>
      </c>
      <c r="B820">
        <v>13.24</v>
      </c>
      <c r="D820">
        <f t="shared" si="96"/>
        <v>3</v>
      </c>
      <c r="E820" s="1">
        <f t="shared" si="97"/>
        <v>39883</v>
      </c>
      <c r="F820" s="1">
        <f t="shared" si="98"/>
        <v>39882</v>
      </c>
      <c r="G820" s="1">
        <f t="shared" si="99"/>
        <v>39881</v>
      </c>
      <c r="H820" s="1">
        <f t="shared" si="100"/>
        <v>39880</v>
      </c>
      <c r="I820" s="2">
        <f>IF(SUMIFS($B$2:$B$3564,$A$2:$A$3564,"="&amp;E820)=0,IF(SUMIFS($B$2:$B$3564,$A$2:$A$3564,"="&amp;F820)=0,IF(SUMIFS($B$2:$B$3564,$A$2:$A$3564,"="&amp;G820)=0,SUMIFS($B$2:$B$3564,$A$2:$A$3564,"="&amp;H820),SUMIFS($B$2:$B$3564,$A$2:$A$3564,"="&amp;G820)),SUMIFS($B$2:$B$3564,$A$2:$A$3564,"="&amp;F820)),SUMIFS($B$2:$B$3564,$A$2:$A$3564,"="&amp;E820))</f>
        <v>12.81</v>
      </c>
      <c r="K820" s="2">
        <f>SUMIFS($J$2:$J$3564,$A$2:$A$3564,"&gt;"&amp;E820,$A$2:$A$3564,"&lt;="&amp;A820)</f>
        <v>0</v>
      </c>
      <c r="L820" s="2">
        <f t="shared" si="101"/>
        <v>0</v>
      </c>
      <c r="M820" s="2">
        <f t="shared" si="102"/>
        <v>1</v>
      </c>
      <c r="N820">
        <f t="shared" si="103"/>
        <v>3.3016434600219311</v>
      </c>
    </row>
    <row r="821" spans="1:14" x14ac:dyDescent="0.3">
      <c r="A821" s="1">
        <v>39891</v>
      </c>
      <c r="B821">
        <v>13.62</v>
      </c>
      <c r="D821">
        <f t="shared" si="96"/>
        <v>4</v>
      </c>
      <c r="E821" s="1">
        <f t="shared" si="97"/>
        <v>39884</v>
      </c>
      <c r="F821" s="1">
        <f t="shared" si="98"/>
        <v>39883</v>
      </c>
      <c r="G821" s="1">
        <f t="shared" si="99"/>
        <v>39882</v>
      </c>
      <c r="H821" s="1">
        <f t="shared" si="100"/>
        <v>39881</v>
      </c>
      <c r="I821" s="2">
        <f>IF(SUMIFS($B$2:$B$3564,$A$2:$A$3564,"="&amp;E821)=0,IF(SUMIFS($B$2:$B$3564,$A$2:$A$3564,"="&amp;F821)=0,IF(SUMIFS($B$2:$B$3564,$A$2:$A$3564,"="&amp;G821)=0,SUMIFS($B$2:$B$3564,$A$2:$A$3564,"="&amp;H821),SUMIFS($B$2:$B$3564,$A$2:$A$3564,"="&amp;G821)),SUMIFS($B$2:$B$3564,$A$2:$A$3564,"="&amp;F821)),SUMIFS($B$2:$B$3564,$A$2:$A$3564,"="&amp;E821))</f>
        <v>13.09</v>
      </c>
      <c r="K821" s="2">
        <f>SUMIFS($J$2:$J$3564,$A$2:$A$3564,"&gt;"&amp;E821,$A$2:$A$3564,"&lt;="&amp;A821)</f>
        <v>0</v>
      </c>
      <c r="L821" s="2">
        <f t="shared" si="101"/>
        <v>0</v>
      </c>
      <c r="M821" s="2">
        <f t="shared" si="102"/>
        <v>1</v>
      </c>
      <c r="N821">
        <f t="shared" si="103"/>
        <v>3.9690720799557626</v>
      </c>
    </row>
    <row r="822" spans="1:14" x14ac:dyDescent="0.3">
      <c r="A822" s="1">
        <v>39892</v>
      </c>
      <c r="B822">
        <v>13.54</v>
      </c>
      <c r="D822">
        <f t="shared" si="96"/>
        <v>5</v>
      </c>
      <c r="E822" s="1">
        <f t="shared" si="97"/>
        <v>39885</v>
      </c>
      <c r="F822" s="1">
        <f t="shared" si="98"/>
        <v>39884</v>
      </c>
      <c r="G822" s="1">
        <f t="shared" si="99"/>
        <v>39883</v>
      </c>
      <c r="H822" s="1">
        <f t="shared" si="100"/>
        <v>39882</v>
      </c>
      <c r="I822" s="2">
        <f>IF(SUMIFS($B$2:$B$3564,$A$2:$A$3564,"="&amp;E822)=0,IF(SUMIFS($B$2:$B$3564,$A$2:$A$3564,"="&amp;F822)=0,IF(SUMIFS($B$2:$B$3564,$A$2:$A$3564,"="&amp;G822)=0,SUMIFS($B$2:$B$3564,$A$2:$A$3564,"="&amp;H822),SUMIFS($B$2:$B$3564,$A$2:$A$3564,"="&amp;G822)),SUMIFS($B$2:$B$3564,$A$2:$A$3564,"="&amp;F822)),SUMIFS($B$2:$B$3564,$A$2:$A$3564,"="&amp;E822))</f>
        <v>12.88</v>
      </c>
      <c r="K822" s="2">
        <f>SUMIFS($J$2:$J$3564,$A$2:$A$3564,"&gt;"&amp;E822,$A$2:$A$3564,"&lt;="&amp;A822)</f>
        <v>0</v>
      </c>
      <c r="L822" s="2">
        <f t="shared" si="101"/>
        <v>0</v>
      </c>
      <c r="M822" s="2">
        <f t="shared" si="102"/>
        <v>1</v>
      </c>
      <c r="N822">
        <f t="shared" si="103"/>
        <v>4.997254680792123</v>
      </c>
    </row>
    <row r="823" spans="1:14" x14ac:dyDescent="0.3">
      <c r="A823" s="1">
        <v>39895</v>
      </c>
      <c r="B823">
        <v>13.41</v>
      </c>
      <c r="D823">
        <f t="shared" si="96"/>
        <v>1</v>
      </c>
      <c r="E823" s="1">
        <f t="shared" si="97"/>
        <v>39888</v>
      </c>
      <c r="F823" s="1">
        <f t="shared" si="98"/>
        <v>39887</v>
      </c>
      <c r="G823" s="1">
        <f t="shared" si="99"/>
        <v>39886</v>
      </c>
      <c r="H823" s="1">
        <f t="shared" si="100"/>
        <v>39885</v>
      </c>
      <c r="I823" s="2">
        <f>IF(SUMIFS($B$2:$B$3564,$A$2:$A$3564,"="&amp;E823)=0,IF(SUMIFS($B$2:$B$3564,$A$2:$A$3564,"="&amp;F823)=0,IF(SUMIFS($B$2:$B$3564,$A$2:$A$3564,"="&amp;G823)=0,SUMIFS($B$2:$B$3564,$A$2:$A$3564,"="&amp;H823),SUMIFS($B$2:$B$3564,$A$2:$A$3564,"="&amp;G823)),SUMIFS($B$2:$B$3564,$A$2:$A$3564,"="&amp;F823)),SUMIFS($B$2:$B$3564,$A$2:$A$3564,"="&amp;E823))</f>
        <v>12.99</v>
      </c>
      <c r="K823" s="2">
        <f>SUMIFS($J$2:$J$3564,$A$2:$A$3564,"&gt;"&amp;E823,$A$2:$A$3564,"&lt;="&amp;A823)</f>
        <v>0</v>
      </c>
      <c r="L823" s="2">
        <f t="shared" si="101"/>
        <v>0</v>
      </c>
      <c r="M823" s="2">
        <f t="shared" si="102"/>
        <v>1</v>
      </c>
      <c r="N823">
        <f t="shared" si="103"/>
        <v>3.1820866611078977</v>
      </c>
    </row>
    <row r="824" spans="1:14" x14ac:dyDescent="0.3">
      <c r="A824" s="1">
        <v>39896</v>
      </c>
      <c r="B824">
        <v>13</v>
      </c>
      <c r="D824">
        <f t="shared" si="96"/>
        <v>2</v>
      </c>
      <c r="E824" s="1">
        <f t="shared" si="97"/>
        <v>39889</v>
      </c>
      <c r="F824" s="1">
        <f t="shared" si="98"/>
        <v>39888</v>
      </c>
      <c r="G824" s="1">
        <f t="shared" si="99"/>
        <v>39887</v>
      </c>
      <c r="H824" s="1">
        <f t="shared" si="100"/>
        <v>39886</v>
      </c>
      <c r="I824" s="2">
        <f>IF(SUMIFS($B$2:$B$3564,$A$2:$A$3564,"="&amp;E824)=0,IF(SUMIFS($B$2:$B$3564,$A$2:$A$3564,"="&amp;F824)=0,IF(SUMIFS($B$2:$B$3564,$A$2:$A$3564,"="&amp;G824)=0,SUMIFS($B$2:$B$3564,$A$2:$A$3564,"="&amp;H824),SUMIFS($B$2:$B$3564,$A$2:$A$3564,"="&amp;G824)),SUMIFS($B$2:$B$3564,$A$2:$A$3564,"="&amp;F824)),SUMIFS($B$2:$B$3564,$A$2:$A$3564,"="&amp;E824))</f>
        <v>13.11</v>
      </c>
      <c r="K824" s="2">
        <f>SUMIFS($J$2:$J$3564,$A$2:$A$3564,"&gt;"&amp;E824,$A$2:$A$3564,"&lt;="&amp;A824)</f>
        <v>0</v>
      </c>
      <c r="L824" s="2">
        <f t="shared" si="101"/>
        <v>0</v>
      </c>
      <c r="M824" s="2">
        <f t="shared" si="102"/>
        <v>1</v>
      </c>
      <c r="N824">
        <f t="shared" si="103"/>
        <v>-0.84259403140717115</v>
      </c>
    </row>
    <row r="825" spans="1:14" x14ac:dyDescent="0.3">
      <c r="A825" s="1">
        <v>39897</v>
      </c>
      <c r="B825">
        <v>12.82</v>
      </c>
      <c r="D825">
        <f t="shared" si="96"/>
        <v>3</v>
      </c>
      <c r="E825" s="1">
        <f t="shared" si="97"/>
        <v>39890</v>
      </c>
      <c r="F825" s="1">
        <f t="shared" si="98"/>
        <v>39889</v>
      </c>
      <c r="G825" s="1">
        <f t="shared" si="99"/>
        <v>39888</v>
      </c>
      <c r="H825" s="1">
        <f t="shared" si="100"/>
        <v>39887</v>
      </c>
      <c r="I825" s="2">
        <f>IF(SUMIFS($B$2:$B$3564,$A$2:$A$3564,"="&amp;E825)=0,IF(SUMIFS($B$2:$B$3564,$A$2:$A$3564,"="&amp;F825)=0,IF(SUMIFS($B$2:$B$3564,$A$2:$A$3564,"="&amp;G825)=0,SUMIFS($B$2:$B$3564,$A$2:$A$3564,"="&amp;H825),SUMIFS($B$2:$B$3564,$A$2:$A$3564,"="&amp;G825)),SUMIFS($B$2:$B$3564,$A$2:$A$3564,"="&amp;F825)),SUMIFS($B$2:$B$3564,$A$2:$A$3564,"="&amp;E825))</f>
        <v>13.24</v>
      </c>
      <c r="K825" s="2">
        <f>SUMIFS($J$2:$J$3564,$A$2:$A$3564,"&gt;"&amp;E825,$A$2:$A$3564,"&lt;="&amp;A825)</f>
        <v>0</v>
      </c>
      <c r="L825" s="2">
        <f t="shared" si="101"/>
        <v>0</v>
      </c>
      <c r="M825" s="2">
        <f t="shared" si="102"/>
        <v>1</v>
      </c>
      <c r="N825">
        <f t="shared" si="103"/>
        <v>-3.2236099016338184</v>
      </c>
    </row>
    <row r="826" spans="1:14" x14ac:dyDescent="0.3">
      <c r="A826" s="1">
        <v>39898</v>
      </c>
      <c r="B826">
        <v>12.75</v>
      </c>
      <c r="D826">
        <f t="shared" si="96"/>
        <v>4</v>
      </c>
      <c r="E826" s="1">
        <f t="shared" si="97"/>
        <v>39891</v>
      </c>
      <c r="F826" s="1">
        <f t="shared" si="98"/>
        <v>39890</v>
      </c>
      <c r="G826" s="1">
        <f t="shared" si="99"/>
        <v>39889</v>
      </c>
      <c r="H826" s="1">
        <f t="shared" si="100"/>
        <v>39888</v>
      </c>
      <c r="I826" s="2">
        <f>IF(SUMIFS($B$2:$B$3564,$A$2:$A$3564,"="&amp;E826)=0,IF(SUMIFS($B$2:$B$3564,$A$2:$A$3564,"="&amp;F826)=0,IF(SUMIFS($B$2:$B$3564,$A$2:$A$3564,"="&amp;G826)=0,SUMIFS($B$2:$B$3564,$A$2:$A$3564,"="&amp;H826),SUMIFS($B$2:$B$3564,$A$2:$A$3564,"="&amp;G826)),SUMIFS($B$2:$B$3564,$A$2:$A$3564,"="&amp;F826)),SUMIFS($B$2:$B$3564,$A$2:$A$3564,"="&amp;E826))</f>
        <v>13.62</v>
      </c>
      <c r="K826" s="2">
        <f>SUMIFS($J$2:$J$3564,$A$2:$A$3564,"&gt;"&amp;E826,$A$2:$A$3564,"&lt;="&amp;A826)</f>
        <v>0</v>
      </c>
      <c r="L826" s="2">
        <f t="shared" si="101"/>
        <v>0</v>
      </c>
      <c r="M826" s="2">
        <f t="shared" si="102"/>
        <v>1</v>
      </c>
      <c r="N826">
        <f t="shared" si="103"/>
        <v>-6.6008029116931084</v>
      </c>
    </row>
    <row r="827" spans="1:14" x14ac:dyDescent="0.3">
      <c r="A827" s="1">
        <v>39899</v>
      </c>
      <c r="B827">
        <v>12.62</v>
      </c>
      <c r="D827">
        <f t="shared" si="96"/>
        <v>5</v>
      </c>
      <c r="E827" s="1">
        <f t="shared" si="97"/>
        <v>39892</v>
      </c>
      <c r="F827" s="1">
        <f t="shared" si="98"/>
        <v>39891</v>
      </c>
      <c r="G827" s="1">
        <f t="shared" si="99"/>
        <v>39890</v>
      </c>
      <c r="H827" s="1">
        <f t="shared" si="100"/>
        <v>39889</v>
      </c>
      <c r="I827" s="2">
        <f>IF(SUMIFS($B$2:$B$3564,$A$2:$A$3564,"="&amp;E827)=0,IF(SUMIFS($B$2:$B$3564,$A$2:$A$3564,"="&amp;F827)=0,IF(SUMIFS($B$2:$B$3564,$A$2:$A$3564,"="&amp;G827)=0,SUMIFS($B$2:$B$3564,$A$2:$A$3564,"="&amp;H827),SUMIFS($B$2:$B$3564,$A$2:$A$3564,"="&amp;G827)),SUMIFS($B$2:$B$3564,$A$2:$A$3564,"="&amp;F827)),SUMIFS($B$2:$B$3564,$A$2:$A$3564,"="&amp;E827))</f>
        <v>13.54</v>
      </c>
      <c r="K827" s="2">
        <f>SUMIFS($J$2:$J$3564,$A$2:$A$3564,"&gt;"&amp;E827,$A$2:$A$3564,"&lt;="&amp;A827)</f>
        <v>0</v>
      </c>
      <c r="L827" s="2">
        <f t="shared" si="101"/>
        <v>0</v>
      </c>
      <c r="M827" s="2">
        <f t="shared" si="102"/>
        <v>1</v>
      </c>
      <c r="N827">
        <f t="shared" si="103"/>
        <v>-7.036541037106181</v>
      </c>
    </row>
    <row r="828" spans="1:14" x14ac:dyDescent="0.3">
      <c r="A828" s="1">
        <v>39902</v>
      </c>
      <c r="B828">
        <v>12.48</v>
      </c>
      <c r="D828">
        <f t="shared" si="96"/>
        <v>1</v>
      </c>
      <c r="E828" s="1">
        <f t="shared" si="97"/>
        <v>39895</v>
      </c>
      <c r="F828" s="1">
        <f t="shared" si="98"/>
        <v>39894</v>
      </c>
      <c r="G828" s="1">
        <f t="shared" si="99"/>
        <v>39893</v>
      </c>
      <c r="H828" s="1">
        <f t="shared" si="100"/>
        <v>39892</v>
      </c>
      <c r="I828" s="2">
        <f>IF(SUMIFS($B$2:$B$3564,$A$2:$A$3564,"="&amp;E828)=0,IF(SUMIFS($B$2:$B$3564,$A$2:$A$3564,"="&amp;F828)=0,IF(SUMIFS($B$2:$B$3564,$A$2:$A$3564,"="&amp;G828)=0,SUMIFS($B$2:$B$3564,$A$2:$A$3564,"="&amp;H828),SUMIFS($B$2:$B$3564,$A$2:$A$3564,"="&amp;G828)),SUMIFS($B$2:$B$3564,$A$2:$A$3564,"="&amp;F828)),SUMIFS($B$2:$B$3564,$A$2:$A$3564,"="&amp;E828))</f>
        <v>13.41</v>
      </c>
      <c r="K828" s="2">
        <f>SUMIFS($J$2:$J$3564,$A$2:$A$3564,"&gt;"&amp;E828,$A$2:$A$3564,"&lt;="&amp;A828)</f>
        <v>0</v>
      </c>
      <c r="L828" s="2">
        <f t="shared" si="101"/>
        <v>0</v>
      </c>
      <c r="M828" s="2">
        <f t="shared" si="102"/>
        <v>1</v>
      </c>
      <c r="N828">
        <f t="shared" si="103"/>
        <v>-7.1873334352305491</v>
      </c>
    </row>
    <row r="829" spans="1:14" x14ac:dyDescent="0.3">
      <c r="A829" s="1">
        <v>39903</v>
      </c>
      <c r="B829">
        <v>12.67</v>
      </c>
      <c r="D829">
        <f t="shared" si="96"/>
        <v>2</v>
      </c>
      <c r="E829" s="1">
        <f t="shared" si="97"/>
        <v>39896</v>
      </c>
      <c r="F829" s="1">
        <f t="shared" si="98"/>
        <v>39895</v>
      </c>
      <c r="G829" s="1">
        <f t="shared" si="99"/>
        <v>39894</v>
      </c>
      <c r="H829" s="1">
        <f t="shared" si="100"/>
        <v>39893</v>
      </c>
      <c r="I829" s="2">
        <f>IF(SUMIFS($B$2:$B$3564,$A$2:$A$3564,"="&amp;E829)=0,IF(SUMIFS($B$2:$B$3564,$A$2:$A$3564,"="&amp;F829)=0,IF(SUMIFS($B$2:$B$3564,$A$2:$A$3564,"="&amp;G829)=0,SUMIFS($B$2:$B$3564,$A$2:$A$3564,"="&amp;H829),SUMIFS($B$2:$B$3564,$A$2:$A$3564,"="&amp;G829)),SUMIFS($B$2:$B$3564,$A$2:$A$3564,"="&amp;F829)),SUMIFS($B$2:$B$3564,$A$2:$A$3564,"="&amp;E829))</f>
        <v>13</v>
      </c>
      <c r="K829" s="2">
        <f>SUMIFS($J$2:$J$3564,$A$2:$A$3564,"&gt;"&amp;E829,$A$2:$A$3564,"&lt;="&amp;A829)</f>
        <v>0</v>
      </c>
      <c r="L829" s="2">
        <f t="shared" si="101"/>
        <v>0</v>
      </c>
      <c r="M829" s="2">
        <f t="shared" si="102"/>
        <v>1</v>
      </c>
      <c r="N829">
        <f t="shared" si="103"/>
        <v>-2.5712363128489004</v>
      </c>
    </row>
    <row r="830" spans="1:14" x14ac:dyDescent="0.3">
      <c r="A830" s="1">
        <v>39904</v>
      </c>
      <c r="B830">
        <v>12.73</v>
      </c>
      <c r="D830">
        <f t="shared" si="96"/>
        <v>3</v>
      </c>
      <c r="E830" s="1">
        <f t="shared" si="97"/>
        <v>39897</v>
      </c>
      <c r="F830" s="1">
        <f t="shared" si="98"/>
        <v>39896</v>
      </c>
      <c r="G830" s="1">
        <f t="shared" si="99"/>
        <v>39895</v>
      </c>
      <c r="H830" s="1">
        <f t="shared" si="100"/>
        <v>39894</v>
      </c>
      <c r="I830" s="2">
        <f>IF(SUMIFS($B$2:$B$3564,$A$2:$A$3564,"="&amp;E830)=0,IF(SUMIFS($B$2:$B$3564,$A$2:$A$3564,"="&amp;F830)=0,IF(SUMIFS($B$2:$B$3564,$A$2:$A$3564,"="&amp;G830)=0,SUMIFS($B$2:$B$3564,$A$2:$A$3564,"="&amp;H830),SUMIFS($B$2:$B$3564,$A$2:$A$3564,"="&amp;G830)),SUMIFS($B$2:$B$3564,$A$2:$A$3564,"="&amp;F830)),SUMIFS($B$2:$B$3564,$A$2:$A$3564,"="&amp;E830))</f>
        <v>12.82</v>
      </c>
      <c r="K830" s="2">
        <f>SUMIFS($J$2:$J$3564,$A$2:$A$3564,"&gt;"&amp;E830,$A$2:$A$3564,"&lt;="&amp;A830)</f>
        <v>0</v>
      </c>
      <c r="L830" s="2">
        <f t="shared" si="101"/>
        <v>0</v>
      </c>
      <c r="M830" s="2">
        <f t="shared" si="102"/>
        <v>1</v>
      </c>
      <c r="N830">
        <f t="shared" si="103"/>
        <v>-0.70450389232087851</v>
      </c>
    </row>
    <row r="831" spans="1:14" x14ac:dyDescent="0.3">
      <c r="A831" s="1">
        <v>39905</v>
      </c>
      <c r="B831">
        <v>13.06</v>
      </c>
      <c r="D831">
        <f t="shared" si="96"/>
        <v>4</v>
      </c>
      <c r="E831" s="1">
        <f t="shared" si="97"/>
        <v>39898</v>
      </c>
      <c r="F831" s="1">
        <f t="shared" si="98"/>
        <v>39897</v>
      </c>
      <c r="G831" s="1">
        <f t="shared" si="99"/>
        <v>39896</v>
      </c>
      <c r="H831" s="1">
        <f t="shared" si="100"/>
        <v>39895</v>
      </c>
      <c r="I831" s="2">
        <f>IF(SUMIFS($B$2:$B$3564,$A$2:$A$3564,"="&amp;E831)=0,IF(SUMIFS($B$2:$B$3564,$A$2:$A$3564,"="&amp;F831)=0,IF(SUMIFS($B$2:$B$3564,$A$2:$A$3564,"="&amp;G831)=0,SUMIFS($B$2:$B$3564,$A$2:$A$3564,"="&amp;H831),SUMIFS($B$2:$B$3564,$A$2:$A$3564,"="&amp;G831)),SUMIFS($B$2:$B$3564,$A$2:$A$3564,"="&amp;F831)),SUMIFS($B$2:$B$3564,$A$2:$A$3564,"="&amp;E831))</f>
        <v>12.75</v>
      </c>
      <c r="K831" s="2">
        <f>SUMIFS($J$2:$J$3564,$A$2:$A$3564,"&gt;"&amp;E831,$A$2:$A$3564,"&lt;="&amp;A831)</f>
        <v>0</v>
      </c>
      <c r="L831" s="2">
        <f t="shared" si="101"/>
        <v>0</v>
      </c>
      <c r="M831" s="2">
        <f t="shared" si="102"/>
        <v>1</v>
      </c>
      <c r="N831">
        <f t="shared" si="103"/>
        <v>2.4022852243849937</v>
      </c>
    </row>
    <row r="832" spans="1:14" x14ac:dyDescent="0.3">
      <c r="A832" s="1">
        <v>39906</v>
      </c>
      <c r="B832">
        <v>12.55</v>
      </c>
      <c r="D832">
        <f t="shared" si="96"/>
        <v>5</v>
      </c>
      <c r="E832" s="1">
        <f t="shared" si="97"/>
        <v>39899</v>
      </c>
      <c r="F832" s="1">
        <f t="shared" si="98"/>
        <v>39898</v>
      </c>
      <c r="G832" s="1">
        <f t="shared" si="99"/>
        <v>39897</v>
      </c>
      <c r="H832" s="1">
        <f t="shared" si="100"/>
        <v>39896</v>
      </c>
      <c r="I832" s="2">
        <f>IF(SUMIFS($B$2:$B$3564,$A$2:$A$3564,"="&amp;E832)=0,IF(SUMIFS($B$2:$B$3564,$A$2:$A$3564,"="&amp;F832)=0,IF(SUMIFS($B$2:$B$3564,$A$2:$A$3564,"="&amp;G832)=0,SUMIFS($B$2:$B$3564,$A$2:$A$3564,"="&amp;H832),SUMIFS($B$2:$B$3564,$A$2:$A$3564,"="&amp;G832)),SUMIFS($B$2:$B$3564,$A$2:$A$3564,"="&amp;F832)),SUMIFS($B$2:$B$3564,$A$2:$A$3564,"="&amp;E832))</f>
        <v>12.62</v>
      </c>
      <c r="K832" s="2">
        <f>SUMIFS($J$2:$J$3564,$A$2:$A$3564,"&gt;"&amp;E832,$A$2:$A$3564,"&lt;="&amp;A832)</f>
        <v>0</v>
      </c>
      <c r="L832" s="2">
        <f t="shared" si="101"/>
        <v>0</v>
      </c>
      <c r="M832" s="2">
        <f t="shared" si="102"/>
        <v>1</v>
      </c>
      <c r="N832">
        <f t="shared" si="103"/>
        <v>-0.5562191535274047</v>
      </c>
    </row>
    <row r="833" spans="1:14" x14ac:dyDescent="0.3">
      <c r="A833" s="1">
        <v>39909</v>
      </c>
      <c r="B833">
        <v>12.22</v>
      </c>
      <c r="D833">
        <f t="shared" si="96"/>
        <v>1</v>
      </c>
      <c r="E833" s="1">
        <f t="shared" si="97"/>
        <v>39902</v>
      </c>
      <c r="F833" s="1">
        <f t="shared" si="98"/>
        <v>39901</v>
      </c>
      <c r="G833" s="1">
        <f t="shared" si="99"/>
        <v>39900</v>
      </c>
      <c r="H833" s="1">
        <f t="shared" si="100"/>
        <v>39899</v>
      </c>
      <c r="I833" s="2">
        <f>IF(SUMIFS($B$2:$B$3564,$A$2:$A$3564,"="&amp;E833)=0,IF(SUMIFS($B$2:$B$3564,$A$2:$A$3564,"="&amp;F833)=0,IF(SUMIFS($B$2:$B$3564,$A$2:$A$3564,"="&amp;G833)=0,SUMIFS($B$2:$B$3564,$A$2:$A$3564,"="&amp;H833),SUMIFS($B$2:$B$3564,$A$2:$A$3564,"="&amp;G833)),SUMIFS($B$2:$B$3564,$A$2:$A$3564,"="&amp;F833)),SUMIFS($B$2:$B$3564,$A$2:$A$3564,"="&amp;E833))</f>
        <v>12.48</v>
      </c>
      <c r="K833" s="2">
        <f>SUMIFS($J$2:$J$3564,$A$2:$A$3564,"&gt;"&amp;E833,$A$2:$A$3564,"&lt;="&amp;A833)</f>
        <v>0</v>
      </c>
      <c r="L833" s="2">
        <f t="shared" si="101"/>
        <v>0</v>
      </c>
      <c r="M833" s="2">
        <f t="shared" si="102"/>
        <v>1</v>
      </c>
      <c r="N833">
        <f t="shared" si="103"/>
        <v>-2.105340919783238</v>
      </c>
    </row>
    <row r="834" spans="1:14" x14ac:dyDescent="0.3">
      <c r="A834" s="1">
        <v>39910</v>
      </c>
      <c r="B834">
        <v>12.23</v>
      </c>
      <c r="D834">
        <f t="shared" si="96"/>
        <v>2</v>
      </c>
      <c r="E834" s="1">
        <f t="shared" si="97"/>
        <v>39903</v>
      </c>
      <c r="F834" s="1">
        <f t="shared" si="98"/>
        <v>39902</v>
      </c>
      <c r="G834" s="1">
        <f t="shared" si="99"/>
        <v>39901</v>
      </c>
      <c r="H834" s="1">
        <f t="shared" si="100"/>
        <v>39900</v>
      </c>
      <c r="I834" s="2">
        <f>IF(SUMIFS($B$2:$B$3564,$A$2:$A$3564,"="&amp;E834)=0,IF(SUMIFS($B$2:$B$3564,$A$2:$A$3564,"="&amp;F834)=0,IF(SUMIFS($B$2:$B$3564,$A$2:$A$3564,"="&amp;G834)=0,SUMIFS($B$2:$B$3564,$A$2:$A$3564,"="&amp;H834),SUMIFS($B$2:$B$3564,$A$2:$A$3564,"="&amp;G834)),SUMIFS($B$2:$B$3564,$A$2:$A$3564,"="&amp;F834)),SUMIFS($B$2:$B$3564,$A$2:$A$3564,"="&amp;E834))</f>
        <v>12.67</v>
      </c>
      <c r="K834" s="2">
        <f>SUMIFS($J$2:$J$3564,$A$2:$A$3564,"&gt;"&amp;E834,$A$2:$A$3564,"&lt;="&amp;A834)</f>
        <v>0</v>
      </c>
      <c r="L834" s="2">
        <f t="shared" si="101"/>
        <v>0</v>
      </c>
      <c r="M834" s="2">
        <f t="shared" si="102"/>
        <v>1</v>
      </c>
      <c r="N834">
        <f t="shared" si="103"/>
        <v>-3.5345044633966669</v>
      </c>
    </row>
    <row r="835" spans="1:14" x14ac:dyDescent="0.3">
      <c r="A835" s="1">
        <v>39911</v>
      </c>
      <c r="B835">
        <v>12.38</v>
      </c>
      <c r="D835">
        <f t="shared" ref="D835:D898" si="104">WEEKDAY(A835,2)</f>
        <v>3</v>
      </c>
      <c r="E835" s="1">
        <f t="shared" si="97"/>
        <v>39904</v>
      </c>
      <c r="F835" s="1">
        <f t="shared" si="98"/>
        <v>39903</v>
      </c>
      <c r="G835" s="1">
        <f t="shared" si="99"/>
        <v>39902</v>
      </c>
      <c r="H835" s="1">
        <f t="shared" si="100"/>
        <v>39901</v>
      </c>
      <c r="I835" s="2">
        <f>IF(SUMIFS($B$2:$B$3564,$A$2:$A$3564,"="&amp;E835)=0,IF(SUMIFS($B$2:$B$3564,$A$2:$A$3564,"="&amp;F835)=0,IF(SUMIFS($B$2:$B$3564,$A$2:$A$3564,"="&amp;G835)=0,SUMIFS($B$2:$B$3564,$A$2:$A$3564,"="&amp;H835),SUMIFS($B$2:$B$3564,$A$2:$A$3564,"="&amp;G835)),SUMIFS($B$2:$B$3564,$A$2:$A$3564,"="&amp;F835)),SUMIFS($B$2:$B$3564,$A$2:$A$3564,"="&amp;E835))</f>
        <v>12.73</v>
      </c>
      <c r="K835" s="2">
        <f>SUMIFS($J$2:$J$3564,$A$2:$A$3564,"&gt;"&amp;E835,$A$2:$A$3564,"&lt;="&amp;A835)</f>
        <v>0</v>
      </c>
      <c r="L835" s="2">
        <f t="shared" si="101"/>
        <v>0</v>
      </c>
      <c r="M835" s="2">
        <f t="shared" si="102"/>
        <v>1</v>
      </c>
      <c r="N835">
        <f t="shared" si="103"/>
        <v>-2.7879145312865115</v>
      </c>
    </row>
    <row r="836" spans="1:14" x14ac:dyDescent="0.3">
      <c r="A836" s="1">
        <v>39912</v>
      </c>
      <c r="B836">
        <v>12.74</v>
      </c>
      <c r="C836">
        <v>13.31</v>
      </c>
      <c r="D836">
        <f t="shared" si="104"/>
        <v>4</v>
      </c>
      <c r="E836" s="1">
        <f t="shared" si="97"/>
        <v>39905</v>
      </c>
      <c r="F836" s="1">
        <f t="shared" si="98"/>
        <v>39904</v>
      </c>
      <c r="G836" s="1">
        <f t="shared" si="99"/>
        <v>39903</v>
      </c>
      <c r="H836" s="1">
        <f t="shared" si="100"/>
        <v>39902</v>
      </c>
      <c r="I836" s="2">
        <f>IF(SUMIFS($B$2:$B$3564,$A$2:$A$3564,"="&amp;E836)=0,IF(SUMIFS($B$2:$B$3564,$A$2:$A$3564,"="&amp;F836)=0,IF(SUMIFS($B$2:$B$3564,$A$2:$A$3564,"="&amp;G836)=0,SUMIFS($B$2:$B$3564,$A$2:$A$3564,"="&amp;H836),SUMIFS($B$2:$B$3564,$A$2:$A$3564,"="&amp;G836)),SUMIFS($B$2:$B$3564,$A$2:$A$3564,"="&amp;F836)),SUMIFS($B$2:$B$3564,$A$2:$A$3564,"="&amp;E836))</f>
        <v>13.06</v>
      </c>
      <c r="K836" s="2">
        <f>SUMIFS($J$2:$J$3564,$A$2:$A$3564,"&gt;"&amp;E836,$A$2:$A$3564,"&lt;="&amp;A836)</f>
        <v>0</v>
      </c>
      <c r="L836" s="2">
        <f t="shared" si="101"/>
        <v>0</v>
      </c>
      <c r="M836" s="2">
        <f t="shared" si="102"/>
        <v>1</v>
      </c>
      <c r="N836">
        <f t="shared" si="103"/>
        <v>-2.4807473704267728</v>
      </c>
    </row>
    <row r="837" spans="1:14" x14ac:dyDescent="0.3">
      <c r="A837" s="1">
        <v>39916</v>
      </c>
      <c r="B837">
        <v>13.77</v>
      </c>
      <c r="D837">
        <f t="shared" si="104"/>
        <v>1</v>
      </c>
      <c r="E837" s="1">
        <f t="shared" si="97"/>
        <v>39909</v>
      </c>
      <c r="F837" s="1">
        <f t="shared" si="98"/>
        <v>39908</v>
      </c>
      <c r="G837" s="1">
        <f t="shared" si="99"/>
        <v>39907</v>
      </c>
      <c r="H837" s="1">
        <f t="shared" si="100"/>
        <v>39906</v>
      </c>
      <c r="I837" s="2">
        <f>IF(SUMIFS($B$2:$B$3564,$A$2:$A$3564,"="&amp;E837)=0,IF(SUMIFS($B$2:$B$3564,$A$2:$A$3564,"="&amp;F837)=0,IF(SUMIFS($B$2:$B$3564,$A$2:$A$3564,"="&amp;G837)=0,SUMIFS($B$2:$B$3564,$A$2:$A$3564,"="&amp;H837),SUMIFS($B$2:$B$3564,$A$2:$A$3564,"="&amp;G837)),SUMIFS($B$2:$B$3564,$A$2:$A$3564,"="&amp;F837)),SUMIFS($B$2:$B$3564,$A$2:$A$3564,"="&amp;E837))</f>
        <v>12.22</v>
      </c>
      <c r="J837">
        <v>13.31</v>
      </c>
      <c r="K837" s="2">
        <f>SUMIFS($J$2:$J$3564,$A$2:$A$3564,"&gt;"&amp;E837,$A$2:$A$3564,"&lt;="&amp;A837)</f>
        <v>13.31</v>
      </c>
      <c r="L837" s="2">
        <f t="shared" si="101"/>
        <v>12.74</v>
      </c>
      <c r="M837" s="2">
        <f t="shared" si="102"/>
        <v>0.95717505634861</v>
      </c>
      <c r="N837">
        <f t="shared" si="103"/>
        <v>7.5649376734110971</v>
      </c>
    </row>
    <row r="838" spans="1:14" x14ac:dyDescent="0.3">
      <c r="A838" s="1">
        <v>39917</v>
      </c>
      <c r="B838">
        <v>13.67</v>
      </c>
      <c r="D838">
        <f t="shared" si="104"/>
        <v>2</v>
      </c>
      <c r="E838" s="1">
        <f t="shared" si="97"/>
        <v>39910</v>
      </c>
      <c r="F838" s="1">
        <f t="shared" si="98"/>
        <v>39909</v>
      </c>
      <c r="G838" s="1">
        <f t="shared" si="99"/>
        <v>39908</v>
      </c>
      <c r="H838" s="1">
        <f t="shared" si="100"/>
        <v>39907</v>
      </c>
      <c r="I838" s="2">
        <f>IF(SUMIFS($B$2:$B$3564,$A$2:$A$3564,"="&amp;E838)=0,IF(SUMIFS($B$2:$B$3564,$A$2:$A$3564,"="&amp;F838)=0,IF(SUMIFS($B$2:$B$3564,$A$2:$A$3564,"="&amp;G838)=0,SUMIFS($B$2:$B$3564,$A$2:$A$3564,"="&amp;H838),SUMIFS($B$2:$B$3564,$A$2:$A$3564,"="&amp;G838)),SUMIFS($B$2:$B$3564,$A$2:$A$3564,"="&amp;F838)),SUMIFS($B$2:$B$3564,$A$2:$A$3564,"="&amp;E838))</f>
        <v>12.23</v>
      </c>
      <c r="K838" s="2">
        <f>SUMIFS($J$2:$J$3564,$A$2:$A$3564,"&gt;"&amp;E838,$A$2:$A$3564,"&lt;="&amp;A838)</f>
        <v>13.31</v>
      </c>
      <c r="L838" s="2">
        <f t="shared" si="101"/>
        <v>12.74</v>
      </c>
      <c r="M838" s="2">
        <f t="shared" si="102"/>
        <v>0.95717505634861</v>
      </c>
      <c r="N838">
        <f t="shared" si="103"/>
        <v>6.7542718773774029</v>
      </c>
    </row>
    <row r="839" spans="1:14" x14ac:dyDescent="0.3">
      <c r="A839" s="1">
        <v>39918</v>
      </c>
      <c r="B839">
        <v>13.56</v>
      </c>
      <c r="D839">
        <f t="shared" si="104"/>
        <v>3</v>
      </c>
      <c r="E839" s="1">
        <f t="shared" si="97"/>
        <v>39911</v>
      </c>
      <c r="F839" s="1">
        <f t="shared" si="98"/>
        <v>39910</v>
      </c>
      <c r="G839" s="1">
        <f t="shared" si="99"/>
        <v>39909</v>
      </c>
      <c r="H839" s="1">
        <f t="shared" si="100"/>
        <v>39908</v>
      </c>
      <c r="I839" s="2">
        <f>IF(SUMIFS($B$2:$B$3564,$A$2:$A$3564,"="&amp;E839)=0,IF(SUMIFS($B$2:$B$3564,$A$2:$A$3564,"="&amp;F839)=0,IF(SUMIFS($B$2:$B$3564,$A$2:$A$3564,"="&amp;G839)=0,SUMIFS($B$2:$B$3564,$A$2:$A$3564,"="&amp;H839),SUMIFS($B$2:$B$3564,$A$2:$A$3564,"="&amp;G839)),SUMIFS($B$2:$B$3564,$A$2:$A$3564,"="&amp;F839)),SUMIFS($B$2:$B$3564,$A$2:$A$3564,"="&amp;E839))</f>
        <v>12.38</v>
      </c>
      <c r="K839" s="2">
        <f>SUMIFS($J$2:$J$3564,$A$2:$A$3564,"&gt;"&amp;E839,$A$2:$A$3564,"&lt;="&amp;A839)</f>
        <v>13.31</v>
      </c>
      <c r="L839" s="2">
        <f t="shared" si="101"/>
        <v>12.74</v>
      </c>
      <c r="M839" s="2">
        <f t="shared" si="102"/>
        <v>0.95717505634861</v>
      </c>
      <c r="N839">
        <f t="shared" si="103"/>
        <v>4.7273032992796393</v>
      </c>
    </row>
    <row r="840" spans="1:14" x14ac:dyDescent="0.3">
      <c r="A840" s="1">
        <v>39919</v>
      </c>
      <c r="B840">
        <v>13.35</v>
      </c>
      <c r="D840">
        <f t="shared" si="104"/>
        <v>4</v>
      </c>
      <c r="E840" s="1">
        <f t="shared" ref="E840:E903" si="105">A840-7</f>
        <v>39912</v>
      </c>
      <c r="F840" s="1">
        <f t="shared" si="98"/>
        <v>39911</v>
      </c>
      <c r="G840" s="1">
        <f t="shared" si="99"/>
        <v>39910</v>
      </c>
      <c r="H840" s="1">
        <f t="shared" si="100"/>
        <v>39909</v>
      </c>
      <c r="I840" s="2">
        <f>IF(SUMIFS($B$2:$B$3564,$A$2:$A$3564,"="&amp;E840)=0,IF(SUMIFS($B$2:$B$3564,$A$2:$A$3564,"="&amp;F840)=0,IF(SUMIFS($B$2:$B$3564,$A$2:$A$3564,"="&amp;G840)=0,SUMIFS($B$2:$B$3564,$A$2:$A$3564,"="&amp;H840),SUMIFS($B$2:$B$3564,$A$2:$A$3564,"="&amp;G840)),SUMIFS($B$2:$B$3564,$A$2:$A$3564,"="&amp;F840)),SUMIFS($B$2:$B$3564,$A$2:$A$3564,"="&amp;E840))</f>
        <v>12.74</v>
      </c>
      <c r="K840" s="2">
        <f>SUMIFS($J$2:$J$3564,$A$2:$A$3564,"&gt;"&amp;E840,$A$2:$A$3564,"&lt;="&amp;A840)</f>
        <v>13.31</v>
      </c>
      <c r="L840" s="2">
        <f t="shared" si="101"/>
        <v>12.74</v>
      </c>
      <c r="M840" s="2">
        <f t="shared" si="102"/>
        <v>0.95717505634861</v>
      </c>
      <c r="N840">
        <f t="shared" si="103"/>
        <v>0.30007524392382418</v>
      </c>
    </row>
    <row r="841" spans="1:14" x14ac:dyDescent="0.3">
      <c r="A841" s="1">
        <v>39920</v>
      </c>
      <c r="B841">
        <v>13.66</v>
      </c>
      <c r="D841">
        <f t="shared" si="104"/>
        <v>5</v>
      </c>
      <c r="E841" s="1">
        <f t="shared" si="105"/>
        <v>39913</v>
      </c>
      <c r="F841" s="1">
        <f t="shared" ref="F841:F904" si="106">E841-1</f>
        <v>39912</v>
      </c>
      <c r="G841" s="1">
        <f t="shared" ref="G841:G904" si="107">E841-2</f>
        <v>39911</v>
      </c>
      <c r="H841" s="1">
        <f t="shared" ref="H841:H904" si="108">E841-3</f>
        <v>39910</v>
      </c>
      <c r="I841" s="2">
        <f>IF(SUMIFS($B$2:$B$3564,$A$2:$A$3564,"="&amp;E841)=0,IF(SUMIFS($B$2:$B$3564,$A$2:$A$3564,"="&amp;F841)=0,IF(SUMIFS($B$2:$B$3564,$A$2:$A$3564,"="&amp;G841)=0,SUMIFS($B$2:$B$3564,$A$2:$A$3564,"="&amp;H841),SUMIFS($B$2:$B$3564,$A$2:$A$3564,"="&amp;G841)),SUMIFS($B$2:$B$3564,$A$2:$A$3564,"="&amp;F841)),SUMIFS($B$2:$B$3564,$A$2:$A$3564,"="&amp;E841))</f>
        <v>12.74</v>
      </c>
      <c r="K841" s="2">
        <f>SUMIFS($J$2:$J$3564,$A$2:$A$3564,"&gt;"&amp;E841,$A$2:$A$3564,"&lt;="&amp;A841)</f>
        <v>13.31</v>
      </c>
      <c r="L841" s="2">
        <f t="shared" si="101"/>
        <v>12.74</v>
      </c>
      <c r="M841" s="2">
        <f t="shared" si="102"/>
        <v>0.95717505634861</v>
      </c>
      <c r="N841">
        <f t="shared" si="103"/>
        <v>2.5956221735623752</v>
      </c>
    </row>
    <row r="842" spans="1:14" x14ac:dyDescent="0.3">
      <c r="A842" s="1">
        <v>39923</v>
      </c>
      <c r="B842">
        <v>13.32</v>
      </c>
      <c r="D842">
        <f t="shared" si="104"/>
        <v>1</v>
      </c>
      <c r="E842" s="1">
        <f t="shared" si="105"/>
        <v>39916</v>
      </c>
      <c r="F842" s="1">
        <f t="shared" si="106"/>
        <v>39915</v>
      </c>
      <c r="G842" s="1">
        <f t="shared" si="107"/>
        <v>39914</v>
      </c>
      <c r="H842" s="1">
        <f t="shared" si="108"/>
        <v>39913</v>
      </c>
      <c r="I842" s="2">
        <f>IF(SUMIFS($B$2:$B$3564,$A$2:$A$3564,"="&amp;E842)=0,IF(SUMIFS($B$2:$B$3564,$A$2:$A$3564,"="&amp;F842)=0,IF(SUMIFS($B$2:$B$3564,$A$2:$A$3564,"="&amp;G842)=0,SUMIFS($B$2:$B$3564,$A$2:$A$3564,"="&amp;H842),SUMIFS($B$2:$B$3564,$A$2:$A$3564,"="&amp;G842)),SUMIFS($B$2:$B$3564,$A$2:$A$3564,"="&amp;F842)),SUMIFS($B$2:$B$3564,$A$2:$A$3564,"="&amp;E842))</f>
        <v>13.77</v>
      </c>
      <c r="K842" s="2">
        <f>SUMIFS($J$2:$J$3564,$A$2:$A$3564,"&gt;"&amp;E842,$A$2:$A$3564,"&lt;="&amp;A842)</f>
        <v>0</v>
      </c>
      <c r="L842" s="2">
        <f t="shared" ref="L842:L905" si="109">IF(K842&lt;&gt;0,LOOKUP(K842,C836:C842,B836:B842),0)</f>
        <v>0</v>
      </c>
      <c r="M842" s="2">
        <f t="shared" ref="M842:M905" si="110">IF(K842&lt;&gt;0,L842/K842,1)</f>
        <v>1</v>
      </c>
      <c r="N842">
        <f t="shared" ref="N842:N905" si="111">LN(B842*M842/I842)*100</f>
        <v>-3.3225647628320392</v>
      </c>
    </row>
    <row r="843" spans="1:14" x14ac:dyDescent="0.3">
      <c r="A843" s="1">
        <v>39924</v>
      </c>
      <c r="B843">
        <v>13.43</v>
      </c>
      <c r="D843">
        <f t="shared" si="104"/>
        <v>2</v>
      </c>
      <c r="E843" s="1">
        <f t="shared" si="105"/>
        <v>39917</v>
      </c>
      <c r="F843" s="1">
        <f t="shared" si="106"/>
        <v>39916</v>
      </c>
      <c r="G843" s="1">
        <f t="shared" si="107"/>
        <v>39915</v>
      </c>
      <c r="H843" s="1">
        <f t="shared" si="108"/>
        <v>39914</v>
      </c>
      <c r="I843" s="2">
        <f>IF(SUMIFS($B$2:$B$3564,$A$2:$A$3564,"="&amp;E843)=0,IF(SUMIFS($B$2:$B$3564,$A$2:$A$3564,"="&amp;F843)=0,IF(SUMIFS($B$2:$B$3564,$A$2:$A$3564,"="&amp;G843)=0,SUMIFS($B$2:$B$3564,$A$2:$A$3564,"="&amp;H843),SUMIFS($B$2:$B$3564,$A$2:$A$3564,"="&amp;G843)),SUMIFS($B$2:$B$3564,$A$2:$A$3564,"="&amp;F843)),SUMIFS($B$2:$B$3564,$A$2:$A$3564,"="&amp;E843))</f>
        <v>13.67</v>
      </c>
      <c r="K843" s="2">
        <f>SUMIFS($J$2:$J$3564,$A$2:$A$3564,"&gt;"&amp;E843,$A$2:$A$3564,"&lt;="&amp;A843)</f>
        <v>0</v>
      </c>
      <c r="L843" s="2">
        <f t="shared" si="109"/>
        <v>0</v>
      </c>
      <c r="M843" s="2">
        <f t="shared" si="110"/>
        <v>1</v>
      </c>
      <c r="N843">
        <f t="shared" si="111"/>
        <v>-1.7712640200711969</v>
      </c>
    </row>
    <row r="844" spans="1:14" x14ac:dyDescent="0.3">
      <c r="A844" s="1">
        <v>39925</v>
      </c>
      <c r="B844">
        <v>13.55</v>
      </c>
      <c r="D844">
        <f t="shared" si="104"/>
        <v>3</v>
      </c>
      <c r="E844" s="1">
        <f t="shared" si="105"/>
        <v>39918</v>
      </c>
      <c r="F844" s="1">
        <f t="shared" si="106"/>
        <v>39917</v>
      </c>
      <c r="G844" s="1">
        <f t="shared" si="107"/>
        <v>39916</v>
      </c>
      <c r="H844" s="1">
        <f t="shared" si="108"/>
        <v>39915</v>
      </c>
      <c r="I844" s="2">
        <f>IF(SUMIFS($B$2:$B$3564,$A$2:$A$3564,"="&amp;E844)=0,IF(SUMIFS($B$2:$B$3564,$A$2:$A$3564,"="&amp;F844)=0,IF(SUMIFS($B$2:$B$3564,$A$2:$A$3564,"="&amp;G844)=0,SUMIFS($B$2:$B$3564,$A$2:$A$3564,"="&amp;H844),SUMIFS($B$2:$B$3564,$A$2:$A$3564,"="&amp;G844)),SUMIFS($B$2:$B$3564,$A$2:$A$3564,"="&amp;F844)),SUMIFS($B$2:$B$3564,$A$2:$A$3564,"="&amp;E844))</f>
        <v>13.56</v>
      </c>
      <c r="K844" s="2">
        <f>SUMIFS($J$2:$J$3564,$A$2:$A$3564,"&gt;"&amp;E844,$A$2:$A$3564,"&lt;="&amp;A844)</f>
        <v>0</v>
      </c>
      <c r="L844" s="2">
        <f t="shared" si="109"/>
        <v>0</v>
      </c>
      <c r="M844" s="2">
        <f t="shared" si="110"/>
        <v>1</v>
      </c>
      <c r="N844">
        <f t="shared" si="111"/>
        <v>-7.3773518653958675E-2</v>
      </c>
    </row>
    <row r="845" spans="1:14" x14ac:dyDescent="0.3">
      <c r="A845" s="1">
        <v>39926</v>
      </c>
      <c r="B845">
        <v>13.67</v>
      </c>
      <c r="D845">
        <f t="shared" si="104"/>
        <v>4</v>
      </c>
      <c r="E845" s="1">
        <f t="shared" si="105"/>
        <v>39919</v>
      </c>
      <c r="F845" s="1">
        <f t="shared" si="106"/>
        <v>39918</v>
      </c>
      <c r="G845" s="1">
        <f t="shared" si="107"/>
        <v>39917</v>
      </c>
      <c r="H845" s="1">
        <f t="shared" si="108"/>
        <v>39916</v>
      </c>
      <c r="I845" s="2">
        <f>IF(SUMIFS($B$2:$B$3564,$A$2:$A$3564,"="&amp;E845)=0,IF(SUMIFS($B$2:$B$3564,$A$2:$A$3564,"="&amp;F845)=0,IF(SUMIFS($B$2:$B$3564,$A$2:$A$3564,"="&amp;G845)=0,SUMIFS($B$2:$B$3564,$A$2:$A$3564,"="&amp;H845),SUMIFS($B$2:$B$3564,$A$2:$A$3564,"="&amp;G845)),SUMIFS($B$2:$B$3564,$A$2:$A$3564,"="&amp;F845)),SUMIFS($B$2:$B$3564,$A$2:$A$3564,"="&amp;E845))</f>
        <v>13.35</v>
      </c>
      <c r="K845" s="2">
        <f>SUMIFS($J$2:$J$3564,$A$2:$A$3564,"&gt;"&amp;E845,$A$2:$A$3564,"&lt;="&amp;A845)</f>
        <v>0</v>
      </c>
      <c r="L845" s="2">
        <f t="shared" si="109"/>
        <v>0</v>
      </c>
      <c r="M845" s="2">
        <f t="shared" si="110"/>
        <v>1</v>
      </c>
      <c r="N845">
        <f t="shared" si="111"/>
        <v>2.3687265889599627</v>
      </c>
    </row>
    <row r="846" spans="1:14" x14ac:dyDescent="0.3">
      <c r="A846" s="1">
        <v>39927</v>
      </c>
      <c r="B846">
        <v>14.18</v>
      </c>
      <c r="D846">
        <f t="shared" si="104"/>
        <v>5</v>
      </c>
      <c r="E846" s="1">
        <f t="shared" si="105"/>
        <v>39920</v>
      </c>
      <c r="F846" s="1">
        <f t="shared" si="106"/>
        <v>39919</v>
      </c>
      <c r="G846" s="1">
        <f t="shared" si="107"/>
        <v>39918</v>
      </c>
      <c r="H846" s="1">
        <f t="shared" si="108"/>
        <v>39917</v>
      </c>
      <c r="I846" s="2">
        <f>IF(SUMIFS($B$2:$B$3564,$A$2:$A$3564,"="&amp;E846)=0,IF(SUMIFS($B$2:$B$3564,$A$2:$A$3564,"="&amp;F846)=0,IF(SUMIFS($B$2:$B$3564,$A$2:$A$3564,"="&amp;G846)=0,SUMIFS($B$2:$B$3564,$A$2:$A$3564,"="&amp;H846),SUMIFS($B$2:$B$3564,$A$2:$A$3564,"="&amp;G846)),SUMIFS($B$2:$B$3564,$A$2:$A$3564,"="&amp;F846)),SUMIFS($B$2:$B$3564,$A$2:$A$3564,"="&amp;E846))</f>
        <v>13.66</v>
      </c>
      <c r="K846" s="2">
        <f>SUMIFS($J$2:$J$3564,$A$2:$A$3564,"&gt;"&amp;E846,$A$2:$A$3564,"&lt;="&amp;A846)</f>
        <v>0</v>
      </c>
      <c r="L846" s="2">
        <f t="shared" si="109"/>
        <v>0</v>
      </c>
      <c r="M846" s="2">
        <f t="shared" si="110"/>
        <v>1</v>
      </c>
      <c r="N846">
        <f t="shared" si="111"/>
        <v>3.736066696133749</v>
      </c>
    </row>
    <row r="847" spans="1:14" x14ac:dyDescent="0.3">
      <c r="A847" s="1">
        <v>39930</v>
      </c>
      <c r="B847">
        <v>13.89</v>
      </c>
      <c r="D847">
        <f t="shared" si="104"/>
        <v>1</v>
      </c>
      <c r="E847" s="1">
        <f t="shared" si="105"/>
        <v>39923</v>
      </c>
      <c r="F847" s="1">
        <f t="shared" si="106"/>
        <v>39922</v>
      </c>
      <c r="G847" s="1">
        <f t="shared" si="107"/>
        <v>39921</v>
      </c>
      <c r="H847" s="1">
        <f t="shared" si="108"/>
        <v>39920</v>
      </c>
      <c r="I847" s="2">
        <f>IF(SUMIFS($B$2:$B$3564,$A$2:$A$3564,"="&amp;E847)=0,IF(SUMIFS($B$2:$B$3564,$A$2:$A$3564,"="&amp;F847)=0,IF(SUMIFS($B$2:$B$3564,$A$2:$A$3564,"="&amp;G847)=0,SUMIFS($B$2:$B$3564,$A$2:$A$3564,"="&amp;H847),SUMIFS($B$2:$B$3564,$A$2:$A$3564,"="&amp;G847)),SUMIFS($B$2:$B$3564,$A$2:$A$3564,"="&amp;F847)),SUMIFS($B$2:$B$3564,$A$2:$A$3564,"="&amp;E847))</f>
        <v>13.32</v>
      </c>
      <c r="K847" s="2">
        <f>SUMIFS($J$2:$J$3564,$A$2:$A$3564,"&gt;"&amp;E847,$A$2:$A$3564,"&lt;="&amp;A847)</f>
        <v>0</v>
      </c>
      <c r="L847" s="2">
        <f t="shared" si="109"/>
        <v>0</v>
      </c>
      <c r="M847" s="2">
        <f t="shared" si="110"/>
        <v>1</v>
      </c>
      <c r="N847">
        <f t="shared" si="111"/>
        <v>4.1902491654009433</v>
      </c>
    </row>
    <row r="848" spans="1:14" x14ac:dyDescent="0.3">
      <c r="A848" s="1">
        <v>39931</v>
      </c>
      <c r="B848">
        <v>14.04</v>
      </c>
      <c r="D848">
        <f t="shared" si="104"/>
        <v>2</v>
      </c>
      <c r="E848" s="1">
        <f t="shared" si="105"/>
        <v>39924</v>
      </c>
      <c r="F848" s="1">
        <f t="shared" si="106"/>
        <v>39923</v>
      </c>
      <c r="G848" s="1">
        <f t="shared" si="107"/>
        <v>39922</v>
      </c>
      <c r="H848" s="1">
        <f t="shared" si="108"/>
        <v>39921</v>
      </c>
      <c r="I848" s="2">
        <f>IF(SUMIFS($B$2:$B$3564,$A$2:$A$3564,"="&amp;E848)=0,IF(SUMIFS($B$2:$B$3564,$A$2:$A$3564,"="&amp;F848)=0,IF(SUMIFS($B$2:$B$3564,$A$2:$A$3564,"="&amp;G848)=0,SUMIFS($B$2:$B$3564,$A$2:$A$3564,"="&amp;H848),SUMIFS($B$2:$B$3564,$A$2:$A$3564,"="&amp;G848)),SUMIFS($B$2:$B$3564,$A$2:$A$3564,"="&amp;F848)),SUMIFS($B$2:$B$3564,$A$2:$A$3564,"="&amp;E848))</f>
        <v>13.43</v>
      </c>
      <c r="K848" s="2">
        <f>SUMIFS($J$2:$J$3564,$A$2:$A$3564,"&gt;"&amp;E848,$A$2:$A$3564,"&lt;="&amp;A848)</f>
        <v>0</v>
      </c>
      <c r="L848" s="2">
        <f t="shared" si="109"/>
        <v>0</v>
      </c>
      <c r="M848" s="2">
        <f t="shared" si="110"/>
        <v>1</v>
      </c>
      <c r="N848">
        <f t="shared" si="111"/>
        <v>4.441938806251879</v>
      </c>
    </row>
    <row r="849" spans="1:14" x14ac:dyDescent="0.3">
      <c r="A849" s="1">
        <v>39932</v>
      </c>
      <c r="B849">
        <v>14.08</v>
      </c>
      <c r="D849">
        <f t="shared" si="104"/>
        <v>3</v>
      </c>
      <c r="E849" s="1">
        <f t="shared" si="105"/>
        <v>39925</v>
      </c>
      <c r="F849" s="1">
        <f t="shared" si="106"/>
        <v>39924</v>
      </c>
      <c r="G849" s="1">
        <f t="shared" si="107"/>
        <v>39923</v>
      </c>
      <c r="H849" s="1">
        <f t="shared" si="108"/>
        <v>39922</v>
      </c>
      <c r="I849" s="2">
        <f>IF(SUMIFS($B$2:$B$3564,$A$2:$A$3564,"="&amp;E849)=0,IF(SUMIFS($B$2:$B$3564,$A$2:$A$3564,"="&amp;F849)=0,IF(SUMIFS($B$2:$B$3564,$A$2:$A$3564,"="&amp;G849)=0,SUMIFS($B$2:$B$3564,$A$2:$A$3564,"="&amp;H849),SUMIFS($B$2:$B$3564,$A$2:$A$3564,"="&amp;G849)),SUMIFS($B$2:$B$3564,$A$2:$A$3564,"="&amp;F849)),SUMIFS($B$2:$B$3564,$A$2:$A$3564,"="&amp;E849))</f>
        <v>13.55</v>
      </c>
      <c r="K849" s="2">
        <f>SUMIFS($J$2:$J$3564,$A$2:$A$3564,"&gt;"&amp;E849,$A$2:$A$3564,"&lt;="&amp;A849)</f>
        <v>0</v>
      </c>
      <c r="L849" s="2">
        <f t="shared" si="109"/>
        <v>0</v>
      </c>
      <c r="M849" s="2">
        <f t="shared" si="110"/>
        <v>1</v>
      </c>
      <c r="N849">
        <f t="shared" si="111"/>
        <v>3.8368803404186349</v>
      </c>
    </row>
    <row r="850" spans="1:14" x14ac:dyDescent="0.3">
      <c r="A850" s="1">
        <v>39933</v>
      </c>
      <c r="B850">
        <v>14.36</v>
      </c>
      <c r="D850">
        <f t="shared" si="104"/>
        <v>4</v>
      </c>
      <c r="E850" s="1">
        <f t="shared" si="105"/>
        <v>39926</v>
      </c>
      <c r="F850" s="1">
        <f t="shared" si="106"/>
        <v>39925</v>
      </c>
      <c r="G850" s="1">
        <f t="shared" si="107"/>
        <v>39924</v>
      </c>
      <c r="H850" s="1">
        <f t="shared" si="108"/>
        <v>39923</v>
      </c>
      <c r="I850" s="2">
        <f>IF(SUMIFS($B$2:$B$3564,$A$2:$A$3564,"="&amp;E850)=0,IF(SUMIFS($B$2:$B$3564,$A$2:$A$3564,"="&amp;F850)=0,IF(SUMIFS($B$2:$B$3564,$A$2:$A$3564,"="&amp;G850)=0,SUMIFS($B$2:$B$3564,$A$2:$A$3564,"="&amp;H850),SUMIFS($B$2:$B$3564,$A$2:$A$3564,"="&amp;G850)),SUMIFS($B$2:$B$3564,$A$2:$A$3564,"="&amp;F850)),SUMIFS($B$2:$B$3564,$A$2:$A$3564,"="&amp;E850))</f>
        <v>13.67</v>
      </c>
      <c r="K850" s="2">
        <f>SUMIFS($J$2:$J$3564,$A$2:$A$3564,"&gt;"&amp;E850,$A$2:$A$3564,"&lt;="&amp;A850)</f>
        <v>0</v>
      </c>
      <c r="L850" s="2">
        <f t="shared" si="109"/>
        <v>0</v>
      </c>
      <c r="M850" s="2">
        <f t="shared" si="110"/>
        <v>1</v>
      </c>
      <c r="N850">
        <f t="shared" si="111"/>
        <v>4.9242912884219985</v>
      </c>
    </row>
    <row r="851" spans="1:14" x14ac:dyDescent="0.3">
      <c r="A851" s="1">
        <v>39934</v>
      </c>
      <c r="B851">
        <v>15.05</v>
      </c>
      <c r="D851">
        <f t="shared" si="104"/>
        <v>5</v>
      </c>
      <c r="E851" s="1">
        <f t="shared" si="105"/>
        <v>39927</v>
      </c>
      <c r="F851" s="1">
        <f t="shared" si="106"/>
        <v>39926</v>
      </c>
      <c r="G851" s="1">
        <f t="shared" si="107"/>
        <v>39925</v>
      </c>
      <c r="H851" s="1">
        <f t="shared" si="108"/>
        <v>39924</v>
      </c>
      <c r="I851" s="2">
        <f>IF(SUMIFS($B$2:$B$3564,$A$2:$A$3564,"="&amp;E851)=0,IF(SUMIFS($B$2:$B$3564,$A$2:$A$3564,"="&amp;F851)=0,IF(SUMIFS($B$2:$B$3564,$A$2:$A$3564,"="&amp;G851)=0,SUMIFS($B$2:$B$3564,$A$2:$A$3564,"="&amp;H851),SUMIFS($B$2:$B$3564,$A$2:$A$3564,"="&amp;G851)),SUMIFS($B$2:$B$3564,$A$2:$A$3564,"="&amp;F851)),SUMIFS($B$2:$B$3564,$A$2:$A$3564,"="&amp;E851))</f>
        <v>14.18</v>
      </c>
      <c r="K851" s="2">
        <f>SUMIFS($J$2:$J$3564,$A$2:$A$3564,"&gt;"&amp;E851,$A$2:$A$3564,"&lt;="&amp;A851)</f>
        <v>0</v>
      </c>
      <c r="L851" s="2">
        <f t="shared" si="109"/>
        <v>0</v>
      </c>
      <c r="M851" s="2">
        <f t="shared" si="110"/>
        <v>1</v>
      </c>
      <c r="N851">
        <f t="shared" si="111"/>
        <v>5.954547009090331</v>
      </c>
    </row>
    <row r="852" spans="1:14" x14ac:dyDescent="0.3">
      <c r="A852" s="1">
        <v>39937</v>
      </c>
      <c r="B852">
        <v>15.02</v>
      </c>
      <c r="D852">
        <f t="shared" si="104"/>
        <v>1</v>
      </c>
      <c r="E852" s="1">
        <f t="shared" si="105"/>
        <v>39930</v>
      </c>
      <c r="F852" s="1">
        <f t="shared" si="106"/>
        <v>39929</v>
      </c>
      <c r="G852" s="1">
        <f t="shared" si="107"/>
        <v>39928</v>
      </c>
      <c r="H852" s="1">
        <f t="shared" si="108"/>
        <v>39927</v>
      </c>
      <c r="I852" s="2">
        <f>IF(SUMIFS($B$2:$B$3564,$A$2:$A$3564,"="&amp;E852)=0,IF(SUMIFS($B$2:$B$3564,$A$2:$A$3564,"="&amp;F852)=0,IF(SUMIFS($B$2:$B$3564,$A$2:$A$3564,"="&amp;G852)=0,SUMIFS($B$2:$B$3564,$A$2:$A$3564,"="&amp;H852),SUMIFS($B$2:$B$3564,$A$2:$A$3564,"="&amp;G852)),SUMIFS($B$2:$B$3564,$A$2:$A$3564,"="&amp;F852)),SUMIFS($B$2:$B$3564,$A$2:$A$3564,"="&amp;E852))</f>
        <v>13.89</v>
      </c>
      <c r="K852" s="2">
        <f>SUMIFS($J$2:$J$3564,$A$2:$A$3564,"&gt;"&amp;E852,$A$2:$A$3564,"&lt;="&amp;A852)</f>
        <v>0</v>
      </c>
      <c r="L852" s="2">
        <f t="shared" si="109"/>
        <v>0</v>
      </c>
      <c r="M852" s="2">
        <f t="shared" si="110"/>
        <v>1</v>
      </c>
      <c r="N852">
        <f t="shared" si="111"/>
        <v>7.8213489569736145</v>
      </c>
    </row>
    <row r="853" spans="1:14" x14ac:dyDescent="0.3">
      <c r="A853" s="1">
        <v>39938</v>
      </c>
      <c r="B853">
        <v>15.15</v>
      </c>
      <c r="D853">
        <f t="shared" si="104"/>
        <v>2</v>
      </c>
      <c r="E853" s="1">
        <f t="shared" si="105"/>
        <v>39931</v>
      </c>
      <c r="F853" s="1">
        <f t="shared" si="106"/>
        <v>39930</v>
      </c>
      <c r="G853" s="1">
        <f t="shared" si="107"/>
        <v>39929</v>
      </c>
      <c r="H853" s="1">
        <f t="shared" si="108"/>
        <v>39928</v>
      </c>
      <c r="I853" s="2">
        <f>IF(SUMIFS($B$2:$B$3564,$A$2:$A$3564,"="&amp;E853)=0,IF(SUMIFS($B$2:$B$3564,$A$2:$A$3564,"="&amp;F853)=0,IF(SUMIFS($B$2:$B$3564,$A$2:$A$3564,"="&amp;G853)=0,SUMIFS($B$2:$B$3564,$A$2:$A$3564,"="&amp;H853),SUMIFS($B$2:$B$3564,$A$2:$A$3564,"="&amp;G853)),SUMIFS($B$2:$B$3564,$A$2:$A$3564,"="&amp;F853)),SUMIFS($B$2:$B$3564,$A$2:$A$3564,"="&amp;E853))</f>
        <v>14.04</v>
      </c>
      <c r="K853" s="2">
        <f>SUMIFS($J$2:$J$3564,$A$2:$A$3564,"&gt;"&amp;E853,$A$2:$A$3564,"&lt;="&amp;A853)</f>
        <v>0</v>
      </c>
      <c r="L853" s="2">
        <f t="shared" si="109"/>
        <v>0</v>
      </c>
      <c r="M853" s="2">
        <f t="shared" si="110"/>
        <v>1</v>
      </c>
      <c r="N853">
        <f t="shared" si="111"/>
        <v>7.6090133357713237</v>
      </c>
    </row>
    <row r="854" spans="1:14" x14ac:dyDescent="0.3">
      <c r="A854" s="1">
        <v>39939</v>
      </c>
      <c r="B854">
        <v>15.36</v>
      </c>
      <c r="D854">
        <f t="shared" si="104"/>
        <v>3</v>
      </c>
      <c r="E854" s="1">
        <f t="shared" si="105"/>
        <v>39932</v>
      </c>
      <c r="F854" s="1">
        <f t="shared" si="106"/>
        <v>39931</v>
      </c>
      <c r="G854" s="1">
        <f t="shared" si="107"/>
        <v>39930</v>
      </c>
      <c r="H854" s="1">
        <f t="shared" si="108"/>
        <v>39929</v>
      </c>
      <c r="I854" s="2">
        <f>IF(SUMIFS($B$2:$B$3564,$A$2:$A$3564,"="&amp;E854)=0,IF(SUMIFS($B$2:$B$3564,$A$2:$A$3564,"="&amp;F854)=0,IF(SUMIFS($B$2:$B$3564,$A$2:$A$3564,"="&amp;G854)=0,SUMIFS($B$2:$B$3564,$A$2:$A$3564,"="&amp;H854),SUMIFS($B$2:$B$3564,$A$2:$A$3564,"="&amp;G854)),SUMIFS($B$2:$B$3564,$A$2:$A$3564,"="&amp;F854)),SUMIFS($B$2:$B$3564,$A$2:$A$3564,"="&amp;E854))</f>
        <v>14.08</v>
      </c>
      <c r="K854" s="2">
        <f>SUMIFS($J$2:$J$3564,$A$2:$A$3564,"&gt;"&amp;E854,$A$2:$A$3564,"&lt;="&amp;A854)</f>
        <v>0</v>
      </c>
      <c r="L854" s="2">
        <f t="shared" si="109"/>
        <v>0</v>
      </c>
      <c r="M854" s="2">
        <f t="shared" si="110"/>
        <v>1</v>
      </c>
      <c r="N854">
        <f t="shared" si="111"/>
        <v>8.7011376989629703</v>
      </c>
    </row>
    <row r="855" spans="1:14" x14ac:dyDescent="0.3">
      <c r="A855" s="1">
        <v>39940</v>
      </c>
      <c r="B855">
        <v>15.49</v>
      </c>
      <c r="D855">
        <f t="shared" si="104"/>
        <v>4</v>
      </c>
      <c r="E855" s="1">
        <f t="shared" si="105"/>
        <v>39933</v>
      </c>
      <c r="F855" s="1">
        <f t="shared" si="106"/>
        <v>39932</v>
      </c>
      <c r="G855" s="1">
        <f t="shared" si="107"/>
        <v>39931</v>
      </c>
      <c r="H855" s="1">
        <f t="shared" si="108"/>
        <v>39930</v>
      </c>
      <c r="I855" s="2">
        <f>IF(SUMIFS($B$2:$B$3564,$A$2:$A$3564,"="&amp;E855)=0,IF(SUMIFS($B$2:$B$3564,$A$2:$A$3564,"="&amp;F855)=0,IF(SUMIFS($B$2:$B$3564,$A$2:$A$3564,"="&amp;G855)=0,SUMIFS($B$2:$B$3564,$A$2:$A$3564,"="&amp;H855),SUMIFS($B$2:$B$3564,$A$2:$A$3564,"="&amp;G855)),SUMIFS($B$2:$B$3564,$A$2:$A$3564,"="&amp;F855)),SUMIFS($B$2:$B$3564,$A$2:$A$3564,"="&amp;E855))</f>
        <v>14.36</v>
      </c>
      <c r="K855" s="2">
        <f>SUMIFS($J$2:$J$3564,$A$2:$A$3564,"&gt;"&amp;E855,$A$2:$A$3564,"&lt;="&amp;A855)</f>
        <v>0</v>
      </c>
      <c r="L855" s="2">
        <f t="shared" si="109"/>
        <v>0</v>
      </c>
      <c r="M855" s="2">
        <f t="shared" si="110"/>
        <v>1</v>
      </c>
      <c r="N855">
        <f t="shared" si="111"/>
        <v>7.5748090808699278</v>
      </c>
    </row>
    <row r="856" spans="1:14" x14ac:dyDescent="0.3">
      <c r="A856" s="1">
        <v>39941</v>
      </c>
      <c r="B856">
        <v>15.27</v>
      </c>
      <c r="D856">
        <f t="shared" si="104"/>
        <v>5</v>
      </c>
      <c r="E856" s="1">
        <f t="shared" si="105"/>
        <v>39934</v>
      </c>
      <c r="F856" s="1">
        <f t="shared" si="106"/>
        <v>39933</v>
      </c>
      <c r="G856" s="1">
        <f t="shared" si="107"/>
        <v>39932</v>
      </c>
      <c r="H856" s="1">
        <f t="shared" si="108"/>
        <v>39931</v>
      </c>
      <c r="I856" s="2">
        <f>IF(SUMIFS($B$2:$B$3564,$A$2:$A$3564,"="&amp;E856)=0,IF(SUMIFS($B$2:$B$3564,$A$2:$A$3564,"="&amp;F856)=0,IF(SUMIFS($B$2:$B$3564,$A$2:$A$3564,"="&amp;G856)=0,SUMIFS($B$2:$B$3564,$A$2:$A$3564,"="&amp;H856),SUMIFS($B$2:$B$3564,$A$2:$A$3564,"="&amp;G856)),SUMIFS($B$2:$B$3564,$A$2:$A$3564,"="&amp;F856)),SUMIFS($B$2:$B$3564,$A$2:$A$3564,"="&amp;E856))</f>
        <v>15.05</v>
      </c>
      <c r="K856" s="2">
        <f>SUMIFS($J$2:$J$3564,$A$2:$A$3564,"&gt;"&amp;E856,$A$2:$A$3564,"&lt;="&amp;A856)</f>
        <v>0</v>
      </c>
      <c r="L856" s="2">
        <f t="shared" si="109"/>
        <v>0</v>
      </c>
      <c r="M856" s="2">
        <f t="shared" si="110"/>
        <v>1</v>
      </c>
      <c r="N856">
        <f t="shared" si="111"/>
        <v>1.4512128035656162</v>
      </c>
    </row>
    <row r="857" spans="1:14" x14ac:dyDescent="0.3">
      <c r="A857" s="1">
        <v>39944</v>
      </c>
      <c r="B857">
        <v>15.61</v>
      </c>
      <c r="D857">
        <f t="shared" si="104"/>
        <v>1</v>
      </c>
      <c r="E857" s="1">
        <f t="shared" si="105"/>
        <v>39937</v>
      </c>
      <c r="F857" s="1">
        <f t="shared" si="106"/>
        <v>39936</v>
      </c>
      <c r="G857" s="1">
        <f t="shared" si="107"/>
        <v>39935</v>
      </c>
      <c r="H857" s="1">
        <f t="shared" si="108"/>
        <v>39934</v>
      </c>
      <c r="I857" s="2">
        <f>IF(SUMIFS($B$2:$B$3564,$A$2:$A$3564,"="&amp;E857)=0,IF(SUMIFS($B$2:$B$3564,$A$2:$A$3564,"="&amp;F857)=0,IF(SUMIFS($B$2:$B$3564,$A$2:$A$3564,"="&amp;G857)=0,SUMIFS($B$2:$B$3564,$A$2:$A$3564,"="&amp;H857),SUMIFS($B$2:$B$3564,$A$2:$A$3564,"="&amp;G857)),SUMIFS($B$2:$B$3564,$A$2:$A$3564,"="&amp;F857)),SUMIFS($B$2:$B$3564,$A$2:$A$3564,"="&amp;E857))</f>
        <v>15.02</v>
      </c>
      <c r="K857" s="2">
        <f>SUMIFS($J$2:$J$3564,$A$2:$A$3564,"&gt;"&amp;E857,$A$2:$A$3564,"&lt;="&amp;A857)</f>
        <v>0</v>
      </c>
      <c r="L857" s="2">
        <f t="shared" si="109"/>
        <v>0</v>
      </c>
      <c r="M857" s="2">
        <f t="shared" si="110"/>
        <v>1</v>
      </c>
      <c r="N857">
        <f t="shared" si="111"/>
        <v>3.8529088191352061</v>
      </c>
    </row>
    <row r="858" spans="1:14" x14ac:dyDescent="0.3">
      <c r="A858" s="1">
        <v>39945</v>
      </c>
      <c r="B858">
        <v>15.72</v>
      </c>
      <c r="D858">
        <f t="shared" si="104"/>
        <v>2</v>
      </c>
      <c r="E858" s="1">
        <f t="shared" si="105"/>
        <v>39938</v>
      </c>
      <c r="F858" s="1">
        <f t="shared" si="106"/>
        <v>39937</v>
      </c>
      <c r="G858" s="1">
        <f t="shared" si="107"/>
        <v>39936</v>
      </c>
      <c r="H858" s="1">
        <f t="shared" si="108"/>
        <v>39935</v>
      </c>
      <c r="I858" s="2">
        <f>IF(SUMIFS($B$2:$B$3564,$A$2:$A$3564,"="&amp;E858)=0,IF(SUMIFS($B$2:$B$3564,$A$2:$A$3564,"="&amp;F858)=0,IF(SUMIFS($B$2:$B$3564,$A$2:$A$3564,"="&amp;G858)=0,SUMIFS($B$2:$B$3564,$A$2:$A$3564,"="&amp;H858),SUMIFS($B$2:$B$3564,$A$2:$A$3564,"="&amp;G858)),SUMIFS($B$2:$B$3564,$A$2:$A$3564,"="&amp;F858)),SUMIFS($B$2:$B$3564,$A$2:$A$3564,"="&amp;E858))</f>
        <v>15.15</v>
      </c>
      <c r="K858" s="2">
        <f>SUMIFS($J$2:$J$3564,$A$2:$A$3564,"&gt;"&amp;E858,$A$2:$A$3564,"&lt;="&amp;A858)</f>
        <v>0</v>
      </c>
      <c r="L858" s="2">
        <f t="shared" si="109"/>
        <v>0</v>
      </c>
      <c r="M858" s="2">
        <f t="shared" si="110"/>
        <v>1</v>
      </c>
      <c r="N858">
        <f t="shared" si="111"/>
        <v>3.6933255045682372</v>
      </c>
    </row>
    <row r="859" spans="1:14" x14ac:dyDescent="0.3">
      <c r="A859" s="1">
        <v>39946</v>
      </c>
      <c r="B859">
        <v>15.4</v>
      </c>
      <c r="D859">
        <f t="shared" si="104"/>
        <v>3</v>
      </c>
      <c r="E859" s="1">
        <f t="shared" si="105"/>
        <v>39939</v>
      </c>
      <c r="F859" s="1">
        <f t="shared" si="106"/>
        <v>39938</v>
      </c>
      <c r="G859" s="1">
        <f t="shared" si="107"/>
        <v>39937</v>
      </c>
      <c r="H859" s="1">
        <f t="shared" si="108"/>
        <v>39936</v>
      </c>
      <c r="I859" s="2">
        <f>IF(SUMIFS($B$2:$B$3564,$A$2:$A$3564,"="&amp;E859)=0,IF(SUMIFS($B$2:$B$3564,$A$2:$A$3564,"="&amp;F859)=0,IF(SUMIFS($B$2:$B$3564,$A$2:$A$3564,"="&amp;G859)=0,SUMIFS($B$2:$B$3564,$A$2:$A$3564,"="&amp;H859),SUMIFS($B$2:$B$3564,$A$2:$A$3564,"="&amp;G859)),SUMIFS($B$2:$B$3564,$A$2:$A$3564,"="&amp;F859)),SUMIFS($B$2:$B$3564,$A$2:$A$3564,"="&amp;E859))</f>
        <v>15.36</v>
      </c>
      <c r="K859" s="2">
        <f>SUMIFS($J$2:$J$3564,$A$2:$A$3564,"&gt;"&amp;E859,$A$2:$A$3564,"&lt;="&amp;A859)</f>
        <v>0</v>
      </c>
      <c r="L859" s="2">
        <f t="shared" si="109"/>
        <v>0</v>
      </c>
      <c r="M859" s="2">
        <f t="shared" si="110"/>
        <v>1</v>
      </c>
      <c r="N859">
        <f t="shared" si="111"/>
        <v>0.26007817000574401</v>
      </c>
    </row>
    <row r="860" spans="1:14" x14ac:dyDescent="0.3">
      <c r="A860" s="1">
        <v>39947</v>
      </c>
      <c r="B860">
        <v>15.47</v>
      </c>
      <c r="D860">
        <f t="shared" si="104"/>
        <v>4</v>
      </c>
      <c r="E860" s="1">
        <f t="shared" si="105"/>
        <v>39940</v>
      </c>
      <c r="F860" s="1">
        <f t="shared" si="106"/>
        <v>39939</v>
      </c>
      <c r="G860" s="1">
        <f t="shared" si="107"/>
        <v>39938</v>
      </c>
      <c r="H860" s="1">
        <f t="shared" si="108"/>
        <v>39937</v>
      </c>
      <c r="I860" s="2">
        <f>IF(SUMIFS($B$2:$B$3564,$A$2:$A$3564,"="&amp;E860)=0,IF(SUMIFS($B$2:$B$3564,$A$2:$A$3564,"="&amp;F860)=0,IF(SUMIFS($B$2:$B$3564,$A$2:$A$3564,"="&amp;G860)=0,SUMIFS($B$2:$B$3564,$A$2:$A$3564,"="&amp;H860),SUMIFS($B$2:$B$3564,$A$2:$A$3564,"="&amp;G860)),SUMIFS($B$2:$B$3564,$A$2:$A$3564,"="&amp;F860)),SUMIFS($B$2:$B$3564,$A$2:$A$3564,"="&amp;E860))</f>
        <v>15.49</v>
      </c>
      <c r="K860" s="2">
        <f>SUMIFS($J$2:$J$3564,$A$2:$A$3564,"&gt;"&amp;E860,$A$2:$A$3564,"&lt;="&amp;A860)</f>
        <v>0</v>
      </c>
      <c r="L860" s="2">
        <f t="shared" si="109"/>
        <v>0</v>
      </c>
      <c r="M860" s="2">
        <f t="shared" si="110"/>
        <v>1</v>
      </c>
      <c r="N860">
        <f t="shared" si="111"/>
        <v>-0.12919898438024682</v>
      </c>
    </row>
    <row r="861" spans="1:14" x14ac:dyDescent="0.3">
      <c r="A861" s="1">
        <v>39948</v>
      </c>
      <c r="B861">
        <v>14.95</v>
      </c>
      <c r="D861">
        <f t="shared" si="104"/>
        <v>5</v>
      </c>
      <c r="E861" s="1">
        <f t="shared" si="105"/>
        <v>39941</v>
      </c>
      <c r="F861" s="1">
        <f t="shared" si="106"/>
        <v>39940</v>
      </c>
      <c r="G861" s="1">
        <f t="shared" si="107"/>
        <v>39939</v>
      </c>
      <c r="H861" s="1">
        <f t="shared" si="108"/>
        <v>39938</v>
      </c>
      <c r="I861" s="2">
        <f>IF(SUMIFS($B$2:$B$3564,$A$2:$A$3564,"="&amp;E861)=0,IF(SUMIFS($B$2:$B$3564,$A$2:$A$3564,"="&amp;F861)=0,IF(SUMIFS($B$2:$B$3564,$A$2:$A$3564,"="&amp;G861)=0,SUMIFS($B$2:$B$3564,$A$2:$A$3564,"="&amp;H861),SUMIFS($B$2:$B$3564,$A$2:$A$3564,"="&amp;G861)),SUMIFS($B$2:$B$3564,$A$2:$A$3564,"="&amp;F861)),SUMIFS($B$2:$B$3564,$A$2:$A$3564,"="&amp;E861))</f>
        <v>15.27</v>
      </c>
      <c r="K861" s="2">
        <f>SUMIFS($J$2:$J$3564,$A$2:$A$3564,"&gt;"&amp;E861,$A$2:$A$3564,"&lt;="&amp;A861)</f>
        <v>0</v>
      </c>
      <c r="L861" s="2">
        <f t="shared" si="109"/>
        <v>0</v>
      </c>
      <c r="M861" s="2">
        <f t="shared" si="110"/>
        <v>1</v>
      </c>
      <c r="N861">
        <f t="shared" si="111"/>
        <v>-2.1178819393845596</v>
      </c>
    </row>
    <row r="862" spans="1:14" x14ac:dyDescent="0.3">
      <c r="A862" s="1">
        <v>39951</v>
      </c>
      <c r="B862">
        <v>15.61</v>
      </c>
      <c r="D862">
        <f t="shared" si="104"/>
        <v>1</v>
      </c>
      <c r="E862" s="1">
        <f t="shared" si="105"/>
        <v>39944</v>
      </c>
      <c r="F862" s="1">
        <f t="shared" si="106"/>
        <v>39943</v>
      </c>
      <c r="G862" s="1">
        <f t="shared" si="107"/>
        <v>39942</v>
      </c>
      <c r="H862" s="1">
        <f t="shared" si="108"/>
        <v>39941</v>
      </c>
      <c r="I862" s="2">
        <f>IF(SUMIFS($B$2:$B$3564,$A$2:$A$3564,"="&amp;E862)=0,IF(SUMIFS($B$2:$B$3564,$A$2:$A$3564,"="&amp;F862)=0,IF(SUMIFS($B$2:$B$3564,$A$2:$A$3564,"="&amp;G862)=0,SUMIFS($B$2:$B$3564,$A$2:$A$3564,"="&amp;H862),SUMIFS($B$2:$B$3564,$A$2:$A$3564,"="&amp;G862)),SUMIFS($B$2:$B$3564,$A$2:$A$3564,"="&amp;F862)),SUMIFS($B$2:$B$3564,$A$2:$A$3564,"="&amp;E862))</f>
        <v>15.61</v>
      </c>
      <c r="K862" s="2">
        <f>SUMIFS($J$2:$J$3564,$A$2:$A$3564,"&gt;"&amp;E862,$A$2:$A$3564,"&lt;="&amp;A862)</f>
        <v>0</v>
      </c>
      <c r="L862" s="2">
        <f t="shared" si="109"/>
        <v>0</v>
      </c>
      <c r="M862" s="2">
        <f t="shared" si="110"/>
        <v>1</v>
      </c>
      <c r="N862">
        <f t="shared" si="111"/>
        <v>0</v>
      </c>
    </row>
    <row r="863" spans="1:14" x14ac:dyDescent="0.3">
      <c r="A863" s="1">
        <v>39952</v>
      </c>
      <c r="B863">
        <v>15.63</v>
      </c>
      <c r="D863">
        <f t="shared" si="104"/>
        <v>2</v>
      </c>
      <c r="E863" s="1">
        <f t="shared" si="105"/>
        <v>39945</v>
      </c>
      <c r="F863" s="1">
        <f t="shared" si="106"/>
        <v>39944</v>
      </c>
      <c r="G863" s="1">
        <f t="shared" si="107"/>
        <v>39943</v>
      </c>
      <c r="H863" s="1">
        <f t="shared" si="108"/>
        <v>39942</v>
      </c>
      <c r="I863" s="2">
        <f>IF(SUMIFS($B$2:$B$3564,$A$2:$A$3564,"="&amp;E863)=0,IF(SUMIFS($B$2:$B$3564,$A$2:$A$3564,"="&amp;F863)=0,IF(SUMIFS($B$2:$B$3564,$A$2:$A$3564,"="&amp;G863)=0,SUMIFS($B$2:$B$3564,$A$2:$A$3564,"="&amp;H863),SUMIFS($B$2:$B$3564,$A$2:$A$3564,"="&amp;G863)),SUMIFS($B$2:$B$3564,$A$2:$A$3564,"="&amp;F863)),SUMIFS($B$2:$B$3564,$A$2:$A$3564,"="&amp;E863))</f>
        <v>15.72</v>
      </c>
      <c r="K863" s="2">
        <f>SUMIFS($J$2:$J$3564,$A$2:$A$3564,"&gt;"&amp;E863,$A$2:$A$3564,"&lt;="&amp;A863)</f>
        <v>0</v>
      </c>
      <c r="L863" s="2">
        <f t="shared" si="109"/>
        <v>0</v>
      </c>
      <c r="M863" s="2">
        <f t="shared" si="110"/>
        <v>1</v>
      </c>
      <c r="N863">
        <f t="shared" si="111"/>
        <v>-0.57416425676752825</v>
      </c>
    </row>
    <row r="864" spans="1:14" x14ac:dyDescent="0.3">
      <c r="A864" s="1">
        <v>39953</v>
      </c>
      <c r="B864">
        <v>15.38</v>
      </c>
      <c r="D864">
        <f t="shared" si="104"/>
        <v>3</v>
      </c>
      <c r="E864" s="1">
        <f t="shared" si="105"/>
        <v>39946</v>
      </c>
      <c r="F864" s="1">
        <f t="shared" si="106"/>
        <v>39945</v>
      </c>
      <c r="G864" s="1">
        <f t="shared" si="107"/>
        <v>39944</v>
      </c>
      <c r="H864" s="1">
        <f t="shared" si="108"/>
        <v>39943</v>
      </c>
      <c r="I864" s="2">
        <f>IF(SUMIFS($B$2:$B$3564,$A$2:$A$3564,"="&amp;E864)=0,IF(SUMIFS($B$2:$B$3564,$A$2:$A$3564,"="&amp;F864)=0,IF(SUMIFS($B$2:$B$3564,$A$2:$A$3564,"="&amp;G864)=0,SUMIFS($B$2:$B$3564,$A$2:$A$3564,"="&amp;H864),SUMIFS($B$2:$B$3564,$A$2:$A$3564,"="&amp;G864)),SUMIFS($B$2:$B$3564,$A$2:$A$3564,"="&amp;F864)),SUMIFS($B$2:$B$3564,$A$2:$A$3564,"="&amp;E864))</f>
        <v>15.4</v>
      </c>
      <c r="K864" s="2">
        <f>SUMIFS($J$2:$J$3564,$A$2:$A$3564,"&gt;"&amp;E864,$A$2:$A$3564,"&lt;="&amp;A864)</f>
        <v>0</v>
      </c>
      <c r="L864" s="2">
        <f t="shared" si="109"/>
        <v>0</v>
      </c>
      <c r="M864" s="2">
        <f t="shared" si="110"/>
        <v>1</v>
      </c>
      <c r="N864">
        <f t="shared" si="111"/>
        <v>-0.12995453420855035</v>
      </c>
    </row>
    <row r="865" spans="1:14" x14ac:dyDescent="0.3">
      <c r="A865" s="1">
        <v>39954</v>
      </c>
      <c r="B865">
        <v>15.62</v>
      </c>
      <c r="D865">
        <f t="shared" si="104"/>
        <v>4</v>
      </c>
      <c r="E865" s="1">
        <f t="shared" si="105"/>
        <v>39947</v>
      </c>
      <c r="F865" s="1">
        <f t="shared" si="106"/>
        <v>39946</v>
      </c>
      <c r="G865" s="1">
        <f t="shared" si="107"/>
        <v>39945</v>
      </c>
      <c r="H865" s="1">
        <f t="shared" si="108"/>
        <v>39944</v>
      </c>
      <c r="I865" s="2">
        <f>IF(SUMIFS($B$2:$B$3564,$A$2:$A$3564,"="&amp;E865)=0,IF(SUMIFS($B$2:$B$3564,$A$2:$A$3564,"="&amp;F865)=0,IF(SUMIFS($B$2:$B$3564,$A$2:$A$3564,"="&amp;G865)=0,SUMIFS($B$2:$B$3564,$A$2:$A$3564,"="&amp;H865),SUMIFS($B$2:$B$3564,$A$2:$A$3564,"="&amp;G865)),SUMIFS($B$2:$B$3564,$A$2:$A$3564,"="&amp;F865)),SUMIFS($B$2:$B$3564,$A$2:$A$3564,"="&amp;E865))</f>
        <v>15.47</v>
      </c>
      <c r="K865" s="2">
        <f>SUMIFS($J$2:$J$3564,$A$2:$A$3564,"&gt;"&amp;E865,$A$2:$A$3564,"&lt;="&amp;A865)</f>
        <v>0</v>
      </c>
      <c r="L865" s="2">
        <f t="shared" si="109"/>
        <v>0</v>
      </c>
      <c r="M865" s="2">
        <f t="shared" si="110"/>
        <v>1</v>
      </c>
      <c r="N865">
        <f t="shared" si="111"/>
        <v>0.96494798265651194</v>
      </c>
    </row>
    <row r="866" spans="1:14" x14ac:dyDescent="0.3">
      <c r="A866" s="1">
        <v>39955</v>
      </c>
      <c r="B866">
        <v>15.7</v>
      </c>
      <c r="D866">
        <f t="shared" si="104"/>
        <v>5</v>
      </c>
      <c r="E866" s="1">
        <f t="shared" si="105"/>
        <v>39948</v>
      </c>
      <c r="F866" s="1">
        <f t="shared" si="106"/>
        <v>39947</v>
      </c>
      <c r="G866" s="1">
        <f t="shared" si="107"/>
        <v>39946</v>
      </c>
      <c r="H866" s="1">
        <f t="shared" si="108"/>
        <v>39945</v>
      </c>
      <c r="I866" s="2">
        <f>IF(SUMIFS($B$2:$B$3564,$A$2:$A$3564,"="&amp;E866)=0,IF(SUMIFS($B$2:$B$3564,$A$2:$A$3564,"="&amp;F866)=0,IF(SUMIFS($B$2:$B$3564,$A$2:$A$3564,"="&amp;G866)=0,SUMIFS($B$2:$B$3564,$A$2:$A$3564,"="&amp;H866),SUMIFS($B$2:$B$3564,$A$2:$A$3564,"="&amp;G866)),SUMIFS($B$2:$B$3564,$A$2:$A$3564,"="&amp;F866)),SUMIFS($B$2:$B$3564,$A$2:$A$3564,"="&amp;E866))</f>
        <v>14.95</v>
      </c>
      <c r="K866" s="2">
        <f>SUMIFS($J$2:$J$3564,$A$2:$A$3564,"&gt;"&amp;E866,$A$2:$A$3564,"&lt;="&amp;A866)</f>
        <v>0</v>
      </c>
      <c r="L866" s="2">
        <f t="shared" si="109"/>
        <v>0</v>
      </c>
      <c r="M866" s="2">
        <f t="shared" si="110"/>
        <v>1</v>
      </c>
      <c r="N866">
        <f t="shared" si="111"/>
        <v>4.8949412517566913</v>
      </c>
    </row>
    <row r="867" spans="1:14" x14ac:dyDescent="0.3">
      <c r="A867" s="1">
        <v>39959</v>
      </c>
      <c r="B867">
        <v>15.94</v>
      </c>
      <c r="D867">
        <f t="shared" si="104"/>
        <v>2</v>
      </c>
      <c r="E867" s="1">
        <f t="shared" si="105"/>
        <v>39952</v>
      </c>
      <c r="F867" s="1">
        <f t="shared" si="106"/>
        <v>39951</v>
      </c>
      <c r="G867" s="1">
        <f t="shared" si="107"/>
        <v>39950</v>
      </c>
      <c r="H867" s="1">
        <f t="shared" si="108"/>
        <v>39949</v>
      </c>
      <c r="I867" s="2">
        <f>IF(SUMIFS($B$2:$B$3564,$A$2:$A$3564,"="&amp;E867)=0,IF(SUMIFS($B$2:$B$3564,$A$2:$A$3564,"="&amp;F867)=0,IF(SUMIFS($B$2:$B$3564,$A$2:$A$3564,"="&amp;G867)=0,SUMIFS($B$2:$B$3564,$A$2:$A$3564,"="&amp;H867),SUMIFS($B$2:$B$3564,$A$2:$A$3564,"="&amp;G867)),SUMIFS($B$2:$B$3564,$A$2:$A$3564,"="&amp;F867)),SUMIFS($B$2:$B$3564,$A$2:$A$3564,"="&amp;E867))</f>
        <v>15.63</v>
      </c>
      <c r="K867" s="2">
        <f>SUMIFS($J$2:$J$3564,$A$2:$A$3564,"&gt;"&amp;E867,$A$2:$A$3564,"&lt;="&amp;A867)</f>
        <v>0</v>
      </c>
      <c r="L867" s="2">
        <f t="shared" si="109"/>
        <v>0</v>
      </c>
      <c r="M867" s="2">
        <f t="shared" si="110"/>
        <v>1</v>
      </c>
      <c r="N867">
        <f t="shared" si="111"/>
        <v>1.9639528928683627</v>
      </c>
    </row>
    <row r="868" spans="1:14" x14ac:dyDescent="0.3">
      <c r="A868" s="1">
        <v>39960</v>
      </c>
      <c r="B868">
        <v>15.77</v>
      </c>
      <c r="D868">
        <f t="shared" si="104"/>
        <v>3</v>
      </c>
      <c r="E868" s="1">
        <f t="shared" si="105"/>
        <v>39953</v>
      </c>
      <c r="F868" s="1">
        <f t="shared" si="106"/>
        <v>39952</v>
      </c>
      <c r="G868" s="1">
        <f t="shared" si="107"/>
        <v>39951</v>
      </c>
      <c r="H868" s="1">
        <f t="shared" si="108"/>
        <v>39950</v>
      </c>
      <c r="I868" s="2">
        <f>IF(SUMIFS($B$2:$B$3564,$A$2:$A$3564,"="&amp;E868)=0,IF(SUMIFS($B$2:$B$3564,$A$2:$A$3564,"="&amp;F868)=0,IF(SUMIFS($B$2:$B$3564,$A$2:$A$3564,"="&amp;G868)=0,SUMIFS($B$2:$B$3564,$A$2:$A$3564,"="&amp;H868),SUMIFS($B$2:$B$3564,$A$2:$A$3564,"="&amp;G868)),SUMIFS($B$2:$B$3564,$A$2:$A$3564,"="&amp;F868)),SUMIFS($B$2:$B$3564,$A$2:$A$3564,"="&amp;E868))</f>
        <v>15.38</v>
      </c>
      <c r="K868" s="2">
        <f>SUMIFS($J$2:$J$3564,$A$2:$A$3564,"&gt;"&amp;E868,$A$2:$A$3564,"&lt;="&amp;A868)</f>
        <v>0</v>
      </c>
      <c r="L868" s="2">
        <f t="shared" si="109"/>
        <v>0</v>
      </c>
      <c r="M868" s="2">
        <f t="shared" si="110"/>
        <v>1</v>
      </c>
      <c r="N868">
        <f t="shared" si="111"/>
        <v>2.5041436897449061</v>
      </c>
    </row>
    <row r="869" spans="1:14" x14ac:dyDescent="0.3">
      <c r="A869" s="1">
        <v>39961</v>
      </c>
      <c r="B869">
        <v>15.64</v>
      </c>
      <c r="D869">
        <f t="shared" si="104"/>
        <v>4</v>
      </c>
      <c r="E869" s="1">
        <f t="shared" si="105"/>
        <v>39954</v>
      </c>
      <c r="F869" s="1">
        <f t="shared" si="106"/>
        <v>39953</v>
      </c>
      <c r="G869" s="1">
        <f t="shared" si="107"/>
        <v>39952</v>
      </c>
      <c r="H869" s="1">
        <f t="shared" si="108"/>
        <v>39951</v>
      </c>
      <c r="I869" s="2">
        <f>IF(SUMIFS($B$2:$B$3564,$A$2:$A$3564,"="&amp;E869)=0,IF(SUMIFS($B$2:$B$3564,$A$2:$A$3564,"="&amp;F869)=0,IF(SUMIFS($B$2:$B$3564,$A$2:$A$3564,"="&amp;G869)=0,SUMIFS($B$2:$B$3564,$A$2:$A$3564,"="&amp;H869),SUMIFS($B$2:$B$3564,$A$2:$A$3564,"="&amp;G869)),SUMIFS($B$2:$B$3564,$A$2:$A$3564,"="&amp;F869)),SUMIFS($B$2:$B$3564,$A$2:$A$3564,"="&amp;E869))</f>
        <v>15.62</v>
      </c>
      <c r="K869" s="2">
        <f>SUMIFS($J$2:$J$3564,$A$2:$A$3564,"&gt;"&amp;E869,$A$2:$A$3564,"&lt;="&amp;A869)</f>
        <v>0</v>
      </c>
      <c r="L869" s="2">
        <f t="shared" si="109"/>
        <v>0</v>
      </c>
      <c r="M869" s="2">
        <f t="shared" si="110"/>
        <v>1</v>
      </c>
      <c r="N869">
        <f t="shared" si="111"/>
        <v>0.12795907056252545</v>
      </c>
    </row>
    <row r="870" spans="1:14" x14ac:dyDescent="0.3">
      <c r="A870" s="1">
        <v>39962</v>
      </c>
      <c r="B870">
        <v>15.58</v>
      </c>
      <c r="D870">
        <f t="shared" si="104"/>
        <v>5</v>
      </c>
      <c r="E870" s="1">
        <f t="shared" si="105"/>
        <v>39955</v>
      </c>
      <c r="F870" s="1">
        <f t="shared" si="106"/>
        <v>39954</v>
      </c>
      <c r="G870" s="1">
        <f t="shared" si="107"/>
        <v>39953</v>
      </c>
      <c r="H870" s="1">
        <f t="shared" si="108"/>
        <v>39952</v>
      </c>
      <c r="I870" s="2">
        <f>IF(SUMIFS($B$2:$B$3564,$A$2:$A$3564,"="&amp;E870)=0,IF(SUMIFS($B$2:$B$3564,$A$2:$A$3564,"="&amp;F870)=0,IF(SUMIFS($B$2:$B$3564,$A$2:$A$3564,"="&amp;G870)=0,SUMIFS($B$2:$B$3564,$A$2:$A$3564,"="&amp;H870),SUMIFS($B$2:$B$3564,$A$2:$A$3564,"="&amp;G870)),SUMIFS($B$2:$B$3564,$A$2:$A$3564,"="&amp;F870)),SUMIFS($B$2:$B$3564,$A$2:$A$3564,"="&amp;E870))</f>
        <v>15.7</v>
      </c>
      <c r="K870" s="2">
        <f>SUMIFS($J$2:$J$3564,$A$2:$A$3564,"&gt;"&amp;E870,$A$2:$A$3564,"&lt;="&amp;A870)</f>
        <v>0</v>
      </c>
      <c r="L870" s="2">
        <f t="shared" si="109"/>
        <v>0</v>
      </c>
      <c r="M870" s="2">
        <f t="shared" si="110"/>
        <v>1</v>
      </c>
      <c r="N870">
        <f t="shared" si="111"/>
        <v>-0.7672671911660166</v>
      </c>
    </row>
    <row r="871" spans="1:14" x14ac:dyDescent="0.3">
      <c r="A871" s="1">
        <v>39965</v>
      </c>
      <c r="B871">
        <v>15.85</v>
      </c>
      <c r="D871">
        <f t="shared" si="104"/>
        <v>1</v>
      </c>
      <c r="E871" s="1">
        <f t="shared" si="105"/>
        <v>39958</v>
      </c>
      <c r="F871" s="1">
        <f t="shared" si="106"/>
        <v>39957</v>
      </c>
      <c r="G871" s="1">
        <f t="shared" si="107"/>
        <v>39956</v>
      </c>
      <c r="H871" s="1">
        <f t="shared" si="108"/>
        <v>39955</v>
      </c>
      <c r="I871" s="2">
        <f>IF(SUMIFS($B$2:$B$3564,$A$2:$A$3564,"="&amp;E871)=0,IF(SUMIFS($B$2:$B$3564,$A$2:$A$3564,"="&amp;F871)=0,IF(SUMIFS($B$2:$B$3564,$A$2:$A$3564,"="&amp;G871)=0,SUMIFS($B$2:$B$3564,$A$2:$A$3564,"="&amp;H871),SUMIFS($B$2:$B$3564,$A$2:$A$3564,"="&amp;G871)),SUMIFS($B$2:$B$3564,$A$2:$A$3564,"="&amp;F871)),SUMIFS($B$2:$B$3564,$A$2:$A$3564,"="&amp;E871))</f>
        <v>15.7</v>
      </c>
      <c r="K871" s="2">
        <f>SUMIFS($J$2:$J$3564,$A$2:$A$3564,"&gt;"&amp;E871,$A$2:$A$3564,"&lt;="&amp;A871)</f>
        <v>0</v>
      </c>
      <c r="L871" s="2">
        <f t="shared" si="109"/>
        <v>0</v>
      </c>
      <c r="M871" s="2">
        <f t="shared" si="110"/>
        <v>1</v>
      </c>
      <c r="N871">
        <f t="shared" si="111"/>
        <v>0.95087879690273558</v>
      </c>
    </row>
    <row r="872" spans="1:14" x14ac:dyDescent="0.3">
      <c r="A872" s="1">
        <v>39966</v>
      </c>
      <c r="B872">
        <v>15.44</v>
      </c>
      <c r="D872">
        <f t="shared" si="104"/>
        <v>2</v>
      </c>
      <c r="E872" s="1">
        <f t="shared" si="105"/>
        <v>39959</v>
      </c>
      <c r="F872" s="1">
        <f t="shared" si="106"/>
        <v>39958</v>
      </c>
      <c r="G872" s="1">
        <f t="shared" si="107"/>
        <v>39957</v>
      </c>
      <c r="H872" s="1">
        <f t="shared" si="108"/>
        <v>39956</v>
      </c>
      <c r="I872" s="2">
        <f>IF(SUMIFS($B$2:$B$3564,$A$2:$A$3564,"="&amp;E872)=0,IF(SUMIFS($B$2:$B$3564,$A$2:$A$3564,"="&amp;F872)=0,IF(SUMIFS($B$2:$B$3564,$A$2:$A$3564,"="&amp;G872)=0,SUMIFS($B$2:$B$3564,$A$2:$A$3564,"="&amp;H872),SUMIFS($B$2:$B$3564,$A$2:$A$3564,"="&amp;G872)),SUMIFS($B$2:$B$3564,$A$2:$A$3564,"="&amp;F872)),SUMIFS($B$2:$B$3564,$A$2:$A$3564,"="&amp;E872))</f>
        <v>15.94</v>
      </c>
      <c r="K872" s="2">
        <f>SUMIFS($J$2:$J$3564,$A$2:$A$3564,"&gt;"&amp;E872,$A$2:$A$3564,"&lt;="&amp;A872)</f>
        <v>0</v>
      </c>
      <c r="L872" s="2">
        <f t="shared" si="109"/>
        <v>0</v>
      </c>
      <c r="M872" s="2">
        <f t="shared" si="110"/>
        <v>1</v>
      </c>
      <c r="N872">
        <f t="shared" si="111"/>
        <v>-3.1870128765438843</v>
      </c>
    </row>
    <row r="873" spans="1:14" x14ac:dyDescent="0.3">
      <c r="A873" s="1">
        <v>39967</v>
      </c>
      <c r="B873">
        <v>14.89</v>
      </c>
      <c r="D873">
        <f t="shared" si="104"/>
        <v>3</v>
      </c>
      <c r="E873" s="1">
        <f t="shared" si="105"/>
        <v>39960</v>
      </c>
      <c r="F873" s="1">
        <f t="shared" si="106"/>
        <v>39959</v>
      </c>
      <c r="G873" s="1">
        <f t="shared" si="107"/>
        <v>39958</v>
      </c>
      <c r="H873" s="1">
        <f t="shared" si="108"/>
        <v>39957</v>
      </c>
      <c r="I873" s="2">
        <f>IF(SUMIFS($B$2:$B$3564,$A$2:$A$3564,"="&amp;E873)=0,IF(SUMIFS($B$2:$B$3564,$A$2:$A$3564,"="&amp;F873)=0,IF(SUMIFS($B$2:$B$3564,$A$2:$A$3564,"="&amp;G873)=0,SUMIFS($B$2:$B$3564,$A$2:$A$3564,"="&amp;H873),SUMIFS($B$2:$B$3564,$A$2:$A$3564,"="&amp;G873)),SUMIFS($B$2:$B$3564,$A$2:$A$3564,"="&amp;F873)),SUMIFS($B$2:$B$3564,$A$2:$A$3564,"="&amp;E873))</f>
        <v>15.77</v>
      </c>
      <c r="K873" s="2">
        <f>SUMIFS($J$2:$J$3564,$A$2:$A$3564,"&gt;"&amp;E873,$A$2:$A$3564,"&lt;="&amp;A873)</f>
        <v>0</v>
      </c>
      <c r="L873" s="2">
        <f t="shared" si="109"/>
        <v>0</v>
      </c>
      <c r="M873" s="2">
        <f t="shared" si="110"/>
        <v>1</v>
      </c>
      <c r="N873">
        <f t="shared" si="111"/>
        <v>-5.7419554279029361</v>
      </c>
    </row>
    <row r="874" spans="1:14" x14ac:dyDescent="0.3">
      <c r="A874" s="1">
        <v>39968</v>
      </c>
      <c r="B874">
        <v>15.24</v>
      </c>
      <c r="D874">
        <f t="shared" si="104"/>
        <v>4</v>
      </c>
      <c r="E874" s="1">
        <f t="shared" si="105"/>
        <v>39961</v>
      </c>
      <c r="F874" s="1">
        <f t="shared" si="106"/>
        <v>39960</v>
      </c>
      <c r="G874" s="1">
        <f t="shared" si="107"/>
        <v>39959</v>
      </c>
      <c r="H874" s="1">
        <f t="shared" si="108"/>
        <v>39958</v>
      </c>
      <c r="I874" s="2">
        <f>IF(SUMIFS($B$2:$B$3564,$A$2:$A$3564,"="&amp;E874)=0,IF(SUMIFS($B$2:$B$3564,$A$2:$A$3564,"="&amp;F874)=0,IF(SUMIFS($B$2:$B$3564,$A$2:$A$3564,"="&amp;G874)=0,SUMIFS($B$2:$B$3564,$A$2:$A$3564,"="&amp;H874),SUMIFS($B$2:$B$3564,$A$2:$A$3564,"="&amp;G874)),SUMIFS($B$2:$B$3564,$A$2:$A$3564,"="&amp;F874)),SUMIFS($B$2:$B$3564,$A$2:$A$3564,"="&amp;E874))</f>
        <v>15.64</v>
      </c>
      <c r="K874" s="2">
        <f>SUMIFS($J$2:$J$3564,$A$2:$A$3564,"&gt;"&amp;E874,$A$2:$A$3564,"&lt;="&amp;A874)</f>
        <v>0</v>
      </c>
      <c r="L874" s="2">
        <f t="shared" si="109"/>
        <v>0</v>
      </c>
      <c r="M874" s="2">
        <f t="shared" si="110"/>
        <v>1</v>
      </c>
      <c r="N874">
        <f t="shared" si="111"/>
        <v>-2.5908184858664804</v>
      </c>
    </row>
    <row r="875" spans="1:14" x14ac:dyDescent="0.3">
      <c r="A875" s="1">
        <v>39969</v>
      </c>
      <c r="B875">
        <v>15.53</v>
      </c>
      <c r="D875">
        <f t="shared" si="104"/>
        <v>5</v>
      </c>
      <c r="E875" s="1">
        <f t="shared" si="105"/>
        <v>39962</v>
      </c>
      <c r="F875" s="1">
        <f t="shared" si="106"/>
        <v>39961</v>
      </c>
      <c r="G875" s="1">
        <f t="shared" si="107"/>
        <v>39960</v>
      </c>
      <c r="H875" s="1">
        <f t="shared" si="108"/>
        <v>39959</v>
      </c>
      <c r="I875" s="2">
        <f>IF(SUMIFS($B$2:$B$3564,$A$2:$A$3564,"="&amp;E875)=0,IF(SUMIFS($B$2:$B$3564,$A$2:$A$3564,"="&amp;F875)=0,IF(SUMIFS($B$2:$B$3564,$A$2:$A$3564,"="&amp;G875)=0,SUMIFS($B$2:$B$3564,$A$2:$A$3564,"="&amp;H875),SUMIFS($B$2:$B$3564,$A$2:$A$3564,"="&amp;G875)),SUMIFS($B$2:$B$3564,$A$2:$A$3564,"="&amp;F875)),SUMIFS($B$2:$B$3564,$A$2:$A$3564,"="&amp;E875))</f>
        <v>15.58</v>
      </c>
      <c r="K875" s="2">
        <f>SUMIFS($J$2:$J$3564,$A$2:$A$3564,"&gt;"&amp;E875,$A$2:$A$3564,"&lt;="&amp;A875)</f>
        <v>0</v>
      </c>
      <c r="L875" s="2">
        <f t="shared" si="109"/>
        <v>0</v>
      </c>
      <c r="M875" s="2">
        <f t="shared" si="110"/>
        <v>1</v>
      </c>
      <c r="N875">
        <f t="shared" si="111"/>
        <v>-0.32144032820065305</v>
      </c>
    </row>
    <row r="876" spans="1:14" x14ac:dyDescent="0.3">
      <c r="A876" s="1">
        <v>39972</v>
      </c>
      <c r="B876">
        <v>15.37</v>
      </c>
      <c r="D876">
        <f t="shared" si="104"/>
        <v>1</v>
      </c>
      <c r="E876" s="1">
        <f t="shared" si="105"/>
        <v>39965</v>
      </c>
      <c r="F876" s="1">
        <f t="shared" si="106"/>
        <v>39964</v>
      </c>
      <c r="G876" s="1">
        <f t="shared" si="107"/>
        <v>39963</v>
      </c>
      <c r="H876" s="1">
        <f t="shared" si="108"/>
        <v>39962</v>
      </c>
      <c r="I876" s="2">
        <f>IF(SUMIFS($B$2:$B$3564,$A$2:$A$3564,"="&amp;E876)=0,IF(SUMIFS($B$2:$B$3564,$A$2:$A$3564,"="&amp;F876)=0,IF(SUMIFS($B$2:$B$3564,$A$2:$A$3564,"="&amp;G876)=0,SUMIFS($B$2:$B$3564,$A$2:$A$3564,"="&amp;H876),SUMIFS($B$2:$B$3564,$A$2:$A$3564,"="&amp;G876)),SUMIFS($B$2:$B$3564,$A$2:$A$3564,"="&amp;F876)),SUMIFS($B$2:$B$3564,$A$2:$A$3564,"="&amp;E876))</f>
        <v>15.85</v>
      </c>
      <c r="K876" s="2">
        <f>SUMIFS($J$2:$J$3564,$A$2:$A$3564,"&gt;"&amp;E876,$A$2:$A$3564,"&lt;="&amp;A876)</f>
        <v>0</v>
      </c>
      <c r="L876" s="2">
        <f t="shared" si="109"/>
        <v>0</v>
      </c>
      <c r="M876" s="2">
        <f t="shared" si="110"/>
        <v>1</v>
      </c>
      <c r="N876">
        <f t="shared" si="111"/>
        <v>-3.0751942772785186</v>
      </c>
    </row>
    <row r="877" spans="1:14" x14ac:dyDescent="0.3">
      <c r="A877" s="1">
        <v>39973</v>
      </c>
      <c r="B877">
        <v>15.56</v>
      </c>
      <c r="C877">
        <v>16.600000000000001</v>
      </c>
      <c r="D877">
        <f t="shared" si="104"/>
        <v>2</v>
      </c>
      <c r="E877" s="1">
        <f t="shared" si="105"/>
        <v>39966</v>
      </c>
      <c r="F877" s="1">
        <f t="shared" si="106"/>
        <v>39965</v>
      </c>
      <c r="G877" s="1">
        <f t="shared" si="107"/>
        <v>39964</v>
      </c>
      <c r="H877" s="1">
        <f t="shared" si="108"/>
        <v>39963</v>
      </c>
      <c r="I877" s="2">
        <f>IF(SUMIFS($B$2:$B$3564,$A$2:$A$3564,"="&amp;E877)=0,IF(SUMIFS($B$2:$B$3564,$A$2:$A$3564,"="&amp;F877)=0,IF(SUMIFS($B$2:$B$3564,$A$2:$A$3564,"="&amp;G877)=0,SUMIFS($B$2:$B$3564,$A$2:$A$3564,"="&amp;H877),SUMIFS($B$2:$B$3564,$A$2:$A$3564,"="&amp;G877)),SUMIFS($B$2:$B$3564,$A$2:$A$3564,"="&amp;F877)),SUMIFS($B$2:$B$3564,$A$2:$A$3564,"="&amp;E877))</f>
        <v>15.44</v>
      </c>
      <c r="K877" s="2">
        <f>SUMIFS($J$2:$J$3564,$A$2:$A$3564,"&gt;"&amp;E877,$A$2:$A$3564,"&lt;="&amp;A877)</f>
        <v>0</v>
      </c>
      <c r="L877" s="2">
        <f t="shared" si="109"/>
        <v>0</v>
      </c>
      <c r="M877" s="2">
        <f t="shared" si="110"/>
        <v>1</v>
      </c>
      <c r="N877">
        <f t="shared" si="111"/>
        <v>0.77419741536154596</v>
      </c>
    </row>
    <row r="878" spans="1:14" x14ac:dyDescent="0.3">
      <c r="A878" s="1">
        <v>39974</v>
      </c>
      <c r="B878">
        <v>16.420000000000002</v>
      </c>
      <c r="D878">
        <f t="shared" si="104"/>
        <v>3</v>
      </c>
      <c r="E878" s="1">
        <f t="shared" si="105"/>
        <v>39967</v>
      </c>
      <c r="F878" s="1">
        <f t="shared" si="106"/>
        <v>39966</v>
      </c>
      <c r="G878" s="1">
        <f t="shared" si="107"/>
        <v>39965</v>
      </c>
      <c r="H878" s="1">
        <f t="shared" si="108"/>
        <v>39964</v>
      </c>
      <c r="I878" s="2">
        <f>IF(SUMIFS($B$2:$B$3564,$A$2:$A$3564,"="&amp;E878)=0,IF(SUMIFS($B$2:$B$3564,$A$2:$A$3564,"="&amp;F878)=0,IF(SUMIFS($B$2:$B$3564,$A$2:$A$3564,"="&amp;G878)=0,SUMIFS($B$2:$B$3564,$A$2:$A$3564,"="&amp;H878),SUMIFS($B$2:$B$3564,$A$2:$A$3564,"="&amp;G878)),SUMIFS($B$2:$B$3564,$A$2:$A$3564,"="&amp;F878)),SUMIFS($B$2:$B$3564,$A$2:$A$3564,"="&amp;E878))</f>
        <v>14.89</v>
      </c>
      <c r="J878">
        <v>16.600000000000001</v>
      </c>
      <c r="K878" s="2">
        <f>SUMIFS($J$2:$J$3564,$A$2:$A$3564,"&gt;"&amp;E878,$A$2:$A$3564,"&lt;="&amp;A878)</f>
        <v>16.600000000000001</v>
      </c>
      <c r="L878" s="2">
        <f t="shared" si="109"/>
        <v>15.56</v>
      </c>
      <c r="M878" s="2">
        <f t="shared" si="110"/>
        <v>0.9373493975903614</v>
      </c>
      <c r="N878">
        <f t="shared" si="111"/>
        <v>3.3111080716112551</v>
      </c>
    </row>
    <row r="879" spans="1:14" x14ac:dyDescent="0.3">
      <c r="A879" s="1">
        <v>39975</v>
      </c>
      <c r="B879">
        <v>16.47</v>
      </c>
      <c r="D879">
        <f t="shared" si="104"/>
        <v>4</v>
      </c>
      <c r="E879" s="1">
        <f t="shared" si="105"/>
        <v>39968</v>
      </c>
      <c r="F879" s="1">
        <f t="shared" si="106"/>
        <v>39967</v>
      </c>
      <c r="G879" s="1">
        <f t="shared" si="107"/>
        <v>39966</v>
      </c>
      <c r="H879" s="1">
        <f t="shared" si="108"/>
        <v>39965</v>
      </c>
      <c r="I879" s="2">
        <f>IF(SUMIFS($B$2:$B$3564,$A$2:$A$3564,"="&amp;E879)=0,IF(SUMIFS($B$2:$B$3564,$A$2:$A$3564,"="&amp;F879)=0,IF(SUMIFS($B$2:$B$3564,$A$2:$A$3564,"="&amp;G879)=0,SUMIFS($B$2:$B$3564,$A$2:$A$3564,"="&amp;H879),SUMIFS($B$2:$B$3564,$A$2:$A$3564,"="&amp;G879)),SUMIFS($B$2:$B$3564,$A$2:$A$3564,"="&amp;F879)),SUMIFS($B$2:$B$3564,$A$2:$A$3564,"="&amp;E879))</f>
        <v>15.24</v>
      </c>
      <c r="K879" s="2">
        <f>SUMIFS($J$2:$J$3564,$A$2:$A$3564,"&gt;"&amp;E879,$A$2:$A$3564,"&lt;="&amp;A879)</f>
        <v>16.600000000000001</v>
      </c>
      <c r="L879" s="2">
        <f t="shared" si="109"/>
        <v>15.56</v>
      </c>
      <c r="M879" s="2">
        <f t="shared" si="110"/>
        <v>0.9373493975903614</v>
      </c>
      <c r="N879">
        <f t="shared" si="111"/>
        <v>1.2917817318796561</v>
      </c>
    </row>
    <row r="880" spans="1:14" x14ac:dyDescent="0.3">
      <c r="A880" s="1">
        <v>39976</v>
      </c>
      <c r="B880">
        <v>16.32</v>
      </c>
      <c r="D880">
        <f t="shared" si="104"/>
        <v>5</v>
      </c>
      <c r="E880" s="1">
        <f t="shared" si="105"/>
        <v>39969</v>
      </c>
      <c r="F880" s="1">
        <f t="shared" si="106"/>
        <v>39968</v>
      </c>
      <c r="G880" s="1">
        <f t="shared" si="107"/>
        <v>39967</v>
      </c>
      <c r="H880" s="1">
        <f t="shared" si="108"/>
        <v>39966</v>
      </c>
      <c r="I880" s="2">
        <f>IF(SUMIFS($B$2:$B$3564,$A$2:$A$3564,"="&amp;E880)=0,IF(SUMIFS($B$2:$B$3564,$A$2:$A$3564,"="&amp;F880)=0,IF(SUMIFS($B$2:$B$3564,$A$2:$A$3564,"="&amp;G880)=0,SUMIFS($B$2:$B$3564,$A$2:$A$3564,"="&amp;H880),SUMIFS($B$2:$B$3564,$A$2:$A$3564,"="&amp;G880)),SUMIFS($B$2:$B$3564,$A$2:$A$3564,"="&amp;F880)),SUMIFS($B$2:$B$3564,$A$2:$A$3564,"="&amp;E880))</f>
        <v>15.53</v>
      </c>
      <c r="K880" s="2">
        <f>SUMIFS($J$2:$J$3564,$A$2:$A$3564,"&gt;"&amp;E880,$A$2:$A$3564,"&lt;="&amp;A880)</f>
        <v>16.600000000000001</v>
      </c>
      <c r="L880" s="2">
        <f t="shared" si="109"/>
        <v>15.56</v>
      </c>
      <c r="M880" s="2">
        <f t="shared" si="110"/>
        <v>0.9373493975903614</v>
      </c>
      <c r="N880">
        <f t="shared" si="111"/>
        <v>-1.5081464236886664</v>
      </c>
    </row>
    <row r="881" spans="1:14" x14ac:dyDescent="0.3">
      <c r="A881" s="1">
        <v>39979</v>
      </c>
      <c r="B881">
        <v>15.9</v>
      </c>
      <c r="D881">
        <f t="shared" si="104"/>
        <v>1</v>
      </c>
      <c r="E881" s="1">
        <f t="shared" si="105"/>
        <v>39972</v>
      </c>
      <c r="F881" s="1">
        <f t="shared" si="106"/>
        <v>39971</v>
      </c>
      <c r="G881" s="1">
        <f t="shared" si="107"/>
        <v>39970</v>
      </c>
      <c r="H881" s="1">
        <f t="shared" si="108"/>
        <v>39969</v>
      </c>
      <c r="I881" s="2">
        <f>IF(SUMIFS($B$2:$B$3564,$A$2:$A$3564,"="&amp;E881)=0,IF(SUMIFS($B$2:$B$3564,$A$2:$A$3564,"="&amp;F881)=0,IF(SUMIFS($B$2:$B$3564,$A$2:$A$3564,"="&amp;G881)=0,SUMIFS($B$2:$B$3564,$A$2:$A$3564,"="&amp;H881),SUMIFS($B$2:$B$3564,$A$2:$A$3564,"="&amp;G881)),SUMIFS($B$2:$B$3564,$A$2:$A$3564,"="&amp;F881)),SUMIFS($B$2:$B$3564,$A$2:$A$3564,"="&amp;E881))</f>
        <v>15.37</v>
      </c>
      <c r="K881" s="2">
        <f>SUMIFS($J$2:$J$3564,$A$2:$A$3564,"&gt;"&amp;E881,$A$2:$A$3564,"&lt;="&amp;A881)</f>
        <v>16.600000000000001</v>
      </c>
      <c r="L881" s="2">
        <f t="shared" si="109"/>
        <v>15.56</v>
      </c>
      <c r="M881" s="2">
        <f t="shared" si="110"/>
        <v>0.9373493975903614</v>
      </c>
      <c r="N881">
        <f t="shared" si="111"/>
        <v>-3.0797624936570664</v>
      </c>
    </row>
    <row r="882" spans="1:14" x14ac:dyDescent="0.3">
      <c r="A882" s="1">
        <v>39980</v>
      </c>
      <c r="B882">
        <v>15.78</v>
      </c>
      <c r="D882">
        <f t="shared" si="104"/>
        <v>2</v>
      </c>
      <c r="E882" s="1">
        <f t="shared" si="105"/>
        <v>39973</v>
      </c>
      <c r="F882" s="1">
        <f t="shared" si="106"/>
        <v>39972</v>
      </c>
      <c r="G882" s="1">
        <f t="shared" si="107"/>
        <v>39971</v>
      </c>
      <c r="H882" s="1">
        <f t="shared" si="108"/>
        <v>39970</v>
      </c>
      <c r="I882" s="2">
        <f>IF(SUMIFS($B$2:$B$3564,$A$2:$A$3564,"="&amp;E882)=0,IF(SUMIFS($B$2:$B$3564,$A$2:$A$3564,"="&amp;F882)=0,IF(SUMIFS($B$2:$B$3564,$A$2:$A$3564,"="&amp;G882)=0,SUMIFS($B$2:$B$3564,$A$2:$A$3564,"="&amp;H882),SUMIFS($B$2:$B$3564,$A$2:$A$3564,"="&amp;G882)),SUMIFS($B$2:$B$3564,$A$2:$A$3564,"="&amp;F882)),SUMIFS($B$2:$B$3564,$A$2:$A$3564,"="&amp;E882))</f>
        <v>15.56</v>
      </c>
      <c r="K882" s="2">
        <f>SUMIFS($J$2:$J$3564,$A$2:$A$3564,"&gt;"&amp;E882,$A$2:$A$3564,"&lt;="&amp;A882)</f>
        <v>16.600000000000001</v>
      </c>
      <c r="L882" s="2">
        <f t="shared" si="109"/>
        <v>15.56</v>
      </c>
      <c r="M882" s="2">
        <f t="shared" si="110"/>
        <v>0.9373493975903614</v>
      </c>
      <c r="N882">
        <f t="shared" si="111"/>
        <v>-5.0659379944769451</v>
      </c>
    </row>
    <row r="883" spans="1:14" x14ac:dyDescent="0.3">
      <c r="A883" s="1">
        <v>39981</v>
      </c>
      <c r="B883">
        <v>15.95</v>
      </c>
      <c r="D883">
        <f t="shared" si="104"/>
        <v>3</v>
      </c>
      <c r="E883" s="1">
        <f t="shared" si="105"/>
        <v>39974</v>
      </c>
      <c r="F883" s="1">
        <f t="shared" si="106"/>
        <v>39973</v>
      </c>
      <c r="G883" s="1">
        <f t="shared" si="107"/>
        <v>39972</v>
      </c>
      <c r="H883" s="1">
        <f t="shared" si="108"/>
        <v>39971</v>
      </c>
      <c r="I883" s="2">
        <f>IF(SUMIFS($B$2:$B$3564,$A$2:$A$3564,"="&amp;E883)=0,IF(SUMIFS($B$2:$B$3564,$A$2:$A$3564,"="&amp;F883)=0,IF(SUMIFS($B$2:$B$3564,$A$2:$A$3564,"="&amp;G883)=0,SUMIFS($B$2:$B$3564,$A$2:$A$3564,"="&amp;H883),SUMIFS($B$2:$B$3564,$A$2:$A$3564,"="&amp;G883)),SUMIFS($B$2:$B$3564,$A$2:$A$3564,"="&amp;F883)),SUMIFS($B$2:$B$3564,$A$2:$A$3564,"="&amp;E883))</f>
        <v>16.420000000000002</v>
      </c>
      <c r="K883" s="2">
        <f>SUMIFS($J$2:$J$3564,$A$2:$A$3564,"&gt;"&amp;E883,$A$2:$A$3564,"&lt;="&amp;A883)</f>
        <v>0</v>
      </c>
      <c r="L883" s="2">
        <f t="shared" si="109"/>
        <v>0</v>
      </c>
      <c r="M883" s="2">
        <f t="shared" si="110"/>
        <v>1</v>
      </c>
      <c r="N883">
        <f t="shared" si="111"/>
        <v>-2.9041274793428746</v>
      </c>
    </row>
    <row r="884" spans="1:14" x14ac:dyDescent="0.3">
      <c r="A884" s="1">
        <v>39982</v>
      </c>
      <c r="B884">
        <v>15.84</v>
      </c>
      <c r="D884">
        <f t="shared" si="104"/>
        <v>4</v>
      </c>
      <c r="E884" s="1">
        <f t="shared" si="105"/>
        <v>39975</v>
      </c>
      <c r="F884" s="1">
        <f t="shared" si="106"/>
        <v>39974</v>
      </c>
      <c r="G884" s="1">
        <f t="shared" si="107"/>
        <v>39973</v>
      </c>
      <c r="H884" s="1">
        <f t="shared" si="108"/>
        <v>39972</v>
      </c>
      <c r="I884" s="2">
        <f>IF(SUMIFS($B$2:$B$3564,$A$2:$A$3564,"="&amp;E884)=0,IF(SUMIFS($B$2:$B$3564,$A$2:$A$3564,"="&amp;F884)=0,IF(SUMIFS($B$2:$B$3564,$A$2:$A$3564,"="&amp;G884)=0,SUMIFS($B$2:$B$3564,$A$2:$A$3564,"="&amp;H884),SUMIFS($B$2:$B$3564,$A$2:$A$3564,"="&amp;G884)),SUMIFS($B$2:$B$3564,$A$2:$A$3564,"="&amp;F884)),SUMIFS($B$2:$B$3564,$A$2:$A$3564,"="&amp;E884))</f>
        <v>16.47</v>
      </c>
      <c r="K884" s="2">
        <f>SUMIFS($J$2:$J$3564,$A$2:$A$3564,"&gt;"&amp;E884,$A$2:$A$3564,"&lt;="&amp;A884)</f>
        <v>0</v>
      </c>
      <c r="L884" s="2">
        <f t="shared" si="109"/>
        <v>0</v>
      </c>
      <c r="M884" s="2">
        <f t="shared" si="110"/>
        <v>1</v>
      </c>
      <c r="N884">
        <f t="shared" si="111"/>
        <v>-3.9002157803269086</v>
      </c>
    </row>
    <row r="885" spans="1:14" x14ac:dyDescent="0.3">
      <c r="A885" s="1">
        <v>39983</v>
      </c>
      <c r="B885">
        <v>16.07</v>
      </c>
      <c r="D885">
        <f t="shared" si="104"/>
        <v>5</v>
      </c>
      <c r="E885" s="1">
        <f t="shared" si="105"/>
        <v>39976</v>
      </c>
      <c r="F885" s="1">
        <f t="shared" si="106"/>
        <v>39975</v>
      </c>
      <c r="G885" s="1">
        <f t="shared" si="107"/>
        <v>39974</v>
      </c>
      <c r="H885" s="1">
        <f t="shared" si="108"/>
        <v>39973</v>
      </c>
      <c r="I885" s="2">
        <f>IF(SUMIFS($B$2:$B$3564,$A$2:$A$3564,"="&amp;E885)=0,IF(SUMIFS($B$2:$B$3564,$A$2:$A$3564,"="&amp;F885)=0,IF(SUMIFS($B$2:$B$3564,$A$2:$A$3564,"="&amp;G885)=0,SUMIFS($B$2:$B$3564,$A$2:$A$3564,"="&amp;H885),SUMIFS($B$2:$B$3564,$A$2:$A$3564,"="&amp;G885)),SUMIFS($B$2:$B$3564,$A$2:$A$3564,"="&amp;F885)),SUMIFS($B$2:$B$3564,$A$2:$A$3564,"="&amp;E885))</f>
        <v>16.32</v>
      </c>
      <c r="K885" s="2">
        <f>SUMIFS($J$2:$J$3564,$A$2:$A$3564,"&gt;"&amp;E885,$A$2:$A$3564,"&lt;="&amp;A885)</f>
        <v>0</v>
      </c>
      <c r="L885" s="2">
        <f t="shared" si="109"/>
        <v>0</v>
      </c>
      <c r="M885" s="2">
        <f t="shared" si="110"/>
        <v>1</v>
      </c>
      <c r="N885">
        <f t="shared" si="111"/>
        <v>-1.5437169786539677</v>
      </c>
    </row>
    <row r="886" spans="1:14" x14ac:dyDescent="0.3">
      <c r="A886" s="1">
        <v>39986</v>
      </c>
      <c r="B886">
        <v>16.239999999999998</v>
      </c>
      <c r="D886">
        <f t="shared" si="104"/>
        <v>1</v>
      </c>
      <c r="E886" s="1">
        <f t="shared" si="105"/>
        <v>39979</v>
      </c>
      <c r="F886" s="1">
        <f t="shared" si="106"/>
        <v>39978</v>
      </c>
      <c r="G886" s="1">
        <f t="shared" si="107"/>
        <v>39977</v>
      </c>
      <c r="H886" s="1">
        <f t="shared" si="108"/>
        <v>39976</v>
      </c>
      <c r="I886" s="2">
        <f>IF(SUMIFS($B$2:$B$3564,$A$2:$A$3564,"="&amp;E886)=0,IF(SUMIFS($B$2:$B$3564,$A$2:$A$3564,"="&amp;F886)=0,IF(SUMIFS($B$2:$B$3564,$A$2:$A$3564,"="&amp;G886)=0,SUMIFS($B$2:$B$3564,$A$2:$A$3564,"="&amp;H886),SUMIFS($B$2:$B$3564,$A$2:$A$3564,"="&amp;G886)),SUMIFS($B$2:$B$3564,$A$2:$A$3564,"="&amp;F886)),SUMIFS($B$2:$B$3564,$A$2:$A$3564,"="&amp;E886))</f>
        <v>15.9</v>
      </c>
      <c r="K886" s="2">
        <f>SUMIFS($J$2:$J$3564,$A$2:$A$3564,"&gt;"&amp;E886,$A$2:$A$3564,"&lt;="&amp;A886)</f>
        <v>0</v>
      </c>
      <c r="L886" s="2">
        <f t="shared" si="109"/>
        <v>0</v>
      </c>
      <c r="M886" s="2">
        <f t="shared" si="110"/>
        <v>1</v>
      </c>
      <c r="N886">
        <f t="shared" si="111"/>
        <v>2.1158225507345829</v>
      </c>
    </row>
    <row r="887" spans="1:14" x14ac:dyDescent="0.3">
      <c r="A887" s="1">
        <v>39987</v>
      </c>
      <c r="B887">
        <v>16.98</v>
      </c>
      <c r="D887">
        <f t="shared" si="104"/>
        <v>2</v>
      </c>
      <c r="E887" s="1">
        <f t="shared" si="105"/>
        <v>39980</v>
      </c>
      <c r="F887" s="1">
        <f t="shared" si="106"/>
        <v>39979</v>
      </c>
      <c r="G887" s="1">
        <f t="shared" si="107"/>
        <v>39978</v>
      </c>
      <c r="H887" s="1">
        <f t="shared" si="108"/>
        <v>39977</v>
      </c>
      <c r="I887" s="2">
        <f>IF(SUMIFS($B$2:$B$3564,$A$2:$A$3564,"="&amp;E887)=0,IF(SUMIFS($B$2:$B$3564,$A$2:$A$3564,"="&amp;F887)=0,IF(SUMIFS($B$2:$B$3564,$A$2:$A$3564,"="&amp;G887)=0,SUMIFS($B$2:$B$3564,$A$2:$A$3564,"="&amp;H887),SUMIFS($B$2:$B$3564,$A$2:$A$3564,"="&amp;G887)),SUMIFS($B$2:$B$3564,$A$2:$A$3564,"="&amp;F887)),SUMIFS($B$2:$B$3564,$A$2:$A$3564,"="&amp;E887))</f>
        <v>15.78</v>
      </c>
      <c r="K887" s="2">
        <f>SUMIFS($J$2:$J$3564,$A$2:$A$3564,"&gt;"&amp;E887,$A$2:$A$3564,"&lt;="&amp;A887)</f>
        <v>0</v>
      </c>
      <c r="L887" s="2">
        <f t="shared" si="109"/>
        <v>0</v>
      </c>
      <c r="M887" s="2">
        <f t="shared" si="110"/>
        <v>1</v>
      </c>
      <c r="N887">
        <f t="shared" si="111"/>
        <v>7.3292865465473058</v>
      </c>
    </row>
    <row r="888" spans="1:14" x14ac:dyDescent="0.3">
      <c r="A888" s="1">
        <v>39988</v>
      </c>
      <c r="B888">
        <v>17.13</v>
      </c>
      <c r="D888">
        <f t="shared" si="104"/>
        <v>3</v>
      </c>
      <c r="E888" s="1">
        <f t="shared" si="105"/>
        <v>39981</v>
      </c>
      <c r="F888" s="1">
        <f t="shared" si="106"/>
        <v>39980</v>
      </c>
      <c r="G888" s="1">
        <f t="shared" si="107"/>
        <v>39979</v>
      </c>
      <c r="H888" s="1">
        <f t="shared" si="108"/>
        <v>39978</v>
      </c>
      <c r="I888" s="2">
        <f>IF(SUMIFS($B$2:$B$3564,$A$2:$A$3564,"="&amp;E888)=0,IF(SUMIFS($B$2:$B$3564,$A$2:$A$3564,"="&amp;F888)=0,IF(SUMIFS($B$2:$B$3564,$A$2:$A$3564,"="&amp;G888)=0,SUMIFS($B$2:$B$3564,$A$2:$A$3564,"="&amp;H888),SUMIFS($B$2:$B$3564,$A$2:$A$3564,"="&amp;G888)),SUMIFS($B$2:$B$3564,$A$2:$A$3564,"="&amp;F888)),SUMIFS($B$2:$B$3564,$A$2:$A$3564,"="&amp;E888))</f>
        <v>15.95</v>
      </c>
      <c r="K888" s="2">
        <f>SUMIFS($J$2:$J$3564,$A$2:$A$3564,"&gt;"&amp;E888,$A$2:$A$3564,"&lt;="&amp;A888)</f>
        <v>0</v>
      </c>
      <c r="L888" s="2">
        <f t="shared" si="109"/>
        <v>0</v>
      </c>
      <c r="M888" s="2">
        <f t="shared" si="110"/>
        <v>1</v>
      </c>
      <c r="N888">
        <f t="shared" si="111"/>
        <v>7.1372483105174949</v>
      </c>
    </row>
    <row r="889" spans="1:14" x14ac:dyDescent="0.3">
      <c r="A889" s="1">
        <v>39989</v>
      </c>
      <c r="B889">
        <v>17.7</v>
      </c>
      <c r="D889">
        <f t="shared" si="104"/>
        <v>4</v>
      </c>
      <c r="E889" s="1">
        <f t="shared" si="105"/>
        <v>39982</v>
      </c>
      <c r="F889" s="1">
        <f t="shared" si="106"/>
        <v>39981</v>
      </c>
      <c r="G889" s="1">
        <f t="shared" si="107"/>
        <v>39980</v>
      </c>
      <c r="H889" s="1">
        <f t="shared" si="108"/>
        <v>39979</v>
      </c>
      <c r="I889" s="2">
        <f>IF(SUMIFS($B$2:$B$3564,$A$2:$A$3564,"="&amp;E889)=0,IF(SUMIFS($B$2:$B$3564,$A$2:$A$3564,"="&amp;F889)=0,IF(SUMIFS($B$2:$B$3564,$A$2:$A$3564,"="&amp;G889)=0,SUMIFS($B$2:$B$3564,$A$2:$A$3564,"="&amp;H889),SUMIFS($B$2:$B$3564,$A$2:$A$3564,"="&amp;G889)),SUMIFS($B$2:$B$3564,$A$2:$A$3564,"="&amp;F889)),SUMIFS($B$2:$B$3564,$A$2:$A$3564,"="&amp;E889))</f>
        <v>15.84</v>
      </c>
      <c r="K889" s="2">
        <f>SUMIFS($J$2:$J$3564,$A$2:$A$3564,"&gt;"&amp;E889,$A$2:$A$3564,"&lt;="&amp;A889)</f>
        <v>0</v>
      </c>
      <c r="L889" s="2">
        <f t="shared" si="109"/>
        <v>0</v>
      </c>
      <c r="M889" s="2">
        <f t="shared" si="110"/>
        <v>1</v>
      </c>
      <c r="N889">
        <f t="shared" si="111"/>
        <v>11.102625319350366</v>
      </c>
    </row>
    <row r="890" spans="1:14" x14ac:dyDescent="0.3">
      <c r="A890" s="1">
        <v>39990</v>
      </c>
      <c r="B890">
        <v>17.309999999999999</v>
      </c>
      <c r="D890">
        <f t="shared" si="104"/>
        <v>5</v>
      </c>
      <c r="E890" s="1">
        <f t="shared" si="105"/>
        <v>39983</v>
      </c>
      <c r="F890" s="1">
        <f t="shared" si="106"/>
        <v>39982</v>
      </c>
      <c r="G890" s="1">
        <f t="shared" si="107"/>
        <v>39981</v>
      </c>
      <c r="H890" s="1">
        <f t="shared" si="108"/>
        <v>39980</v>
      </c>
      <c r="I890" s="2">
        <f>IF(SUMIFS($B$2:$B$3564,$A$2:$A$3564,"="&amp;E890)=0,IF(SUMIFS($B$2:$B$3564,$A$2:$A$3564,"="&amp;F890)=0,IF(SUMIFS($B$2:$B$3564,$A$2:$A$3564,"="&amp;G890)=0,SUMIFS($B$2:$B$3564,$A$2:$A$3564,"="&amp;H890),SUMIFS($B$2:$B$3564,$A$2:$A$3564,"="&amp;G890)),SUMIFS($B$2:$B$3564,$A$2:$A$3564,"="&amp;F890)),SUMIFS($B$2:$B$3564,$A$2:$A$3564,"="&amp;E890))</f>
        <v>16.07</v>
      </c>
      <c r="K890" s="2">
        <f>SUMIFS($J$2:$J$3564,$A$2:$A$3564,"&gt;"&amp;E890,$A$2:$A$3564,"&lt;="&amp;A890)</f>
        <v>0</v>
      </c>
      <c r="L890" s="2">
        <f t="shared" si="109"/>
        <v>0</v>
      </c>
      <c r="M890" s="2">
        <f t="shared" si="110"/>
        <v>1</v>
      </c>
      <c r="N890">
        <f t="shared" si="111"/>
        <v>7.4330189438696639</v>
      </c>
    </row>
    <row r="891" spans="1:14" x14ac:dyDescent="0.3">
      <c r="A891" s="1">
        <v>39993</v>
      </c>
      <c r="B891">
        <v>17.899999999999999</v>
      </c>
      <c r="D891">
        <f t="shared" si="104"/>
        <v>1</v>
      </c>
      <c r="E891" s="1">
        <f t="shared" si="105"/>
        <v>39986</v>
      </c>
      <c r="F891" s="1">
        <f t="shared" si="106"/>
        <v>39985</v>
      </c>
      <c r="G891" s="1">
        <f t="shared" si="107"/>
        <v>39984</v>
      </c>
      <c r="H891" s="1">
        <f t="shared" si="108"/>
        <v>39983</v>
      </c>
      <c r="I891" s="2">
        <f>IF(SUMIFS($B$2:$B$3564,$A$2:$A$3564,"="&amp;E891)=0,IF(SUMIFS($B$2:$B$3564,$A$2:$A$3564,"="&amp;F891)=0,IF(SUMIFS($B$2:$B$3564,$A$2:$A$3564,"="&amp;G891)=0,SUMIFS($B$2:$B$3564,$A$2:$A$3564,"="&amp;H891),SUMIFS($B$2:$B$3564,$A$2:$A$3564,"="&amp;G891)),SUMIFS($B$2:$B$3564,$A$2:$A$3564,"="&amp;F891)),SUMIFS($B$2:$B$3564,$A$2:$A$3564,"="&amp;E891))</f>
        <v>16.239999999999998</v>
      </c>
      <c r="K891" s="2">
        <f>SUMIFS($J$2:$J$3564,$A$2:$A$3564,"&gt;"&amp;E891,$A$2:$A$3564,"&lt;="&amp;A891)</f>
        <v>0</v>
      </c>
      <c r="L891" s="2">
        <f t="shared" si="109"/>
        <v>0</v>
      </c>
      <c r="M891" s="2">
        <f t="shared" si="110"/>
        <v>1</v>
      </c>
      <c r="N891">
        <f t="shared" si="111"/>
        <v>9.7323378113177395</v>
      </c>
    </row>
    <row r="892" spans="1:14" x14ac:dyDescent="0.3">
      <c r="A892" s="1">
        <v>39994</v>
      </c>
      <c r="B892">
        <v>17.850000000000001</v>
      </c>
      <c r="D892">
        <f t="shared" si="104"/>
        <v>2</v>
      </c>
      <c r="E892" s="1">
        <f t="shared" si="105"/>
        <v>39987</v>
      </c>
      <c r="F892" s="1">
        <f t="shared" si="106"/>
        <v>39986</v>
      </c>
      <c r="G892" s="1">
        <f t="shared" si="107"/>
        <v>39985</v>
      </c>
      <c r="H892" s="1">
        <f t="shared" si="108"/>
        <v>39984</v>
      </c>
      <c r="I892" s="2">
        <f>IF(SUMIFS($B$2:$B$3564,$A$2:$A$3564,"="&amp;E892)=0,IF(SUMIFS($B$2:$B$3564,$A$2:$A$3564,"="&amp;F892)=0,IF(SUMIFS($B$2:$B$3564,$A$2:$A$3564,"="&amp;G892)=0,SUMIFS($B$2:$B$3564,$A$2:$A$3564,"="&amp;H892),SUMIFS($B$2:$B$3564,$A$2:$A$3564,"="&amp;G892)),SUMIFS($B$2:$B$3564,$A$2:$A$3564,"="&amp;F892)),SUMIFS($B$2:$B$3564,$A$2:$A$3564,"="&amp;E892))</f>
        <v>16.98</v>
      </c>
      <c r="K892" s="2">
        <f>SUMIFS($J$2:$J$3564,$A$2:$A$3564,"&gt;"&amp;E892,$A$2:$A$3564,"&lt;="&amp;A892)</f>
        <v>0</v>
      </c>
      <c r="L892" s="2">
        <f t="shared" si="109"/>
        <v>0</v>
      </c>
      <c r="M892" s="2">
        <f t="shared" si="110"/>
        <v>1</v>
      </c>
      <c r="N892">
        <f t="shared" si="111"/>
        <v>4.9967327342446959</v>
      </c>
    </row>
    <row r="893" spans="1:14" x14ac:dyDescent="0.3">
      <c r="A893" s="1">
        <v>39995</v>
      </c>
      <c r="B893">
        <v>17.75</v>
      </c>
      <c r="D893">
        <f t="shared" si="104"/>
        <v>3</v>
      </c>
      <c r="E893" s="1">
        <f t="shared" si="105"/>
        <v>39988</v>
      </c>
      <c r="F893" s="1">
        <f t="shared" si="106"/>
        <v>39987</v>
      </c>
      <c r="G893" s="1">
        <f t="shared" si="107"/>
        <v>39986</v>
      </c>
      <c r="H893" s="1">
        <f t="shared" si="108"/>
        <v>39985</v>
      </c>
      <c r="I893" s="2">
        <f>IF(SUMIFS($B$2:$B$3564,$A$2:$A$3564,"="&amp;E893)=0,IF(SUMIFS($B$2:$B$3564,$A$2:$A$3564,"="&amp;F893)=0,IF(SUMIFS($B$2:$B$3564,$A$2:$A$3564,"="&amp;G893)=0,SUMIFS($B$2:$B$3564,$A$2:$A$3564,"="&amp;H893),SUMIFS($B$2:$B$3564,$A$2:$A$3564,"="&amp;G893)),SUMIFS($B$2:$B$3564,$A$2:$A$3564,"="&amp;F893)),SUMIFS($B$2:$B$3564,$A$2:$A$3564,"="&amp;E893))</f>
        <v>17.13</v>
      </c>
      <c r="K893" s="2">
        <f>SUMIFS($J$2:$J$3564,$A$2:$A$3564,"&gt;"&amp;E893,$A$2:$A$3564,"&lt;="&amp;A893)</f>
        <v>0</v>
      </c>
      <c r="L893" s="2">
        <f t="shared" si="109"/>
        <v>0</v>
      </c>
      <c r="M893" s="2">
        <f t="shared" si="110"/>
        <v>1</v>
      </c>
      <c r="N893">
        <f t="shared" si="111"/>
        <v>3.5554203585396271</v>
      </c>
    </row>
    <row r="894" spans="1:14" x14ac:dyDescent="0.3">
      <c r="A894" s="1">
        <v>39996</v>
      </c>
      <c r="B894">
        <v>17.579999999999998</v>
      </c>
      <c r="D894">
        <f t="shared" si="104"/>
        <v>4</v>
      </c>
      <c r="E894" s="1">
        <f t="shared" si="105"/>
        <v>39989</v>
      </c>
      <c r="F894" s="1">
        <f t="shared" si="106"/>
        <v>39988</v>
      </c>
      <c r="G894" s="1">
        <f t="shared" si="107"/>
        <v>39987</v>
      </c>
      <c r="H894" s="1">
        <f t="shared" si="108"/>
        <v>39986</v>
      </c>
      <c r="I894" s="2">
        <f>IF(SUMIFS($B$2:$B$3564,$A$2:$A$3564,"="&amp;E894)=0,IF(SUMIFS($B$2:$B$3564,$A$2:$A$3564,"="&amp;F894)=0,IF(SUMIFS($B$2:$B$3564,$A$2:$A$3564,"="&amp;G894)=0,SUMIFS($B$2:$B$3564,$A$2:$A$3564,"="&amp;H894),SUMIFS($B$2:$B$3564,$A$2:$A$3564,"="&amp;G894)),SUMIFS($B$2:$B$3564,$A$2:$A$3564,"="&amp;F894)),SUMIFS($B$2:$B$3564,$A$2:$A$3564,"="&amp;E894))</f>
        <v>17.7</v>
      </c>
      <c r="K894" s="2">
        <f>SUMIFS($J$2:$J$3564,$A$2:$A$3564,"&gt;"&amp;E894,$A$2:$A$3564,"&lt;="&amp;A894)</f>
        <v>0</v>
      </c>
      <c r="L894" s="2">
        <f t="shared" si="109"/>
        <v>0</v>
      </c>
      <c r="M894" s="2">
        <f t="shared" si="110"/>
        <v>1</v>
      </c>
      <c r="N894">
        <f t="shared" si="111"/>
        <v>-0.68027473227525226</v>
      </c>
    </row>
    <row r="895" spans="1:14" x14ac:dyDescent="0.3">
      <c r="A895" s="1">
        <v>40000</v>
      </c>
      <c r="B895">
        <v>17.32</v>
      </c>
      <c r="D895">
        <f t="shared" si="104"/>
        <v>1</v>
      </c>
      <c r="E895" s="1">
        <f t="shared" si="105"/>
        <v>39993</v>
      </c>
      <c r="F895" s="1">
        <f t="shared" si="106"/>
        <v>39992</v>
      </c>
      <c r="G895" s="1">
        <f t="shared" si="107"/>
        <v>39991</v>
      </c>
      <c r="H895" s="1">
        <f t="shared" si="108"/>
        <v>39990</v>
      </c>
      <c r="I895" s="2">
        <f>IF(SUMIFS($B$2:$B$3564,$A$2:$A$3564,"="&amp;E895)=0,IF(SUMIFS($B$2:$B$3564,$A$2:$A$3564,"="&amp;F895)=0,IF(SUMIFS($B$2:$B$3564,$A$2:$A$3564,"="&amp;G895)=0,SUMIFS($B$2:$B$3564,$A$2:$A$3564,"="&amp;H895),SUMIFS($B$2:$B$3564,$A$2:$A$3564,"="&amp;G895)),SUMIFS($B$2:$B$3564,$A$2:$A$3564,"="&amp;F895)),SUMIFS($B$2:$B$3564,$A$2:$A$3564,"="&amp;E895))</f>
        <v>17.899999999999999</v>
      </c>
      <c r="K895" s="2">
        <f>SUMIFS($J$2:$J$3564,$A$2:$A$3564,"&gt;"&amp;E895,$A$2:$A$3564,"&lt;="&amp;A895)</f>
        <v>0</v>
      </c>
      <c r="L895" s="2">
        <f t="shared" si="109"/>
        <v>0</v>
      </c>
      <c r="M895" s="2">
        <f t="shared" si="110"/>
        <v>1</v>
      </c>
      <c r="N895">
        <f t="shared" si="111"/>
        <v>-3.2938809712420123</v>
      </c>
    </row>
    <row r="896" spans="1:14" x14ac:dyDescent="0.3">
      <c r="A896" s="1">
        <v>40001</v>
      </c>
      <c r="B896">
        <v>16.96</v>
      </c>
      <c r="D896">
        <f t="shared" si="104"/>
        <v>2</v>
      </c>
      <c r="E896" s="1">
        <f t="shared" si="105"/>
        <v>39994</v>
      </c>
      <c r="F896" s="1">
        <f t="shared" si="106"/>
        <v>39993</v>
      </c>
      <c r="G896" s="1">
        <f t="shared" si="107"/>
        <v>39992</v>
      </c>
      <c r="H896" s="1">
        <f t="shared" si="108"/>
        <v>39991</v>
      </c>
      <c r="I896" s="2">
        <f>IF(SUMIFS($B$2:$B$3564,$A$2:$A$3564,"="&amp;E896)=0,IF(SUMIFS($B$2:$B$3564,$A$2:$A$3564,"="&amp;F896)=0,IF(SUMIFS($B$2:$B$3564,$A$2:$A$3564,"="&amp;G896)=0,SUMIFS($B$2:$B$3564,$A$2:$A$3564,"="&amp;H896),SUMIFS($B$2:$B$3564,$A$2:$A$3564,"="&amp;G896)),SUMIFS($B$2:$B$3564,$A$2:$A$3564,"="&amp;F896)),SUMIFS($B$2:$B$3564,$A$2:$A$3564,"="&amp;E896))</f>
        <v>17.850000000000001</v>
      </c>
      <c r="K896" s="2">
        <f>SUMIFS($J$2:$J$3564,$A$2:$A$3564,"&gt;"&amp;E896,$A$2:$A$3564,"&lt;="&amp;A896)</f>
        <v>0</v>
      </c>
      <c r="L896" s="2">
        <f t="shared" si="109"/>
        <v>0</v>
      </c>
      <c r="M896" s="2">
        <f t="shared" si="110"/>
        <v>1</v>
      </c>
      <c r="N896">
        <f t="shared" si="111"/>
        <v>-5.1145877861891123</v>
      </c>
    </row>
    <row r="897" spans="1:14" x14ac:dyDescent="0.3">
      <c r="A897" s="1">
        <v>40002</v>
      </c>
      <c r="B897">
        <v>17.21</v>
      </c>
      <c r="D897">
        <f t="shared" si="104"/>
        <v>3</v>
      </c>
      <c r="E897" s="1">
        <f t="shared" si="105"/>
        <v>39995</v>
      </c>
      <c r="F897" s="1">
        <f t="shared" si="106"/>
        <v>39994</v>
      </c>
      <c r="G897" s="1">
        <f t="shared" si="107"/>
        <v>39993</v>
      </c>
      <c r="H897" s="1">
        <f t="shared" si="108"/>
        <v>39992</v>
      </c>
      <c r="I897" s="2">
        <f>IF(SUMIFS($B$2:$B$3564,$A$2:$A$3564,"="&amp;E897)=0,IF(SUMIFS($B$2:$B$3564,$A$2:$A$3564,"="&amp;F897)=0,IF(SUMIFS($B$2:$B$3564,$A$2:$A$3564,"="&amp;G897)=0,SUMIFS($B$2:$B$3564,$A$2:$A$3564,"="&amp;H897),SUMIFS($B$2:$B$3564,$A$2:$A$3564,"="&amp;G897)),SUMIFS($B$2:$B$3564,$A$2:$A$3564,"="&amp;F897)),SUMIFS($B$2:$B$3564,$A$2:$A$3564,"="&amp;E897))</f>
        <v>17.75</v>
      </c>
      <c r="K897" s="2">
        <f>SUMIFS($J$2:$J$3564,$A$2:$A$3564,"&gt;"&amp;E897,$A$2:$A$3564,"&lt;="&amp;A897)</f>
        <v>0</v>
      </c>
      <c r="L897" s="2">
        <f t="shared" si="109"/>
        <v>0</v>
      </c>
      <c r="M897" s="2">
        <f t="shared" si="110"/>
        <v>1</v>
      </c>
      <c r="N897">
        <f t="shared" si="111"/>
        <v>-3.0894905697976731</v>
      </c>
    </row>
    <row r="898" spans="1:14" x14ac:dyDescent="0.3">
      <c r="A898" s="1">
        <v>40003</v>
      </c>
      <c r="B898">
        <v>17.100000000000001</v>
      </c>
      <c r="D898">
        <f t="shared" si="104"/>
        <v>4</v>
      </c>
      <c r="E898" s="1">
        <f t="shared" si="105"/>
        <v>39996</v>
      </c>
      <c r="F898" s="1">
        <f t="shared" si="106"/>
        <v>39995</v>
      </c>
      <c r="G898" s="1">
        <f t="shared" si="107"/>
        <v>39994</v>
      </c>
      <c r="H898" s="1">
        <f t="shared" si="108"/>
        <v>39993</v>
      </c>
      <c r="I898" s="2">
        <f>IF(SUMIFS($B$2:$B$3564,$A$2:$A$3564,"="&amp;E898)=0,IF(SUMIFS($B$2:$B$3564,$A$2:$A$3564,"="&amp;F898)=0,IF(SUMIFS($B$2:$B$3564,$A$2:$A$3564,"="&amp;G898)=0,SUMIFS($B$2:$B$3564,$A$2:$A$3564,"="&amp;H898),SUMIFS($B$2:$B$3564,$A$2:$A$3564,"="&amp;G898)),SUMIFS($B$2:$B$3564,$A$2:$A$3564,"="&amp;F898)),SUMIFS($B$2:$B$3564,$A$2:$A$3564,"="&amp;E898))</f>
        <v>17.579999999999998</v>
      </c>
      <c r="K898" s="2">
        <f>SUMIFS($J$2:$J$3564,$A$2:$A$3564,"&gt;"&amp;E898,$A$2:$A$3564,"&lt;="&amp;A898)</f>
        <v>0</v>
      </c>
      <c r="L898" s="2">
        <f t="shared" si="109"/>
        <v>0</v>
      </c>
      <c r="M898" s="2">
        <f t="shared" si="110"/>
        <v>1</v>
      </c>
      <c r="N898">
        <f t="shared" si="111"/>
        <v>-2.7683428748416627</v>
      </c>
    </row>
    <row r="899" spans="1:14" x14ac:dyDescent="0.3">
      <c r="A899" s="1">
        <v>40004</v>
      </c>
      <c r="B899">
        <v>17.27</v>
      </c>
      <c r="D899">
        <f t="shared" ref="D899:D962" si="112">WEEKDAY(A899,2)</f>
        <v>5</v>
      </c>
      <c r="E899" s="1">
        <f t="shared" si="105"/>
        <v>39997</v>
      </c>
      <c r="F899" s="1">
        <f t="shared" si="106"/>
        <v>39996</v>
      </c>
      <c r="G899" s="1">
        <f t="shared" si="107"/>
        <v>39995</v>
      </c>
      <c r="H899" s="1">
        <f t="shared" si="108"/>
        <v>39994</v>
      </c>
      <c r="I899" s="2">
        <f>IF(SUMIFS($B$2:$B$3564,$A$2:$A$3564,"="&amp;E899)=0,IF(SUMIFS($B$2:$B$3564,$A$2:$A$3564,"="&amp;F899)=0,IF(SUMIFS($B$2:$B$3564,$A$2:$A$3564,"="&amp;G899)=0,SUMIFS($B$2:$B$3564,$A$2:$A$3564,"="&amp;H899),SUMIFS($B$2:$B$3564,$A$2:$A$3564,"="&amp;G899)),SUMIFS($B$2:$B$3564,$A$2:$A$3564,"="&amp;F899)),SUMIFS($B$2:$B$3564,$A$2:$A$3564,"="&amp;E899))</f>
        <v>17.579999999999998</v>
      </c>
      <c r="K899" s="2">
        <f>SUMIFS($J$2:$J$3564,$A$2:$A$3564,"&gt;"&amp;E899,$A$2:$A$3564,"&lt;="&amp;A899)</f>
        <v>0</v>
      </c>
      <c r="L899" s="2">
        <f t="shared" si="109"/>
        <v>0</v>
      </c>
      <c r="M899" s="2">
        <f t="shared" si="110"/>
        <v>1</v>
      </c>
      <c r="N899">
        <f t="shared" si="111"/>
        <v>-1.7791000098443595</v>
      </c>
    </row>
    <row r="900" spans="1:14" x14ac:dyDescent="0.3">
      <c r="A900" s="1">
        <v>40007</v>
      </c>
      <c r="B900">
        <v>17.54</v>
      </c>
      <c r="D900">
        <f t="shared" si="112"/>
        <v>1</v>
      </c>
      <c r="E900" s="1">
        <f t="shared" si="105"/>
        <v>40000</v>
      </c>
      <c r="F900" s="1">
        <f t="shared" si="106"/>
        <v>39999</v>
      </c>
      <c r="G900" s="1">
        <f t="shared" si="107"/>
        <v>39998</v>
      </c>
      <c r="H900" s="1">
        <f t="shared" si="108"/>
        <v>39997</v>
      </c>
      <c r="I900" s="2">
        <f>IF(SUMIFS($B$2:$B$3564,$A$2:$A$3564,"="&amp;E900)=0,IF(SUMIFS($B$2:$B$3564,$A$2:$A$3564,"="&amp;F900)=0,IF(SUMIFS($B$2:$B$3564,$A$2:$A$3564,"="&amp;G900)=0,SUMIFS($B$2:$B$3564,$A$2:$A$3564,"="&amp;H900),SUMIFS($B$2:$B$3564,$A$2:$A$3564,"="&amp;G900)),SUMIFS($B$2:$B$3564,$A$2:$A$3564,"="&amp;F900)),SUMIFS($B$2:$B$3564,$A$2:$A$3564,"="&amp;E900))</f>
        <v>17.32</v>
      </c>
      <c r="K900" s="2">
        <f>SUMIFS($J$2:$J$3564,$A$2:$A$3564,"&gt;"&amp;E900,$A$2:$A$3564,"&lt;="&amp;A900)</f>
        <v>0</v>
      </c>
      <c r="L900" s="2">
        <f t="shared" si="109"/>
        <v>0</v>
      </c>
      <c r="M900" s="2">
        <f t="shared" si="110"/>
        <v>1</v>
      </c>
      <c r="N900">
        <f t="shared" si="111"/>
        <v>1.2622083809747764</v>
      </c>
    </row>
    <row r="901" spans="1:14" x14ac:dyDescent="0.3">
      <c r="A901" s="1">
        <v>40008</v>
      </c>
      <c r="B901">
        <v>17.68</v>
      </c>
      <c r="D901">
        <f t="shared" si="112"/>
        <v>2</v>
      </c>
      <c r="E901" s="1">
        <f t="shared" si="105"/>
        <v>40001</v>
      </c>
      <c r="F901" s="1">
        <f t="shared" si="106"/>
        <v>40000</v>
      </c>
      <c r="G901" s="1">
        <f t="shared" si="107"/>
        <v>39999</v>
      </c>
      <c r="H901" s="1">
        <f t="shared" si="108"/>
        <v>39998</v>
      </c>
      <c r="I901" s="2">
        <f>IF(SUMIFS($B$2:$B$3564,$A$2:$A$3564,"="&amp;E901)=0,IF(SUMIFS($B$2:$B$3564,$A$2:$A$3564,"="&amp;F901)=0,IF(SUMIFS($B$2:$B$3564,$A$2:$A$3564,"="&amp;G901)=0,SUMIFS($B$2:$B$3564,$A$2:$A$3564,"="&amp;H901),SUMIFS($B$2:$B$3564,$A$2:$A$3564,"="&amp;G901)),SUMIFS($B$2:$B$3564,$A$2:$A$3564,"="&amp;F901)),SUMIFS($B$2:$B$3564,$A$2:$A$3564,"="&amp;E901))</f>
        <v>16.96</v>
      </c>
      <c r="K901" s="2">
        <f>SUMIFS($J$2:$J$3564,$A$2:$A$3564,"&gt;"&amp;E901,$A$2:$A$3564,"&lt;="&amp;A901)</f>
        <v>0</v>
      </c>
      <c r="L901" s="2">
        <f t="shared" si="109"/>
        <v>0</v>
      </c>
      <c r="M901" s="2">
        <f t="shared" si="110"/>
        <v>1</v>
      </c>
      <c r="N901">
        <f t="shared" si="111"/>
        <v>4.1576426845740189</v>
      </c>
    </row>
    <row r="902" spans="1:14" x14ac:dyDescent="0.3">
      <c r="A902" s="1">
        <v>40009</v>
      </c>
      <c r="B902">
        <v>17.77</v>
      </c>
      <c r="D902">
        <f t="shared" si="112"/>
        <v>3</v>
      </c>
      <c r="E902" s="1">
        <f t="shared" si="105"/>
        <v>40002</v>
      </c>
      <c r="F902" s="1">
        <f t="shared" si="106"/>
        <v>40001</v>
      </c>
      <c r="G902" s="1">
        <f t="shared" si="107"/>
        <v>40000</v>
      </c>
      <c r="H902" s="1">
        <f t="shared" si="108"/>
        <v>39999</v>
      </c>
      <c r="I902" s="2">
        <f>IF(SUMIFS($B$2:$B$3564,$A$2:$A$3564,"="&amp;E902)=0,IF(SUMIFS($B$2:$B$3564,$A$2:$A$3564,"="&amp;F902)=0,IF(SUMIFS($B$2:$B$3564,$A$2:$A$3564,"="&amp;G902)=0,SUMIFS($B$2:$B$3564,$A$2:$A$3564,"="&amp;H902),SUMIFS($B$2:$B$3564,$A$2:$A$3564,"="&amp;G902)),SUMIFS($B$2:$B$3564,$A$2:$A$3564,"="&amp;F902)),SUMIFS($B$2:$B$3564,$A$2:$A$3564,"="&amp;E902))</f>
        <v>17.21</v>
      </c>
      <c r="K902" s="2">
        <f>SUMIFS($J$2:$J$3564,$A$2:$A$3564,"&gt;"&amp;E902,$A$2:$A$3564,"&lt;="&amp;A902)</f>
        <v>0</v>
      </c>
      <c r="L902" s="2">
        <f t="shared" si="109"/>
        <v>0</v>
      </c>
      <c r="M902" s="2">
        <f t="shared" si="110"/>
        <v>1</v>
      </c>
      <c r="N902">
        <f t="shared" si="111"/>
        <v>3.2021031943111775</v>
      </c>
    </row>
    <row r="903" spans="1:14" x14ac:dyDescent="0.3">
      <c r="A903" s="1">
        <v>40010</v>
      </c>
      <c r="B903">
        <v>17.39</v>
      </c>
      <c r="D903">
        <f t="shared" si="112"/>
        <v>4</v>
      </c>
      <c r="E903" s="1">
        <f t="shared" si="105"/>
        <v>40003</v>
      </c>
      <c r="F903" s="1">
        <f t="shared" si="106"/>
        <v>40002</v>
      </c>
      <c r="G903" s="1">
        <f t="shared" si="107"/>
        <v>40001</v>
      </c>
      <c r="H903" s="1">
        <f t="shared" si="108"/>
        <v>40000</v>
      </c>
      <c r="I903" s="2">
        <f>IF(SUMIFS($B$2:$B$3564,$A$2:$A$3564,"="&amp;E903)=0,IF(SUMIFS($B$2:$B$3564,$A$2:$A$3564,"="&amp;F903)=0,IF(SUMIFS($B$2:$B$3564,$A$2:$A$3564,"="&amp;G903)=0,SUMIFS($B$2:$B$3564,$A$2:$A$3564,"="&amp;H903),SUMIFS($B$2:$B$3564,$A$2:$A$3564,"="&amp;G903)),SUMIFS($B$2:$B$3564,$A$2:$A$3564,"="&amp;F903)),SUMIFS($B$2:$B$3564,$A$2:$A$3564,"="&amp;E903))</f>
        <v>17.100000000000001</v>
      </c>
      <c r="K903" s="2">
        <f>SUMIFS($J$2:$J$3564,$A$2:$A$3564,"&gt;"&amp;E903,$A$2:$A$3564,"&lt;="&amp;A903)</f>
        <v>0</v>
      </c>
      <c r="L903" s="2">
        <f t="shared" si="109"/>
        <v>0</v>
      </c>
      <c r="M903" s="2">
        <f t="shared" si="110"/>
        <v>1</v>
      </c>
      <c r="N903">
        <f t="shared" si="111"/>
        <v>1.6816864857577409</v>
      </c>
    </row>
    <row r="904" spans="1:14" x14ac:dyDescent="0.3">
      <c r="A904" s="1">
        <v>40011</v>
      </c>
      <c r="B904">
        <v>17.3</v>
      </c>
      <c r="D904">
        <f t="shared" si="112"/>
        <v>5</v>
      </c>
      <c r="E904" s="1">
        <f t="shared" ref="E904:E967" si="113">A904-7</f>
        <v>40004</v>
      </c>
      <c r="F904" s="1">
        <f t="shared" si="106"/>
        <v>40003</v>
      </c>
      <c r="G904" s="1">
        <f t="shared" si="107"/>
        <v>40002</v>
      </c>
      <c r="H904" s="1">
        <f t="shared" si="108"/>
        <v>40001</v>
      </c>
      <c r="I904" s="2">
        <f>IF(SUMIFS($B$2:$B$3564,$A$2:$A$3564,"="&amp;E904)=0,IF(SUMIFS($B$2:$B$3564,$A$2:$A$3564,"="&amp;F904)=0,IF(SUMIFS($B$2:$B$3564,$A$2:$A$3564,"="&amp;G904)=0,SUMIFS($B$2:$B$3564,$A$2:$A$3564,"="&amp;H904),SUMIFS($B$2:$B$3564,$A$2:$A$3564,"="&amp;G904)),SUMIFS($B$2:$B$3564,$A$2:$A$3564,"="&amp;F904)),SUMIFS($B$2:$B$3564,$A$2:$A$3564,"="&amp;E904))</f>
        <v>17.27</v>
      </c>
      <c r="K904" s="2">
        <f>SUMIFS($J$2:$J$3564,$A$2:$A$3564,"&gt;"&amp;E904,$A$2:$A$3564,"&lt;="&amp;A904)</f>
        <v>0</v>
      </c>
      <c r="L904" s="2">
        <f t="shared" si="109"/>
        <v>0</v>
      </c>
      <c r="M904" s="2">
        <f t="shared" si="110"/>
        <v>1</v>
      </c>
      <c r="N904">
        <f t="shared" si="111"/>
        <v>0.17356093451461901</v>
      </c>
    </row>
    <row r="905" spans="1:14" x14ac:dyDescent="0.3">
      <c r="A905" s="1">
        <v>40014</v>
      </c>
      <c r="B905">
        <v>17.739999999999998</v>
      </c>
      <c r="D905">
        <f t="shared" si="112"/>
        <v>1</v>
      </c>
      <c r="E905" s="1">
        <f t="shared" si="113"/>
        <v>40007</v>
      </c>
      <c r="F905" s="1">
        <f t="shared" ref="F905:F968" si="114">E905-1</f>
        <v>40006</v>
      </c>
      <c r="G905" s="1">
        <f t="shared" ref="G905:G968" si="115">E905-2</f>
        <v>40005</v>
      </c>
      <c r="H905" s="1">
        <f t="shared" ref="H905:H968" si="116">E905-3</f>
        <v>40004</v>
      </c>
      <c r="I905" s="2">
        <f>IF(SUMIFS($B$2:$B$3564,$A$2:$A$3564,"="&amp;E905)=0,IF(SUMIFS($B$2:$B$3564,$A$2:$A$3564,"="&amp;F905)=0,IF(SUMIFS($B$2:$B$3564,$A$2:$A$3564,"="&amp;G905)=0,SUMIFS($B$2:$B$3564,$A$2:$A$3564,"="&amp;H905),SUMIFS($B$2:$B$3564,$A$2:$A$3564,"="&amp;G905)),SUMIFS($B$2:$B$3564,$A$2:$A$3564,"="&amp;F905)),SUMIFS($B$2:$B$3564,$A$2:$A$3564,"="&amp;E905))</f>
        <v>17.54</v>
      </c>
      <c r="K905" s="2">
        <f>SUMIFS($J$2:$J$3564,$A$2:$A$3564,"&gt;"&amp;E905,$A$2:$A$3564,"&lt;="&amp;A905)</f>
        <v>0</v>
      </c>
      <c r="L905" s="2">
        <f t="shared" si="109"/>
        <v>0</v>
      </c>
      <c r="M905" s="2">
        <f t="shared" si="110"/>
        <v>1</v>
      </c>
      <c r="N905">
        <f t="shared" si="111"/>
        <v>1.1337989937396442</v>
      </c>
    </row>
    <row r="906" spans="1:14" x14ac:dyDescent="0.3">
      <c r="A906" s="1">
        <v>40015</v>
      </c>
      <c r="B906">
        <v>17.8</v>
      </c>
      <c r="D906">
        <f t="shared" si="112"/>
        <v>2</v>
      </c>
      <c r="E906" s="1">
        <f t="shared" si="113"/>
        <v>40008</v>
      </c>
      <c r="F906" s="1">
        <f t="shared" si="114"/>
        <v>40007</v>
      </c>
      <c r="G906" s="1">
        <f t="shared" si="115"/>
        <v>40006</v>
      </c>
      <c r="H906" s="1">
        <f t="shared" si="116"/>
        <v>40005</v>
      </c>
      <c r="I906" s="2">
        <f>IF(SUMIFS($B$2:$B$3564,$A$2:$A$3564,"="&amp;E906)=0,IF(SUMIFS($B$2:$B$3564,$A$2:$A$3564,"="&amp;F906)=0,IF(SUMIFS($B$2:$B$3564,$A$2:$A$3564,"="&amp;G906)=0,SUMIFS($B$2:$B$3564,$A$2:$A$3564,"="&amp;H906),SUMIFS($B$2:$B$3564,$A$2:$A$3564,"="&amp;G906)),SUMIFS($B$2:$B$3564,$A$2:$A$3564,"="&amp;F906)),SUMIFS($B$2:$B$3564,$A$2:$A$3564,"="&amp;E906))</f>
        <v>17.68</v>
      </c>
      <c r="K906" s="2">
        <f>SUMIFS($J$2:$J$3564,$A$2:$A$3564,"&gt;"&amp;E906,$A$2:$A$3564,"&lt;="&amp;A906)</f>
        <v>0</v>
      </c>
      <c r="L906" s="2">
        <f t="shared" ref="L906:L969" si="117">IF(K906&lt;&gt;0,LOOKUP(K906,C900:C906,B900:B906),0)</f>
        <v>0</v>
      </c>
      <c r="M906" s="2">
        <f t="shared" ref="M906:M969" si="118">IF(K906&lt;&gt;0,L906/K906,1)</f>
        <v>1</v>
      </c>
      <c r="N906">
        <f t="shared" ref="N906:N969" si="119">LN(B906*M906/I906)*100</f>
        <v>0.6764400088542063</v>
      </c>
    </row>
    <row r="907" spans="1:14" x14ac:dyDescent="0.3">
      <c r="A907" s="1">
        <v>40016</v>
      </c>
      <c r="B907">
        <v>17.989999999999998</v>
      </c>
      <c r="D907">
        <f t="shared" si="112"/>
        <v>3</v>
      </c>
      <c r="E907" s="1">
        <f t="shared" si="113"/>
        <v>40009</v>
      </c>
      <c r="F907" s="1">
        <f t="shared" si="114"/>
        <v>40008</v>
      </c>
      <c r="G907" s="1">
        <f t="shared" si="115"/>
        <v>40007</v>
      </c>
      <c r="H907" s="1">
        <f t="shared" si="116"/>
        <v>40006</v>
      </c>
      <c r="I907" s="2">
        <f>IF(SUMIFS($B$2:$B$3564,$A$2:$A$3564,"="&amp;E907)=0,IF(SUMIFS($B$2:$B$3564,$A$2:$A$3564,"="&amp;F907)=0,IF(SUMIFS($B$2:$B$3564,$A$2:$A$3564,"="&amp;G907)=0,SUMIFS($B$2:$B$3564,$A$2:$A$3564,"="&amp;H907),SUMIFS($B$2:$B$3564,$A$2:$A$3564,"="&amp;G907)),SUMIFS($B$2:$B$3564,$A$2:$A$3564,"="&amp;F907)),SUMIFS($B$2:$B$3564,$A$2:$A$3564,"="&amp;E907))</f>
        <v>17.77</v>
      </c>
      <c r="K907" s="2">
        <f>SUMIFS($J$2:$J$3564,$A$2:$A$3564,"&gt;"&amp;E907,$A$2:$A$3564,"&lt;="&amp;A907)</f>
        <v>0</v>
      </c>
      <c r="L907" s="2">
        <f t="shared" si="117"/>
        <v>0</v>
      </c>
      <c r="M907" s="2">
        <f t="shared" si="118"/>
        <v>1</v>
      </c>
      <c r="N907">
        <f t="shared" si="119"/>
        <v>1.2304405795881701</v>
      </c>
    </row>
    <row r="908" spans="1:14" x14ac:dyDescent="0.3">
      <c r="A908" s="1">
        <v>40017</v>
      </c>
      <c r="B908">
        <v>18.260000000000002</v>
      </c>
      <c r="D908">
        <f t="shared" si="112"/>
        <v>4</v>
      </c>
      <c r="E908" s="1">
        <f t="shared" si="113"/>
        <v>40010</v>
      </c>
      <c r="F908" s="1">
        <f t="shared" si="114"/>
        <v>40009</v>
      </c>
      <c r="G908" s="1">
        <f t="shared" si="115"/>
        <v>40008</v>
      </c>
      <c r="H908" s="1">
        <f t="shared" si="116"/>
        <v>40007</v>
      </c>
      <c r="I908" s="2">
        <f>IF(SUMIFS($B$2:$B$3564,$A$2:$A$3564,"="&amp;E908)=0,IF(SUMIFS($B$2:$B$3564,$A$2:$A$3564,"="&amp;F908)=0,IF(SUMIFS($B$2:$B$3564,$A$2:$A$3564,"="&amp;G908)=0,SUMIFS($B$2:$B$3564,$A$2:$A$3564,"="&amp;H908),SUMIFS($B$2:$B$3564,$A$2:$A$3564,"="&amp;G908)),SUMIFS($B$2:$B$3564,$A$2:$A$3564,"="&amp;F908)),SUMIFS($B$2:$B$3564,$A$2:$A$3564,"="&amp;E908))</f>
        <v>17.39</v>
      </c>
      <c r="K908" s="2">
        <f>SUMIFS($J$2:$J$3564,$A$2:$A$3564,"&gt;"&amp;E908,$A$2:$A$3564,"&lt;="&amp;A908)</f>
        <v>0</v>
      </c>
      <c r="L908" s="2">
        <f t="shared" si="117"/>
        <v>0</v>
      </c>
      <c r="M908" s="2">
        <f t="shared" si="118"/>
        <v>1</v>
      </c>
      <c r="N908">
        <f t="shared" si="119"/>
        <v>4.8817546800630796</v>
      </c>
    </row>
    <row r="909" spans="1:14" x14ac:dyDescent="0.3">
      <c r="A909" s="1">
        <v>40018</v>
      </c>
      <c r="B909">
        <v>18.43</v>
      </c>
      <c r="D909">
        <f t="shared" si="112"/>
        <v>5</v>
      </c>
      <c r="E909" s="1">
        <f t="shared" si="113"/>
        <v>40011</v>
      </c>
      <c r="F909" s="1">
        <f t="shared" si="114"/>
        <v>40010</v>
      </c>
      <c r="G909" s="1">
        <f t="shared" si="115"/>
        <v>40009</v>
      </c>
      <c r="H909" s="1">
        <f t="shared" si="116"/>
        <v>40008</v>
      </c>
      <c r="I909" s="2">
        <f>IF(SUMIFS($B$2:$B$3564,$A$2:$A$3564,"="&amp;E909)=0,IF(SUMIFS($B$2:$B$3564,$A$2:$A$3564,"="&amp;F909)=0,IF(SUMIFS($B$2:$B$3564,$A$2:$A$3564,"="&amp;G909)=0,SUMIFS($B$2:$B$3564,$A$2:$A$3564,"="&amp;H909),SUMIFS($B$2:$B$3564,$A$2:$A$3564,"="&amp;G909)),SUMIFS($B$2:$B$3564,$A$2:$A$3564,"="&amp;F909)),SUMIFS($B$2:$B$3564,$A$2:$A$3564,"="&amp;E909))</f>
        <v>17.3</v>
      </c>
      <c r="K909" s="2">
        <f>SUMIFS($J$2:$J$3564,$A$2:$A$3564,"&gt;"&amp;E909,$A$2:$A$3564,"&lt;="&amp;A909)</f>
        <v>0</v>
      </c>
      <c r="L909" s="2">
        <f t="shared" si="117"/>
        <v>0</v>
      </c>
      <c r="M909" s="2">
        <f t="shared" si="118"/>
        <v>1</v>
      </c>
      <c r="N909">
        <f t="shared" si="119"/>
        <v>6.3273270177998651</v>
      </c>
    </row>
    <row r="910" spans="1:14" x14ac:dyDescent="0.3">
      <c r="A910" s="1">
        <v>40021</v>
      </c>
      <c r="B910">
        <v>18.45</v>
      </c>
      <c r="D910">
        <f t="shared" si="112"/>
        <v>1</v>
      </c>
      <c r="E910" s="1">
        <f t="shared" si="113"/>
        <v>40014</v>
      </c>
      <c r="F910" s="1">
        <f t="shared" si="114"/>
        <v>40013</v>
      </c>
      <c r="G910" s="1">
        <f t="shared" si="115"/>
        <v>40012</v>
      </c>
      <c r="H910" s="1">
        <f t="shared" si="116"/>
        <v>40011</v>
      </c>
      <c r="I910" s="2">
        <f>IF(SUMIFS($B$2:$B$3564,$A$2:$A$3564,"="&amp;E910)=0,IF(SUMIFS($B$2:$B$3564,$A$2:$A$3564,"="&amp;F910)=0,IF(SUMIFS($B$2:$B$3564,$A$2:$A$3564,"="&amp;G910)=0,SUMIFS($B$2:$B$3564,$A$2:$A$3564,"="&amp;H910),SUMIFS($B$2:$B$3564,$A$2:$A$3564,"="&amp;G910)),SUMIFS($B$2:$B$3564,$A$2:$A$3564,"="&amp;F910)),SUMIFS($B$2:$B$3564,$A$2:$A$3564,"="&amp;E910))</f>
        <v>17.739999999999998</v>
      </c>
      <c r="K910" s="2">
        <f>SUMIFS($J$2:$J$3564,$A$2:$A$3564,"&gt;"&amp;E910,$A$2:$A$3564,"&lt;="&amp;A910)</f>
        <v>0</v>
      </c>
      <c r="L910" s="2">
        <f t="shared" si="117"/>
        <v>0</v>
      </c>
      <c r="M910" s="2">
        <f t="shared" si="118"/>
        <v>1</v>
      </c>
      <c r="N910">
        <f t="shared" si="119"/>
        <v>3.9242393605102754</v>
      </c>
    </row>
    <row r="911" spans="1:14" x14ac:dyDescent="0.3">
      <c r="A911" s="1">
        <v>40022</v>
      </c>
      <c r="B911">
        <v>18.5</v>
      </c>
      <c r="D911">
        <f t="shared" si="112"/>
        <v>2</v>
      </c>
      <c r="E911" s="1">
        <f t="shared" si="113"/>
        <v>40015</v>
      </c>
      <c r="F911" s="1">
        <f t="shared" si="114"/>
        <v>40014</v>
      </c>
      <c r="G911" s="1">
        <f t="shared" si="115"/>
        <v>40013</v>
      </c>
      <c r="H911" s="1">
        <f t="shared" si="116"/>
        <v>40012</v>
      </c>
      <c r="I911" s="2">
        <f>IF(SUMIFS($B$2:$B$3564,$A$2:$A$3564,"="&amp;E911)=0,IF(SUMIFS($B$2:$B$3564,$A$2:$A$3564,"="&amp;F911)=0,IF(SUMIFS($B$2:$B$3564,$A$2:$A$3564,"="&amp;G911)=0,SUMIFS($B$2:$B$3564,$A$2:$A$3564,"="&amp;H911),SUMIFS($B$2:$B$3564,$A$2:$A$3564,"="&amp;G911)),SUMIFS($B$2:$B$3564,$A$2:$A$3564,"="&amp;F911)),SUMIFS($B$2:$B$3564,$A$2:$A$3564,"="&amp;E911))</f>
        <v>17.8</v>
      </c>
      <c r="K911" s="2">
        <f>SUMIFS($J$2:$J$3564,$A$2:$A$3564,"&gt;"&amp;E911,$A$2:$A$3564,"&lt;="&amp;A911)</f>
        <v>0</v>
      </c>
      <c r="L911" s="2">
        <f t="shared" si="117"/>
        <v>0</v>
      </c>
      <c r="M911" s="2">
        <f t="shared" si="118"/>
        <v>1</v>
      </c>
      <c r="N911">
        <f t="shared" si="119"/>
        <v>3.8572274786239653</v>
      </c>
    </row>
    <row r="912" spans="1:14" x14ac:dyDescent="0.3">
      <c r="A912" s="1">
        <v>40023</v>
      </c>
      <c r="B912">
        <v>18.559999999999999</v>
      </c>
      <c r="D912">
        <f t="shared" si="112"/>
        <v>3</v>
      </c>
      <c r="E912" s="1">
        <f t="shared" si="113"/>
        <v>40016</v>
      </c>
      <c r="F912" s="1">
        <f t="shared" si="114"/>
        <v>40015</v>
      </c>
      <c r="G912" s="1">
        <f t="shared" si="115"/>
        <v>40014</v>
      </c>
      <c r="H912" s="1">
        <f t="shared" si="116"/>
        <v>40013</v>
      </c>
      <c r="I912" s="2">
        <f>IF(SUMIFS($B$2:$B$3564,$A$2:$A$3564,"="&amp;E912)=0,IF(SUMIFS($B$2:$B$3564,$A$2:$A$3564,"="&amp;F912)=0,IF(SUMIFS($B$2:$B$3564,$A$2:$A$3564,"="&amp;G912)=0,SUMIFS($B$2:$B$3564,$A$2:$A$3564,"="&amp;H912),SUMIFS($B$2:$B$3564,$A$2:$A$3564,"="&amp;G912)),SUMIFS($B$2:$B$3564,$A$2:$A$3564,"="&amp;F912)),SUMIFS($B$2:$B$3564,$A$2:$A$3564,"="&amp;E912))</f>
        <v>17.989999999999998</v>
      </c>
      <c r="K912" s="2">
        <f>SUMIFS($J$2:$J$3564,$A$2:$A$3564,"&gt;"&amp;E912,$A$2:$A$3564,"&lt;="&amp;A912)</f>
        <v>0</v>
      </c>
      <c r="L912" s="2">
        <f t="shared" si="117"/>
        <v>0</v>
      </c>
      <c r="M912" s="2">
        <f t="shared" si="118"/>
        <v>1</v>
      </c>
      <c r="N912">
        <f t="shared" si="119"/>
        <v>3.1192679395612886</v>
      </c>
    </row>
    <row r="913" spans="1:14" x14ac:dyDescent="0.3">
      <c r="A913" s="1">
        <v>40024</v>
      </c>
      <c r="B913">
        <v>18.75</v>
      </c>
      <c r="D913">
        <f t="shared" si="112"/>
        <v>4</v>
      </c>
      <c r="E913" s="1">
        <f t="shared" si="113"/>
        <v>40017</v>
      </c>
      <c r="F913" s="1">
        <f t="shared" si="114"/>
        <v>40016</v>
      </c>
      <c r="G913" s="1">
        <f t="shared" si="115"/>
        <v>40015</v>
      </c>
      <c r="H913" s="1">
        <f t="shared" si="116"/>
        <v>40014</v>
      </c>
      <c r="I913" s="2">
        <f>IF(SUMIFS($B$2:$B$3564,$A$2:$A$3564,"="&amp;E913)=0,IF(SUMIFS($B$2:$B$3564,$A$2:$A$3564,"="&amp;F913)=0,IF(SUMIFS($B$2:$B$3564,$A$2:$A$3564,"="&amp;G913)=0,SUMIFS($B$2:$B$3564,$A$2:$A$3564,"="&amp;H913),SUMIFS($B$2:$B$3564,$A$2:$A$3564,"="&amp;G913)),SUMIFS($B$2:$B$3564,$A$2:$A$3564,"="&amp;F913)),SUMIFS($B$2:$B$3564,$A$2:$A$3564,"="&amp;E913))</f>
        <v>18.260000000000002</v>
      </c>
      <c r="K913" s="2">
        <f>SUMIFS($J$2:$J$3564,$A$2:$A$3564,"&gt;"&amp;E913,$A$2:$A$3564,"&lt;="&amp;A913)</f>
        <v>0</v>
      </c>
      <c r="L913" s="2">
        <f t="shared" si="117"/>
        <v>0</v>
      </c>
      <c r="M913" s="2">
        <f t="shared" si="118"/>
        <v>1</v>
      </c>
      <c r="N913">
        <f t="shared" si="119"/>
        <v>2.6480877249597246</v>
      </c>
    </row>
    <row r="914" spans="1:14" x14ac:dyDescent="0.3">
      <c r="A914" s="1">
        <v>40025</v>
      </c>
      <c r="B914">
        <v>18.61</v>
      </c>
      <c r="D914">
        <f t="shared" si="112"/>
        <v>5</v>
      </c>
      <c r="E914" s="1">
        <f t="shared" si="113"/>
        <v>40018</v>
      </c>
      <c r="F914" s="1">
        <f t="shared" si="114"/>
        <v>40017</v>
      </c>
      <c r="G914" s="1">
        <f t="shared" si="115"/>
        <v>40016</v>
      </c>
      <c r="H914" s="1">
        <f t="shared" si="116"/>
        <v>40015</v>
      </c>
      <c r="I914" s="2">
        <f>IF(SUMIFS($B$2:$B$3564,$A$2:$A$3564,"="&amp;E914)=0,IF(SUMIFS($B$2:$B$3564,$A$2:$A$3564,"="&amp;F914)=0,IF(SUMIFS($B$2:$B$3564,$A$2:$A$3564,"="&amp;G914)=0,SUMIFS($B$2:$B$3564,$A$2:$A$3564,"="&amp;H914),SUMIFS($B$2:$B$3564,$A$2:$A$3564,"="&amp;G914)),SUMIFS($B$2:$B$3564,$A$2:$A$3564,"="&amp;F914)),SUMIFS($B$2:$B$3564,$A$2:$A$3564,"="&amp;E914))</f>
        <v>18.43</v>
      </c>
      <c r="K914" s="2">
        <f>SUMIFS($J$2:$J$3564,$A$2:$A$3564,"&gt;"&amp;E914,$A$2:$A$3564,"&lt;="&amp;A914)</f>
        <v>0</v>
      </c>
      <c r="L914" s="2">
        <f t="shared" si="117"/>
        <v>0</v>
      </c>
      <c r="M914" s="2">
        <f t="shared" si="118"/>
        <v>1</v>
      </c>
      <c r="N914">
        <f t="shared" si="119"/>
        <v>0.9719298972427487</v>
      </c>
    </row>
    <row r="915" spans="1:14" x14ac:dyDescent="0.3">
      <c r="A915" s="1">
        <v>40028</v>
      </c>
      <c r="B915">
        <v>19.14</v>
      </c>
      <c r="D915">
        <f t="shared" si="112"/>
        <v>1</v>
      </c>
      <c r="E915" s="1">
        <f t="shared" si="113"/>
        <v>40021</v>
      </c>
      <c r="F915" s="1">
        <f t="shared" si="114"/>
        <v>40020</v>
      </c>
      <c r="G915" s="1">
        <f t="shared" si="115"/>
        <v>40019</v>
      </c>
      <c r="H915" s="1">
        <f t="shared" si="116"/>
        <v>40018</v>
      </c>
      <c r="I915" s="2">
        <f>IF(SUMIFS($B$2:$B$3564,$A$2:$A$3564,"="&amp;E915)=0,IF(SUMIFS($B$2:$B$3564,$A$2:$A$3564,"="&amp;F915)=0,IF(SUMIFS($B$2:$B$3564,$A$2:$A$3564,"="&amp;G915)=0,SUMIFS($B$2:$B$3564,$A$2:$A$3564,"="&amp;H915),SUMIFS($B$2:$B$3564,$A$2:$A$3564,"="&amp;G915)),SUMIFS($B$2:$B$3564,$A$2:$A$3564,"="&amp;F915)),SUMIFS($B$2:$B$3564,$A$2:$A$3564,"="&amp;E915))</f>
        <v>18.45</v>
      </c>
      <c r="K915" s="2">
        <f>SUMIFS($J$2:$J$3564,$A$2:$A$3564,"&gt;"&amp;E915,$A$2:$A$3564,"&lt;="&amp;A915)</f>
        <v>0</v>
      </c>
      <c r="L915" s="2">
        <f t="shared" si="117"/>
        <v>0</v>
      </c>
      <c r="M915" s="2">
        <f t="shared" si="118"/>
        <v>1</v>
      </c>
      <c r="N915">
        <f t="shared" si="119"/>
        <v>3.6716015538272186</v>
      </c>
    </row>
    <row r="916" spans="1:14" x14ac:dyDescent="0.3">
      <c r="A916" s="1">
        <v>40029</v>
      </c>
      <c r="B916">
        <v>19.350000000000001</v>
      </c>
      <c r="D916">
        <f t="shared" si="112"/>
        <v>2</v>
      </c>
      <c r="E916" s="1">
        <f t="shared" si="113"/>
        <v>40022</v>
      </c>
      <c r="F916" s="1">
        <f t="shared" si="114"/>
        <v>40021</v>
      </c>
      <c r="G916" s="1">
        <f t="shared" si="115"/>
        <v>40020</v>
      </c>
      <c r="H916" s="1">
        <f t="shared" si="116"/>
        <v>40019</v>
      </c>
      <c r="I916" s="2">
        <f>IF(SUMIFS($B$2:$B$3564,$A$2:$A$3564,"="&amp;E916)=0,IF(SUMIFS($B$2:$B$3564,$A$2:$A$3564,"="&amp;F916)=0,IF(SUMIFS($B$2:$B$3564,$A$2:$A$3564,"="&amp;G916)=0,SUMIFS($B$2:$B$3564,$A$2:$A$3564,"="&amp;H916),SUMIFS($B$2:$B$3564,$A$2:$A$3564,"="&amp;G916)),SUMIFS($B$2:$B$3564,$A$2:$A$3564,"="&amp;F916)),SUMIFS($B$2:$B$3564,$A$2:$A$3564,"="&amp;E916))</f>
        <v>18.5</v>
      </c>
      <c r="K916" s="2">
        <f>SUMIFS($J$2:$J$3564,$A$2:$A$3564,"&gt;"&amp;E916,$A$2:$A$3564,"&lt;="&amp;A916)</f>
        <v>0</v>
      </c>
      <c r="L916" s="2">
        <f t="shared" si="117"/>
        <v>0</v>
      </c>
      <c r="M916" s="2">
        <f t="shared" si="118"/>
        <v>1</v>
      </c>
      <c r="N916">
        <f t="shared" si="119"/>
        <v>4.4921687391511655</v>
      </c>
    </row>
    <row r="917" spans="1:14" x14ac:dyDescent="0.3">
      <c r="A917" s="1">
        <v>40030</v>
      </c>
      <c r="B917">
        <v>19.37</v>
      </c>
      <c r="D917">
        <f t="shared" si="112"/>
        <v>3</v>
      </c>
      <c r="E917" s="1">
        <f t="shared" si="113"/>
        <v>40023</v>
      </c>
      <c r="F917" s="1">
        <f t="shared" si="114"/>
        <v>40022</v>
      </c>
      <c r="G917" s="1">
        <f t="shared" si="115"/>
        <v>40021</v>
      </c>
      <c r="H917" s="1">
        <f t="shared" si="116"/>
        <v>40020</v>
      </c>
      <c r="I917" s="2">
        <f>IF(SUMIFS($B$2:$B$3564,$A$2:$A$3564,"="&amp;E917)=0,IF(SUMIFS($B$2:$B$3564,$A$2:$A$3564,"="&amp;F917)=0,IF(SUMIFS($B$2:$B$3564,$A$2:$A$3564,"="&amp;G917)=0,SUMIFS($B$2:$B$3564,$A$2:$A$3564,"="&amp;H917),SUMIFS($B$2:$B$3564,$A$2:$A$3564,"="&amp;G917)),SUMIFS($B$2:$B$3564,$A$2:$A$3564,"="&amp;F917)),SUMIFS($B$2:$B$3564,$A$2:$A$3564,"="&amp;E917))</f>
        <v>18.559999999999999</v>
      </c>
      <c r="K917" s="2">
        <f>SUMIFS($J$2:$J$3564,$A$2:$A$3564,"&gt;"&amp;E917,$A$2:$A$3564,"&lt;="&amp;A917)</f>
        <v>0</v>
      </c>
      <c r="L917" s="2">
        <f t="shared" si="117"/>
        <v>0</v>
      </c>
      <c r="M917" s="2">
        <f t="shared" si="118"/>
        <v>1</v>
      </c>
      <c r="N917">
        <f t="shared" si="119"/>
        <v>4.2716750060850144</v>
      </c>
    </row>
    <row r="918" spans="1:14" x14ac:dyDescent="0.3">
      <c r="A918" s="1">
        <v>40031</v>
      </c>
      <c r="B918">
        <v>19.8</v>
      </c>
      <c r="D918">
        <f t="shared" si="112"/>
        <v>4</v>
      </c>
      <c r="E918" s="1">
        <f t="shared" si="113"/>
        <v>40024</v>
      </c>
      <c r="F918" s="1">
        <f t="shared" si="114"/>
        <v>40023</v>
      </c>
      <c r="G918" s="1">
        <f t="shared" si="115"/>
        <v>40022</v>
      </c>
      <c r="H918" s="1">
        <f t="shared" si="116"/>
        <v>40021</v>
      </c>
      <c r="I918" s="2">
        <f>IF(SUMIFS($B$2:$B$3564,$A$2:$A$3564,"="&amp;E918)=0,IF(SUMIFS($B$2:$B$3564,$A$2:$A$3564,"="&amp;F918)=0,IF(SUMIFS($B$2:$B$3564,$A$2:$A$3564,"="&amp;G918)=0,SUMIFS($B$2:$B$3564,$A$2:$A$3564,"="&amp;H918),SUMIFS($B$2:$B$3564,$A$2:$A$3564,"="&amp;G918)),SUMIFS($B$2:$B$3564,$A$2:$A$3564,"="&amp;F918)),SUMIFS($B$2:$B$3564,$A$2:$A$3564,"="&amp;E918))</f>
        <v>18.75</v>
      </c>
      <c r="K918" s="2">
        <f>SUMIFS($J$2:$J$3564,$A$2:$A$3564,"&gt;"&amp;E918,$A$2:$A$3564,"&lt;="&amp;A918)</f>
        <v>0</v>
      </c>
      <c r="L918" s="2">
        <f t="shared" si="117"/>
        <v>0</v>
      </c>
      <c r="M918" s="2">
        <f t="shared" si="118"/>
        <v>1</v>
      </c>
      <c r="N918">
        <f t="shared" si="119"/>
        <v>5.4488185284069779</v>
      </c>
    </row>
    <row r="919" spans="1:14" x14ac:dyDescent="0.3">
      <c r="A919" s="1">
        <v>40032</v>
      </c>
      <c r="B919">
        <v>20.81</v>
      </c>
      <c r="D919">
        <f t="shared" si="112"/>
        <v>5</v>
      </c>
      <c r="E919" s="1">
        <f t="shared" si="113"/>
        <v>40025</v>
      </c>
      <c r="F919" s="1">
        <f t="shared" si="114"/>
        <v>40024</v>
      </c>
      <c r="G919" s="1">
        <f t="shared" si="115"/>
        <v>40023</v>
      </c>
      <c r="H919" s="1">
        <f t="shared" si="116"/>
        <v>40022</v>
      </c>
      <c r="I919" s="2">
        <f>IF(SUMIFS($B$2:$B$3564,$A$2:$A$3564,"="&amp;E919)=0,IF(SUMIFS($B$2:$B$3564,$A$2:$A$3564,"="&amp;F919)=0,IF(SUMIFS($B$2:$B$3564,$A$2:$A$3564,"="&amp;G919)=0,SUMIFS($B$2:$B$3564,$A$2:$A$3564,"="&amp;H919),SUMIFS($B$2:$B$3564,$A$2:$A$3564,"="&amp;G919)),SUMIFS($B$2:$B$3564,$A$2:$A$3564,"="&amp;F919)),SUMIFS($B$2:$B$3564,$A$2:$A$3564,"="&amp;E919))</f>
        <v>18.61</v>
      </c>
      <c r="K919" s="2">
        <f>SUMIFS($J$2:$J$3564,$A$2:$A$3564,"&gt;"&amp;E919,$A$2:$A$3564,"&lt;="&amp;A919)</f>
        <v>0</v>
      </c>
      <c r="L919" s="2">
        <f t="shared" si="117"/>
        <v>0</v>
      </c>
      <c r="M919" s="2">
        <f t="shared" si="118"/>
        <v>1</v>
      </c>
      <c r="N919">
        <f t="shared" si="119"/>
        <v>11.17345697513837</v>
      </c>
    </row>
    <row r="920" spans="1:14" x14ac:dyDescent="0.3">
      <c r="A920" s="1">
        <v>40035</v>
      </c>
      <c r="B920">
        <v>22</v>
      </c>
      <c r="D920">
        <f t="shared" si="112"/>
        <v>1</v>
      </c>
      <c r="E920" s="1">
        <f t="shared" si="113"/>
        <v>40028</v>
      </c>
      <c r="F920" s="1">
        <f t="shared" si="114"/>
        <v>40027</v>
      </c>
      <c r="G920" s="1">
        <f t="shared" si="115"/>
        <v>40026</v>
      </c>
      <c r="H920" s="1">
        <f t="shared" si="116"/>
        <v>40025</v>
      </c>
      <c r="I920" s="2">
        <f>IF(SUMIFS($B$2:$B$3564,$A$2:$A$3564,"="&amp;E920)=0,IF(SUMIFS($B$2:$B$3564,$A$2:$A$3564,"="&amp;F920)=0,IF(SUMIFS($B$2:$B$3564,$A$2:$A$3564,"="&amp;G920)=0,SUMIFS($B$2:$B$3564,$A$2:$A$3564,"="&amp;H920),SUMIFS($B$2:$B$3564,$A$2:$A$3564,"="&amp;G920)),SUMIFS($B$2:$B$3564,$A$2:$A$3564,"="&amp;F920)),SUMIFS($B$2:$B$3564,$A$2:$A$3564,"="&amp;E920))</f>
        <v>19.14</v>
      </c>
      <c r="K920" s="2">
        <f>SUMIFS($J$2:$J$3564,$A$2:$A$3564,"&gt;"&amp;E920,$A$2:$A$3564,"&lt;="&amp;A920)</f>
        <v>0</v>
      </c>
      <c r="L920" s="2">
        <f t="shared" si="117"/>
        <v>0</v>
      </c>
      <c r="M920" s="2">
        <f t="shared" si="118"/>
        <v>1</v>
      </c>
      <c r="N920">
        <f t="shared" si="119"/>
        <v>13.92620673335076</v>
      </c>
    </row>
    <row r="921" spans="1:14" x14ac:dyDescent="0.3">
      <c r="A921" s="1">
        <v>40036</v>
      </c>
      <c r="B921">
        <v>21.92</v>
      </c>
      <c r="D921">
        <f t="shared" si="112"/>
        <v>2</v>
      </c>
      <c r="E921" s="1">
        <f t="shared" si="113"/>
        <v>40029</v>
      </c>
      <c r="F921" s="1">
        <f t="shared" si="114"/>
        <v>40028</v>
      </c>
      <c r="G921" s="1">
        <f t="shared" si="115"/>
        <v>40027</v>
      </c>
      <c r="H921" s="1">
        <f t="shared" si="116"/>
        <v>40026</v>
      </c>
      <c r="I921" s="2">
        <f>IF(SUMIFS($B$2:$B$3564,$A$2:$A$3564,"="&amp;E921)=0,IF(SUMIFS($B$2:$B$3564,$A$2:$A$3564,"="&amp;F921)=0,IF(SUMIFS($B$2:$B$3564,$A$2:$A$3564,"="&amp;G921)=0,SUMIFS($B$2:$B$3564,$A$2:$A$3564,"="&amp;H921),SUMIFS($B$2:$B$3564,$A$2:$A$3564,"="&amp;G921)),SUMIFS($B$2:$B$3564,$A$2:$A$3564,"="&amp;F921)),SUMIFS($B$2:$B$3564,$A$2:$A$3564,"="&amp;E921))</f>
        <v>19.350000000000001</v>
      </c>
      <c r="K921" s="2">
        <f>SUMIFS($J$2:$J$3564,$A$2:$A$3564,"&gt;"&amp;E921,$A$2:$A$3564,"&lt;="&amp;A921)</f>
        <v>0</v>
      </c>
      <c r="L921" s="2">
        <f t="shared" si="117"/>
        <v>0</v>
      </c>
      <c r="M921" s="2">
        <f t="shared" si="118"/>
        <v>1</v>
      </c>
      <c r="N921">
        <f t="shared" si="119"/>
        <v>12.470704260402389</v>
      </c>
    </row>
    <row r="922" spans="1:14" x14ac:dyDescent="0.3">
      <c r="A922" s="1">
        <v>40037</v>
      </c>
      <c r="B922">
        <v>22.97</v>
      </c>
      <c r="D922">
        <f t="shared" si="112"/>
        <v>3</v>
      </c>
      <c r="E922" s="1">
        <f t="shared" si="113"/>
        <v>40030</v>
      </c>
      <c r="F922" s="1">
        <f t="shared" si="114"/>
        <v>40029</v>
      </c>
      <c r="G922" s="1">
        <f t="shared" si="115"/>
        <v>40028</v>
      </c>
      <c r="H922" s="1">
        <f t="shared" si="116"/>
        <v>40027</v>
      </c>
      <c r="I922" s="2">
        <f>IF(SUMIFS($B$2:$B$3564,$A$2:$A$3564,"="&amp;E922)=0,IF(SUMIFS($B$2:$B$3564,$A$2:$A$3564,"="&amp;F922)=0,IF(SUMIFS($B$2:$B$3564,$A$2:$A$3564,"="&amp;G922)=0,SUMIFS($B$2:$B$3564,$A$2:$A$3564,"="&amp;H922),SUMIFS($B$2:$B$3564,$A$2:$A$3564,"="&amp;G922)),SUMIFS($B$2:$B$3564,$A$2:$A$3564,"="&amp;F922)),SUMIFS($B$2:$B$3564,$A$2:$A$3564,"="&amp;E922))</f>
        <v>19.37</v>
      </c>
      <c r="K922" s="2">
        <f>SUMIFS($J$2:$J$3564,$A$2:$A$3564,"&gt;"&amp;E922,$A$2:$A$3564,"&lt;="&amp;A922)</f>
        <v>0</v>
      </c>
      <c r="L922" s="2">
        <f t="shared" si="117"/>
        <v>0</v>
      </c>
      <c r="M922" s="2">
        <f t="shared" si="118"/>
        <v>1</v>
      </c>
      <c r="N922">
        <f t="shared" si="119"/>
        <v>17.046353928210237</v>
      </c>
    </row>
    <row r="923" spans="1:14" x14ac:dyDescent="0.3">
      <c r="A923" s="1">
        <v>40038</v>
      </c>
      <c r="B923">
        <v>22.21</v>
      </c>
      <c r="D923">
        <f t="shared" si="112"/>
        <v>4</v>
      </c>
      <c r="E923" s="1">
        <f t="shared" si="113"/>
        <v>40031</v>
      </c>
      <c r="F923" s="1">
        <f t="shared" si="114"/>
        <v>40030</v>
      </c>
      <c r="G923" s="1">
        <f t="shared" si="115"/>
        <v>40029</v>
      </c>
      <c r="H923" s="1">
        <f t="shared" si="116"/>
        <v>40028</v>
      </c>
      <c r="I923" s="2">
        <f>IF(SUMIFS($B$2:$B$3564,$A$2:$A$3564,"="&amp;E923)=0,IF(SUMIFS($B$2:$B$3564,$A$2:$A$3564,"="&amp;F923)=0,IF(SUMIFS($B$2:$B$3564,$A$2:$A$3564,"="&amp;G923)=0,SUMIFS($B$2:$B$3564,$A$2:$A$3564,"="&amp;H923),SUMIFS($B$2:$B$3564,$A$2:$A$3564,"="&amp;G923)),SUMIFS($B$2:$B$3564,$A$2:$A$3564,"="&amp;F923)),SUMIFS($B$2:$B$3564,$A$2:$A$3564,"="&amp;E923))</f>
        <v>19.8</v>
      </c>
      <c r="K923" s="2">
        <f>SUMIFS($J$2:$J$3564,$A$2:$A$3564,"&gt;"&amp;E923,$A$2:$A$3564,"&lt;="&amp;A923)</f>
        <v>0</v>
      </c>
      <c r="L923" s="2">
        <f t="shared" si="117"/>
        <v>0</v>
      </c>
      <c r="M923" s="2">
        <f t="shared" si="118"/>
        <v>1</v>
      </c>
      <c r="N923">
        <f t="shared" si="119"/>
        <v>11.486070020584647</v>
      </c>
    </row>
    <row r="924" spans="1:14" x14ac:dyDescent="0.3">
      <c r="A924" s="1">
        <v>40039</v>
      </c>
      <c r="B924">
        <v>21.98</v>
      </c>
      <c r="D924">
        <f t="shared" si="112"/>
        <v>5</v>
      </c>
      <c r="E924" s="1">
        <f t="shared" si="113"/>
        <v>40032</v>
      </c>
      <c r="F924" s="1">
        <f t="shared" si="114"/>
        <v>40031</v>
      </c>
      <c r="G924" s="1">
        <f t="shared" si="115"/>
        <v>40030</v>
      </c>
      <c r="H924" s="1">
        <f t="shared" si="116"/>
        <v>40029</v>
      </c>
      <c r="I924" s="2">
        <f>IF(SUMIFS($B$2:$B$3564,$A$2:$A$3564,"="&amp;E924)=0,IF(SUMIFS($B$2:$B$3564,$A$2:$A$3564,"="&amp;F924)=0,IF(SUMIFS($B$2:$B$3564,$A$2:$A$3564,"="&amp;G924)=0,SUMIFS($B$2:$B$3564,$A$2:$A$3564,"="&amp;H924),SUMIFS($B$2:$B$3564,$A$2:$A$3564,"="&amp;G924)),SUMIFS($B$2:$B$3564,$A$2:$A$3564,"="&amp;F924)),SUMIFS($B$2:$B$3564,$A$2:$A$3564,"="&amp;E924))</f>
        <v>20.81</v>
      </c>
      <c r="K924" s="2">
        <f>SUMIFS($J$2:$J$3564,$A$2:$A$3564,"&gt;"&amp;E924,$A$2:$A$3564,"&lt;="&amp;A924)</f>
        <v>0</v>
      </c>
      <c r="L924" s="2">
        <f t="shared" si="117"/>
        <v>0</v>
      </c>
      <c r="M924" s="2">
        <f t="shared" si="118"/>
        <v>1</v>
      </c>
      <c r="N924">
        <f t="shared" si="119"/>
        <v>5.4699308569932432</v>
      </c>
    </row>
    <row r="925" spans="1:14" x14ac:dyDescent="0.3">
      <c r="A925" s="1">
        <v>40042</v>
      </c>
      <c r="B925">
        <v>21.83</v>
      </c>
      <c r="D925">
        <f t="shared" si="112"/>
        <v>1</v>
      </c>
      <c r="E925" s="1">
        <f t="shared" si="113"/>
        <v>40035</v>
      </c>
      <c r="F925" s="1">
        <f t="shared" si="114"/>
        <v>40034</v>
      </c>
      <c r="G925" s="1">
        <f t="shared" si="115"/>
        <v>40033</v>
      </c>
      <c r="H925" s="1">
        <f t="shared" si="116"/>
        <v>40032</v>
      </c>
      <c r="I925" s="2">
        <f>IF(SUMIFS($B$2:$B$3564,$A$2:$A$3564,"="&amp;E925)=0,IF(SUMIFS($B$2:$B$3564,$A$2:$A$3564,"="&amp;F925)=0,IF(SUMIFS($B$2:$B$3564,$A$2:$A$3564,"="&amp;G925)=0,SUMIFS($B$2:$B$3564,$A$2:$A$3564,"="&amp;H925),SUMIFS($B$2:$B$3564,$A$2:$A$3564,"="&amp;G925)),SUMIFS($B$2:$B$3564,$A$2:$A$3564,"="&amp;F925)),SUMIFS($B$2:$B$3564,$A$2:$A$3564,"="&amp;E925))</f>
        <v>22</v>
      </c>
      <c r="K925" s="2">
        <f>SUMIFS($J$2:$J$3564,$A$2:$A$3564,"&gt;"&amp;E925,$A$2:$A$3564,"&lt;="&amp;A925)</f>
        <v>0</v>
      </c>
      <c r="L925" s="2">
        <f t="shared" si="117"/>
        <v>0</v>
      </c>
      <c r="M925" s="2">
        <f t="shared" si="118"/>
        <v>1</v>
      </c>
      <c r="N925">
        <f t="shared" si="119"/>
        <v>-0.7757282796463405</v>
      </c>
    </row>
    <row r="926" spans="1:14" x14ac:dyDescent="0.3">
      <c r="A926" s="1">
        <v>40043</v>
      </c>
      <c r="B926">
        <v>21.78</v>
      </c>
      <c r="D926">
        <f t="shared" si="112"/>
        <v>2</v>
      </c>
      <c r="E926" s="1">
        <f t="shared" si="113"/>
        <v>40036</v>
      </c>
      <c r="F926" s="1">
        <f t="shared" si="114"/>
        <v>40035</v>
      </c>
      <c r="G926" s="1">
        <f t="shared" si="115"/>
        <v>40034</v>
      </c>
      <c r="H926" s="1">
        <f t="shared" si="116"/>
        <v>40033</v>
      </c>
      <c r="I926" s="2">
        <f>IF(SUMIFS($B$2:$B$3564,$A$2:$A$3564,"="&amp;E926)=0,IF(SUMIFS($B$2:$B$3564,$A$2:$A$3564,"="&amp;F926)=0,IF(SUMIFS($B$2:$B$3564,$A$2:$A$3564,"="&amp;G926)=0,SUMIFS($B$2:$B$3564,$A$2:$A$3564,"="&amp;H926),SUMIFS($B$2:$B$3564,$A$2:$A$3564,"="&amp;G926)),SUMIFS($B$2:$B$3564,$A$2:$A$3564,"="&amp;F926)),SUMIFS($B$2:$B$3564,$A$2:$A$3564,"="&amp;E926))</f>
        <v>21.92</v>
      </c>
      <c r="K926" s="2">
        <f>SUMIFS($J$2:$J$3564,$A$2:$A$3564,"&gt;"&amp;E926,$A$2:$A$3564,"&lt;="&amp;A926)</f>
        <v>0</v>
      </c>
      <c r="L926" s="2">
        <f t="shared" si="117"/>
        <v>0</v>
      </c>
      <c r="M926" s="2">
        <f t="shared" si="118"/>
        <v>1</v>
      </c>
      <c r="N926">
        <f t="shared" si="119"/>
        <v>-0.64073445750004354</v>
      </c>
    </row>
    <row r="927" spans="1:14" x14ac:dyDescent="0.3">
      <c r="A927" s="1">
        <v>40044</v>
      </c>
      <c r="B927">
        <v>22.67</v>
      </c>
      <c r="D927">
        <f t="shared" si="112"/>
        <v>3</v>
      </c>
      <c r="E927" s="1">
        <f t="shared" si="113"/>
        <v>40037</v>
      </c>
      <c r="F927" s="1">
        <f t="shared" si="114"/>
        <v>40036</v>
      </c>
      <c r="G927" s="1">
        <f t="shared" si="115"/>
        <v>40035</v>
      </c>
      <c r="H927" s="1">
        <f t="shared" si="116"/>
        <v>40034</v>
      </c>
      <c r="I927" s="2">
        <f>IF(SUMIFS($B$2:$B$3564,$A$2:$A$3564,"="&amp;E927)=0,IF(SUMIFS($B$2:$B$3564,$A$2:$A$3564,"="&amp;F927)=0,IF(SUMIFS($B$2:$B$3564,$A$2:$A$3564,"="&amp;G927)=0,SUMIFS($B$2:$B$3564,$A$2:$A$3564,"="&amp;H927),SUMIFS($B$2:$B$3564,$A$2:$A$3564,"="&amp;G927)),SUMIFS($B$2:$B$3564,$A$2:$A$3564,"="&amp;F927)),SUMIFS($B$2:$B$3564,$A$2:$A$3564,"="&amp;E927))</f>
        <v>22.97</v>
      </c>
      <c r="K927" s="2">
        <f>SUMIFS($J$2:$J$3564,$A$2:$A$3564,"&gt;"&amp;E927,$A$2:$A$3564,"&lt;="&amp;A927)</f>
        <v>0</v>
      </c>
      <c r="L927" s="2">
        <f t="shared" si="117"/>
        <v>0</v>
      </c>
      <c r="M927" s="2">
        <f t="shared" si="118"/>
        <v>1</v>
      </c>
      <c r="N927">
        <f t="shared" si="119"/>
        <v>-1.3146552181569078</v>
      </c>
    </row>
    <row r="928" spans="1:14" x14ac:dyDescent="0.3">
      <c r="A928" s="1">
        <v>40045</v>
      </c>
      <c r="B928">
        <v>21.97</v>
      </c>
      <c r="D928">
        <f t="shared" si="112"/>
        <v>4</v>
      </c>
      <c r="E928" s="1">
        <f t="shared" si="113"/>
        <v>40038</v>
      </c>
      <c r="F928" s="1">
        <f t="shared" si="114"/>
        <v>40037</v>
      </c>
      <c r="G928" s="1">
        <f t="shared" si="115"/>
        <v>40036</v>
      </c>
      <c r="H928" s="1">
        <f t="shared" si="116"/>
        <v>40035</v>
      </c>
      <c r="I928" s="2">
        <f>IF(SUMIFS($B$2:$B$3564,$A$2:$A$3564,"="&amp;E928)=0,IF(SUMIFS($B$2:$B$3564,$A$2:$A$3564,"="&amp;F928)=0,IF(SUMIFS($B$2:$B$3564,$A$2:$A$3564,"="&amp;G928)=0,SUMIFS($B$2:$B$3564,$A$2:$A$3564,"="&amp;H928),SUMIFS($B$2:$B$3564,$A$2:$A$3564,"="&amp;G928)),SUMIFS($B$2:$B$3564,$A$2:$A$3564,"="&amp;F928)),SUMIFS($B$2:$B$3564,$A$2:$A$3564,"="&amp;E928))</f>
        <v>22.21</v>
      </c>
      <c r="K928" s="2">
        <f>SUMIFS($J$2:$J$3564,$A$2:$A$3564,"&gt;"&amp;E928,$A$2:$A$3564,"&lt;="&amp;A928)</f>
        <v>0</v>
      </c>
      <c r="L928" s="2">
        <f t="shared" si="117"/>
        <v>0</v>
      </c>
      <c r="M928" s="2">
        <f t="shared" si="118"/>
        <v>1</v>
      </c>
      <c r="N928">
        <f t="shared" si="119"/>
        <v>-1.086475150981731</v>
      </c>
    </row>
    <row r="929" spans="1:14" x14ac:dyDescent="0.3">
      <c r="A929" s="1">
        <v>40046</v>
      </c>
      <c r="B929">
        <v>21.84</v>
      </c>
      <c r="D929">
        <f t="shared" si="112"/>
        <v>5</v>
      </c>
      <c r="E929" s="1">
        <f t="shared" si="113"/>
        <v>40039</v>
      </c>
      <c r="F929" s="1">
        <f t="shared" si="114"/>
        <v>40038</v>
      </c>
      <c r="G929" s="1">
        <f t="shared" si="115"/>
        <v>40037</v>
      </c>
      <c r="H929" s="1">
        <f t="shared" si="116"/>
        <v>40036</v>
      </c>
      <c r="I929" s="2">
        <f>IF(SUMIFS($B$2:$B$3564,$A$2:$A$3564,"="&amp;E929)=0,IF(SUMIFS($B$2:$B$3564,$A$2:$A$3564,"="&amp;F929)=0,IF(SUMIFS($B$2:$B$3564,$A$2:$A$3564,"="&amp;G929)=0,SUMIFS($B$2:$B$3564,$A$2:$A$3564,"="&amp;H929),SUMIFS($B$2:$B$3564,$A$2:$A$3564,"="&amp;G929)),SUMIFS($B$2:$B$3564,$A$2:$A$3564,"="&amp;F929)),SUMIFS($B$2:$B$3564,$A$2:$A$3564,"="&amp;E929))</f>
        <v>21.98</v>
      </c>
      <c r="K929" s="2">
        <f>SUMIFS($J$2:$J$3564,$A$2:$A$3564,"&gt;"&amp;E929,$A$2:$A$3564,"&lt;="&amp;A929)</f>
        <v>0</v>
      </c>
      <c r="L929" s="2">
        <f t="shared" si="117"/>
        <v>0</v>
      </c>
      <c r="M929" s="2">
        <f t="shared" si="118"/>
        <v>1</v>
      </c>
      <c r="N929">
        <f t="shared" si="119"/>
        <v>-0.63897980987710101</v>
      </c>
    </row>
    <row r="930" spans="1:14" x14ac:dyDescent="0.3">
      <c r="A930" s="1">
        <v>40049</v>
      </c>
      <c r="B930">
        <v>21.79</v>
      </c>
      <c r="D930">
        <f t="shared" si="112"/>
        <v>1</v>
      </c>
      <c r="E930" s="1">
        <f t="shared" si="113"/>
        <v>40042</v>
      </c>
      <c r="F930" s="1">
        <f t="shared" si="114"/>
        <v>40041</v>
      </c>
      <c r="G930" s="1">
        <f t="shared" si="115"/>
        <v>40040</v>
      </c>
      <c r="H930" s="1">
        <f t="shared" si="116"/>
        <v>40039</v>
      </c>
      <c r="I930" s="2">
        <f>IF(SUMIFS($B$2:$B$3564,$A$2:$A$3564,"="&amp;E930)=0,IF(SUMIFS($B$2:$B$3564,$A$2:$A$3564,"="&amp;F930)=0,IF(SUMIFS($B$2:$B$3564,$A$2:$A$3564,"="&amp;G930)=0,SUMIFS($B$2:$B$3564,$A$2:$A$3564,"="&amp;H930),SUMIFS($B$2:$B$3564,$A$2:$A$3564,"="&amp;G930)),SUMIFS($B$2:$B$3564,$A$2:$A$3564,"="&amp;F930)),SUMIFS($B$2:$B$3564,$A$2:$A$3564,"="&amp;E930))</f>
        <v>21.83</v>
      </c>
      <c r="K930" s="2">
        <f>SUMIFS($J$2:$J$3564,$A$2:$A$3564,"&gt;"&amp;E930,$A$2:$A$3564,"&lt;="&amp;A930)</f>
        <v>0</v>
      </c>
      <c r="L930" s="2">
        <f t="shared" si="117"/>
        <v>0</v>
      </c>
      <c r="M930" s="2">
        <f t="shared" si="118"/>
        <v>1</v>
      </c>
      <c r="N930">
        <f t="shared" si="119"/>
        <v>-0.18340216053239877</v>
      </c>
    </row>
    <row r="931" spans="1:14" x14ac:dyDescent="0.3">
      <c r="A931" s="1">
        <v>40050</v>
      </c>
      <c r="B931">
        <v>21.92</v>
      </c>
      <c r="D931">
        <f t="shared" si="112"/>
        <v>2</v>
      </c>
      <c r="E931" s="1">
        <f t="shared" si="113"/>
        <v>40043</v>
      </c>
      <c r="F931" s="1">
        <f t="shared" si="114"/>
        <v>40042</v>
      </c>
      <c r="G931" s="1">
        <f t="shared" si="115"/>
        <v>40041</v>
      </c>
      <c r="H931" s="1">
        <f t="shared" si="116"/>
        <v>40040</v>
      </c>
      <c r="I931" s="2">
        <f>IF(SUMIFS($B$2:$B$3564,$A$2:$A$3564,"="&amp;E931)=0,IF(SUMIFS($B$2:$B$3564,$A$2:$A$3564,"="&amp;F931)=0,IF(SUMIFS($B$2:$B$3564,$A$2:$A$3564,"="&amp;G931)=0,SUMIFS($B$2:$B$3564,$A$2:$A$3564,"="&amp;H931),SUMIFS($B$2:$B$3564,$A$2:$A$3564,"="&amp;G931)),SUMIFS($B$2:$B$3564,$A$2:$A$3564,"="&amp;F931)),SUMIFS($B$2:$B$3564,$A$2:$A$3564,"="&amp;E931))</f>
        <v>21.78</v>
      </c>
      <c r="K931" s="2">
        <f>SUMIFS($J$2:$J$3564,$A$2:$A$3564,"&gt;"&amp;E931,$A$2:$A$3564,"&lt;="&amp;A931)</f>
        <v>0</v>
      </c>
      <c r="L931" s="2">
        <f t="shared" si="117"/>
        <v>0</v>
      </c>
      <c r="M931" s="2">
        <f t="shared" si="118"/>
        <v>1</v>
      </c>
      <c r="N931">
        <f t="shared" si="119"/>
        <v>0.64073445750004743</v>
      </c>
    </row>
    <row r="932" spans="1:14" x14ac:dyDescent="0.3">
      <c r="A932" s="1">
        <v>40051</v>
      </c>
      <c r="B932">
        <v>22.37</v>
      </c>
      <c r="D932">
        <f t="shared" si="112"/>
        <v>3</v>
      </c>
      <c r="E932" s="1">
        <f t="shared" si="113"/>
        <v>40044</v>
      </c>
      <c r="F932" s="1">
        <f t="shared" si="114"/>
        <v>40043</v>
      </c>
      <c r="G932" s="1">
        <f t="shared" si="115"/>
        <v>40042</v>
      </c>
      <c r="H932" s="1">
        <f t="shared" si="116"/>
        <v>40041</v>
      </c>
      <c r="I932" s="2">
        <f>IF(SUMIFS($B$2:$B$3564,$A$2:$A$3564,"="&amp;E932)=0,IF(SUMIFS($B$2:$B$3564,$A$2:$A$3564,"="&amp;F932)=0,IF(SUMIFS($B$2:$B$3564,$A$2:$A$3564,"="&amp;G932)=0,SUMIFS($B$2:$B$3564,$A$2:$A$3564,"="&amp;H932),SUMIFS($B$2:$B$3564,$A$2:$A$3564,"="&amp;G932)),SUMIFS($B$2:$B$3564,$A$2:$A$3564,"="&amp;F932)),SUMIFS($B$2:$B$3564,$A$2:$A$3564,"="&amp;E932))</f>
        <v>22.67</v>
      </c>
      <c r="K932" s="2">
        <f>SUMIFS($J$2:$J$3564,$A$2:$A$3564,"&gt;"&amp;E932,$A$2:$A$3564,"&lt;="&amp;A932)</f>
        <v>0</v>
      </c>
      <c r="L932" s="2">
        <f t="shared" si="117"/>
        <v>0</v>
      </c>
      <c r="M932" s="2">
        <f t="shared" si="118"/>
        <v>1</v>
      </c>
      <c r="N932">
        <f t="shared" si="119"/>
        <v>-1.3321689017399463</v>
      </c>
    </row>
    <row r="933" spans="1:14" x14ac:dyDescent="0.3">
      <c r="A933" s="1">
        <v>40052</v>
      </c>
      <c r="B933">
        <v>22.49</v>
      </c>
      <c r="D933">
        <f t="shared" si="112"/>
        <v>4</v>
      </c>
      <c r="E933" s="1">
        <f t="shared" si="113"/>
        <v>40045</v>
      </c>
      <c r="F933" s="1">
        <f t="shared" si="114"/>
        <v>40044</v>
      </c>
      <c r="G933" s="1">
        <f t="shared" si="115"/>
        <v>40043</v>
      </c>
      <c r="H933" s="1">
        <f t="shared" si="116"/>
        <v>40042</v>
      </c>
      <c r="I933" s="2">
        <f>IF(SUMIFS($B$2:$B$3564,$A$2:$A$3564,"="&amp;E933)=0,IF(SUMIFS($B$2:$B$3564,$A$2:$A$3564,"="&amp;F933)=0,IF(SUMIFS($B$2:$B$3564,$A$2:$A$3564,"="&amp;G933)=0,SUMIFS($B$2:$B$3564,$A$2:$A$3564,"="&amp;H933),SUMIFS($B$2:$B$3564,$A$2:$A$3564,"="&amp;G933)),SUMIFS($B$2:$B$3564,$A$2:$A$3564,"="&amp;F933)),SUMIFS($B$2:$B$3564,$A$2:$A$3564,"="&amp;E933))</f>
        <v>21.97</v>
      </c>
      <c r="K933" s="2">
        <f>SUMIFS($J$2:$J$3564,$A$2:$A$3564,"&gt;"&amp;E933,$A$2:$A$3564,"&lt;="&amp;A933)</f>
        <v>0</v>
      </c>
      <c r="L933" s="2">
        <f t="shared" si="117"/>
        <v>0</v>
      </c>
      <c r="M933" s="2">
        <f t="shared" si="118"/>
        <v>1</v>
      </c>
      <c r="N933">
        <f t="shared" si="119"/>
        <v>2.3392879574705376</v>
      </c>
    </row>
    <row r="934" spans="1:14" x14ac:dyDescent="0.3">
      <c r="A934" s="1">
        <v>40053</v>
      </c>
      <c r="B934">
        <v>23.52</v>
      </c>
      <c r="D934">
        <f t="shared" si="112"/>
        <v>5</v>
      </c>
      <c r="E934" s="1">
        <f t="shared" si="113"/>
        <v>40046</v>
      </c>
      <c r="F934" s="1">
        <f t="shared" si="114"/>
        <v>40045</v>
      </c>
      <c r="G934" s="1">
        <f t="shared" si="115"/>
        <v>40044</v>
      </c>
      <c r="H934" s="1">
        <f t="shared" si="116"/>
        <v>40043</v>
      </c>
      <c r="I934" s="2">
        <f>IF(SUMIFS($B$2:$B$3564,$A$2:$A$3564,"="&amp;E934)=0,IF(SUMIFS($B$2:$B$3564,$A$2:$A$3564,"="&amp;F934)=0,IF(SUMIFS($B$2:$B$3564,$A$2:$A$3564,"="&amp;G934)=0,SUMIFS($B$2:$B$3564,$A$2:$A$3564,"="&amp;H934),SUMIFS($B$2:$B$3564,$A$2:$A$3564,"="&amp;G934)),SUMIFS($B$2:$B$3564,$A$2:$A$3564,"="&amp;F934)),SUMIFS($B$2:$B$3564,$A$2:$A$3564,"="&amp;E934))</f>
        <v>21.84</v>
      </c>
      <c r="K934" s="2">
        <f>SUMIFS($J$2:$J$3564,$A$2:$A$3564,"&gt;"&amp;E934,$A$2:$A$3564,"&lt;="&amp;A934)</f>
        <v>0</v>
      </c>
      <c r="L934" s="2">
        <f t="shared" si="117"/>
        <v>0</v>
      </c>
      <c r="M934" s="2">
        <f t="shared" si="118"/>
        <v>1</v>
      </c>
      <c r="N934">
        <f t="shared" si="119"/>
        <v>7.4107972153721837</v>
      </c>
    </row>
    <row r="935" spans="1:14" x14ac:dyDescent="0.3">
      <c r="A935" s="1">
        <v>40056</v>
      </c>
      <c r="B935">
        <v>24.39</v>
      </c>
      <c r="D935">
        <f t="shared" si="112"/>
        <v>1</v>
      </c>
      <c r="E935" s="1">
        <f t="shared" si="113"/>
        <v>40049</v>
      </c>
      <c r="F935" s="1">
        <f t="shared" si="114"/>
        <v>40048</v>
      </c>
      <c r="G935" s="1">
        <f t="shared" si="115"/>
        <v>40047</v>
      </c>
      <c r="H935" s="1">
        <f t="shared" si="116"/>
        <v>40046</v>
      </c>
      <c r="I935" s="2">
        <f>IF(SUMIFS($B$2:$B$3564,$A$2:$A$3564,"="&amp;E935)=0,IF(SUMIFS($B$2:$B$3564,$A$2:$A$3564,"="&amp;F935)=0,IF(SUMIFS($B$2:$B$3564,$A$2:$A$3564,"="&amp;G935)=0,SUMIFS($B$2:$B$3564,$A$2:$A$3564,"="&amp;H935),SUMIFS($B$2:$B$3564,$A$2:$A$3564,"="&amp;G935)),SUMIFS($B$2:$B$3564,$A$2:$A$3564,"="&amp;F935)),SUMIFS($B$2:$B$3564,$A$2:$A$3564,"="&amp;E935))</f>
        <v>21.79</v>
      </c>
      <c r="K935" s="2">
        <f>SUMIFS($J$2:$J$3564,$A$2:$A$3564,"&gt;"&amp;E935,$A$2:$A$3564,"&lt;="&amp;A935)</f>
        <v>0</v>
      </c>
      <c r="L935" s="2">
        <f t="shared" si="117"/>
        <v>0</v>
      </c>
      <c r="M935" s="2">
        <f t="shared" si="118"/>
        <v>1</v>
      </c>
      <c r="N935">
        <f t="shared" si="119"/>
        <v>11.272206327130045</v>
      </c>
    </row>
    <row r="936" spans="1:14" x14ac:dyDescent="0.3">
      <c r="A936" s="1">
        <v>40057</v>
      </c>
      <c r="B936">
        <v>24.24</v>
      </c>
      <c r="D936">
        <f t="shared" si="112"/>
        <v>2</v>
      </c>
      <c r="E936" s="1">
        <f t="shared" si="113"/>
        <v>40050</v>
      </c>
      <c r="F936" s="1">
        <f t="shared" si="114"/>
        <v>40049</v>
      </c>
      <c r="G936" s="1">
        <f t="shared" si="115"/>
        <v>40048</v>
      </c>
      <c r="H936" s="1">
        <f t="shared" si="116"/>
        <v>40047</v>
      </c>
      <c r="I936" s="2">
        <f>IF(SUMIFS($B$2:$B$3564,$A$2:$A$3564,"="&amp;E936)=0,IF(SUMIFS($B$2:$B$3564,$A$2:$A$3564,"="&amp;F936)=0,IF(SUMIFS($B$2:$B$3564,$A$2:$A$3564,"="&amp;G936)=0,SUMIFS($B$2:$B$3564,$A$2:$A$3564,"="&amp;H936),SUMIFS($B$2:$B$3564,$A$2:$A$3564,"="&amp;G936)),SUMIFS($B$2:$B$3564,$A$2:$A$3564,"="&amp;F936)),SUMIFS($B$2:$B$3564,$A$2:$A$3564,"="&amp;E936))</f>
        <v>21.92</v>
      </c>
      <c r="K936" s="2">
        <f>SUMIFS($J$2:$J$3564,$A$2:$A$3564,"&gt;"&amp;E936,$A$2:$A$3564,"&lt;="&amp;A936)</f>
        <v>0</v>
      </c>
      <c r="L936" s="2">
        <f t="shared" si="117"/>
        <v>0</v>
      </c>
      <c r="M936" s="2">
        <f t="shared" si="118"/>
        <v>1</v>
      </c>
      <c r="N936">
        <f t="shared" si="119"/>
        <v>10.060469912129875</v>
      </c>
    </row>
    <row r="937" spans="1:14" x14ac:dyDescent="0.3">
      <c r="A937" s="1">
        <v>40058</v>
      </c>
      <c r="B937">
        <v>23.68</v>
      </c>
      <c r="D937">
        <f t="shared" si="112"/>
        <v>3</v>
      </c>
      <c r="E937" s="1">
        <f t="shared" si="113"/>
        <v>40051</v>
      </c>
      <c r="F937" s="1">
        <f t="shared" si="114"/>
        <v>40050</v>
      </c>
      <c r="G937" s="1">
        <f t="shared" si="115"/>
        <v>40049</v>
      </c>
      <c r="H937" s="1">
        <f t="shared" si="116"/>
        <v>40048</v>
      </c>
      <c r="I937" s="2">
        <f>IF(SUMIFS($B$2:$B$3564,$A$2:$A$3564,"="&amp;E937)=0,IF(SUMIFS($B$2:$B$3564,$A$2:$A$3564,"="&amp;F937)=0,IF(SUMIFS($B$2:$B$3564,$A$2:$A$3564,"="&amp;G937)=0,SUMIFS($B$2:$B$3564,$A$2:$A$3564,"="&amp;H937),SUMIFS($B$2:$B$3564,$A$2:$A$3564,"="&amp;G937)),SUMIFS($B$2:$B$3564,$A$2:$A$3564,"="&amp;F937)),SUMIFS($B$2:$B$3564,$A$2:$A$3564,"="&amp;E937))</f>
        <v>22.37</v>
      </c>
      <c r="K937" s="2">
        <f>SUMIFS($J$2:$J$3564,$A$2:$A$3564,"&gt;"&amp;E937,$A$2:$A$3564,"&lt;="&amp;A937)</f>
        <v>0</v>
      </c>
      <c r="L937" s="2">
        <f t="shared" si="117"/>
        <v>0</v>
      </c>
      <c r="M937" s="2">
        <f t="shared" si="118"/>
        <v>1</v>
      </c>
      <c r="N937">
        <f t="shared" si="119"/>
        <v>5.6910034513766652</v>
      </c>
    </row>
    <row r="938" spans="1:14" x14ac:dyDescent="0.3">
      <c r="A938" s="1">
        <v>40059</v>
      </c>
      <c r="B938">
        <v>23.14</v>
      </c>
      <c r="D938">
        <f t="shared" si="112"/>
        <v>4</v>
      </c>
      <c r="E938" s="1">
        <f t="shared" si="113"/>
        <v>40052</v>
      </c>
      <c r="F938" s="1">
        <f t="shared" si="114"/>
        <v>40051</v>
      </c>
      <c r="G938" s="1">
        <f t="shared" si="115"/>
        <v>40050</v>
      </c>
      <c r="H938" s="1">
        <f t="shared" si="116"/>
        <v>40049</v>
      </c>
      <c r="I938" s="2">
        <f>IF(SUMIFS($B$2:$B$3564,$A$2:$A$3564,"="&amp;E938)=0,IF(SUMIFS($B$2:$B$3564,$A$2:$A$3564,"="&amp;F938)=0,IF(SUMIFS($B$2:$B$3564,$A$2:$A$3564,"="&amp;G938)=0,SUMIFS($B$2:$B$3564,$A$2:$A$3564,"="&amp;H938),SUMIFS($B$2:$B$3564,$A$2:$A$3564,"="&amp;G938)),SUMIFS($B$2:$B$3564,$A$2:$A$3564,"="&amp;F938)),SUMIFS($B$2:$B$3564,$A$2:$A$3564,"="&amp;E938))</f>
        <v>22.49</v>
      </c>
      <c r="K938" s="2">
        <f>SUMIFS($J$2:$J$3564,$A$2:$A$3564,"&gt;"&amp;E938,$A$2:$A$3564,"&lt;="&amp;A938)</f>
        <v>0</v>
      </c>
      <c r="L938" s="2">
        <f t="shared" si="117"/>
        <v>0</v>
      </c>
      <c r="M938" s="2">
        <f t="shared" si="118"/>
        <v>1</v>
      </c>
      <c r="N938">
        <f t="shared" si="119"/>
        <v>2.8491955794306243</v>
      </c>
    </row>
    <row r="939" spans="1:14" x14ac:dyDescent="0.3">
      <c r="A939" s="1">
        <v>40060</v>
      </c>
      <c r="B939">
        <v>21.6</v>
      </c>
      <c r="D939">
        <f t="shared" si="112"/>
        <v>5</v>
      </c>
      <c r="E939" s="1">
        <f t="shared" si="113"/>
        <v>40053</v>
      </c>
      <c r="F939" s="1">
        <f t="shared" si="114"/>
        <v>40052</v>
      </c>
      <c r="G939" s="1">
        <f t="shared" si="115"/>
        <v>40051</v>
      </c>
      <c r="H939" s="1">
        <f t="shared" si="116"/>
        <v>40050</v>
      </c>
      <c r="I939" s="2">
        <f>IF(SUMIFS($B$2:$B$3564,$A$2:$A$3564,"="&amp;E939)=0,IF(SUMIFS($B$2:$B$3564,$A$2:$A$3564,"="&amp;F939)=0,IF(SUMIFS($B$2:$B$3564,$A$2:$A$3564,"="&amp;G939)=0,SUMIFS($B$2:$B$3564,$A$2:$A$3564,"="&amp;H939),SUMIFS($B$2:$B$3564,$A$2:$A$3564,"="&amp;G939)),SUMIFS($B$2:$B$3564,$A$2:$A$3564,"="&amp;F939)),SUMIFS($B$2:$B$3564,$A$2:$A$3564,"="&amp;E939))</f>
        <v>23.52</v>
      </c>
      <c r="K939" s="2">
        <f>SUMIFS($J$2:$J$3564,$A$2:$A$3564,"&gt;"&amp;E939,$A$2:$A$3564,"&lt;="&amp;A939)</f>
        <v>0</v>
      </c>
      <c r="L939" s="2">
        <f t="shared" si="117"/>
        <v>0</v>
      </c>
      <c r="M939" s="2">
        <f t="shared" si="118"/>
        <v>1</v>
      </c>
      <c r="N939">
        <f t="shared" si="119"/>
        <v>-8.5157808340306715</v>
      </c>
    </row>
    <row r="940" spans="1:14" x14ac:dyDescent="0.3">
      <c r="A940" s="1">
        <v>40064</v>
      </c>
      <c r="B940">
        <v>20.87</v>
      </c>
      <c r="D940">
        <f t="shared" si="112"/>
        <v>2</v>
      </c>
      <c r="E940" s="1">
        <f t="shared" si="113"/>
        <v>40057</v>
      </c>
      <c r="F940" s="1">
        <f t="shared" si="114"/>
        <v>40056</v>
      </c>
      <c r="G940" s="1">
        <f t="shared" si="115"/>
        <v>40055</v>
      </c>
      <c r="H940" s="1">
        <f t="shared" si="116"/>
        <v>40054</v>
      </c>
      <c r="I940" s="2">
        <f>IF(SUMIFS($B$2:$B$3564,$A$2:$A$3564,"="&amp;E940)=0,IF(SUMIFS($B$2:$B$3564,$A$2:$A$3564,"="&amp;F940)=0,IF(SUMIFS($B$2:$B$3564,$A$2:$A$3564,"="&amp;G940)=0,SUMIFS($B$2:$B$3564,$A$2:$A$3564,"="&amp;H940),SUMIFS($B$2:$B$3564,$A$2:$A$3564,"="&amp;G940)),SUMIFS($B$2:$B$3564,$A$2:$A$3564,"="&amp;F940)),SUMIFS($B$2:$B$3564,$A$2:$A$3564,"="&amp;E940))</f>
        <v>24.24</v>
      </c>
      <c r="K940" s="2">
        <f>SUMIFS($J$2:$J$3564,$A$2:$A$3564,"&gt;"&amp;E940,$A$2:$A$3564,"&lt;="&amp;A940)</f>
        <v>0</v>
      </c>
      <c r="L940" s="2">
        <f t="shared" si="117"/>
        <v>0</v>
      </c>
      <c r="M940" s="2">
        <f t="shared" si="118"/>
        <v>1</v>
      </c>
      <c r="N940">
        <f t="shared" si="119"/>
        <v>-14.969144011200417</v>
      </c>
    </row>
    <row r="941" spans="1:14" x14ac:dyDescent="0.3">
      <c r="A941" s="1">
        <v>40065</v>
      </c>
      <c r="B941">
        <v>20.99</v>
      </c>
      <c r="C941">
        <v>22.53</v>
      </c>
      <c r="D941">
        <f t="shared" si="112"/>
        <v>3</v>
      </c>
      <c r="E941" s="1">
        <f t="shared" si="113"/>
        <v>40058</v>
      </c>
      <c r="F941" s="1">
        <f t="shared" si="114"/>
        <v>40057</v>
      </c>
      <c r="G941" s="1">
        <f t="shared" si="115"/>
        <v>40056</v>
      </c>
      <c r="H941" s="1">
        <f t="shared" si="116"/>
        <v>40055</v>
      </c>
      <c r="I941" s="2">
        <f>IF(SUMIFS($B$2:$B$3564,$A$2:$A$3564,"="&amp;E941)=0,IF(SUMIFS($B$2:$B$3564,$A$2:$A$3564,"="&amp;F941)=0,IF(SUMIFS($B$2:$B$3564,$A$2:$A$3564,"="&amp;G941)=0,SUMIFS($B$2:$B$3564,$A$2:$A$3564,"="&amp;H941),SUMIFS($B$2:$B$3564,$A$2:$A$3564,"="&amp;G941)),SUMIFS($B$2:$B$3564,$A$2:$A$3564,"="&amp;F941)),SUMIFS($B$2:$B$3564,$A$2:$A$3564,"="&amp;E941))</f>
        <v>23.68</v>
      </c>
      <c r="K941" s="2">
        <f>SUMIFS($J$2:$J$3564,$A$2:$A$3564,"&gt;"&amp;E941,$A$2:$A$3564,"&lt;="&amp;A941)</f>
        <v>0</v>
      </c>
      <c r="L941" s="2">
        <f t="shared" si="117"/>
        <v>0</v>
      </c>
      <c r="M941" s="2">
        <f t="shared" si="118"/>
        <v>1</v>
      </c>
      <c r="N941">
        <f t="shared" si="119"/>
        <v>-12.058467618326338</v>
      </c>
    </row>
    <row r="942" spans="1:14" x14ac:dyDescent="0.3">
      <c r="A942" s="1">
        <v>40066</v>
      </c>
      <c r="B942">
        <v>23.42</v>
      </c>
      <c r="D942">
        <f t="shared" si="112"/>
        <v>4</v>
      </c>
      <c r="E942" s="1">
        <f t="shared" si="113"/>
        <v>40059</v>
      </c>
      <c r="F942" s="1">
        <f t="shared" si="114"/>
        <v>40058</v>
      </c>
      <c r="G942" s="1">
        <f t="shared" si="115"/>
        <v>40057</v>
      </c>
      <c r="H942" s="1">
        <f t="shared" si="116"/>
        <v>40056</v>
      </c>
      <c r="I942" s="2">
        <f>IF(SUMIFS($B$2:$B$3564,$A$2:$A$3564,"="&amp;E942)=0,IF(SUMIFS($B$2:$B$3564,$A$2:$A$3564,"="&amp;F942)=0,IF(SUMIFS($B$2:$B$3564,$A$2:$A$3564,"="&amp;G942)=0,SUMIFS($B$2:$B$3564,$A$2:$A$3564,"="&amp;H942),SUMIFS($B$2:$B$3564,$A$2:$A$3564,"="&amp;G942)),SUMIFS($B$2:$B$3564,$A$2:$A$3564,"="&amp;F942)),SUMIFS($B$2:$B$3564,$A$2:$A$3564,"="&amp;E942))</f>
        <v>23.14</v>
      </c>
      <c r="J942">
        <v>22.53</v>
      </c>
      <c r="K942" s="2">
        <f>SUMIFS($J$2:$J$3564,$A$2:$A$3564,"&gt;"&amp;E942,$A$2:$A$3564,"&lt;="&amp;A942)</f>
        <v>22.53</v>
      </c>
      <c r="L942" s="2">
        <f t="shared" si="117"/>
        <v>20.99</v>
      </c>
      <c r="M942" s="2">
        <f t="shared" si="118"/>
        <v>0.93164669329782501</v>
      </c>
      <c r="N942">
        <f t="shared" si="119"/>
        <v>-5.8773984207570793</v>
      </c>
    </row>
    <row r="943" spans="1:14" x14ac:dyDescent="0.3">
      <c r="A943" s="1">
        <v>40067</v>
      </c>
      <c r="B943">
        <v>22.86</v>
      </c>
      <c r="D943">
        <f t="shared" si="112"/>
        <v>5</v>
      </c>
      <c r="E943" s="1">
        <f t="shared" si="113"/>
        <v>40060</v>
      </c>
      <c r="F943" s="1">
        <f t="shared" si="114"/>
        <v>40059</v>
      </c>
      <c r="G943" s="1">
        <f t="shared" si="115"/>
        <v>40058</v>
      </c>
      <c r="H943" s="1">
        <f t="shared" si="116"/>
        <v>40057</v>
      </c>
      <c r="I943" s="2">
        <f>IF(SUMIFS($B$2:$B$3564,$A$2:$A$3564,"="&amp;E943)=0,IF(SUMIFS($B$2:$B$3564,$A$2:$A$3564,"="&amp;F943)=0,IF(SUMIFS($B$2:$B$3564,$A$2:$A$3564,"="&amp;G943)=0,SUMIFS($B$2:$B$3564,$A$2:$A$3564,"="&amp;H943),SUMIFS($B$2:$B$3564,$A$2:$A$3564,"="&amp;G943)),SUMIFS($B$2:$B$3564,$A$2:$A$3564,"="&amp;F943)),SUMIFS($B$2:$B$3564,$A$2:$A$3564,"="&amp;E943))</f>
        <v>21.6</v>
      </c>
      <c r="K943" s="2">
        <f>SUMIFS($J$2:$J$3564,$A$2:$A$3564,"&gt;"&amp;E943,$A$2:$A$3564,"&lt;="&amp;A943)</f>
        <v>22.53</v>
      </c>
      <c r="L943" s="2">
        <f t="shared" si="117"/>
        <v>20.99</v>
      </c>
      <c r="M943" s="2">
        <f t="shared" si="118"/>
        <v>0.93164669329782501</v>
      </c>
      <c r="N943">
        <f t="shared" si="119"/>
        <v>-1.4106276935066355</v>
      </c>
    </row>
    <row r="944" spans="1:14" x14ac:dyDescent="0.3">
      <c r="A944" s="1">
        <v>40070</v>
      </c>
      <c r="B944">
        <v>23.69</v>
      </c>
      <c r="D944">
        <f t="shared" si="112"/>
        <v>1</v>
      </c>
      <c r="E944" s="1">
        <f t="shared" si="113"/>
        <v>40063</v>
      </c>
      <c r="F944" s="1">
        <f t="shared" si="114"/>
        <v>40062</v>
      </c>
      <c r="G944" s="1">
        <f t="shared" si="115"/>
        <v>40061</v>
      </c>
      <c r="H944" s="1">
        <f t="shared" si="116"/>
        <v>40060</v>
      </c>
      <c r="I944" s="2">
        <f>IF(SUMIFS($B$2:$B$3564,$A$2:$A$3564,"="&amp;E944)=0,IF(SUMIFS($B$2:$B$3564,$A$2:$A$3564,"="&amp;F944)=0,IF(SUMIFS($B$2:$B$3564,$A$2:$A$3564,"="&amp;G944)=0,SUMIFS($B$2:$B$3564,$A$2:$A$3564,"="&amp;H944),SUMIFS($B$2:$B$3564,$A$2:$A$3564,"="&amp;G944)),SUMIFS($B$2:$B$3564,$A$2:$A$3564,"="&amp;F944)),SUMIFS($B$2:$B$3564,$A$2:$A$3564,"="&amp;E944))</f>
        <v>21.6</v>
      </c>
      <c r="K944" s="2">
        <f>SUMIFS($J$2:$J$3564,$A$2:$A$3564,"&gt;"&amp;E944,$A$2:$A$3564,"&lt;="&amp;A944)</f>
        <v>22.53</v>
      </c>
      <c r="L944" s="2">
        <f t="shared" si="117"/>
        <v>20.99</v>
      </c>
      <c r="M944" s="2">
        <f t="shared" si="118"/>
        <v>0.93164669329782501</v>
      </c>
      <c r="N944">
        <f t="shared" si="119"/>
        <v>2.1558082868963173</v>
      </c>
    </row>
    <row r="945" spans="1:14" x14ac:dyDescent="0.3">
      <c r="A945" s="1">
        <v>40071</v>
      </c>
      <c r="B945">
        <v>23.32</v>
      </c>
      <c r="D945">
        <f t="shared" si="112"/>
        <v>2</v>
      </c>
      <c r="E945" s="1">
        <f t="shared" si="113"/>
        <v>40064</v>
      </c>
      <c r="F945" s="1">
        <f t="shared" si="114"/>
        <v>40063</v>
      </c>
      <c r="G945" s="1">
        <f t="shared" si="115"/>
        <v>40062</v>
      </c>
      <c r="H945" s="1">
        <f t="shared" si="116"/>
        <v>40061</v>
      </c>
      <c r="I945" s="2">
        <f>IF(SUMIFS($B$2:$B$3564,$A$2:$A$3564,"="&amp;E945)=0,IF(SUMIFS($B$2:$B$3564,$A$2:$A$3564,"="&amp;F945)=0,IF(SUMIFS($B$2:$B$3564,$A$2:$A$3564,"="&amp;G945)=0,SUMIFS($B$2:$B$3564,$A$2:$A$3564,"="&amp;H945),SUMIFS($B$2:$B$3564,$A$2:$A$3564,"="&amp;G945)),SUMIFS($B$2:$B$3564,$A$2:$A$3564,"="&amp;F945)),SUMIFS($B$2:$B$3564,$A$2:$A$3564,"="&amp;E945))</f>
        <v>20.87</v>
      </c>
      <c r="K945" s="2">
        <f>SUMIFS($J$2:$J$3564,$A$2:$A$3564,"&gt;"&amp;E945,$A$2:$A$3564,"&lt;="&amp;A945)</f>
        <v>22.53</v>
      </c>
      <c r="L945" s="2">
        <f t="shared" si="117"/>
        <v>20.99</v>
      </c>
      <c r="M945" s="2">
        <f t="shared" si="118"/>
        <v>0.93164669329782501</v>
      </c>
      <c r="N945">
        <f t="shared" si="119"/>
        <v>4.0197019781570544</v>
      </c>
    </row>
    <row r="946" spans="1:14" x14ac:dyDescent="0.3">
      <c r="A946" s="1">
        <v>40072</v>
      </c>
      <c r="B946">
        <v>24</v>
      </c>
      <c r="D946">
        <f t="shared" si="112"/>
        <v>3</v>
      </c>
      <c r="E946" s="1">
        <f t="shared" si="113"/>
        <v>40065</v>
      </c>
      <c r="F946" s="1">
        <f t="shared" si="114"/>
        <v>40064</v>
      </c>
      <c r="G946" s="1">
        <f t="shared" si="115"/>
        <v>40063</v>
      </c>
      <c r="H946" s="1">
        <f t="shared" si="116"/>
        <v>40062</v>
      </c>
      <c r="I946" s="2">
        <f>IF(SUMIFS($B$2:$B$3564,$A$2:$A$3564,"="&amp;E946)=0,IF(SUMIFS($B$2:$B$3564,$A$2:$A$3564,"="&amp;F946)=0,IF(SUMIFS($B$2:$B$3564,$A$2:$A$3564,"="&amp;G946)=0,SUMIFS($B$2:$B$3564,$A$2:$A$3564,"="&amp;H946),SUMIFS($B$2:$B$3564,$A$2:$A$3564,"="&amp;G946)),SUMIFS($B$2:$B$3564,$A$2:$A$3564,"="&amp;F946)),SUMIFS($B$2:$B$3564,$A$2:$A$3564,"="&amp;E946))</f>
        <v>20.99</v>
      </c>
      <c r="K946" s="2">
        <f>SUMIFS($J$2:$J$3564,$A$2:$A$3564,"&gt;"&amp;E946,$A$2:$A$3564,"&lt;="&amp;A946)</f>
        <v>22.53</v>
      </c>
      <c r="L946" s="2">
        <f t="shared" si="117"/>
        <v>20.99</v>
      </c>
      <c r="M946" s="2">
        <f t="shared" si="118"/>
        <v>0.93164669329782501</v>
      </c>
      <c r="N946">
        <f t="shared" si="119"/>
        <v>6.3206075903792414</v>
      </c>
    </row>
    <row r="947" spans="1:14" x14ac:dyDescent="0.3">
      <c r="A947" s="1">
        <v>40073</v>
      </c>
      <c r="B947">
        <v>23.93</v>
      </c>
      <c r="D947">
        <f t="shared" si="112"/>
        <v>4</v>
      </c>
      <c r="E947" s="1">
        <f t="shared" si="113"/>
        <v>40066</v>
      </c>
      <c r="F947" s="1">
        <f t="shared" si="114"/>
        <v>40065</v>
      </c>
      <c r="G947" s="1">
        <f t="shared" si="115"/>
        <v>40064</v>
      </c>
      <c r="H947" s="1">
        <f t="shared" si="116"/>
        <v>40063</v>
      </c>
      <c r="I947" s="2">
        <f>IF(SUMIFS($B$2:$B$3564,$A$2:$A$3564,"="&amp;E947)=0,IF(SUMIFS($B$2:$B$3564,$A$2:$A$3564,"="&amp;F947)=0,IF(SUMIFS($B$2:$B$3564,$A$2:$A$3564,"="&amp;G947)=0,SUMIFS($B$2:$B$3564,$A$2:$A$3564,"="&amp;H947),SUMIFS($B$2:$B$3564,$A$2:$A$3564,"="&amp;G947)),SUMIFS($B$2:$B$3564,$A$2:$A$3564,"="&amp;F947)),SUMIFS($B$2:$B$3564,$A$2:$A$3564,"="&amp;E947))</f>
        <v>23.42</v>
      </c>
      <c r="K947" s="2">
        <f>SUMIFS($J$2:$J$3564,$A$2:$A$3564,"&gt;"&amp;E947,$A$2:$A$3564,"&lt;="&amp;A947)</f>
        <v>0</v>
      </c>
      <c r="L947" s="2">
        <f t="shared" si="117"/>
        <v>0</v>
      </c>
      <c r="M947" s="2">
        <f t="shared" si="118"/>
        <v>1</v>
      </c>
      <c r="N947">
        <f t="shared" si="119"/>
        <v>2.1542543750710648</v>
      </c>
    </row>
    <row r="948" spans="1:14" x14ac:dyDescent="0.3">
      <c r="A948" s="1">
        <v>40074</v>
      </c>
      <c r="B948">
        <v>23.24</v>
      </c>
      <c r="D948">
        <f t="shared" si="112"/>
        <v>5</v>
      </c>
      <c r="E948" s="1">
        <f t="shared" si="113"/>
        <v>40067</v>
      </c>
      <c r="F948" s="1">
        <f t="shared" si="114"/>
        <v>40066</v>
      </c>
      <c r="G948" s="1">
        <f t="shared" si="115"/>
        <v>40065</v>
      </c>
      <c r="H948" s="1">
        <f t="shared" si="116"/>
        <v>40064</v>
      </c>
      <c r="I948" s="2">
        <f>IF(SUMIFS($B$2:$B$3564,$A$2:$A$3564,"="&amp;E948)=0,IF(SUMIFS($B$2:$B$3564,$A$2:$A$3564,"="&amp;F948)=0,IF(SUMIFS($B$2:$B$3564,$A$2:$A$3564,"="&amp;G948)=0,SUMIFS($B$2:$B$3564,$A$2:$A$3564,"="&amp;H948),SUMIFS($B$2:$B$3564,$A$2:$A$3564,"="&amp;G948)),SUMIFS($B$2:$B$3564,$A$2:$A$3564,"="&amp;F948)),SUMIFS($B$2:$B$3564,$A$2:$A$3564,"="&amp;E948))</f>
        <v>22.86</v>
      </c>
      <c r="K948" s="2">
        <f>SUMIFS($J$2:$J$3564,$A$2:$A$3564,"&gt;"&amp;E948,$A$2:$A$3564,"&lt;="&amp;A948)</f>
        <v>0</v>
      </c>
      <c r="L948" s="2">
        <f t="shared" si="117"/>
        <v>0</v>
      </c>
      <c r="M948" s="2">
        <f t="shared" si="118"/>
        <v>1</v>
      </c>
      <c r="N948">
        <f t="shared" si="119"/>
        <v>1.6486273617045879</v>
      </c>
    </row>
    <row r="949" spans="1:14" x14ac:dyDescent="0.3">
      <c r="A949" s="1">
        <v>40077</v>
      </c>
      <c r="B949">
        <v>23.22</v>
      </c>
      <c r="D949">
        <f t="shared" si="112"/>
        <v>1</v>
      </c>
      <c r="E949" s="1">
        <f t="shared" si="113"/>
        <v>40070</v>
      </c>
      <c r="F949" s="1">
        <f t="shared" si="114"/>
        <v>40069</v>
      </c>
      <c r="G949" s="1">
        <f t="shared" si="115"/>
        <v>40068</v>
      </c>
      <c r="H949" s="1">
        <f t="shared" si="116"/>
        <v>40067</v>
      </c>
      <c r="I949" s="2">
        <f>IF(SUMIFS($B$2:$B$3564,$A$2:$A$3564,"="&amp;E949)=0,IF(SUMIFS($B$2:$B$3564,$A$2:$A$3564,"="&amp;F949)=0,IF(SUMIFS($B$2:$B$3564,$A$2:$A$3564,"="&amp;G949)=0,SUMIFS($B$2:$B$3564,$A$2:$A$3564,"="&amp;H949),SUMIFS($B$2:$B$3564,$A$2:$A$3564,"="&amp;G949)),SUMIFS($B$2:$B$3564,$A$2:$A$3564,"="&amp;F949)),SUMIFS($B$2:$B$3564,$A$2:$A$3564,"="&amp;E949))</f>
        <v>23.69</v>
      </c>
      <c r="K949" s="2">
        <f>SUMIFS($J$2:$J$3564,$A$2:$A$3564,"&gt;"&amp;E949,$A$2:$A$3564,"&lt;="&amp;A949)</f>
        <v>0</v>
      </c>
      <c r="L949" s="2">
        <f t="shared" si="117"/>
        <v>0</v>
      </c>
      <c r="M949" s="2">
        <f t="shared" si="118"/>
        <v>1</v>
      </c>
      <c r="N949">
        <f t="shared" si="119"/>
        <v>-2.003904190094878</v>
      </c>
    </row>
    <row r="950" spans="1:14" x14ac:dyDescent="0.3">
      <c r="A950" s="1">
        <v>40078</v>
      </c>
      <c r="B950">
        <v>23.61</v>
      </c>
      <c r="D950">
        <f t="shared" si="112"/>
        <v>2</v>
      </c>
      <c r="E950" s="1">
        <f t="shared" si="113"/>
        <v>40071</v>
      </c>
      <c r="F950" s="1">
        <f t="shared" si="114"/>
        <v>40070</v>
      </c>
      <c r="G950" s="1">
        <f t="shared" si="115"/>
        <v>40069</v>
      </c>
      <c r="H950" s="1">
        <f t="shared" si="116"/>
        <v>40068</v>
      </c>
      <c r="I950" s="2">
        <f>IF(SUMIFS($B$2:$B$3564,$A$2:$A$3564,"="&amp;E950)=0,IF(SUMIFS($B$2:$B$3564,$A$2:$A$3564,"="&amp;F950)=0,IF(SUMIFS($B$2:$B$3564,$A$2:$A$3564,"="&amp;G950)=0,SUMIFS($B$2:$B$3564,$A$2:$A$3564,"="&amp;H950),SUMIFS($B$2:$B$3564,$A$2:$A$3564,"="&amp;G950)),SUMIFS($B$2:$B$3564,$A$2:$A$3564,"="&amp;F950)),SUMIFS($B$2:$B$3564,$A$2:$A$3564,"="&amp;E950))</f>
        <v>23.32</v>
      </c>
      <c r="K950" s="2">
        <f>SUMIFS($J$2:$J$3564,$A$2:$A$3564,"&gt;"&amp;E950,$A$2:$A$3564,"&lt;="&amp;A950)</f>
        <v>0</v>
      </c>
      <c r="L950" s="2">
        <f t="shared" si="117"/>
        <v>0</v>
      </c>
      <c r="M950" s="2">
        <f t="shared" si="118"/>
        <v>1</v>
      </c>
      <c r="N950">
        <f t="shared" si="119"/>
        <v>1.2358989615129945</v>
      </c>
    </row>
    <row r="951" spans="1:14" x14ac:dyDescent="0.3">
      <c r="A951" s="1">
        <v>40079</v>
      </c>
      <c r="B951">
        <v>23.08</v>
      </c>
      <c r="D951">
        <f t="shared" si="112"/>
        <v>3</v>
      </c>
      <c r="E951" s="1">
        <f t="shared" si="113"/>
        <v>40072</v>
      </c>
      <c r="F951" s="1">
        <f t="shared" si="114"/>
        <v>40071</v>
      </c>
      <c r="G951" s="1">
        <f t="shared" si="115"/>
        <v>40070</v>
      </c>
      <c r="H951" s="1">
        <f t="shared" si="116"/>
        <v>40069</v>
      </c>
      <c r="I951" s="2">
        <f>IF(SUMIFS($B$2:$B$3564,$A$2:$A$3564,"="&amp;E951)=0,IF(SUMIFS($B$2:$B$3564,$A$2:$A$3564,"="&amp;F951)=0,IF(SUMIFS($B$2:$B$3564,$A$2:$A$3564,"="&amp;G951)=0,SUMIFS($B$2:$B$3564,$A$2:$A$3564,"="&amp;H951),SUMIFS($B$2:$B$3564,$A$2:$A$3564,"="&amp;G951)),SUMIFS($B$2:$B$3564,$A$2:$A$3564,"="&amp;F951)),SUMIFS($B$2:$B$3564,$A$2:$A$3564,"="&amp;E951))</f>
        <v>24</v>
      </c>
      <c r="K951" s="2">
        <f>SUMIFS($J$2:$J$3564,$A$2:$A$3564,"&gt;"&amp;E951,$A$2:$A$3564,"&lt;="&amp;A951)</f>
        <v>0</v>
      </c>
      <c r="L951" s="2">
        <f t="shared" si="117"/>
        <v>0</v>
      </c>
      <c r="M951" s="2">
        <f t="shared" si="118"/>
        <v>1</v>
      </c>
      <c r="N951">
        <f t="shared" si="119"/>
        <v>-3.908738870804692</v>
      </c>
    </row>
    <row r="952" spans="1:14" x14ac:dyDescent="0.3">
      <c r="A952" s="1">
        <v>40080</v>
      </c>
      <c r="B952">
        <v>22.92</v>
      </c>
      <c r="D952">
        <f t="shared" si="112"/>
        <v>4</v>
      </c>
      <c r="E952" s="1">
        <f t="shared" si="113"/>
        <v>40073</v>
      </c>
      <c r="F952" s="1">
        <f t="shared" si="114"/>
        <v>40072</v>
      </c>
      <c r="G952" s="1">
        <f t="shared" si="115"/>
        <v>40071</v>
      </c>
      <c r="H952" s="1">
        <f t="shared" si="116"/>
        <v>40070</v>
      </c>
      <c r="I952" s="2">
        <f>IF(SUMIFS($B$2:$B$3564,$A$2:$A$3564,"="&amp;E952)=0,IF(SUMIFS($B$2:$B$3564,$A$2:$A$3564,"="&amp;F952)=0,IF(SUMIFS($B$2:$B$3564,$A$2:$A$3564,"="&amp;G952)=0,SUMIFS($B$2:$B$3564,$A$2:$A$3564,"="&amp;H952),SUMIFS($B$2:$B$3564,$A$2:$A$3564,"="&amp;G952)),SUMIFS($B$2:$B$3564,$A$2:$A$3564,"="&amp;F952)),SUMIFS($B$2:$B$3564,$A$2:$A$3564,"="&amp;E952))</f>
        <v>23.93</v>
      </c>
      <c r="K952" s="2">
        <f>SUMIFS($J$2:$J$3564,$A$2:$A$3564,"&gt;"&amp;E952,$A$2:$A$3564,"&lt;="&amp;A952)</f>
        <v>0</v>
      </c>
      <c r="L952" s="2">
        <f t="shared" si="117"/>
        <v>0</v>
      </c>
      <c r="M952" s="2">
        <f t="shared" si="118"/>
        <v>1</v>
      </c>
      <c r="N952">
        <f t="shared" si="119"/>
        <v>-4.3123010073743018</v>
      </c>
    </row>
    <row r="953" spans="1:14" x14ac:dyDescent="0.3">
      <c r="A953" s="1">
        <v>40081</v>
      </c>
      <c r="B953">
        <v>23.17</v>
      </c>
      <c r="D953">
        <f t="shared" si="112"/>
        <v>5</v>
      </c>
      <c r="E953" s="1">
        <f t="shared" si="113"/>
        <v>40074</v>
      </c>
      <c r="F953" s="1">
        <f t="shared" si="114"/>
        <v>40073</v>
      </c>
      <c r="G953" s="1">
        <f t="shared" si="115"/>
        <v>40072</v>
      </c>
      <c r="H953" s="1">
        <f t="shared" si="116"/>
        <v>40071</v>
      </c>
      <c r="I953" s="2">
        <f>IF(SUMIFS($B$2:$B$3564,$A$2:$A$3564,"="&amp;E953)=0,IF(SUMIFS($B$2:$B$3564,$A$2:$A$3564,"="&amp;F953)=0,IF(SUMIFS($B$2:$B$3564,$A$2:$A$3564,"="&amp;G953)=0,SUMIFS($B$2:$B$3564,$A$2:$A$3564,"="&amp;H953),SUMIFS($B$2:$B$3564,$A$2:$A$3564,"="&amp;G953)),SUMIFS($B$2:$B$3564,$A$2:$A$3564,"="&amp;F953)),SUMIFS($B$2:$B$3564,$A$2:$A$3564,"="&amp;E953))</f>
        <v>23.24</v>
      </c>
      <c r="K953" s="2">
        <f>SUMIFS($J$2:$J$3564,$A$2:$A$3564,"&gt;"&amp;E953,$A$2:$A$3564,"&lt;="&amp;A953)</f>
        <v>0</v>
      </c>
      <c r="L953" s="2">
        <f t="shared" si="117"/>
        <v>0</v>
      </c>
      <c r="M953" s="2">
        <f t="shared" si="118"/>
        <v>1</v>
      </c>
      <c r="N953">
        <f t="shared" si="119"/>
        <v>-0.30165935394254562</v>
      </c>
    </row>
    <row r="954" spans="1:14" x14ac:dyDescent="0.3">
      <c r="A954" s="1">
        <v>40084</v>
      </c>
      <c r="B954">
        <v>24.1</v>
      </c>
      <c r="D954">
        <f t="shared" si="112"/>
        <v>1</v>
      </c>
      <c r="E954" s="1">
        <f t="shared" si="113"/>
        <v>40077</v>
      </c>
      <c r="F954" s="1">
        <f t="shared" si="114"/>
        <v>40076</v>
      </c>
      <c r="G954" s="1">
        <f t="shared" si="115"/>
        <v>40075</v>
      </c>
      <c r="H954" s="1">
        <f t="shared" si="116"/>
        <v>40074</v>
      </c>
      <c r="I954" s="2">
        <f>IF(SUMIFS($B$2:$B$3564,$A$2:$A$3564,"="&amp;E954)=0,IF(SUMIFS($B$2:$B$3564,$A$2:$A$3564,"="&amp;F954)=0,IF(SUMIFS($B$2:$B$3564,$A$2:$A$3564,"="&amp;G954)=0,SUMIFS($B$2:$B$3564,$A$2:$A$3564,"="&amp;H954),SUMIFS($B$2:$B$3564,$A$2:$A$3564,"="&amp;G954)),SUMIFS($B$2:$B$3564,$A$2:$A$3564,"="&amp;F954)),SUMIFS($B$2:$B$3564,$A$2:$A$3564,"="&amp;E954))</f>
        <v>23.22</v>
      </c>
      <c r="K954" s="2">
        <f>SUMIFS($J$2:$J$3564,$A$2:$A$3564,"&gt;"&amp;E954,$A$2:$A$3564,"&lt;="&amp;A954)</f>
        <v>0</v>
      </c>
      <c r="L954" s="2">
        <f t="shared" si="117"/>
        <v>0</v>
      </c>
      <c r="M954" s="2">
        <f t="shared" si="118"/>
        <v>1</v>
      </c>
      <c r="N954">
        <f t="shared" si="119"/>
        <v>3.7197864226863984</v>
      </c>
    </row>
    <row r="955" spans="1:14" x14ac:dyDescent="0.3">
      <c r="A955" s="1">
        <v>40085</v>
      </c>
      <c r="B955">
        <v>24.94</v>
      </c>
      <c r="D955">
        <f t="shared" si="112"/>
        <v>2</v>
      </c>
      <c r="E955" s="1">
        <f t="shared" si="113"/>
        <v>40078</v>
      </c>
      <c r="F955" s="1">
        <f t="shared" si="114"/>
        <v>40077</v>
      </c>
      <c r="G955" s="1">
        <f t="shared" si="115"/>
        <v>40076</v>
      </c>
      <c r="H955" s="1">
        <f t="shared" si="116"/>
        <v>40075</v>
      </c>
      <c r="I955" s="2">
        <f>IF(SUMIFS($B$2:$B$3564,$A$2:$A$3564,"="&amp;E955)=0,IF(SUMIFS($B$2:$B$3564,$A$2:$A$3564,"="&amp;F955)=0,IF(SUMIFS($B$2:$B$3564,$A$2:$A$3564,"="&amp;G955)=0,SUMIFS($B$2:$B$3564,$A$2:$A$3564,"="&amp;H955),SUMIFS($B$2:$B$3564,$A$2:$A$3564,"="&amp;G955)),SUMIFS($B$2:$B$3564,$A$2:$A$3564,"="&amp;F955)),SUMIFS($B$2:$B$3564,$A$2:$A$3564,"="&amp;E955))</f>
        <v>23.61</v>
      </c>
      <c r="K955" s="2">
        <f>SUMIFS($J$2:$J$3564,$A$2:$A$3564,"&gt;"&amp;E955,$A$2:$A$3564,"&lt;="&amp;A955)</f>
        <v>0</v>
      </c>
      <c r="L955" s="2">
        <f t="shared" si="117"/>
        <v>0</v>
      </c>
      <c r="M955" s="2">
        <f t="shared" si="118"/>
        <v>1</v>
      </c>
      <c r="N955">
        <f t="shared" si="119"/>
        <v>5.4802589154468988</v>
      </c>
    </row>
    <row r="956" spans="1:14" x14ac:dyDescent="0.3">
      <c r="A956" s="1">
        <v>40086</v>
      </c>
      <c r="B956">
        <v>25.39</v>
      </c>
      <c r="D956">
        <f t="shared" si="112"/>
        <v>3</v>
      </c>
      <c r="E956" s="1">
        <f t="shared" si="113"/>
        <v>40079</v>
      </c>
      <c r="F956" s="1">
        <f t="shared" si="114"/>
        <v>40078</v>
      </c>
      <c r="G956" s="1">
        <f t="shared" si="115"/>
        <v>40077</v>
      </c>
      <c r="H956" s="1">
        <f t="shared" si="116"/>
        <v>40076</v>
      </c>
      <c r="I956" s="2">
        <f>IF(SUMIFS($B$2:$B$3564,$A$2:$A$3564,"="&amp;E956)=0,IF(SUMIFS($B$2:$B$3564,$A$2:$A$3564,"="&amp;F956)=0,IF(SUMIFS($B$2:$B$3564,$A$2:$A$3564,"="&amp;G956)=0,SUMIFS($B$2:$B$3564,$A$2:$A$3564,"="&amp;H956),SUMIFS($B$2:$B$3564,$A$2:$A$3564,"="&amp;G956)),SUMIFS($B$2:$B$3564,$A$2:$A$3564,"="&amp;F956)),SUMIFS($B$2:$B$3564,$A$2:$A$3564,"="&amp;E956))</f>
        <v>23.08</v>
      </c>
      <c r="K956" s="2">
        <f>SUMIFS($J$2:$J$3564,$A$2:$A$3564,"&gt;"&amp;E956,$A$2:$A$3564,"&lt;="&amp;A956)</f>
        <v>0</v>
      </c>
      <c r="L956" s="2">
        <f t="shared" si="117"/>
        <v>0</v>
      </c>
      <c r="M956" s="2">
        <f t="shared" si="118"/>
        <v>1</v>
      </c>
      <c r="N956">
        <f t="shared" si="119"/>
        <v>9.5388954076688393</v>
      </c>
    </row>
    <row r="957" spans="1:14" x14ac:dyDescent="0.3">
      <c r="A957" s="1">
        <v>40087</v>
      </c>
      <c r="B957">
        <v>24.64</v>
      </c>
      <c r="D957">
        <f t="shared" si="112"/>
        <v>4</v>
      </c>
      <c r="E957" s="1">
        <f t="shared" si="113"/>
        <v>40080</v>
      </c>
      <c r="F957" s="1">
        <f t="shared" si="114"/>
        <v>40079</v>
      </c>
      <c r="G957" s="1">
        <f t="shared" si="115"/>
        <v>40078</v>
      </c>
      <c r="H957" s="1">
        <f t="shared" si="116"/>
        <v>40077</v>
      </c>
      <c r="I957" s="2">
        <f>IF(SUMIFS($B$2:$B$3564,$A$2:$A$3564,"="&amp;E957)=0,IF(SUMIFS($B$2:$B$3564,$A$2:$A$3564,"="&amp;F957)=0,IF(SUMIFS($B$2:$B$3564,$A$2:$A$3564,"="&amp;G957)=0,SUMIFS($B$2:$B$3564,$A$2:$A$3564,"="&amp;H957),SUMIFS($B$2:$B$3564,$A$2:$A$3564,"="&amp;G957)),SUMIFS($B$2:$B$3564,$A$2:$A$3564,"="&amp;F957)),SUMIFS($B$2:$B$3564,$A$2:$A$3564,"="&amp;E957))</f>
        <v>22.92</v>
      </c>
      <c r="K957" s="2">
        <f>SUMIFS($J$2:$J$3564,$A$2:$A$3564,"&gt;"&amp;E957,$A$2:$A$3564,"&lt;="&amp;A957)</f>
        <v>0</v>
      </c>
      <c r="L957" s="2">
        <f t="shared" si="117"/>
        <v>0</v>
      </c>
      <c r="M957" s="2">
        <f t="shared" si="118"/>
        <v>1</v>
      </c>
      <c r="N957">
        <f t="shared" si="119"/>
        <v>7.2361246818780174</v>
      </c>
    </row>
    <row r="958" spans="1:14" x14ac:dyDescent="0.3">
      <c r="A958" s="1">
        <v>40088</v>
      </c>
      <c r="B958">
        <v>23.78</v>
      </c>
      <c r="D958">
        <f t="shared" si="112"/>
        <v>5</v>
      </c>
      <c r="E958" s="1">
        <f t="shared" si="113"/>
        <v>40081</v>
      </c>
      <c r="F958" s="1">
        <f t="shared" si="114"/>
        <v>40080</v>
      </c>
      <c r="G958" s="1">
        <f t="shared" si="115"/>
        <v>40079</v>
      </c>
      <c r="H958" s="1">
        <f t="shared" si="116"/>
        <v>40078</v>
      </c>
      <c r="I958" s="2">
        <f>IF(SUMIFS($B$2:$B$3564,$A$2:$A$3564,"="&amp;E958)=0,IF(SUMIFS($B$2:$B$3564,$A$2:$A$3564,"="&amp;F958)=0,IF(SUMIFS($B$2:$B$3564,$A$2:$A$3564,"="&amp;G958)=0,SUMIFS($B$2:$B$3564,$A$2:$A$3564,"="&amp;H958),SUMIFS($B$2:$B$3564,$A$2:$A$3564,"="&amp;G958)),SUMIFS($B$2:$B$3564,$A$2:$A$3564,"="&amp;F958)),SUMIFS($B$2:$B$3564,$A$2:$A$3564,"="&amp;E958))</f>
        <v>23.17</v>
      </c>
      <c r="K958" s="2">
        <f>SUMIFS($J$2:$J$3564,$A$2:$A$3564,"&gt;"&amp;E958,$A$2:$A$3564,"&lt;="&amp;A958)</f>
        <v>0</v>
      </c>
      <c r="L958" s="2">
        <f t="shared" si="117"/>
        <v>0</v>
      </c>
      <c r="M958" s="2">
        <f t="shared" si="118"/>
        <v>1</v>
      </c>
      <c r="N958">
        <f t="shared" si="119"/>
        <v>2.5986552818350921</v>
      </c>
    </row>
    <row r="959" spans="1:14" x14ac:dyDescent="0.3">
      <c r="A959" s="1">
        <v>40091</v>
      </c>
      <c r="B959">
        <v>24.19</v>
      </c>
      <c r="D959">
        <f t="shared" si="112"/>
        <v>1</v>
      </c>
      <c r="E959" s="1">
        <f t="shared" si="113"/>
        <v>40084</v>
      </c>
      <c r="F959" s="1">
        <f t="shared" si="114"/>
        <v>40083</v>
      </c>
      <c r="G959" s="1">
        <f t="shared" si="115"/>
        <v>40082</v>
      </c>
      <c r="H959" s="1">
        <f t="shared" si="116"/>
        <v>40081</v>
      </c>
      <c r="I959" s="2">
        <f>IF(SUMIFS($B$2:$B$3564,$A$2:$A$3564,"="&amp;E959)=0,IF(SUMIFS($B$2:$B$3564,$A$2:$A$3564,"="&amp;F959)=0,IF(SUMIFS($B$2:$B$3564,$A$2:$A$3564,"="&amp;G959)=0,SUMIFS($B$2:$B$3564,$A$2:$A$3564,"="&amp;H959),SUMIFS($B$2:$B$3564,$A$2:$A$3564,"="&amp;G959)),SUMIFS($B$2:$B$3564,$A$2:$A$3564,"="&amp;F959)),SUMIFS($B$2:$B$3564,$A$2:$A$3564,"="&amp;E959))</f>
        <v>24.1</v>
      </c>
      <c r="K959" s="2">
        <f>SUMIFS($J$2:$J$3564,$A$2:$A$3564,"&gt;"&amp;E959,$A$2:$A$3564,"&lt;="&amp;A959)</f>
        <v>0</v>
      </c>
      <c r="L959" s="2">
        <f t="shared" si="117"/>
        <v>0</v>
      </c>
      <c r="M959" s="2">
        <f t="shared" si="118"/>
        <v>1</v>
      </c>
      <c r="N959">
        <f t="shared" si="119"/>
        <v>0.37274841253265617</v>
      </c>
    </row>
    <row r="960" spans="1:14" x14ac:dyDescent="0.3">
      <c r="A960" s="1">
        <v>40092</v>
      </c>
      <c r="B960">
        <v>24</v>
      </c>
      <c r="D960">
        <f t="shared" si="112"/>
        <v>2</v>
      </c>
      <c r="E960" s="1">
        <f t="shared" si="113"/>
        <v>40085</v>
      </c>
      <c r="F960" s="1">
        <f t="shared" si="114"/>
        <v>40084</v>
      </c>
      <c r="G960" s="1">
        <f t="shared" si="115"/>
        <v>40083</v>
      </c>
      <c r="H960" s="1">
        <f t="shared" si="116"/>
        <v>40082</v>
      </c>
      <c r="I960" s="2">
        <f>IF(SUMIFS($B$2:$B$3564,$A$2:$A$3564,"="&amp;E960)=0,IF(SUMIFS($B$2:$B$3564,$A$2:$A$3564,"="&amp;F960)=0,IF(SUMIFS($B$2:$B$3564,$A$2:$A$3564,"="&amp;G960)=0,SUMIFS($B$2:$B$3564,$A$2:$A$3564,"="&amp;H960),SUMIFS($B$2:$B$3564,$A$2:$A$3564,"="&amp;G960)),SUMIFS($B$2:$B$3564,$A$2:$A$3564,"="&amp;F960)),SUMIFS($B$2:$B$3564,$A$2:$A$3564,"="&amp;E960))</f>
        <v>24.94</v>
      </c>
      <c r="K960" s="2">
        <f>SUMIFS($J$2:$J$3564,$A$2:$A$3564,"&gt;"&amp;E960,$A$2:$A$3564,"&lt;="&amp;A960)</f>
        <v>0</v>
      </c>
      <c r="L960" s="2">
        <f t="shared" si="117"/>
        <v>0</v>
      </c>
      <c r="M960" s="2">
        <f t="shared" si="118"/>
        <v>1</v>
      </c>
      <c r="N960">
        <f t="shared" si="119"/>
        <v>-3.8419109903944788</v>
      </c>
    </row>
    <row r="961" spans="1:14" x14ac:dyDescent="0.3">
      <c r="A961" s="1">
        <v>40093</v>
      </c>
      <c r="B961">
        <v>23.12</v>
      </c>
      <c r="D961">
        <f t="shared" si="112"/>
        <v>3</v>
      </c>
      <c r="E961" s="1">
        <f t="shared" si="113"/>
        <v>40086</v>
      </c>
      <c r="F961" s="1">
        <f t="shared" si="114"/>
        <v>40085</v>
      </c>
      <c r="G961" s="1">
        <f t="shared" si="115"/>
        <v>40084</v>
      </c>
      <c r="H961" s="1">
        <f t="shared" si="116"/>
        <v>40083</v>
      </c>
      <c r="I961" s="2">
        <f>IF(SUMIFS($B$2:$B$3564,$A$2:$A$3564,"="&amp;E961)=0,IF(SUMIFS($B$2:$B$3564,$A$2:$A$3564,"="&amp;F961)=0,IF(SUMIFS($B$2:$B$3564,$A$2:$A$3564,"="&amp;G961)=0,SUMIFS($B$2:$B$3564,$A$2:$A$3564,"="&amp;H961),SUMIFS($B$2:$B$3564,$A$2:$A$3564,"="&amp;G961)),SUMIFS($B$2:$B$3564,$A$2:$A$3564,"="&amp;F961)),SUMIFS($B$2:$B$3564,$A$2:$A$3564,"="&amp;E961))</f>
        <v>25.39</v>
      </c>
      <c r="K961" s="2">
        <f>SUMIFS($J$2:$J$3564,$A$2:$A$3564,"&gt;"&amp;E961,$A$2:$A$3564,"&lt;="&amp;A961)</f>
        <v>0</v>
      </c>
      <c r="L961" s="2">
        <f t="shared" si="117"/>
        <v>0</v>
      </c>
      <c r="M961" s="2">
        <f t="shared" si="118"/>
        <v>1</v>
      </c>
      <c r="N961">
        <f t="shared" si="119"/>
        <v>-9.3657351912410327</v>
      </c>
    </row>
    <row r="962" spans="1:14" x14ac:dyDescent="0.3">
      <c r="A962" s="1">
        <v>40094</v>
      </c>
      <c r="B962">
        <v>22.54</v>
      </c>
      <c r="D962">
        <f t="shared" si="112"/>
        <v>4</v>
      </c>
      <c r="E962" s="1">
        <f t="shared" si="113"/>
        <v>40087</v>
      </c>
      <c r="F962" s="1">
        <f t="shared" si="114"/>
        <v>40086</v>
      </c>
      <c r="G962" s="1">
        <f t="shared" si="115"/>
        <v>40085</v>
      </c>
      <c r="H962" s="1">
        <f t="shared" si="116"/>
        <v>40084</v>
      </c>
      <c r="I962" s="2">
        <f>IF(SUMIFS($B$2:$B$3564,$A$2:$A$3564,"="&amp;E962)=0,IF(SUMIFS($B$2:$B$3564,$A$2:$A$3564,"="&amp;F962)=0,IF(SUMIFS($B$2:$B$3564,$A$2:$A$3564,"="&amp;G962)=0,SUMIFS($B$2:$B$3564,$A$2:$A$3564,"="&amp;H962),SUMIFS($B$2:$B$3564,$A$2:$A$3564,"="&amp;G962)),SUMIFS($B$2:$B$3564,$A$2:$A$3564,"="&amp;F962)),SUMIFS($B$2:$B$3564,$A$2:$A$3564,"="&amp;E962))</f>
        <v>24.64</v>
      </c>
      <c r="K962" s="2">
        <f>SUMIFS($J$2:$J$3564,$A$2:$A$3564,"&gt;"&amp;E962,$A$2:$A$3564,"&lt;="&amp;A962)</f>
        <v>0</v>
      </c>
      <c r="L962" s="2">
        <f t="shared" si="117"/>
        <v>0</v>
      </c>
      <c r="M962" s="2">
        <f t="shared" si="118"/>
        <v>1</v>
      </c>
      <c r="N962">
        <f t="shared" si="119"/>
        <v>-8.9079630053688881</v>
      </c>
    </row>
    <row r="963" spans="1:14" x14ac:dyDescent="0.3">
      <c r="A963" s="1">
        <v>40095</v>
      </c>
      <c r="B963">
        <v>21.24</v>
      </c>
      <c r="D963">
        <f t="shared" ref="D963:D1026" si="120">WEEKDAY(A963,2)</f>
        <v>5</v>
      </c>
      <c r="E963" s="1">
        <f t="shared" si="113"/>
        <v>40088</v>
      </c>
      <c r="F963" s="1">
        <f t="shared" si="114"/>
        <v>40087</v>
      </c>
      <c r="G963" s="1">
        <f t="shared" si="115"/>
        <v>40086</v>
      </c>
      <c r="H963" s="1">
        <f t="shared" si="116"/>
        <v>40085</v>
      </c>
      <c r="I963" s="2">
        <f>IF(SUMIFS($B$2:$B$3564,$A$2:$A$3564,"="&amp;E963)=0,IF(SUMIFS($B$2:$B$3564,$A$2:$A$3564,"="&amp;F963)=0,IF(SUMIFS($B$2:$B$3564,$A$2:$A$3564,"="&amp;G963)=0,SUMIFS($B$2:$B$3564,$A$2:$A$3564,"="&amp;H963),SUMIFS($B$2:$B$3564,$A$2:$A$3564,"="&amp;G963)),SUMIFS($B$2:$B$3564,$A$2:$A$3564,"="&amp;F963)),SUMIFS($B$2:$B$3564,$A$2:$A$3564,"="&amp;E963))</f>
        <v>23.78</v>
      </c>
      <c r="K963" s="2">
        <f>SUMIFS($J$2:$J$3564,$A$2:$A$3564,"&gt;"&amp;E963,$A$2:$A$3564,"&lt;="&amp;A963)</f>
        <v>0</v>
      </c>
      <c r="L963" s="2">
        <f t="shared" si="117"/>
        <v>0</v>
      </c>
      <c r="M963" s="2">
        <f t="shared" si="118"/>
        <v>1</v>
      </c>
      <c r="N963">
        <f t="shared" si="119"/>
        <v>-11.295869488889785</v>
      </c>
    </row>
    <row r="964" spans="1:14" x14ac:dyDescent="0.3">
      <c r="A964" s="1">
        <v>40098</v>
      </c>
      <c r="B964">
        <v>21.63</v>
      </c>
      <c r="D964">
        <f t="shared" si="120"/>
        <v>1</v>
      </c>
      <c r="E964" s="1">
        <f t="shared" si="113"/>
        <v>40091</v>
      </c>
      <c r="F964" s="1">
        <f t="shared" si="114"/>
        <v>40090</v>
      </c>
      <c r="G964" s="1">
        <f t="shared" si="115"/>
        <v>40089</v>
      </c>
      <c r="H964" s="1">
        <f t="shared" si="116"/>
        <v>40088</v>
      </c>
      <c r="I964" s="2">
        <f>IF(SUMIFS($B$2:$B$3564,$A$2:$A$3564,"="&amp;E964)=0,IF(SUMIFS($B$2:$B$3564,$A$2:$A$3564,"="&amp;F964)=0,IF(SUMIFS($B$2:$B$3564,$A$2:$A$3564,"="&amp;G964)=0,SUMIFS($B$2:$B$3564,$A$2:$A$3564,"="&amp;H964),SUMIFS($B$2:$B$3564,$A$2:$A$3564,"="&amp;G964)),SUMIFS($B$2:$B$3564,$A$2:$A$3564,"="&amp;F964)),SUMIFS($B$2:$B$3564,$A$2:$A$3564,"="&amp;E964))</f>
        <v>24.19</v>
      </c>
      <c r="K964" s="2">
        <f>SUMIFS($J$2:$J$3564,$A$2:$A$3564,"&gt;"&amp;E964,$A$2:$A$3564,"&lt;="&amp;A964)</f>
        <v>0</v>
      </c>
      <c r="L964" s="2">
        <f t="shared" si="117"/>
        <v>0</v>
      </c>
      <c r="M964" s="2">
        <f t="shared" si="118"/>
        <v>1</v>
      </c>
      <c r="N964">
        <f t="shared" si="119"/>
        <v>-11.185808465696853</v>
      </c>
    </row>
    <row r="965" spans="1:14" x14ac:dyDescent="0.3">
      <c r="A965" s="1">
        <v>40099</v>
      </c>
      <c r="B965">
        <v>22.79</v>
      </c>
      <c r="D965">
        <f t="shared" si="120"/>
        <v>2</v>
      </c>
      <c r="E965" s="1">
        <f t="shared" si="113"/>
        <v>40092</v>
      </c>
      <c r="F965" s="1">
        <f t="shared" si="114"/>
        <v>40091</v>
      </c>
      <c r="G965" s="1">
        <f t="shared" si="115"/>
        <v>40090</v>
      </c>
      <c r="H965" s="1">
        <f t="shared" si="116"/>
        <v>40089</v>
      </c>
      <c r="I965" s="2">
        <f>IF(SUMIFS($B$2:$B$3564,$A$2:$A$3564,"="&amp;E965)=0,IF(SUMIFS($B$2:$B$3564,$A$2:$A$3564,"="&amp;F965)=0,IF(SUMIFS($B$2:$B$3564,$A$2:$A$3564,"="&amp;G965)=0,SUMIFS($B$2:$B$3564,$A$2:$A$3564,"="&amp;H965),SUMIFS($B$2:$B$3564,$A$2:$A$3564,"="&amp;G965)),SUMIFS($B$2:$B$3564,$A$2:$A$3564,"="&amp;F965)),SUMIFS($B$2:$B$3564,$A$2:$A$3564,"="&amp;E965))</f>
        <v>24</v>
      </c>
      <c r="K965" s="2">
        <f>SUMIFS($J$2:$J$3564,$A$2:$A$3564,"&gt;"&amp;E965,$A$2:$A$3564,"&lt;="&amp;A965)</f>
        <v>0</v>
      </c>
      <c r="L965" s="2">
        <f t="shared" si="117"/>
        <v>0</v>
      </c>
      <c r="M965" s="2">
        <f t="shared" si="118"/>
        <v>1</v>
      </c>
      <c r="N965">
        <f t="shared" si="119"/>
        <v>-5.1731987090352725</v>
      </c>
    </row>
    <row r="966" spans="1:14" x14ac:dyDescent="0.3">
      <c r="A966" s="1">
        <v>40100</v>
      </c>
      <c r="B966">
        <v>22.71</v>
      </c>
      <c r="D966">
        <f t="shared" si="120"/>
        <v>3</v>
      </c>
      <c r="E966" s="1">
        <f t="shared" si="113"/>
        <v>40093</v>
      </c>
      <c r="F966" s="1">
        <f t="shared" si="114"/>
        <v>40092</v>
      </c>
      <c r="G966" s="1">
        <f t="shared" si="115"/>
        <v>40091</v>
      </c>
      <c r="H966" s="1">
        <f t="shared" si="116"/>
        <v>40090</v>
      </c>
      <c r="I966" s="2">
        <f>IF(SUMIFS($B$2:$B$3564,$A$2:$A$3564,"="&amp;E966)=0,IF(SUMIFS($B$2:$B$3564,$A$2:$A$3564,"="&amp;F966)=0,IF(SUMIFS($B$2:$B$3564,$A$2:$A$3564,"="&amp;G966)=0,SUMIFS($B$2:$B$3564,$A$2:$A$3564,"="&amp;H966),SUMIFS($B$2:$B$3564,$A$2:$A$3564,"="&amp;G966)),SUMIFS($B$2:$B$3564,$A$2:$A$3564,"="&amp;F966)),SUMIFS($B$2:$B$3564,$A$2:$A$3564,"="&amp;E966))</f>
        <v>23.12</v>
      </c>
      <c r="K966" s="2">
        <f>SUMIFS($J$2:$J$3564,$A$2:$A$3564,"&gt;"&amp;E966,$A$2:$A$3564,"&lt;="&amp;A966)</f>
        <v>0</v>
      </c>
      <c r="L966" s="2">
        <f t="shared" si="117"/>
        <v>0</v>
      </c>
      <c r="M966" s="2">
        <f t="shared" si="118"/>
        <v>1</v>
      </c>
      <c r="N966">
        <f t="shared" si="119"/>
        <v>-1.7892687686709645</v>
      </c>
    </row>
    <row r="967" spans="1:14" x14ac:dyDescent="0.3">
      <c r="A967" s="1">
        <v>40101</v>
      </c>
      <c r="B967">
        <v>23.85</v>
      </c>
      <c r="D967">
        <f t="shared" si="120"/>
        <v>4</v>
      </c>
      <c r="E967" s="1">
        <f t="shared" si="113"/>
        <v>40094</v>
      </c>
      <c r="F967" s="1">
        <f t="shared" si="114"/>
        <v>40093</v>
      </c>
      <c r="G967" s="1">
        <f t="shared" si="115"/>
        <v>40092</v>
      </c>
      <c r="H967" s="1">
        <f t="shared" si="116"/>
        <v>40091</v>
      </c>
      <c r="I967" s="2">
        <f>IF(SUMIFS($B$2:$B$3564,$A$2:$A$3564,"="&amp;E967)=0,IF(SUMIFS($B$2:$B$3564,$A$2:$A$3564,"="&amp;F967)=0,IF(SUMIFS($B$2:$B$3564,$A$2:$A$3564,"="&amp;G967)=0,SUMIFS($B$2:$B$3564,$A$2:$A$3564,"="&amp;H967),SUMIFS($B$2:$B$3564,$A$2:$A$3564,"="&amp;G967)),SUMIFS($B$2:$B$3564,$A$2:$A$3564,"="&amp;F967)),SUMIFS($B$2:$B$3564,$A$2:$A$3564,"="&amp;E967))</f>
        <v>22.54</v>
      </c>
      <c r="K967" s="2">
        <f>SUMIFS($J$2:$J$3564,$A$2:$A$3564,"&gt;"&amp;E967,$A$2:$A$3564,"&lt;="&amp;A967)</f>
        <v>0</v>
      </c>
      <c r="L967" s="2">
        <f t="shared" si="117"/>
        <v>0</v>
      </c>
      <c r="M967" s="2">
        <f t="shared" si="118"/>
        <v>1</v>
      </c>
      <c r="N967">
        <f t="shared" si="119"/>
        <v>5.6492708722720097</v>
      </c>
    </row>
    <row r="968" spans="1:14" x14ac:dyDescent="0.3">
      <c r="A968" s="1">
        <v>40102</v>
      </c>
      <c r="B968">
        <v>23.91</v>
      </c>
      <c r="D968">
        <f t="shared" si="120"/>
        <v>5</v>
      </c>
      <c r="E968" s="1">
        <f t="shared" ref="E968:E1031" si="121">A968-7</f>
        <v>40095</v>
      </c>
      <c r="F968" s="1">
        <f t="shared" si="114"/>
        <v>40094</v>
      </c>
      <c r="G968" s="1">
        <f t="shared" si="115"/>
        <v>40093</v>
      </c>
      <c r="H968" s="1">
        <f t="shared" si="116"/>
        <v>40092</v>
      </c>
      <c r="I968" s="2">
        <f>IF(SUMIFS($B$2:$B$3564,$A$2:$A$3564,"="&amp;E968)=0,IF(SUMIFS($B$2:$B$3564,$A$2:$A$3564,"="&amp;F968)=0,IF(SUMIFS($B$2:$B$3564,$A$2:$A$3564,"="&amp;G968)=0,SUMIFS($B$2:$B$3564,$A$2:$A$3564,"="&amp;H968),SUMIFS($B$2:$B$3564,$A$2:$A$3564,"="&amp;G968)),SUMIFS($B$2:$B$3564,$A$2:$A$3564,"="&amp;F968)),SUMIFS($B$2:$B$3564,$A$2:$A$3564,"="&amp;E968))</f>
        <v>21.24</v>
      </c>
      <c r="K968" s="2">
        <f>SUMIFS($J$2:$J$3564,$A$2:$A$3564,"&gt;"&amp;E968,$A$2:$A$3564,"&lt;="&amp;A968)</f>
        <v>0</v>
      </c>
      <c r="L968" s="2">
        <f t="shared" si="117"/>
        <v>0</v>
      </c>
      <c r="M968" s="2">
        <f t="shared" si="118"/>
        <v>1</v>
      </c>
      <c r="N968">
        <f t="shared" si="119"/>
        <v>11.841058509649532</v>
      </c>
    </row>
    <row r="969" spans="1:14" x14ac:dyDescent="0.3">
      <c r="A969" s="1">
        <v>40105</v>
      </c>
      <c r="B969">
        <v>24.17</v>
      </c>
      <c r="D969">
        <f t="shared" si="120"/>
        <v>1</v>
      </c>
      <c r="E969" s="1">
        <f t="shared" si="121"/>
        <v>40098</v>
      </c>
      <c r="F969" s="1">
        <f t="shared" ref="F969:F1032" si="122">E969-1</f>
        <v>40097</v>
      </c>
      <c r="G969" s="1">
        <f t="shared" ref="G969:G1032" si="123">E969-2</f>
        <v>40096</v>
      </c>
      <c r="H969" s="1">
        <f t="shared" ref="H969:H1032" si="124">E969-3</f>
        <v>40095</v>
      </c>
      <c r="I969" s="2">
        <f>IF(SUMIFS($B$2:$B$3564,$A$2:$A$3564,"="&amp;E969)=0,IF(SUMIFS($B$2:$B$3564,$A$2:$A$3564,"="&amp;F969)=0,IF(SUMIFS($B$2:$B$3564,$A$2:$A$3564,"="&amp;G969)=0,SUMIFS($B$2:$B$3564,$A$2:$A$3564,"="&amp;H969),SUMIFS($B$2:$B$3564,$A$2:$A$3564,"="&amp;G969)),SUMIFS($B$2:$B$3564,$A$2:$A$3564,"="&amp;F969)),SUMIFS($B$2:$B$3564,$A$2:$A$3564,"="&amp;E969))</f>
        <v>21.63</v>
      </c>
      <c r="K969" s="2">
        <f>SUMIFS($J$2:$J$3564,$A$2:$A$3564,"&gt;"&amp;E969,$A$2:$A$3564,"&lt;="&amp;A969)</f>
        <v>0</v>
      </c>
      <c r="L969" s="2">
        <f t="shared" si="117"/>
        <v>0</v>
      </c>
      <c r="M969" s="2">
        <f t="shared" si="118"/>
        <v>1</v>
      </c>
      <c r="N969">
        <f t="shared" si="119"/>
        <v>11.103095475042434</v>
      </c>
    </row>
    <row r="970" spans="1:14" x14ac:dyDescent="0.3">
      <c r="A970" s="1">
        <v>40106</v>
      </c>
      <c r="B970">
        <v>23.59</v>
      </c>
      <c r="D970">
        <f t="shared" si="120"/>
        <v>2</v>
      </c>
      <c r="E970" s="1">
        <f t="shared" si="121"/>
        <v>40099</v>
      </c>
      <c r="F970" s="1">
        <f t="shared" si="122"/>
        <v>40098</v>
      </c>
      <c r="G970" s="1">
        <f t="shared" si="123"/>
        <v>40097</v>
      </c>
      <c r="H970" s="1">
        <f t="shared" si="124"/>
        <v>40096</v>
      </c>
      <c r="I970" s="2">
        <f>IF(SUMIFS($B$2:$B$3564,$A$2:$A$3564,"="&amp;E970)=0,IF(SUMIFS($B$2:$B$3564,$A$2:$A$3564,"="&amp;F970)=0,IF(SUMIFS($B$2:$B$3564,$A$2:$A$3564,"="&amp;G970)=0,SUMIFS($B$2:$B$3564,$A$2:$A$3564,"="&amp;H970),SUMIFS($B$2:$B$3564,$A$2:$A$3564,"="&amp;G970)),SUMIFS($B$2:$B$3564,$A$2:$A$3564,"="&amp;F970)),SUMIFS($B$2:$B$3564,$A$2:$A$3564,"="&amp;E970))</f>
        <v>22.79</v>
      </c>
      <c r="K970" s="2">
        <f>SUMIFS($J$2:$J$3564,$A$2:$A$3564,"&gt;"&amp;E970,$A$2:$A$3564,"&lt;="&amp;A970)</f>
        <v>0</v>
      </c>
      <c r="L970" s="2">
        <f t="shared" ref="L970:L1033" si="125">IF(K970&lt;&gt;0,LOOKUP(K970,C964:C970,B964:B970),0)</f>
        <v>0</v>
      </c>
      <c r="M970" s="2">
        <f t="shared" ref="M970:M1033" si="126">IF(K970&lt;&gt;0,L970/K970,1)</f>
        <v>1</v>
      </c>
      <c r="N970">
        <f t="shared" ref="N970:N1033" si="127">LN(B970*M970/I970)*100</f>
        <v>3.4501050161990912</v>
      </c>
    </row>
    <row r="971" spans="1:14" x14ac:dyDescent="0.3">
      <c r="A971" s="1">
        <v>40107</v>
      </c>
      <c r="B971">
        <v>24.04</v>
      </c>
      <c r="D971">
        <f t="shared" si="120"/>
        <v>3</v>
      </c>
      <c r="E971" s="1">
        <f t="shared" si="121"/>
        <v>40100</v>
      </c>
      <c r="F971" s="1">
        <f t="shared" si="122"/>
        <v>40099</v>
      </c>
      <c r="G971" s="1">
        <f t="shared" si="123"/>
        <v>40098</v>
      </c>
      <c r="H971" s="1">
        <f t="shared" si="124"/>
        <v>40097</v>
      </c>
      <c r="I971" s="2">
        <f>IF(SUMIFS($B$2:$B$3564,$A$2:$A$3564,"="&amp;E971)=0,IF(SUMIFS($B$2:$B$3564,$A$2:$A$3564,"="&amp;F971)=0,IF(SUMIFS($B$2:$B$3564,$A$2:$A$3564,"="&amp;G971)=0,SUMIFS($B$2:$B$3564,$A$2:$A$3564,"="&amp;H971),SUMIFS($B$2:$B$3564,$A$2:$A$3564,"="&amp;G971)),SUMIFS($B$2:$B$3564,$A$2:$A$3564,"="&amp;F971)),SUMIFS($B$2:$B$3564,$A$2:$A$3564,"="&amp;E971))</f>
        <v>22.71</v>
      </c>
      <c r="K971" s="2">
        <f>SUMIFS($J$2:$J$3564,$A$2:$A$3564,"&gt;"&amp;E971,$A$2:$A$3564,"&lt;="&amp;A971)</f>
        <v>0</v>
      </c>
      <c r="L971" s="2">
        <f t="shared" si="125"/>
        <v>0</v>
      </c>
      <c r="M971" s="2">
        <f t="shared" si="126"/>
        <v>1</v>
      </c>
      <c r="N971">
        <f t="shared" si="127"/>
        <v>5.6913753549539603</v>
      </c>
    </row>
    <row r="972" spans="1:14" x14ac:dyDescent="0.3">
      <c r="A972" s="1">
        <v>40108</v>
      </c>
      <c r="B972">
        <v>23.08</v>
      </c>
      <c r="D972">
        <f t="shared" si="120"/>
        <v>4</v>
      </c>
      <c r="E972" s="1">
        <f t="shared" si="121"/>
        <v>40101</v>
      </c>
      <c r="F972" s="1">
        <f t="shared" si="122"/>
        <v>40100</v>
      </c>
      <c r="G972" s="1">
        <f t="shared" si="123"/>
        <v>40099</v>
      </c>
      <c r="H972" s="1">
        <f t="shared" si="124"/>
        <v>40098</v>
      </c>
      <c r="I972" s="2">
        <f>IF(SUMIFS($B$2:$B$3564,$A$2:$A$3564,"="&amp;E972)=0,IF(SUMIFS($B$2:$B$3564,$A$2:$A$3564,"="&amp;F972)=0,IF(SUMIFS($B$2:$B$3564,$A$2:$A$3564,"="&amp;G972)=0,SUMIFS($B$2:$B$3564,$A$2:$A$3564,"="&amp;H972),SUMIFS($B$2:$B$3564,$A$2:$A$3564,"="&amp;G972)),SUMIFS($B$2:$B$3564,$A$2:$A$3564,"="&amp;F972)),SUMIFS($B$2:$B$3564,$A$2:$A$3564,"="&amp;E972))</f>
        <v>23.85</v>
      </c>
      <c r="K972" s="2">
        <f>SUMIFS($J$2:$J$3564,$A$2:$A$3564,"&gt;"&amp;E972,$A$2:$A$3564,"&lt;="&amp;A972)</f>
        <v>0</v>
      </c>
      <c r="L972" s="2">
        <f t="shared" si="125"/>
        <v>0</v>
      </c>
      <c r="M972" s="2">
        <f t="shared" si="126"/>
        <v>1</v>
      </c>
      <c r="N972">
        <f t="shared" si="127"/>
        <v>-3.2817775694451559</v>
      </c>
    </row>
    <row r="973" spans="1:14" x14ac:dyDescent="0.3">
      <c r="A973" s="1">
        <v>40109</v>
      </c>
      <c r="B973">
        <v>23.12</v>
      </c>
      <c r="D973">
        <f t="shared" si="120"/>
        <v>5</v>
      </c>
      <c r="E973" s="1">
        <f t="shared" si="121"/>
        <v>40102</v>
      </c>
      <c r="F973" s="1">
        <f t="shared" si="122"/>
        <v>40101</v>
      </c>
      <c r="G973" s="1">
        <f t="shared" si="123"/>
        <v>40100</v>
      </c>
      <c r="H973" s="1">
        <f t="shared" si="124"/>
        <v>40099</v>
      </c>
      <c r="I973" s="2">
        <f>IF(SUMIFS($B$2:$B$3564,$A$2:$A$3564,"="&amp;E973)=0,IF(SUMIFS($B$2:$B$3564,$A$2:$A$3564,"="&amp;F973)=0,IF(SUMIFS($B$2:$B$3564,$A$2:$A$3564,"="&amp;G973)=0,SUMIFS($B$2:$B$3564,$A$2:$A$3564,"="&amp;H973),SUMIFS($B$2:$B$3564,$A$2:$A$3564,"="&amp;G973)),SUMIFS($B$2:$B$3564,$A$2:$A$3564,"="&amp;F973)),SUMIFS($B$2:$B$3564,$A$2:$A$3564,"="&amp;E973))</f>
        <v>23.91</v>
      </c>
      <c r="K973" s="2">
        <f>SUMIFS($J$2:$J$3564,$A$2:$A$3564,"&gt;"&amp;E973,$A$2:$A$3564,"&lt;="&amp;A973)</f>
        <v>0</v>
      </c>
      <c r="L973" s="2">
        <f t="shared" si="125"/>
        <v>0</v>
      </c>
      <c r="M973" s="2">
        <f t="shared" si="126"/>
        <v>1</v>
      </c>
      <c r="N973">
        <f t="shared" si="127"/>
        <v>-3.3598737666056553</v>
      </c>
    </row>
    <row r="974" spans="1:14" x14ac:dyDescent="0.3">
      <c r="A974" s="1">
        <v>40112</v>
      </c>
      <c r="B974">
        <v>22.94</v>
      </c>
      <c r="D974">
        <f t="shared" si="120"/>
        <v>1</v>
      </c>
      <c r="E974" s="1">
        <f t="shared" si="121"/>
        <v>40105</v>
      </c>
      <c r="F974" s="1">
        <f t="shared" si="122"/>
        <v>40104</v>
      </c>
      <c r="G974" s="1">
        <f t="shared" si="123"/>
        <v>40103</v>
      </c>
      <c r="H974" s="1">
        <f t="shared" si="124"/>
        <v>40102</v>
      </c>
      <c r="I974" s="2">
        <f>IF(SUMIFS($B$2:$B$3564,$A$2:$A$3564,"="&amp;E974)=0,IF(SUMIFS($B$2:$B$3564,$A$2:$A$3564,"="&amp;F974)=0,IF(SUMIFS($B$2:$B$3564,$A$2:$A$3564,"="&amp;G974)=0,SUMIFS($B$2:$B$3564,$A$2:$A$3564,"="&amp;H974),SUMIFS($B$2:$B$3564,$A$2:$A$3564,"="&amp;G974)),SUMIFS($B$2:$B$3564,$A$2:$A$3564,"="&amp;F974)),SUMIFS($B$2:$B$3564,$A$2:$A$3564,"="&amp;E974))</f>
        <v>24.17</v>
      </c>
      <c r="K974" s="2">
        <f>SUMIFS($J$2:$J$3564,$A$2:$A$3564,"&gt;"&amp;E974,$A$2:$A$3564,"&lt;="&amp;A974)</f>
        <v>0</v>
      </c>
      <c r="L974" s="2">
        <f t="shared" si="125"/>
        <v>0</v>
      </c>
      <c r="M974" s="2">
        <f t="shared" si="126"/>
        <v>1</v>
      </c>
      <c r="N974">
        <f t="shared" si="127"/>
        <v>-5.2230083014167032</v>
      </c>
    </row>
    <row r="975" spans="1:14" x14ac:dyDescent="0.3">
      <c r="A975" s="1">
        <v>40113</v>
      </c>
      <c r="B975">
        <v>22.65</v>
      </c>
      <c r="D975">
        <f t="shared" si="120"/>
        <v>2</v>
      </c>
      <c r="E975" s="1">
        <f t="shared" si="121"/>
        <v>40106</v>
      </c>
      <c r="F975" s="1">
        <f t="shared" si="122"/>
        <v>40105</v>
      </c>
      <c r="G975" s="1">
        <f t="shared" si="123"/>
        <v>40104</v>
      </c>
      <c r="H975" s="1">
        <f t="shared" si="124"/>
        <v>40103</v>
      </c>
      <c r="I975" s="2">
        <f>IF(SUMIFS($B$2:$B$3564,$A$2:$A$3564,"="&amp;E975)=0,IF(SUMIFS($B$2:$B$3564,$A$2:$A$3564,"="&amp;F975)=0,IF(SUMIFS($B$2:$B$3564,$A$2:$A$3564,"="&amp;G975)=0,SUMIFS($B$2:$B$3564,$A$2:$A$3564,"="&amp;H975),SUMIFS($B$2:$B$3564,$A$2:$A$3564,"="&amp;G975)),SUMIFS($B$2:$B$3564,$A$2:$A$3564,"="&amp;F975)),SUMIFS($B$2:$B$3564,$A$2:$A$3564,"="&amp;E975))</f>
        <v>23.59</v>
      </c>
      <c r="K975" s="2">
        <f>SUMIFS($J$2:$J$3564,$A$2:$A$3564,"&gt;"&amp;E975,$A$2:$A$3564,"&lt;="&amp;A975)</f>
        <v>0</v>
      </c>
      <c r="L975" s="2">
        <f t="shared" si="125"/>
        <v>0</v>
      </c>
      <c r="M975" s="2">
        <f t="shared" si="126"/>
        <v>1</v>
      </c>
      <c r="N975">
        <f t="shared" si="127"/>
        <v>-4.0663041490540683</v>
      </c>
    </row>
    <row r="976" spans="1:14" x14ac:dyDescent="0.3">
      <c r="A976" s="1">
        <v>40114</v>
      </c>
      <c r="B976">
        <v>21.93</v>
      </c>
      <c r="D976">
        <f t="shared" si="120"/>
        <v>3</v>
      </c>
      <c r="E976" s="1">
        <f t="shared" si="121"/>
        <v>40107</v>
      </c>
      <c r="F976" s="1">
        <f t="shared" si="122"/>
        <v>40106</v>
      </c>
      <c r="G976" s="1">
        <f t="shared" si="123"/>
        <v>40105</v>
      </c>
      <c r="H976" s="1">
        <f t="shared" si="124"/>
        <v>40104</v>
      </c>
      <c r="I976" s="2">
        <f>IF(SUMIFS($B$2:$B$3564,$A$2:$A$3564,"="&amp;E976)=0,IF(SUMIFS($B$2:$B$3564,$A$2:$A$3564,"="&amp;F976)=0,IF(SUMIFS($B$2:$B$3564,$A$2:$A$3564,"="&amp;G976)=0,SUMIFS($B$2:$B$3564,$A$2:$A$3564,"="&amp;H976),SUMIFS($B$2:$B$3564,$A$2:$A$3564,"="&amp;G976)),SUMIFS($B$2:$B$3564,$A$2:$A$3564,"="&amp;F976)),SUMIFS($B$2:$B$3564,$A$2:$A$3564,"="&amp;E976))</f>
        <v>24.04</v>
      </c>
      <c r="K976" s="2">
        <f>SUMIFS($J$2:$J$3564,$A$2:$A$3564,"&gt;"&amp;E976,$A$2:$A$3564,"&lt;="&amp;A976)</f>
        <v>0</v>
      </c>
      <c r="L976" s="2">
        <f t="shared" si="125"/>
        <v>0</v>
      </c>
      <c r="M976" s="2">
        <f t="shared" si="126"/>
        <v>1</v>
      </c>
      <c r="N976">
        <f t="shared" si="127"/>
        <v>-9.1863547237210028</v>
      </c>
    </row>
    <row r="977" spans="1:14" x14ac:dyDescent="0.3">
      <c r="A977" s="1">
        <v>40115</v>
      </c>
      <c r="B977">
        <v>22.81</v>
      </c>
      <c r="D977">
        <f t="shared" si="120"/>
        <v>4</v>
      </c>
      <c r="E977" s="1">
        <f t="shared" si="121"/>
        <v>40108</v>
      </c>
      <c r="F977" s="1">
        <f t="shared" si="122"/>
        <v>40107</v>
      </c>
      <c r="G977" s="1">
        <f t="shared" si="123"/>
        <v>40106</v>
      </c>
      <c r="H977" s="1">
        <f t="shared" si="124"/>
        <v>40105</v>
      </c>
      <c r="I977" s="2">
        <f>IF(SUMIFS($B$2:$B$3564,$A$2:$A$3564,"="&amp;E977)=0,IF(SUMIFS($B$2:$B$3564,$A$2:$A$3564,"="&amp;F977)=0,IF(SUMIFS($B$2:$B$3564,$A$2:$A$3564,"="&amp;G977)=0,SUMIFS($B$2:$B$3564,$A$2:$A$3564,"="&amp;H977),SUMIFS($B$2:$B$3564,$A$2:$A$3564,"="&amp;G977)),SUMIFS($B$2:$B$3564,$A$2:$A$3564,"="&amp;F977)),SUMIFS($B$2:$B$3564,$A$2:$A$3564,"="&amp;E977))</f>
        <v>23.08</v>
      </c>
      <c r="K977" s="2">
        <f>SUMIFS($J$2:$J$3564,$A$2:$A$3564,"&gt;"&amp;E977,$A$2:$A$3564,"&lt;="&amp;A977)</f>
        <v>0</v>
      </c>
      <c r="L977" s="2">
        <f t="shared" si="125"/>
        <v>0</v>
      </c>
      <c r="M977" s="2">
        <f t="shared" si="126"/>
        <v>1</v>
      </c>
      <c r="N977">
        <f t="shared" si="127"/>
        <v>-1.1767405343602162</v>
      </c>
    </row>
    <row r="978" spans="1:14" x14ac:dyDescent="0.3">
      <c r="A978" s="1">
        <v>40116</v>
      </c>
      <c r="B978">
        <v>22.81</v>
      </c>
      <c r="D978">
        <f t="shared" si="120"/>
        <v>5</v>
      </c>
      <c r="E978" s="1">
        <f t="shared" si="121"/>
        <v>40109</v>
      </c>
      <c r="F978" s="1">
        <f t="shared" si="122"/>
        <v>40108</v>
      </c>
      <c r="G978" s="1">
        <f t="shared" si="123"/>
        <v>40107</v>
      </c>
      <c r="H978" s="1">
        <f t="shared" si="124"/>
        <v>40106</v>
      </c>
      <c r="I978" s="2">
        <f>IF(SUMIFS($B$2:$B$3564,$A$2:$A$3564,"="&amp;E978)=0,IF(SUMIFS($B$2:$B$3564,$A$2:$A$3564,"="&amp;F978)=0,IF(SUMIFS($B$2:$B$3564,$A$2:$A$3564,"="&amp;G978)=0,SUMIFS($B$2:$B$3564,$A$2:$A$3564,"="&amp;H978),SUMIFS($B$2:$B$3564,$A$2:$A$3564,"="&amp;G978)),SUMIFS($B$2:$B$3564,$A$2:$A$3564,"="&amp;F978)),SUMIFS($B$2:$B$3564,$A$2:$A$3564,"="&amp;E978))</f>
        <v>23.12</v>
      </c>
      <c r="K978" s="2">
        <f>SUMIFS($J$2:$J$3564,$A$2:$A$3564,"&gt;"&amp;E978,$A$2:$A$3564,"&lt;="&amp;A978)</f>
        <v>0</v>
      </c>
      <c r="L978" s="2">
        <f t="shared" si="125"/>
        <v>0</v>
      </c>
      <c r="M978" s="2">
        <f t="shared" si="126"/>
        <v>1</v>
      </c>
      <c r="N978">
        <f t="shared" si="127"/>
        <v>-1.3499007507880181</v>
      </c>
    </row>
    <row r="979" spans="1:14" x14ac:dyDescent="0.3">
      <c r="A979" s="1">
        <v>40119</v>
      </c>
      <c r="B979">
        <v>23.44</v>
      </c>
      <c r="D979">
        <f t="shared" si="120"/>
        <v>1</v>
      </c>
      <c r="E979" s="1">
        <f t="shared" si="121"/>
        <v>40112</v>
      </c>
      <c r="F979" s="1">
        <f t="shared" si="122"/>
        <v>40111</v>
      </c>
      <c r="G979" s="1">
        <f t="shared" si="123"/>
        <v>40110</v>
      </c>
      <c r="H979" s="1">
        <f t="shared" si="124"/>
        <v>40109</v>
      </c>
      <c r="I979" s="2">
        <f>IF(SUMIFS($B$2:$B$3564,$A$2:$A$3564,"="&amp;E979)=0,IF(SUMIFS($B$2:$B$3564,$A$2:$A$3564,"="&amp;F979)=0,IF(SUMIFS($B$2:$B$3564,$A$2:$A$3564,"="&amp;G979)=0,SUMIFS($B$2:$B$3564,$A$2:$A$3564,"="&amp;H979),SUMIFS($B$2:$B$3564,$A$2:$A$3564,"="&amp;G979)),SUMIFS($B$2:$B$3564,$A$2:$A$3564,"="&amp;F979)),SUMIFS($B$2:$B$3564,$A$2:$A$3564,"="&amp;E979))</f>
        <v>22.94</v>
      </c>
      <c r="K979" s="2">
        <f>SUMIFS($J$2:$J$3564,$A$2:$A$3564,"&gt;"&amp;E979,$A$2:$A$3564,"&lt;="&amp;A979)</f>
        <v>0</v>
      </c>
      <c r="L979" s="2">
        <f t="shared" si="125"/>
        <v>0</v>
      </c>
      <c r="M979" s="2">
        <f t="shared" si="126"/>
        <v>1</v>
      </c>
      <c r="N979">
        <f t="shared" si="127"/>
        <v>2.1561853007587155</v>
      </c>
    </row>
    <row r="980" spans="1:14" x14ac:dyDescent="0.3">
      <c r="A980" s="1">
        <v>40120</v>
      </c>
      <c r="B980">
        <v>23.97</v>
      </c>
      <c r="D980">
        <f t="shared" si="120"/>
        <v>2</v>
      </c>
      <c r="E980" s="1">
        <f t="shared" si="121"/>
        <v>40113</v>
      </c>
      <c r="F980" s="1">
        <f t="shared" si="122"/>
        <v>40112</v>
      </c>
      <c r="G980" s="1">
        <f t="shared" si="123"/>
        <v>40111</v>
      </c>
      <c r="H980" s="1">
        <f t="shared" si="124"/>
        <v>40110</v>
      </c>
      <c r="I980" s="2">
        <f>IF(SUMIFS($B$2:$B$3564,$A$2:$A$3564,"="&amp;E980)=0,IF(SUMIFS($B$2:$B$3564,$A$2:$A$3564,"="&amp;F980)=0,IF(SUMIFS($B$2:$B$3564,$A$2:$A$3564,"="&amp;G980)=0,SUMIFS($B$2:$B$3564,$A$2:$A$3564,"="&amp;H980),SUMIFS($B$2:$B$3564,$A$2:$A$3564,"="&amp;G980)),SUMIFS($B$2:$B$3564,$A$2:$A$3564,"="&amp;F980)),SUMIFS($B$2:$B$3564,$A$2:$A$3564,"="&amp;E980))</f>
        <v>22.65</v>
      </c>
      <c r="K980" s="2">
        <f>SUMIFS($J$2:$J$3564,$A$2:$A$3564,"&gt;"&amp;E980,$A$2:$A$3564,"&lt;="&amp;A980)</f>
        <v>0</v>
      </c>
      <c r="L980" s="2">
        <f t="shared" si="125"/>
        <v>0</v>
      </c>
      <c r="M980" s="2">
        <f t="shared" si="126"/>
        <v>1</v>
      </c>
      <c r="N980">
        <f t="shared" si="127"/>
        <v>5.6643196517249992</v>
      </c>
    </row>
    <row r="981" spans="1:14" x14ac:dyDescent="0.3">
      <c r="A981" s="1">
        <v>40121</v>
      </c>
      <c r="B981">
        <v>23.59</v>
      </c>
      <c r="D981">
        <f t="shared" si="120"/>
        <v>3</v>
      </c>
      <c r="E981" s="1">
        <f t="shared" si="121"/>
        <v>40114</v>
      </c>
      <c r="F981" s="1">
        <f t="shared" si="122"/>
        <v>40113</v>
      </c>
      <c r="G981" s="1">
        <f t="shared" si="123"/>
        <v>40112</v>
      </c>
      <c r="H981" s="1">
        <f t="shared" si="124"/>
        <v>40111</v>
      </c>
      <c r="I981" s="2">
        <f>IF(SUMIFS($B$2:$B$3564,$A$2:$A$3564,"="&amp;E981)=0,IF(SUMIFS($B$2:$B$3564,$A$2:$A$3564,"="&amp;F981)=0,IF(SUMIFS($B$2:$B$3564,$A$2:$A$3564,"="&amp;G981)=0,SUMIFS($B$2:$B$3564,$A$2:$A$3564,"="&amp;H981),SUMIFS($B$2:$B$3564,$A$2:$A$3564,"="&amp;G981)),SUMIFS($B$2:$B$3564,$A$2:$A$3564,"="&amp;F981)),SUMIFS($B$2:$B$3564,$A$2:$A$3564,"="&amp;E981))</f>
        <v>21.93</v>
      </c>
      <c r="K981" s="2">
        <f>SUMIFS($J$2:$J$3564,$A$2:$A$3564,"&gt;"&amp;E981,$A$2:$A$3564,"&lt;="&amp;A981)</f>
        <v>0</v>
      </c>
      <c r="L981" s="2">
        <f t="shared" si="125"/>
        <v>0</v>
      </c>
      <c r="M981" s="2">
        <f t="shared" si="126"/>
        <v>1</v>
      </c>
      <c r="N981">
        <f t="shared" si="127"/>
        <v>7.2967330989786916</v>
      </c>
    </row>
    <row r="982" spans="1:14" x14ac:dyDescent="0.3">
      <c r="A982" s="1">
        <v>40122</v>
      </c>
      <c r="B982">
        <v>22.76</v>
      </c>
      <c r="D982">
        <f t="shared" si="120"/>
        <v>4</v>
      </c>
      <c r="E982" s="1">
        <f t="shared" si="121"/>
        <v>40115</v>
      </c>
      <c r="F982" s="1">
        <f t="shared" si="122"/>
        <v>40114</v>
      </c>
      <c r="G982" s="1">
        <f t="shared" si="123"/>
        <v>40113</v>
      </c>
      <c r="H982" s="1">
        <f t="shared" si="124"/>
        <v>40112</v>
      </c>
      <c r="I982" s="2">
        <f>IF(SUMIFS($B$2:$B$3564,$A$2:$A$3564,"="&amp;E982)=0,IF(SUMIFS($B$2:$B$3564,$A$2:$A$3564,"="&amp;F982)=0,IF(SUMIFS($B$2:$B$3564,$A$2:$A$3564,"="&amp;G982)=0,SUMIFS($B$2:$B$3564,$A$2:$A$3564,"="&amp;H982),SUMIFS($B$2:$B$3564,$A$2:$A$3564,"="&amp;G982)),SUMIFS($B$2:$B$3564,$A$2:$A$3564,"="&amp;F982)),SUMIFS($B$2:$B$3564,$A$2:$A$3564,"="&amp;E982))</f>
        <v>22.81</v>
      </c>
      <c r="K982" s="2">
        <f>SUMIFS($J$2:$J$3564,$A$2:$A$3564,"&gt;"&amp;E982,$A$2:$A$3564,"&lt;="&amp;A982)</f>
        <v>0</v>
      </c>
      <c r="L982" s="2">
        <f t="shared" si="125"/>
        <v>0</v>
      </c>
      <c r="M982" s="2">
        <f t="shared" si="126"/>
        <v>1</v>
      </c>
      <c r="N982">
        <f t="shared" si="127"/>
        <v>-0.21944270381663555</v>
      </c>
    </row>
    <row r="983" spans="1:14" x14ac:dyDescent="0.3">
      <c r="A983" s="1">
        <v>40123</v>
      </c>
      <c r="B983">
        <v>22.43</v>
      </c>
      <c r="D983">
        <f t="shared" si="120"/>
        <v>5</v>
      </c>
      <c r="E983" s="1">
        <f t="shared" si="121"/>
        <v>40116</v>
      </c>
      <c r="F983" s="1">
        <f t="shared" si="122"/>
        <v>40115</v>
      </c>
      <c r="G983" s="1">
        <f t="shared" si="123"/>
        <v>40114</v>
      </c>
      <c r="H983" s="1">
        <f t="shared" si="124"/>
        <v>40113</v>
      </c>
      <c r="I983" s="2">
        <f>IF(SUMIFS($B$2:$B$3564,$A$2:$A$3564,"="&amp;E983)=0,IF(SUMIFS($B$2:$B$3564,$A$2:$A$3564,"="&amp;F983)=0,IF(SUMIFS($B$2:$B$3564,$A$2:$A$3564,"="&amp;G983)=0,SUMIFS($B$2:$B$3564,$A$2:$A$3564,"="&amp;H983),SUMIFS($B$2:$B$3564,$A$2:$A$3564,"="&amp;G983)),SUMIFS($B$2:$B$3564,$A$2:$A$3564,"="&amp;F983)),SUMIFS($B$2:$B$3564,$A$2:$A$3564,"="&amp;E983))</f>
        <v>22.81</v>
      </c>
      <c r="K983" s="2">
        <f>SUMIFS($J$2:$J$3564,$A$2:$A$3564,"&gt;"&amp;E983,$A$2:$A$3564,"&lt;="&amp;A983)</f>
        <v>0</v>
      </c>
      <c r="L983" s="2">
        <f t="shared" si="125"/>
        <v>0</v>
      </c>
      <c r="M983" s="2">
        <f t="shared" si="126"/>
        <v>1</v>
      </c>
      <c r="N983">
        <f t="shared" si="127"/>
        <v>-1.6799687764179621</v>
      </c>
    </row>
    <row r="984" spans="1:14" x14ac:dyDescent="0.3">
      <c r="A984" s="1">
        <v>40126</v>
      </c>
      <c r="B984">
        <v>22.41</v>
      </c>
      <c r="D984">
        <f t="shared" si="120"/>
        <v>1</v>
      </c>
      <c r="E984" s="1">
        <f t="shared" si="121"/>
        <v>40119</v>
      </c>
      <c r="F984" s="1">
        <f t="shared" si="122"/>
        <v>40118</v>
      </c>
      <c r="G984" s="1">
        <f t="shared" si="123"/>
        <v>40117</v>
      </c>
      <c r="H984" s="1">
        <f t="shared" si="124"/>
        <v>40116</v>
      </c>
      <c r="I984" s="2">
        <f>IF(SUMIFS($B$2:$B$3564,$A$2:$A$3564,"="&amp;E984)=0,IF(SUMIFS($B$2:$B$3564,$A$2:$A$3564,"="&amp;F984)=0,IF(SUMIFS($B$2:$B$3564,$A$2:$A$3564,"="&amp;G984)=0,SUMIFS($B$2:$B$3564,$A$2:$A$3564,"="&amp;H984),SUMIFS($B$2:$B$3564,$A$2:$A$3564,"="&amp;G984)),SUMIFS($B$2:$B$3564,$A$2:$A$3564,"="&amp;F984)),SUMIFS($B$2:$B$3564,$A$2:$A$3564,"="&amp;E984))</f>
        <v>23.44</v>
      </c>
      <c r="K984" s="2">
        <f>SUMIFS($J$2:$J$3564,$A$2:$A$3564,"&gt;"&amp;E984,$A$2:$A$3564,"&lt;="&amp;A984)</f>
        <v>0</v>
      </c>
      <c r="L984" s="2">
        <f t="shared" si="125"/>
        <v>0</v>
      </c>
      <c r="M984" s="2">
        <f t="shared" si="126"/>
        <v>1</v>
      </c>
      <c r="N984">
        <f t="shared" si="127"/>
        <v>-4.4936676895976309</v>
      </c>
    </row>
    <row r="985" spans="1:14" x14ac:dyDescent="0.3">
      <c r="A985" s="1">
        <v>40127</v>
      </c>
      <c r="B985">
        <v>21.91</v>
      </c>
      <c r="D985">
        <f t="shared" si="120"/>
        <v>2</v>
      </c>
      <c r="E985" s="1">
        <f t="shared" si="121"/>
        <v>40120</v>
      </c>
      <c r="F985" s="1">
        <f t="shared" si="122"/>
        <v>40119</v>
      </c>
      <c r="G985" s="1">
        <f t="shared" si="123"/>
        <v>40118</v>
      </c>
      <c r="H985" s="1">
        <f t="shared" si="124"/>
        <v>40117</v>
      </c>
      <c r="I985" s="2">
        <f>IF(SUMIFS($B$2:$B$3564,$A$2:$A$3564,"="&amp;E985)=0,IF(SUMIFS($B$2:$B$3564,$A$2:$A$3564,"="&amp;F985)=0,IF(SUMIFS($B$2:$B$3564,$A$2:$A$3564,"="&amp;G985)=0,SUMIFS($B$2:$B$3564,$A$2:$A$3564,"="&amp;H985),SUMIFS($B$2:$B$3564,$A$2:$A$3564,"="&amp;G985)),SUMIFS($B$2:$B$3564,$A$2:$A$3564,"="&amp;F985)),SUMIFS($B$2:$B$3564,$A$2:$A$3564,"="&amp;E985))</f>
        <v>23.97</v>
      </c>
      <c r="K985" s="2">
        <f>SUMIFS($J$2:$J$3564,$A$2:$A$3564,"&gt;"&amp;E985,$A$2:$A$3564,"&lt;="&amp;A985)</f>
        <v>0</v>
      </c>
      <c r="L985" s="2">
        <f t="shared" si="125"/>
        <v>0</v>
      </c>
      <c r="M985" s="2">
        <f t="shared" si="126"/>
        <v>1</v>
      </c>
      <c r="N985">
        <f t="shared" si="127"/>
        <v>-8.9859894838917729</v>
      </c>
    </row>
    <row r="986" spans="1:14" x14ac:dyDescent="0.3">
      <c r="A986" s="1">
        <v>40128</v>
      </c>
      <c r="B986">
        <v>22.67</v>
      </c>
      <c r="D986">
        <f t="shared" si="120"/>
        <v>3</v>
      </c>
      <c r="E986" s="1">
        <f t="shared" si="121"/>
        <v>40121</v>
      </c>
      <c r="F986" s="1">
        <f t="shared" si="122"/>
        <v>40120</v>
      </c>
      <c r="G986" s="1">
        <f t="shared" si="123"/>
        <v>40119</v>
      </c>
      <c r="H986" s="1">
        <f t="shared" si="124"/>
        <v>40118</v>
      </c>
      <c r="I986" s="2">
        <f>IF(SUMIFS($B$2:$B$3564,$A$2:$A$3564,"="&amp;E986)=0,IF(SUMIFS($B$2:$B$3564,$A$2:$A$3564,"="&amp;F986)=0,IF(SUMIFS($B$2:$B$3564,$A$2:$A$3564,"="&amp;G986)=0,SUMIFS($B$2:$B$3564,$A$2:$A$3564,"="&amp;H986),SUMIFS($B$2:$B$3564,$A$2:$A$3564,"="&amp;G986)),SUMIFS($B$2:$B$3564,$A$2:$A$3564,"="&amp;F986)),SUMIFS($B$2:$B$3564,$A$2:$A$3564,"="&amp;E986))</f>
        <v>23.59</v>
      </c>
      <c r="K986" s="2">
        <f>SUMIFS($J$2:$J$3564,$A$2:$A$3564,"&gt;"&amp;E986,$A$2:$A$3564,"&lt;="&amp;A986)</f>
        <v>0</v>
      </c>
      <c r="L986" s="2">
        <f t="shared" si="125"/>
        <v>0</v>
      </c>
      <c r="M986" s="2">
        <f t="shared" si="126"/>
        <v>1</v>
      </c>
      <c r="N986">
        <f t="shared" si="127"/>
        <v>-3.9780428900145939</v>
      </c>
    </row>
    <row r="987" spans="1:14" x14ac:dyDescent="0.3">
      <c r="A987" s="1">
        <v>40129</v>
      </c>
      <c r="B987">
        <v>22.69</v>
      </c>
      <c r="D987">
        <f t="shared" si="120"/>
        <v>4</v>
      </c>
      <c r="E987" s="1">
        <f t="shared" si="121"/>
        <v>40122</v>
      </c>
      <c r="F987" s="1">
        <f t="shared" si="122"/>
        <v>40121</v>
      </c>
      <c r="G987" s="1">
        <f t="shared" si="123"/>
        <v>40120</v>
      </c>
      <c r="H987" s="1">
        <f t="shared" si="124"/>
        <v>40119</v>
      </c>
      <c r="I987" s="2">
        <f>IF(SUMIFS($B$2:$B$3564,$A$2:$A$3564,"="&amp;E987)=0,IF(SUMIFS($B$2:$B$3564,$A$2:$A$3564,"="&amp;F987)=0,IF(SUMIFS($B$2:$B$3564,$A$2:$A$3564,"="&amp;G987)=0,SUMIFS($B$2:$B$3564,$A$2:$A$3564,"="&amp;H987),SUMIFS($B$2:$B$3564,$A$2:$A$3564,"="&amp;G987)),SUMIFS($B$2:$B$3564,$A$2:$A$3564,"="&amp;F987)),SUMIFS($B$2:$B$3564,$A$2:$A$3564,"="&amp;E987))</f>
        <v>22.76</v>
      </c>
      <c r="K987" s="2">
        <f>SUMIFS($J$2:$J$3564,$A$2:$A$3564,"&gt;"&amp;E987,$A$2:$A$3564,"&lt;="&amp;A987)</f>
        <v>0</v>
      </c>
      <c r="L987" s="2">
        <f t="shared" si="125"/>
        <v>0</v>
      </c>
      <c r="M987" s="2">
        <f t="shared" si="126"/>
        <v>1</v>
      </c>
      <c r="N987">
        <f t="shared" si="127"/>
        <v>-0.30803104663798736</v>
      </c>
    </row>
    <row r="988" spans="1:14" x14ac:dyDescent="0.3">
      <c r="A988" s="1">
        <v>40130</v>
      </c>
      <c r="B988">
        <v>22.72</v>
      </c>
      <c r="D988">
        <f t="shared" si="120"/>
        <v>5</v>
      </c>
      <c r="E988" s="1">
        <f t="shared" si="121"/>
        <v>40123</v>
      </c>
      <c r="F988" s="1">
        <f t="shared" si="122"/>
        <v>40122</v>
      </c>
      <c r="G988" s="1">
        <f t="shared" si="123"/>
        <v>40121</v>
      </c>
      <c r="H988" s="1">
        <f t="shared" si="124"/>
        <v>40120</v>
      </c>
      <c r="I988" s="2">
        <f>IF(SUMIFS($B$2:$B$3564,$A$2:$A$3564,"="&amp;E988)=0,IF(SUMIFS($B$2:$B$3564,$A$2:$A$3564,"="&amp;F988)=0,IF(SUMIFS($B$2:$B$3564,$A$2:$A$3564,"="&amp;G988)=0,SUMIFS($B$2:$B$3564,$A$2:$A$3564,"="&amp;H988),SUMIFS($B$2:$B$3564,$A$2:$A$3564,"="&amp;G988)),SUMIFS($B$2:$B$3564,$A$2:$A$3564,"="&amp;F988)),SUMIFS($B$2:$B$3564,$A$2:$A$3564,"="&amp;E988))</f>
        <v>22.43</v>
      </c>
      <c r="K988" s="2">
        <f>SUMIFS($J$2:$J$3564,$A$2:$A$3564,"&gt;"&amp;E988,$A$2:$A$3564,"&lt;="&amp;A988)</f>
        <v>0</v>
      </c>
      <c r="L988" s="2">
        <f t="shared" si="125"/>
        <v>0</v>
      </c>
      <c r="M988" s="2">
        <f t="shared" si="126"/>
        <v>1</v>
      </c>
      <c r="N988">
        <f t="shared" si="127"/>
        <v>1.284624532083354</v>
      </c>
    </row>
    <row r="989" spans="1:14" x14ac:dyDescent="0.3">
      <c r="A989" s="1">
        <v>40133</v>
      </c>
      <c r="B989">
        <v>23.23</v>
      </c>
      <c r="D989">
        <f t="shared" si="120"/>
        <v>1</v>
      </c>
      <c r="E989" s="1">
        <f t="shared" si="121"/>
        <v>40126</v>
      </c>
      <c r="F989" s="1">
        <f t="shared" si="122"/>
        <v>40125</v>
      </c>
      <c r="G989" s="1">
        <f t="shared" si="123"/>
        <v>40124</v>
      </c>
      <c r="H989" s="1">
        <f t="shared" si="124"/>
        <v>40123</v>
      </c>
      <c r="I989" s="2">
        <f>IF(SUMIFS($B$2:$B$3564,$A$2:$A$3564,"="&amp;E989)=0,IF(SUMIFS($B$2:$B$3564,$A$2:$A$3564,"="&amp;F989)=0,IF(SUMIFS($B$2:$B$3564,$A$2:$A$3564,"="&amp;G989)=0,SUMIFS($B$2:$B$3564,$A$2:$A$3564,"="&amp;H989),SUMIFS($B$2:$B$3564,$A$2:$A$3564,"="&amp;G989)),SUMIFS($B$2:$B$3564,$A$2:$A$3564,"="&amp;F989)),SUMIFS($B$2:$B$3564,$A$2:$A$3564,"="&amp;E989))</f>
        <v>22.41</v>
      </c>
      <c r="K989" s="2">
        <f>SUMIFS($J$2:$J$3564,$A$2:$A$3564,"&gt;"&amp;E989,$A$2:$A$3564,"&lt;="&amp;A989)</f>
        <v>0</v>
      </c>
      <c r="L989" s="2">
        <f t="shared" si="125"/>
        <v>0</v>
      </c>
      <c r="M989" s="2">
        <f t="shared" si="126"/>
        <v>1</v>
      </c>
      <c r="N989">
        <f t="shared" si="127"/>
        <v>3.5937258969482224</v>
      </c>
    </row>
    <row r="990" spans="1:14" x14ac:dyDescent="0.3">
      <c r="A990" s="1">
        <v>40134</v>
      </c>
      <c r="B990">
        <v>23.1</v>
      </c>
      <c r="D990">
        <f t="shared" si="120"/>
        <v>2</v>
      </c>
      <c r="E990" s="1">
        <f t="shared" si="121"/>
        <v>40127</v>
      </c>
      <c r="F990" s="1">
        <f t="shared" si="122"/>
        <v>40126</v>
      </c>
      <c r="G990" s="1">
        <f t="shared" si="123"/>
        <v>40125</v>
      </c>
      <c r="H990" s="1">
        <f t="shared" si="124"/>
        <v>40124</v>
      </c>
      <c r="I990" s="2">
        <f>IF(SUMIFS($B$2:$B$3564,$A$2:$A$3564,"="&amp;E990)=0,IF(SUMIFS($B$2:$B$3564,$A$2:$A$3564,"="&amp;F990)=0,IF(SUMIFS($B$2:$B$3564,$A$2:$A$3564,"="&amp;G990)=0,SUMIFS($B$2:$B$3564,$A$2:$A$3564,"="&amp;H990),SUMIFS($B$2:$B$3564,$A$2:$A$3564,"="&amp;G990)),SUMIFS($B$2:$B$3564,$A$2:$A$3564,"="&amp;F990)),SUMIFS($B$2:$B$3564,$A$2:$A$3564,"="&amp;E990))</f>
        <v>21.91</v>
      </c>
      <c r="K990" s="2">
        <f>SUMIFS($J$2:$J$3564,$A$2:$A$3564,"&gt;"&amp;E990,$A$2:$A$3564,"&lt;="&amp;A990)</f>
        <v>0</v>
      </c>
      <c r="L990" s="2">
        <f t="shared" si="125"/>
        <v>0</v>
      </c>
      <c r="M990" s="2">
        <f t="shared" si="126"/>
        <v>1</v>
      </c>
      <c r="N990">
        <f t="shared" si="127"/>
        <v>5.2889463920372846</v>
      </c>
    </row>
    <row r="991" spans="1:14" x14ac:dyDescent="0.3">
      <c r="A991" s="1">
        <v>40135</v>
      </c>
      <c r="B991">
        <v>23.3</v>
      </c>
      <c r="D991">
        <f t="shared" si="120"/>
        <v>3</v>
      </c>
      <c r="E991" s="1">
        <f t="shared" si="121"/>
        <v>40128</v>
      </c>
      <c r="F991" s="1">
        <f t="shared" si="122"/>
        <v>40127</v>
      </c>
      <c r="G991" s="1">
        <f t="shared" si="123"/>
        <v>40126</v>
      </c>
      <c r="H991" s="1">
        <f t="shared" si="124"/>
        <v>40125</v>
      </c>
      <c r="I991" s="2">
        <f>IF(SUMIFS($B$2:$B$3564,$A$2:$A$3564,"="&amp;E991)=0,IF(SUMIFS($B$2:$B$3564,$A$2:$A$3564,"="&amp;F991)=0,IF(SUMIFS($B$2:$B$3564,$A$2:$A$3564,"="&amp;G991)=0,SUMIFS($B$2:$B$3564,$A$2:$A$3564,"="&amp;H991),SUMIFS($B$2:$B$3564,$A$2:$A$3564,"="&amp;G991)),SUMIFS($B$2:$B$3564,$A$2:$A$3564,"="&amp;F991)),SUMIFS($B$2:$B$3564,$A$2:$A$3564,"="&amp;E991))</f>
        <v>22.67</v>
      </c>
      <c r="K991" s="2">
        <f>SUMIFS($J$2:$J$3564,$A$2:$A$3564,"&gt;"&amp;E991,$A$2:$A$3564,"&lt;="&amp;A991)</f>
        <v>0</v>
      </c>
      <c r="L991" s="2">
        <f t="shared" si="125"/>
        <v>0</v>
      </c>
      <c r="M991" s="2">
        <f t="shared" si="126"/>
        <v>1</v>
      </c>
      <c r="N991">
        <f t="shared" si="127"/>
        <v>2.7410896052217235</v>
      </c>
    </row>
    <row r="992" spans="1:14" x14ac:dyDescent="0.3">
      <c r="A992" s="1">
        <v>40136</v>
      </c>
      <c r="B992">
        <v>22.74</v>
      </c>
      <c r="D992">
        <f t="shared" si="120"/>
        <v>4</v>
      </c>
      <c r="E992" s="1">
        <f t="shared" si="121"/>
        <v>40129</v>
      </c>
      <c r="F992" s="1">
        <f t="shared" si="122"/>
        <v>40128</v>
      </c>
      <c r="G992" s="1">
        <f t="shared" si="123"/>
        <v>40127</v>
      </c>
      <c r="H992" s="1">
        <f t="shared" si="124"/>
        <v>40126</v>
      </c>
      <c r="I992" s="2">
        <f>IF(SUMIFS($B$2:$B$3564,$A$2:$A$3564,"="&amp;E992)=0,IF(SUMIFS($B$2:$B$3564,$A$2:$A$3564,"="&amp;F992)=0,IF(SUMIFS($B$2:$B$3564,$A$2:$A$3564,"="&amp;G992)=0,SUMIFS($B$2:$B$3564,$A$2:$A$3564,"="&amp;H992),SUMIFS($B$2:$B$3564,$A$2:$A$3564,"="&amp;G992)),SUMIFS($B$2:$B$3564,$A$2:$A$3564,"="&amp;F992)),SUMIFS($B$2:$B$3564,$A$2:$A$3564,"="&amp;E992))</f>
        <v>22.69</v>
      </c>
      <c r="K992" s="2">
        <f>SUMIFS($J$2:$J$3564,$A$2:$A$3564,"&gt;"&amp;E992,$A$2:$A$3564,"&lt;="&amp;A992)</f>
        <v>0</v>
      </c>
      <c r="L992" s="2">
        <f t="shared" si="125"/>
        <v>0</v>
      </c>
      <c r="M992" s="2">
        <f t="shared" si="126"/>
        <v>1</v>
      </c>
      <c r="N992">
        <f t="shared" si="127"/>
        <v>0.22011895306395907</v>
      </c>
    </row>
    <row r="993" spans="1:14" x14ac:dyDescent="0.3">
      <c r="A993" s="1">
        <v>40137</v>
      </c>
      <c r="B993">
        <v>22.47</v>
      </c>
      <c r="D993">
        <f t="shared" si="120"/>
        <v>5</v>
      </c>
      <c r="E993" s="1">
        <f t="shared" si="121"/>
        <v>40130</v>
      </c>
      <c r="F993" s="1">
        <f t="shared" si="122"/>
        <v>40129</v>
      </c>
      <c r="G993" s="1">
        <f t="shared" si="123"/>
        <v>40128</v>
      </c>
      <c r="H993" s="1">
        <f t="shared" si="124"/>
        <v>40127</v>
      </c>
      <c r="I993" s="2">
        <f>IF(SUMIFS($B$2:$B$3564,$A$2:$A$3564,"="&amp;E993)=0,IF(SUMIFS($B$2:$B$3564,$A$2:$A$3564,"="&amp;F993)=0,IF(SUMIFS($B$2:$B$3564,$A$2:$A$3564,"="&amp;G993)=0,SUMIFS($B$2:$B$3564,$A$2:$A$3564,"="&amp;H993),SUMIFS($B$2:$B$3564,$A$2:$A$3564,"="&amp;G993)),SUMIFS($B$2:$B$3564,$A$2:$A$3564,"="&amp;F993)),SUMIFS($B$2:$B$3564,$A$2:$A$3564,"="&amp;E993))</f>
        <v>22.72</v>
      </c>
      <c r="K993" s="2">
        <f>SUMIFS($J$2:$J$3564,$A$2:$A$3564,"&gt;"&amp;E993,$A$2:$A$3564,"&lt;="&amp;A993)</f>
        <v>0</v>
      </c>
      <c r="L993" s="2">
        <f t="shared" si="125"/>
        <v>0</v>
      </c>
      <c r="M993" s="2">
        <f t="shared" si="126"/>
        <v>1</v>
      </c>
      <c r="N993">
        <f t="shared" si="127"/>
        <v>-1.1064507655712854</v>
      </c>
    </row>
    <row r="994" spans="1:14" x14ac:dyDescent="0.3">
      <c r="A994" s="1">
        <v>40140</v>
      </c>
      <c r="B994">
        <v>22.14</v>
      </c>
      <c r="D994">
        <f t="shared" si="120"/>
        <v>1</v>
      </c>
      <c r="E994" s="1">
        <f t="shared" si="121"/>
        <v>40133</v>
      </c>
      <c r="F994" s="1">
        <f t="shared" si="122"/>
        <v>40132</v>
      </c>
      <c r="G994" s="1">
        <f t="shared" si="123"/>
        <v>40131</v>
      </c>
      <c r="H994" s="1">
        <f t="shared" si="124"/>
        <v>40130</v>
      </c>
      <c r="I994" s="2">
        <f>IF(SUMIFS($B$2:$B$3564,$A$2:$A$3564,"="&amp;E994)=0,IF(SUMIFS($B$2:$B$3564,$A$2:$A$3564,"="&amp;F994)=0,IF(SUMIFS($B$2:$B$3564,$A$2:$A$3564,"="&amp;G994)=0,SUMIFS($B$2:$B$3564,$A$2:$A$3564,"="&amp;H994),SUMIFS($B$2:$B$3564,$A$2:$A$3564,"="&amp;G994)),SUMIFS($B$2:$B$3564,$A$2:$A$3564,"="&amp;F994)),SUMIFS($B$2:$B$3564,$A$2:$A$3564,"="&amp;E994))</f>
        <v>23.23</v>
      </c>
      <c r="K994" s="2">
        <f>SUMIFS($J$2:$J$3564,$A$2:$A$3564,"&gt;"&amp;E994,$A$2:$A$3564,"&lt;="&amp;A994)</f>
        <v>0</v>
      </c>
      <c r="L994" s="2">
        <f t="shared" si="125"/>
        <v>0</v>
      </c>
      <c r="M994" s="2">
        <f t="shared" si="126"/>
        <v>1</v>
      </c>
      <c r="N994">
        <f t="shared" si="127"/>
        <v>-4.8058619501826962</v>
      </c>
    </row>
    <row r="995" spans="1:14" x14ac:dyDescent="0.3">
      <c r="A995" s="1">
        <v>40141</v>
      </c>
      <c r="B995">
        <v>22.08</v>
      </c>
      <c r="D995">
        <f t="shared" si="120"/>
        <v>2</v>
      </c>
      <c r="E995" s="1">
        <f t="shared" si="121"/>
        <v>40134</v>
      </c>
      <c r="F995" s="1">
        <f t="shared" si="122"/>
        <v>40133</v>
      </c>
      <c r="G995" s="1">
        <f t="shared" si="123"/>
        <v>40132</v>
      </c>
      <c r="H995" s="1">
        <f t="shared" si="124"/>
        <v>40131</v>
      </c>
      <c r="I995" s="2">
        <f>IF(SUMIFS($B$2:$B$3564,$A$2:$A$3564,"="&amp;E995)=0,IF(SUMIFS($B$2:$B$3564,$A$2:$A$3564,"="&amp;F995)=0,IF(SUMIFS($B$2:$B$3564,$A$2:$A$3564,"="&amp;G995)=0,SUMIFS($B$2:$B$3564,$A$2:$A$3564,"="&amp;H995),SUMIFS($B$2:$B$3564,$A$2:$A$3564,"="&amp;G995)),SUMIFS($B$2:$B$3564,$A$2:$A$3564,"="&amp;F995)),SUMIFS($B$2:$B$3564,$A$2:$A$3564,"="&amp;E995))</f>
        <v>23.1</v>
      </c>
      <c r="K995" s="2">
        <f>SUMIFS($J$2:$J$3564,$A$2:$A$3564,"&gt;"&amp;E995,$A$2:$A$3564,"&lt;="&amp;A995)</f>
        <v>0</v>
      </c>
      <c r="L995" s="2">
        <f t="shared" si="125"/>
        <v>0</v>
      </c>
      <c r="M995" s="2">
        <f t="shared" si="126"/>
        <v>1</v>
      </c>
      <c r="N995">
        <f t="shared" si="127"/>
        <v>-4.5160396118853425</v>
      </c>
    </row>
    <row r="996" spans="1:14" x14ac:dyDescent="0.3">
      <c r="A996" s="1">
        <v>40142</v>
      </c>
      <c r="B996">
        <v>22.32</v>
      </c>
      <c r="D996">
        <f t="shared" si="120"/>
        <v>3</v>
      </c>
      <c r="E996" s="1">
        <f t="shared" si="121"/>
        <v>40135</v>
      </c>
      <c r="F996" s="1">
        <f t="shared" si="122"/>
        <v>40134</v>
      </c>
      <c r="G996" s="1">
        <f t="shared" si="123"/>
        <v>40133</v>
      </c>
      <c r="H996" s="1">
        <f t="shared" si="124"/>
        <v>40132</v>
      </c>
      <c r="I996" s="2">
        <f>IF(SUMIFS($B$2:$B$3564,$A$2:$A$3564,"="&amp;E996)=0,IF(SUMIFS($B$2:$B$3564,$A$2:$A$3564,"="&amp;F996)=0,IF(SUMIFS($B$2:$B$3564,$A$2:$A$3564,"="&amp;G996)=0,SUMIFS($B$2:$B$3564,$A$2:$A$3564,"="&amp;H996),SUMIFS($B$2:$B$3564,$A$2:$A$3564,"="&amp;G996)),SUMIFS($B$2:$B$3564,$A$2:$A$3564,"="&amp;F996)),SUMIFS($B$2:$B$3564,$A$2:$A$3564,"="&amp;E996))</f>
        <v>23.3</v>
      </c>
      <c r="K996" s="2">
        <f>SUMIFS($J$2:$J$3564,$A$2:$A$3564,"&gt;"&amp;E996,$A$2:$A$3564,"&lt;="&amp;A996)</f>
        <v>0</v>
      </c>
      <c r="L996" s="2">
        <f t="shared" si="125"/>
        <v>0</v>
      </c>
      <c r="M996" s="2">
        <f t="shared" si="126"/>
        <v>1</v>
      </c>
      <c r="N996">
        <f t="shared" si="127"/>
        <v>-4.2970223058544716</v>
      </c>
    </row>
    <row r="997" spans="1:14" x14ac:dyDescent="0.3">
      <c r="A997" s="1">
        <v>40144</v>
      </c>
      <c r="B997">
        <v>22.77</v>
      </c>
      <c r="D997">
        <f t="shared" si="120"/>
        <v>5</v>
      </c>
      <c r="E997" s="1">
        <f t="shared" si="121"/>
        <v>40137</v>
      </c>
      <c r="F997" s="1">
        <f t="shared" si="122"/>
        <v>40136</v>
      </c>
      <c r="G997" s="1">
        <f t="shared" si="123"/>
        <v>40135</v>
      </c>
      <c r="H997" s="1">
        <f t="shared" si="124"/>
        <v>40134</v>
      </c>
      <c r="I997" s="2">
        <f>IF(SUMIFS($B$2:$B$3564,$A$2:$A$3564,"="&amp;E997)=0,IF(SUMIFS($B$2:$B$3564,$A$2:$A$3564,"="&amp;F997)=0,IF(SUMIFS($B$2:$B$3564,$A$2:$A$3564,"="&amp;G997)=0,SUMIFS($B$2:$B$3564,$A$2:$A$3564,"="&amp;H997),SUMIFS($B$2:$B$3564,$A$2:$A$3564,"="&amp;G997)),SUMIFS($B$2:$B$3564,$A$2:$A$3564,"="&amp;F997)),SUMIFS($B$2:$B$3564,$A$2:$A$3564,"="&amp;E997))</f>
        <v>22.47</v>
      </c>
      <c r="K997" s="2">
        <f>SUMIFS($J$2:$J$3564,$A$2:$A$3564,"&gt;"&amp;E997,$A$2:$A$3564,"&lt;="&amp;A997)</f>
        <v>0</v>
      </c>
      <c r="L997" s="2">
        <f t="shared" si="125"/>
        <v>0</v>
      </c>
      <c r="M997" s="2">
        <f t="shared" si="126"/>
        <v>1</v>
      </c>
      <c r="N997">
        <f t="shared" si="127"/>
        <v>1.3262793878410386</v>
      </c>
    </row>
    <row r="998" spans="1:14" x14ac:dyDescent="0.3">
      <c r="A998" s="1">
        <v>40147</v>
      </c>
      <c r="B998">
        <v>22.64</v>
      </c>
      <c r="D998">
        <f t="shared" si="120"/>
        <v>1</v>
      </c>
      <c r="E998" s="1">
        <f t="shared" si="121"/>
        <v>40140</v>
      </c>
      <c r="F998" s="1">
        <f t="shared" si="122"/>
        <v>40139</v>
      </c>
      <c r="G998" s="1">
        <f t="shared" si="123"/>
        <v>40138</v>
      </c>
      <c r="H998" s="1">
        <f t="shared" si="124"/>
        <v>40137</v>
      </c>
      <c r="I998" s="2">
        <f>IF(SUMIFS($B$2:$B$3564,$A$2:$A$3564,"="&amp;E998)=0,IF(SUMIFS($B$2:$B$3564,$A$2:$A$3564,"="&amp;F998)=0,IF(SUMIFS($B$2:$B$3564,$A$2:$A$3564,"="&amp;G998)=0,SUMIFS($B$2:$B$3564,$A$2:$A$3564,"="&amp;H998),SUMIFS($B$2:$B$3564,$A$2:$A$3564,"="&amp;G998)),SUMIFS($B$2:$B$3564,$A$2:$A$3564,"="&amp;F998)),SUMIFS($B$2:$B$3564,$A$2:$A$3564,"="&amp;E998))</f>
        <v>22.14</v>
      </c>
      <c r="K998" s="2">
        <f>SUMIFS($J$2:$J$3564,$A$2:$A$3564,"&gt;"&amp;E998,$A$2:$A$3564,"&lt;="&amp;A998)</f>
        <v>0</v>
      </c>
      <c r="L998" s="2">
        <f t="shared" si="125"/>
        <v>0</v>
      </c>
      <c r="M998" s="2">
        <f t="shared" si="126"/>
        <v>1</v>
      </c>
      <c r="N998">
        <f t="shared" si="127"/>
        <v>2.2332326054491305</v>
      </c>
    </row>
    <row r="999" spans="1:14" x14ac:dyDescent="0.3">
      <c r="A999" s="1">
        <v>40148</v>
      </c>
      <c r="B999">
        <v>22.66</v>
      </c>
      <c r="D999">
        <f t="shared" si="120"/>
        <v>2</v>
      </c>
      <c r="E999" s="1">
        <f t="shared" si="121"/>
        <v>40141</v>
      </c>
      <c r="F999" s="1">
        <f t="shared" si="122"/>
        <v>40140</v>
      </c>
      <c r="G999" s="1">
        <f t="shared" si="123"/>
        <v>40139</v>
      </c>
      <c r="H999" s="1">
        <f t="shared" si="124"/>
        <v>40138</v>
      </c>
      <c r="I999" s="2">
        <f>IF(SUMIFS($B$2:$B$3564,$A$2:$A$3564,"="&amp;E999)=0,IF(SUMIFS($B$2:$B$3564,$A$2:$A$3564,"="&amp;F999)=0,IF(SUMIFS($B$2:$B$3564,$A$2:$A$3564,"="&amp;G999)=0,SUMIFS($B$2:$B$3564,$A$2:$A$3564,"="&amp;H999),SUMIFS($B$2:$B$3564,$A$2:$A$3564,"="&amp;G999)),SUMIFS($B$2:$B$3564,$A$2:$A$3564,"="&amp;F999)),SUMIFS($B$2:$B$3564,$A$2:$A$3564,"="&amp;E999))</f>
        <v>22.08</v>
      </c>
      <c r="K999" s="2">
        <f>SUMIFS($J$2:$J$3564,$A$2:$A$3564,"&gt;"&amp;E999,$A$2:$A$3564,"&lt;="&amp;A999)</f>
        <v>0</v>
      </c>
      <c r="L999" s="2">
        <f t="shared" si="125"/>
        <v>0</v>
      </c>
      <c r="M999" s="2">
        <f t="shared" si="126"/>
        <v>1</v>
      </c>
      <c r="N999">
        <f t="shared" si="127"/>
        <v>2.5929034190965754</v>
      </c>
    </row>
    <row r="1000" spans="1:14" x14ac:dyDescent="0.3">
      <c r="A1000" s="1">
        <v>40149</v>
      </c>
      <c r="B1000">
        <v>23.04</v>
      </c>
      <c r="D1000">
        <f t="shared" si="120"/>
        <v>3</v>
      </c>
      <c r="E1000" s="1">
        <f t="shared" si="121"/>
        <v>40142</v>
      </c>
      <c r="F1000" s="1">
        <f t="shared" si="122"/>
        <v>40141</v>
      </c>
      <c r="G1000" s="1">
        <f t="shared" si="123"/>
        <v>40140</v>
      </c>
      <c r="H1000" s="1">
        <f t="shared" si="124"/>
        <v>40139</v>
      </c>
      <c r="I1000" s="2">
        <f>IF(SUMIFS($B$2:$B$3564,$A$2:$A$3564,"="&amp;E1000)=0,IF(SUMIFS($B$2:$B$3564,$A$2:$A$3564,"="&amp;F1000)=0,IF(SUMIFS($B$2:$B$3564,$A$2:$A$3564,"="&amp;G1000)=0,SUMIFS($B$2:$B$3564,$A$2:$A$3564,"="&amp;H1000),SUMIFS($B$2:$B$3564,$A$2:$A$3564,"="&amp;G1000)),SUMIFS($B$2:$B$3564,$A$2:$A$3564,"="&amp;F1000)),SUMIFS($B$2:$B$3564,$A$2:$A$3564,"="&amp;E1000))</f>
        <v>22.32</v>
      </c>
      <c r="K1000" s="2">
        <f>SUMIFS($J$2:$J$3564,$A$2:$A$3564,"&gt;"&amp;E1000,$A$2:$A$3564,"&lt;="&amp;A1000)</f>
        <v>0</v>
      </c>
      <c r="L1000" s="2">
        <f t="shared" si="125"/>
        <v>0</v>
      </c>
      <c r="M1000" s="2">
        <f t="shared" si="126"/>
        <v>1</v>
      </c>
      <c r="N1000">
        <f t="shared" si="127"/>
        <v>3.174869831458027</v>
      </c>
    </row>
    <row r="1001" spans="1:14" x14ac:dyDescent="0.3">
      <c r="A1001" s="1">
        <v>40150</v>
      </c>
      <c r="B1001">
        <v>23.11</v>
      </c>
      <c r="D1001">
        <f t="shared" si="120"/>
        <v>4</v>
      </c>
      <c r="E1001" s="1">
        <f t="shared" si="121"/>
        <v>40143</v>
      </c>
      <c r="F1001" s="1">
        <f t="shared" si="122"/>
        <v>40142</v>
      </c>
      <c r="G1001" s="1">
        <f t="shared" si="123"/>
        <v>40141</v>
      </c>
      <c r="H1001" s="1">
        <f t="shared" si="124"/>
        <v>40140</v>
      </c>
      <c r="I1001" s="2">
        <f>IF(SUMIFS($B$2:$B$3564,$A$2:$A$3564,"="&amp;E1001)=0,IF(SUMIFS($B$2:$B$3564,$A$2:$A$3564,"="&amp;F1001)=0,IF(SUMIFS($B$2:$B$3564,$A$2:$A$3564,"="&amp;G1001)=0,SUMIFS($B$2:$B$3564,$A$2:$A$3564,"="&amp;H1001),SUMIFS($B$2:$B$3564,$A$2:$A$3564,"="&amp;G1001)),SUMIFS($B$2:$B$3564,$A$2:$A$3564,"="&amp;F1001)),SUMIFS($B$2:$B$3564,$A$2:$A$3564,"="&amp;E1001))</f>
        <v>22.32</v>
      </c>
      <c r="K1001" s="2">
        <f>SUMIFS($J$2:$J$3564,$A$2:$A$3564,"&gt;"&amp;E1001,$A$2:$A$3564,"&lt;="&amp;A1001)</f>
        <v>0</v>
      </c>
      <c r="L1001" s="2">
        <f t="shared" si="125"/>
        <v>0</v>
      </c>
      <c r="M1001" s="2">
        <f t="shared" si="126"/>
        <v>1</v>
      </c>
      <c r="N1001">
        <f t="shared" si="127"/>
        <v>3.4782286773179107</v>
      </c>
    </row>
    <row r="1002" spans="1:14" x14ac:dyDescent="0.3">
      <c r="A1002" s="1">
        <v>40151</v>
      </c>
      <c r="B1002">
        <v>22.52</v>
      </c>
      <c r="D1002">
        <f t="shared" si="120"/>
        <v>5</v>
      </c>
      <c r="E1002" s="1">
        <f t="shared" si="121"/>
        <v>40144</v>
      </c>
      <c r="F1002" s="1">
        <f t="shared" si="122"/>
        <v>40143</v>
      </c>
      <c r="G1002" s="1">
        <f t="shared" si="123"/>
        <v>40142</v>
      </c>
      <c r="H1002" s="1">
        <f t="shared" si="124"/>
        <v>40141</v>
      </c>
      <c r="I1002" s="2">
        <f>IF(SUMIFS($B$2:$B$3564,$A$2:$A$3564,"="&amp;E1002)=0,IF(SUMIFS($B$2:$B$3564,$A$2:$A$3564,"="&amp;F1002)=0,IF(SUMIFS($B$2:$B$3564,$A$2:$A$3564,"="&amp;G1002)=0,SUMIFS($B$2:$B$3564,$A$2:$A$3564,"="&amp;H1002),SUMIFS($B$2:$B$3564,$A$2:$A$3564,"="&amp;G1002)),SUMIFS($B$2:$B$3564,$A$2:$A$3564,"="&amp;F1002)),SUMIFS($B$2:$B$3564,$A$2:$A$3564,"="&amp;E1002))</f>
        <v>22.77</v>
      </c>
      <c r="K1002" s="2">
        <f>SUMIFS($J$2:$J$3564,$A$2:$A$3564,"&gt;"&amp;E1002,$A$2:$A$3564,"&lt;="&amp;A1002)</f>
        <v>0</v>
      </c>
      <c r="L1002" s="2">
        <f t="shared" si="125"/>
        <v>0</v>
      </c>
      <c r="M1002" s="2">
        <f t="shared" si="126"/>
        <v>1</v>
      </c>
      <c r="N1002">
        <f t="shared" si="127"/>
        <v>-1.1040076804158616</v>
      </c>
    </row>
    <row r="1003" spans="1:14" x14ac:dyDescent="0.3">
      <c r="A1003" s="1">
        <v>40154</v>
      </c>
      <c r="B1003">
        <v>22.45</v>
      </c>
      <c r="D1003">
        <f t="shared" si="120"/>
        <v>1</v>
      </c>
      <c r="E1003" s="1">
        <f t="shared" si="121"/>
        <v>40147</v>
      </c>
      <c r="F1003" s="1">
        <f t="shared" si="122"/>
        <v>40146</v>
      </c>
      <c r="G1003" s="1">
        <f t="shared" si="123"/>
        <v>40145</v>
      </c>
      <c r="H1003" s="1">
        <f t="shared" si="124"/>
        <v>40144</v>
      </c>
      <c r="I1003" s="2">
        <f>IF(SUMIFS($B$2:$B$3564,$A$2:$A$3564,"="&amp;E1003)=0,IF(SUMIFS($B$2:$B$3564,$A$2:$A$3564,"="&amp;F1003)=0,IF(SUMIFS($B$2:$B$3564,$A$2:$A$3564,"="&amp;G1003)=0,SUMIFS($B$2:$B$3564,$A$2:$A$3564,"="&amp;H1003),SUMIFS($B$2:$B$3564,$A$2:$A$3564,"="&amp;G1003)),SUMIFS($B$2:$B$3564,$A$2:$A$3564,"="&amp;F1003)),SUMIFS($B$2:$B$3564,$A$2:$A$3564,"="&amp;E1003))</f>
        <v>22.64</v>
      </c>
      <c r="K1003" s="2">
        <f>SUMIFS($J$2:$J$3564,$A$2:$A$3564,"&gt;"&amp;E1003,$A$2:$A$3564,"&lt;="&amp;A1003)</f>
        <v>0</v>
      </c>
      <c r="L1003" s="2">
        <f t="shared" si="125"/>
        <v>0</v>
      </c>
      <c r="M1003" s="2">
        <f t="shared" si="126"/>
        <v>1</v>
      </c>
      <c r="N1003">
        <f t="shared" si="127"/>
        <v>-0.84276391467189449</v>
      </c>
    </row>
    <row r="1004" spans="1:14" x14ac:dyDescent="0.3">
      <c r="A1004" s="1">
        <v>40155</v>
      </c>
      <c r="B1004">
        <v>22.22</v>
      </c>
      <c r="D1004">
        <f t="shared" si="120"/>
        <v>2</v>
      </c>
      <c r="E1004" s="1">
        <f t="shared" si="121"/>
        <v>40148</v>
      </c>
      <c r="F1004" s="1">
        <f t="shared" si="122"/>
        <v>40147</v>
      </c>
      <c r="G1004" s="1">
        <f t="shared" si="123"/>
        <v>40146</v>
      </c>
      <c r="H1004" s="1">
        <f t="shared" si="124"/>
        <v>40145</v>
      </c>
      <c r="I1004" s="2">
        <f>IF(SUMIFS($B$2:$B$3564,$A$2:$A$3564,"="&amp;E1004)=0,IF(SUMIFS($B$2:$B$3564,$A$2:$A$3564,"="&amp;F1004)=0,IF(SUMIFS($B$2:$B$3564,$A$2:$A$3564,"="&amp;G1004)=0,SUMIFS($B$2:$B$3564,$A$2:$A$3564,"="&amp;H1004),SUMIFS($B$2:$B$3564,$A$2:$A$3564,"="&amp;G1004)),SUMIFS($B$2:$B$3564,$A$2:$A$3564,"="&amp;F1004)),SUMIFS($B$2:$B$3564,$A$2:$A$3564,"="&amp;E1004))</f>
        <v>22.66</v>
      </c>
      <c r="K1004" s="2">
        <f>SUMIFS($J$2:$J$3564,$A$2:$A$3564,"&gt;"&amp;E1004,$A$2:$A$3564,"&lt;="&amp;A1004)</f>
        <v>0</v>
      </c>
      <c r="L1004" s="2">
        <f t="shared" si="125"/>
        <v>0</v>
      </c>
      <c r="M1004" s="2">
        <f t="shared" si="126"/>
        <v>1</v>
      </c>
      <c r="N1004">
        <f t="shared" si="127"/>
        <v>-1.9608471388376423</v>
      </c>
    </row>
    <row r="1005" spans="1:14" x14ac:dyDescent="0.3">
      <c r="A1005" s="1">
        <v>40156</v>
      </c>
      <c r="B1005">
        <v>22.15</v>
      </c>
      <c r="D1005">
        <f t="shared" si="120"/>
        <v>3</v>
      </c>
      <c r="E1005" s="1">
        <f t="shared" si="121"/>
        <v>40149</v>
      </c>
      <c r="F1005" s="1">
        <f t="shared" si="122"/>
        <v>40148</v>
      </c>
      <c r="G1005" s="1">
        <f t="shared" si="123"/>
        <v>40147</v>
      </c>
      <c r="H1005" s="1">
        <f t="shared" si="124"/>
        <v>40146</v>
      </c>
      <c r="I1005" s="2">
        <f>IF(SUMIFS($B$2:$B$3564,$A$2:$A$3564,"="&amp;E1005)=0,IF(SUMIFS($B$2:$B$3564,$A$2:$A$3564,"="&amp;F1005)=0,IF(SUMIFS($B$2:$B$3564,$A$2:$A$3564,"="&amp;G1005)=0,SUMIFS($B$2:$B$3564,$A$2:$A$3564,"="&amp;H1005),SUMIFS($B$2:$B$3564,$A$2:$A$3564,"="&amp;G1005)),SUMIFS($B$2:$B$3564,$A$2:$A$3564,"="&amp;F1005)),SUMIFS($B$2:$B$3564,$A$2:$A$3564,"="&amp;E1005))</f>
        <v>23.04</v>
      </c>
      <c r="K1005" s="2">
        <f>SUMIFS($J$2:$J$3564,$A$2:$A$3564,"&gt;"&amp;E1005,$A$2:$A$3564,"&lt;="&amp;A1005)</f>
        <v>0</v>
      </c>
      <c r="L1005" s="2">
        <f t="shared" si="125"/>
        <v>0</v>
      </c>
      <c r="M1005" s="2">
        <f t="shared" si="126"/>
        <v>1</v>
      </c>
      <c r="N1005">
        <f t="shared" si="127"/>
        <v>-3.9394339336545832</v>
      </c>
    </row>
    <row r="1006" spans="1:14" x14ac:dyDescent="0.3">
      <c r="A1006" s="1">
        <v>40157</v>
      </c>
      <c r="B1006">
        <v>23.26</v>
      </c>
      <c r="D1006">
        <f t="shared" si="120"/>
        <v>4</v>
      </c>
      <c r="E1006" s="1">
        <f t="shared" si="121"/>
        <v>40150</v>
      </c>
      <c r="F1006" s="1">
        <f t="shared" si="122"/>
        <v>40149</v>
      </c>
      <c r="G1006" s="1">
        <f t="shared" si="123"/>
        <v>40148</v>
      </c>
      <c r="H1006" s="1">
        <f t="shared" si="124"/>
        <v>40147</v>
      </c>
      <c r="I1006" s="2">
        <f>IF(SUMIFS($B$2:$B$3564,$A$2:$A$3564,"="&amp;E1006)=0,IF(SUMIFS($B$2:$B$3564,$A$2:$A$3564,"="&amp;F1006)=0,IF(SUMIFS($B$2:$B$3564,$A$2:$A$3564,"="&amp;G1006)=0,SUMIFS($B$2:$B$3564,$A$2:$A$3564,"="&amp;H1006),SUMIFS($B$2:$B$3564,$A$2:$A$3564,"="&amp;G1006)),SUMIFS($B$2:$B$3564,$A$2:$A$3564,"="&amp;F1006)),SUMIFS($B$2:$B$3564,$A$2:$A$3564,"="&amp;E1006))</f>
        <v>23.11</v>
      </c>
      <c r="K1006" s="2">
        <f>SUMIFS($J$2:$J$3564,$A$2:$A$3564,"&gt;"&amp;E1006,$A$2:$A$3564,"&lt;="&amp;A1006)</f>
        <v>0</v>
      </c>
      <c r="L1006" s="2">
        <f t="shared" si="125"/>
        <v>0</v>
      </c>
      <c r="M1006" s="2">
        <f t="shared" si="126"/>
        <v>1</v>
      </c>
      <c r="N1006">
        <f t="shared" si="127"/>
        <v>0.646972280422905</v>
      </c>
    </row>
    <row r="1007" spans="1:14" x14ac:dyDescent="0.3">
      <c r="A1007" s="1">
        <v>40158</v>
      </c>
      <c r="B1007">
        <v>24</v>
      </c>
      <c r="D1007">
        <f t="shared" si="120"/>
        <v>5</v>
      </c>
      <c r="E1007" s="1">
        <f t="shared" si="121"/>
        <v>40151</v>
      </c>
      <c r="F1007" s="1">
        <f t="shared" si="122"/>
        <v>40150</v>
      </c>
      <c r="G1007" s="1">
        <f t="shared" si="123"/>
        <v>40149</v>
      </c>
      <c r="H1007" s="1">
        <f t="shared" si="124"/>
        <v>40148</v>
      </c>
      <c r="I1007" s="2">
        <f>IF(SUMIFS($B$2:$B$3564,$A$2:$A$3564,"="&amp;E1007)=0,IF(SUMIFS($B$2:$B$3564,$A$2:$A$3564,"="&amp;F1007)=0,IF(SUMIFS($B$2:$B$3564,$A$2:$A$3564,"="&amp;G1007)=0,SUMIFS($B$2:$B$3564,$A$2:$A$3564,"="&amp;H1007),SUMIFS($B$2:$B$3564,$A$2:$A$3564,"="&amp;G1007)),SUMIFS($B$2:$B$3564,$A$2:$A$3564,"="&amp;F1007)),SUMIFS($B$2:$B$3564,$A$2:$A$3564,"="&amp;E1007))</f>
        <v>22.52</v>
      </c>
      <c r="K1007" s="2">
        <f>SUMIFS($J$2:$J$3564,$A$2:$A$3564,"&gt;"&amp;E1007,$A$2:$A$3564,"&lt;="&amp;A1007)</f>
        <v>0</v>
      </c>
      <c r="L1007" s="2">
        <f t="shared" si="125"/>
        <v>0</v>
      </c>
      <c r="M1007" s="2">
        <f t="shared" si="126"/>
        <v>1</v>
      </c>
      <c r="N1007">
        <f t="shared" si="127"/>
        <v>6.3650027076456004</v>
      </c>
    </row>
    <row r="1008" spans="1:14" x14ac:dyDescent="0.3">
      <c r="A1008" s="1">
        <v>40161</v>
      </c>
      <c r="B1008">
        <v>25.28</v>
      </c>
      <c r="D1008">
        <f t="shared" si="120"/>
        <v>1</v>
      </c>
      <c r="E1008" s="1">
        <f t="shared" si="121"/>
        <v>40154</v>
      </c>
      <c r="F1008" s="1">
        <f t="shared" si="122"/>
        <v>40153</v>
      </c>
      <c r="G1008" s="1">
        <f t="shared" si="123"/>
        <v>40152</v>
      </c>
      <c r="H1008" s="1">
        <f t="shared" si="124"/>
        <v>40151</v>
      </c>
      <c r="I1008" s="2">
        <f>IF(SUMIFS($B$2:$B$3564,$A$2:$A$3564,"="&amp;E1008)=0,IF(SUMIFS($B$2:$B$3564,$A$2:$A$3564,"="&amp;F1008)=0,IF(SUMIFS($B$2:$B$3564,$A$2:$A$3564,"="&amp;G1008)=0,SUMIFS($B$2:$B$3564,$A$2:$A$3564,"="&amp;H1008),SUMIFS($B$2:$B$3564,$A$2:$A$3564,"="&amp;G1008)),SUMIFS($B$2:$B$3564,$A$2:$A$3564,"="&amp;F1008)),SUMIFS($B$2:$B$3564,$A$2:$A$3564,"="&amp;E1008))</f>
        <v>22.45</v>
      </c>
      <c r="K1008" s="2">
        <f>SUMIFS($J$2:$J$3564,$A$2:$A$3564,"&gt;"&amp;E1008,$A$2:$A$3564,"&lt;="&amp;A1008)</f>
        <v>0</v>
      </c>
      <c r="L1008" s="2">
        <f t="shared" si="125"/>
        <v>0</v>
      </c>
      <c r="M1008" s="2">
        <f t="shared" si="126"/>
        <v>1</v>
      </c>
      <c r="N1008">
        <f t="shared" si="127"/>
        <v>11.872295509039347</v>
      </c>
    </row>
    <row r="1009" spans="1:14" x14ac:dyDescent="0.3">
      <c r="A1009" s="1">
        <v>40162</v>
      </c>
      <c r="B1009">
        <v>24.82</v>
      </c>
      <c r="D1009">
        <f t="shared" si="120"/>
        <v>2</v>
      </c>
      <c r="E1009" s="1">
        <f t="shared" si="121"/>
        <v>40155</v>
      </c>
      <c r="F1009" s="1">
        <f t="shared" si="122"/>
        <v>40154</v>
      </c>
      <c r="G1009" s="1">
        <f t="shared" si="123"/>
        <v>40153</v>
      </c>
      <c r="H1009" s="1">
        <f t="shared" si="124"/>
        <v>40152</v>
      </c>
      <c r="I1009" s="2">
        <f>IF(SUMIFS($B$2:$B$3564,$A$2:$A$3564,"="&amp;E1009)=0,IF(SUMIFS($B$2:$B$3564,$A$2:$A$3564,"="&amp;F1009)=0,IF(SUMIFS($B$2:$B$3564,$A$2:$A$3564,"="&amp;G1009)=0,SUMIFS($B$2:$B$3564,$A$2:$A$3564,"="&amp;H1009),SUMIFS($B$2:$B$3564,$A$2:$A$3564,"="&amp;G1009)),SUMIFS($B$2:$B$3564,$A$2:$A$3564,"="&amp;F1009)),SUMIFS($B$2:$B$3564,$A$2:$A$3564,"="&amp;E1009))</f>
        <v>22.22</v>
      </c>
      <c r="K1009" s="2">
        <f>SUMIFS($J$2:$J$3564,$A$2:$A$3564,"&gt;"&amp;E1009,$A$2:$A$3564,"&lt;="&amp;A1009)</f>
        <v>0</v>
      </c>
      <c r="L1009" s="2">
        <f t="shared" si="125"/>
        <v>0</v>
      </c>
      <c r="M1009" s="2">
        <f t="shared" si="126"/>
        <v>1</v>
      </c>
      <c r="N1009">
        <f t="shared" si="127"/>
        <v>11.065699556497725</v>
      </c>
    </row>
    <row r="1010" spans="1:14" x14ac:dyDescent="0.3">
      <c r="A1010" s="1">
        <v>40163</v>
      </c>
      <c r="B1010">
        <v>25.94</v>
      </c>
      <c r="D1010">
        <f t="shared" si="120"/>
        <v>3</v>
      </c>
      <c r="E1010" s="1">
        <f t="shared" si="121"/>
        <v>40156</v>
      </c>
      <c r="F1010" s="1">
        <f t="shared" si="122"/>
        <v>40155</v>
      </c>
      <c r="G1010" s="1">
        <f t="shared" si="123"/>
        <v>40154</v>
      </c>
      <c r="H1010" s="1">
        <f t="shared" si="124"/>
        <v>40153</v>
      </c>
      <c r="I1010" s="2">
        <f>IF(SUMIFS($B$2:$B$3564,$A$2:$A$3564,"="&amp;E1010)=0,IF(SUMIFS($B$2:$B$3564,$A$2:$A$3564,"="&amp;F1010)=0,IF(SUMIFS($B$2:$B$3564,$A$2:$A$3564,"="&amp;G1010)=0,SUMIFS($B$2:$B$3564,$A$2:$A$3564,"="&amp;H1010),SUMIFS($B$2:$B$3564,$A$2:$A$3564,"="&amp;G1010)),SUMIFS($B$2:$B$3564,$A$2:$A$3564,"="&amp;F1010)),SUMIFS($B$2:$B$3564,$A$2:$A$3564,"="&amp;E1010))</f>
        <v>22.15</v>
      </c>
      <c r="K1010" s="2">
        <f>SUMIFS($J$2:$J$3564,$A$2:$A$3564,"&gt;"&amp;E1010,$A$2:$A$3564,"&lt;="&amp;A1010)</f>
        <v>0</v>
      </c>
      <c r="L1010" s="2">
        <f t="shared" si="125"/>
        <v>0</v>
      </c>
      <c r="M1010" s="2">
        <f t="shared" si="126"/>
        <v>1</v>
      </c>
      <c r="N1010">
        <f t="shared" si="127"/>
        <v>15.794868239715321</v>
      </c>
    </row>
    <row r="1011" spans="1:14" x14ac:dyDescent="0.3">
      <c r="A1011" s="1">
        <v>40164</v>
      </c>
      <c r="B1011">
        <v>26.43</v>
      </c>
      <c r="D1011">
        <f t="shared" si="120"/>
        <v>4</v>
      </c>
      <c r="E1011" s="1">
        <f t="shared" si="121"/>
        <v>40157</v>
      </c>
      <c r="F1011" s="1">
        <f t="shared" si="122"/>
        <v>40156</v>
      </c>
      <c r="G1011" s="1">
        <f t="shared" si="123"/>
        <v>40155</v>
      </c>
      <c r="H1011" s="1">
        <f t="shared" si="124"/>
        <v>40154</v>
      </c>
      <c r="I1011" s="2">
        <f>IF(SUMIFS($B$2:$B$3564,$A$2:$A$3564,"="&amp;E1011)=0,IF(SUMIFS($B$2:$B$3564,$A$2:$A$3564,"="&amp;F1011)=0,IF(SUMIFS($B$2:$B$3564,$A$2:$A$3564,"="&amp;G1011)=0,SUMIFS($B$2:$B$3564,$A$2:$A$3564,"="&amp;H1011),SUMIFS($B$2:$B$3564,$A$2:$A$3564,"="&amp;G1011)),SUMIFS($B$2:$B$3564,$A$2:$A$3564,"="&amp;F1011)),SUMIFS($B$2:$B$3564,$A$2:$A$3564,"="&amp;E1011))</f>
        <v>23.26</v>
      </c>
      <c r="K1011" s="2">
        <f>SUMIFS($J$2:$J$3564,$A$2:$A$3564,"&gt;"&amp;E1011,$A$2:$A$3564,"&lt;="&amp;A1011)</f>
        <v>0</v>
      </c>
      <c r="L1011" s="2">
        <f t="shared" si="125"/>
        <v>0</v>
      </c>
      <c r="M1011" s="2">
        <f t="shared" si="126"/>
        <v>1</v>
      </c>
      <c r="N1011">
        <f t="shared" si="127"/>
        <v>12.776458152567946</v>
      </c>
    </row>
    <row r="1012" spans="1:14" x14ac:dyDescent="0.3">
      <c r="A1012" s="1">
        <v>40165</v>
      </c>
      <c r="B1012">
        <v>26.34</v>
      </c>
      <c r="D1012">
        <f t="shared" si="120"/>
        <v>5</v>
      </c>
      <c r="E1012" s="1">
        <f t="shared" si="121"/>
        <v>40158</v>
      </c>
      <c r="F1012" s="1">
        <f t="shared" si="122"/>
        <v>40157</v>
      </c>
      <c r="G1012" s="1">
        <f t="shared" si="123"/>
        <v>40156</v>
      </c>
      <c r="H1012" s="1">
        <f t="shared" si="124"/>
        <v>40155</v>
      </c>
      <c r="I1012" s="2">
        <f>IF(SUMIFS($B$2:$B$3564,$A$2:$A$3564,"="&amp;E1012)=0,IF(SUMIFS($B$2:$B$3564,$A$2:$A$3564,"="&amp;F1012)=0,IF(SUMIFS($B$2:$B$3564,$A$2:$A$3564,"="&amp;G1012)=0,SUMIFS($B$2:$B$3564,$A$2:$A$3564,"="&amp;H1012),SUMIFS($B$2:$B$3564,$A$2:$A$3564,"="&amp;G1012)),SUMIFS($B$2:$B$3564,$A$2:$A$3564,"="&amp;F1012)),SUMIFS($B$2:$B$3564,$A$2:$A$3564,"="&amp;E1012))</f>
        <v>24</v>
      </c>
      <c r="K1012" s="2">
        <f>SUMIFS($J$2:$J$3564,$A$2:$A$3564,"&gt;"&amp;E1012,$A$2:$A$3564,"&lt;="&amp;A1012)</f>
        <v>0</v>
      </c>
      <c r="L1012" s="2">
        <f t="shared" si="125"/>
        <v>0</v>
      </c>
      <c r="M1012" s="2">
        <f t="shared" si="126"/>
        <v>1</v>
      </c>
      <c r="N1012">
        <f t="shared" si="127"/>
        <v>9.3034865967189297</v>
      </c>
    </row>
    <row r="1013" spans="1:14" x14ac:dyDescent="0.3">
      <c r="A1013" s="1">
        <v>40168</v>
      </c>
      <c r="B1013">
        <v>25.62</v>
      </c>
      <c r="D1013">
        <f t="shared" si="120"/>
        <v>1</v>
      </c>
      <c r="E1013" s="1">
        <f t="shared" si="121"/>
        <v>40161</v>
      </c>
      <c r="F1013" s="1">
        <f t="shared" si="122"/>
        <v>40160</v>
      </c>
      <c r="G1013" s="1">
        <f t="shared" si="123"/>
        <v>40159</v>
      </c>
      <c r="H1013" s="1">
        <f t="shared" si="124"/>
        <v>40158</v>
      </c>
      <c r="I1013" s="2">
        <f>IF(SUMIFS($B$2:$B$3564,$A$2:$A$3564,"="&amp;E1013)=0,IF(SUMIFS($B$2:$B$3564,$A$2:$A$3564,"="&amp;F1013)=0,IF(SUMIFS($B$2:$B$3564,$A$2:$A$3564,"="&amp;G1013)=0,SUMIFS($B$2:$B$3564,$A$2:$A$3564,"="&amp;H1013),SUMIFS($B$2:$B$3564,$A$2:$A$3564,"="&amp;G1013)),SUMIFS($B$2:$B$3564,$A$2:$A$3564,"="&amp;F1013)),SUMIFS($B$2:$B$3564,$A$2:$A$3564,"="&amp;E1013))</f>
        <v>25.28</v>
      </c>
      <c r="K1013" s="2">
        <f>SUMIFS($J$2:$J$3564,$A$2:$A$3564,"&gt;"&amp;E1013,$A$2:$A$3564,"&lt;="&amp;A1013)</f>
        <v>0</v>
      </c>
      <c r="L1013" s="2">
        <f t="shared" si="125"/>
        <v>0</v>
      </c>
      <c r="M1013" s="2">
        <f t="shared" si="126"/>
        <v>1</v>
      </c>
      <c r="N1013">
        <f t="shared" si="127"/>
        <v>1.3359727189931476</v>
      </c>
    </row>
    <row r="1014" spans="1:14" x14ac:dyDescent="0.3">
      <c r="A1014" s="1">
        <v>40169</v>
      </c>
      <c r="B1014">
        <v>26.5</v>
      </c>
      <c r="D1014">
        <f t="shared" si="120"/>
        <v>2</v>
      </c>
      <c r="E1014" s="1">
        <f t="shared" si="121"/>
        <v>40162</v>
      </c>
      <c r="F1014" s="1">
        <f t="shared" si="122"/>
        <v>40161</v>
      </c>
      <c r="G1014" s="1">
        <f t="shared" si="123"/>
        <v>40160</v>
      </c>
      <c r="H1014" s="1">
        <f t="shared" si="124"/>
        <v>40159</v>
      </c>
      <c r="I1014" s="2">
        <f>IF(SUMIFS($B$2:$B$3564,$A$2:$A$3564,"="&amp;E1014)=0,IF(SUMIFS($B$2:$B$3564,$A$2:$A$3564,"="&amp;F1014)=0,IF(SUMIFS($B$2:$B$3564,$A$2:$A$3564,"="&amp;G1014)=0,SUMIFS($B$2:$B$3564,$A$2:$A$3564,"="&amp;H1014),SUMIFS($B$2:$B$3564,$A$2:$A$3564,"="&amp;G1014)),SUMIFS($B$2:$B$3564,$A$2:$A$3564,"="&amp;F1014)),SUMIFS($B$2:$B$3564,$A$2:$A$3564,"="&amp;E1014))</f>
        <v>24.82</v>
      </c>
      <c r="K1014" s="2">
        <f>SUMIFS($J$2:$J$3564,$A$2:$A$3564,"&gt;"&amp;E1014,$A$2:$A$3564,"&lt;="&amp;A1014)</f>
        <v>0</v>
      </c>
      <c r="L1014" s="2">
        <f t="shared" si="125"/>
        <v>0</v>
      </c>
      <c r="M1014" s="2">
        <f t="shared" si="126"/>
        <v>1</v>
      </c>
      <c r="N1014">
        <f t="shared" si="127"/>
        <v>6.549495321571543</v>
      </c>
    </row>
    <row r="1015" spans="1:14" x14ac:dyDescent="0.3">
      <c r="A1015" s="1">
        <v>40170</v>
      </c>
      <c r="B1015">
        <v>26.5</v>
      </c>
      <c r="D1015">
        <f t="shared" si="120"/>
        <v>3</v>
      </c>
      <c r="E1015" s="1">
        <f t="shared" si="121"/>
        <v>40163</v>
      </c>
      <c r="F1015" s="1">
        <f t="shared" si="122"/>
        <v>40162</v>
      </c>
      <c r="G1015" s="1">
        <f t="shared" si="123"/>
        <v>40161</v>
      </c>
      <c r="H1015" s="1">
        <f t="shared" si="124"/>
        <v>40160</v>
      </c>
      <c r="I1015" s="2">
        <f>IF(SUMIFS($B$2:$B$3564,$A$2:$A$3564,"="&amp;E1015)=0,IF(SUMIFS($B$2:$B$3564,$A$2:$A$3564,"="&amp;F1015)=0,IF(SUMIFS($B$2:$B$3564,$A$2:$A$3564,"="&amp;G1015)=0,SUMIFS($B$2:$B$3564,$A$2:$A$3564,"="&amp;H1015),SUMIFS($B$2:$B$3564,$A$2:$A$3564,"="&amp;G1015)),SUMIFS($B$2:$B$3564,$A$2:$A$3564,"="&amp;F1015)),SUMIFS($B$2:$B$3564,$A$2:$A$3564,"="&amp;E1015))</f>
        <v>25.94</v>
      </c>
      <c r="K1015" s="2">
        <f>SUMIFS($J$2:$J$3564,$A$2:$A$3564,"&gt;"&amp;E1015,$A$2:$A$3564,"&lt;="&amp;A1015)</f>
        <v>0</v>
      </c>
      <c r="L1015" s="2">
        <f t="shared" si="125"/>
        <v>0</v>
      </c>
      <c r="M1015" s="2">
        <f t="shared" si="126"/>
        <v>1</v>
      </c>
      <c r="N1015">
        <f t="shared" si="127"/>
        <v>2.135855410387868</v>
      </c>
    </row>
    <row r="1016" spans="1:14" x14ac:dyDescent="0.3">
      <c r="A1016" s="1">
        <v>40171</v>
      </c>
      <c r="B1016">
        <v>27.08</v>
      </c>
      <c r="D1016">
        <f t="shared" si="120"/>
        <v>4</v>
      </c>
      <c r="E1016" s="1">
        <f t="shared" si="121"/>
        <v>40164</v>
      </c>
      <c r="F1016" s="1">
        <f t="shared" si="122"/>
        <v>40163</v>
      </c>
      <c r="G1016" s="1">
        <f t="shared" si="123"/>
        <v>40162</v>
      </c>
      <c r="H1016" s="1">
        <f t="shared" si="124"/>
        <v>40161</v>
      </c>
      <c r="I1016" s="2">
        <f>IF(SUMIFS($B$2:$B$3564,$A$2:$A$3564,"="&amp;E1016)=0,IF(SUMIFS($B$2:$B$3564,$A$2:$A$3564,"="&amp;F1016)=0,IF(SUMIFS($B$2:$B$3564,$A$2:$A$3564,"="&amp;G1016)=0,SUMIFS($B$2:$B$3564,$A$2:$A$3564,"="&amp;H1016),SUMIFS($B$2:$B$3564,$A$2:$A$3564,"="&amp;G1016)),SUMIFS($B$2:$B$3564,$A$2:$A$3564,"="&amp;F1016)),SUMIFS($B$2:$B$3564,$A$2:$A$3564,"="&amp;E1016))</f>
        <v>26.43</v>
      </c>
      <c r="K1016" s="2">
        <f>SUMIFS($J$2:$J$3564,$A$2:$A$3564,"&gt;"&amp;E1016,$A$2:$A$3564,"&lt;="&amp;A1016)</f>
        <v>0</v>
      </c>
      <c r="L1016" s="2">
        <f t="shared" si="125"/>
        <v>0</v>
      </c>
      <c r="M1016" s="2">
        <f t="shared" si="126"/>
        <v>1</v>
      </c>
      <c r="N1016">
        <f t="shared" si="127"/>
        <v>2.4295719427876348</v>
      </c>
    </row>
    <row r="1017" spans="1:14" x14ac:dyDescent="0.3">
      <c r="A1017" s="1">
        <v>40175</v>
      </c>
      <c r="B1017">
        <v>27.26</v>
      </c>
      <c r="D1017">
        <f t="shared" si="120"/>
        <v>1</v>
      </c>
      <c r="E1017" s="1">
        <f t="shared" si="121"/>
        <v>40168</v>
      </c>
      <c r="F1017" s="1">
        <f t="shared" si="122"/>
        <v>40167</v>
      </c>
      <c r="G1017" s="1">
        <f t="shared" si="123"/>
        <v>40166</v>
      </c>
      <c r="H1017" s="1">
        <f t="shared" si="124"/>
        <v>40165</v>
      </c>
      <c r="I1017" s="2">
        <f>IF(SUMIFS($B$2:$B$3564,$A$2:$A$3564,"="&amp;E1017)=0,IF(SUMIFS($B$2:$B$3564,$A$2:$A$3564,"="&amp;F1017)=0,IF(SUMIFS($B$2:$B$3564,$A$2:$A$3564,"="&amp;G1017)=0,SUMIFS($B$2:$B$3564,$A$2:$A$3564,"="&amp;H1017),SUMIFS($B$2:$B$3564,$A$2:$A$3564,"="&amp;G1017)),SUMIFS($B$2:$B$3564,$A$2:$A$3564,"="&amp;F1017)),SUMIFS($B$2:$B$3564,$A$2:$A$3564,"="&amp;E1017))</f>
        <v>25.62</v>
      </c>
      <c r="K1017" s="2">
        <f>SUMIFS($J$2:$J$3564,$A$2:$A$3564,"&gt;"&amp;E1017,$A$2:$A$3564,"&lt;="&amp;A1017)</f>
        <v>0</v>
      </c>
      <c r="L1017" s="2">
        <f t="shared" si="125"/>
        <v>0</v>
      </c>
      <c r="M1017" s="2">
        <f t="shared" si="126"/>
        <v>1</v>
      </c>
      <c r="N1017">
        <f t="shared" si="127"/>
        <v>6.2047129799798437</v>
      </c>
    </row>
    <row r="1018" spans="1:14" x14ac:dyDescent="0.3">
      <c r="A1018" s="1">
        <v>40176</v>
      </c>
      <c r="B1018">
        <v>26.77</v>
      </c>
      <c r="D1018">
        <f t="shared" si="120"/>
        <v>2</v>
      </c>
      <c r="E1018" s="1">
        <f t="shared" si="121"/>
        <v>40169</v>
      </c>
      <c r="F1018" s="1">
        <f t="shared" si="122"/>
        <v>40168</v>
      </c>
      <c r="G1018" s="1">
        <f t="shared" si="123"/>
        <v>40167</v>
      </c>
      <c r="H1018" s="1">
        <f t="shared" si="124"/>
        <v>40166</v>
      </c>
      <c r="I1018" s="2">
        <f>IF(SUMIFS($B$2:$B$3564,$A$2:$A$3564,"="&amp;E1018)=0,IF(SUMIFS($B$2:$B$3564,$A$2:$A$3564,"="&amp;F1018)=0,IF(SUMIFS($B$2:$B$3564,$A$2:$A$3564,"="&amp;G1018)=0,SUMIFS($B$2:$B$3564,$A$2:$A$3564,"="&amp;H1018),SUMIFS($B$2:$B$3564,$A$2:$A$3564,"="&amp;G1018)),SUMIFS($B$2:$B$3564,$A$2:$A$3564,"="&amp;F1018)),SUMIFS($B$2:$B$3564,$A$2:$A$3564,"="&amp;E1018))</f>
        <v>26.5</v>
      </c>
      <c r="K1018" s="2">
        <f>SUMIFS($J$2:$J$3564,$A$2:$A$3564,"&gt;"&amp;E1018,$A$2:$A$3564,"&lt;="&amp;A1018)</f>
        <v>0</v>
      </c>
      <c r="L1018" s="2">
        <f t="shared" si="125"/>
        <v>0</v>
      </c>
      <c r="M1018" s="2">
        <f t="shared" si="126"/>
        <v>1</v>
      </c>
      <c r="N1018">
        <f t="shared" si="127"/>
        <v>1.013712454008459</v>
      </c>
    </row>
    <row r="1019" spans="1:14" x14ac:dyDescent="0.3">
      <c r="A1019" s="1">
        <v>40177</v>
      </c>
      <c r="B1019">
        <v>26.96</v>
      </c>
      <c r="D1019">
        <f t="shared" si="120"/>
        <v>3</v>
      </c>
      <c r="E1019" s="1">
        <f t="shared" si="121"/>
        <v>40170</v>
      </c>
      <c r="F1019" s="1">
        <f t="shared" si="122"/>
        <v>40169</v>
      </c>
      <c r="G1019" s="1">
        <f t="shared" si="123"/>
        <v>40168</v>
      </c>
      <c r="H1019" s="1">
        <f t="shared" si="124"/>
        <v>40167</v>
      </c>
      <c r="I1019" s="2">
        <f>IF(SUMIFS($B$2:$B$3564,$A$2:$A$3564,"="&amp;E1019)=0,IF(SUMIFS($B$2:$B$3564,$A$2:$A$3564,"="&amp;F1019)=0,IF(SUMIFS($B$2:$B$3564,$A$2:$A$3564,"="&amp;G1019)=0,SUMIFS($B$2:$B$3564,$A$2:$A$3564,"="&amp;H1019),SUMIFS($B$2:$B$3564,$A$2:$A$3564,"="&amp;G1019)),SUMIFS($B$2:$B$3564,$A$2:$A$3564,"="&amp;F1019)),SUMIFS($B$2:$B$3564,$A$2:$A$3564,"="&amp;E1019))</f>
        <v>26.5</v>
      </c>
      <c r="K1019" s="2">
        <f>SUMIFS($J$2:$J$3564,$A$2:$A$3564,"&gt;"&amp;E1019,$A$2:$A$3564,"&lt;="&amp;A1019)</f>
        <v>0</v>
      </c>
      <c r="L1019" s="2">
        <f t="shared" si="125"/>
        <v>0</v>
      </c>
      <c r="M1019" s="2">
        <f t="shared" si="126"/>
        <v>1</v>
      </c>
      <c r="N1019">
        <f t="shared" si="127"/>
        <v>1.72095530519298</v>
      </c>
    </row>
    <row r="1020" spans="1:14" x14ac:dyDescent="0.3">
      <c r="A1020" s="1">
        <v>40178</v>
      </c>
      <c r="B1020">
        <v>26.95</v>
      </c>
      <c r="D1020">
        <f t="shared" si="120"/>
        <v>4</v>
      </c>
      <c r="E1020" s="1">
        <f t="shared" si="121"/>
        <v>40171</v>
      </c>
      <c r="F1020" s="1">
        <f t="shared" si="122"/>
        <v>40170</v>
      </c>
      <c r="G1020" s="1">
        <f t="shared" si="123"/>
        <v>40169</v>
      </c>
      <c r="H1020" s="1">
        <f t="shared" si="124"/>
        <v>40168</v>
      </c>
      <c r="I1020" s="2">
        <f>IF(SUMIFS($B$2:$B$3564,$A$2:$A$3564,"="&amp;E1020)=0,IF(SUMIFS($B$2:$B$3564,$A$2:$A$3564,"="&amp;F1020)=0,IF(SUMIFS($B$2:$B$3564,$A$2:$A$3564,"="&amp;G1020)=0,SUMIFS($B$2:$B$3564,$A$2:$A$3564,"="&amp;H1020),SUMIFS($B$2:$B$3564,$A$2:$A$3564,"="&amp;G1020)),SUMIFS($B$2:$B$3564,$A$2:$A$3564,"="&amp;F1020)),SUMIFS($B$2:$B$3564,$A$2:$A$3564,"="&amp;E1020))</f>
        <v>27.08</v>
      </c>
      <c r="K1020" s="2">
        <f>SUMIFS($J$2:$J$3564,$A$2:$A$3564,"&gt;"&amp;E1020,$A$2:$A$3564,"&lt;="&amp;A1020)</f>
        <v>0</v>
      </c>
      <c r="L1020" s="2">
        <f t="shared" si="125"/>
        <v>0</v>
      </c>
      <c r="M1020" s="2">
        <f t="shared" si="126"/>
        <v>1</v>
      </c>
      <c r="N1020">
        <f t="shared" si="127"/>
        <v>-0.48121506890680305</v>
      </c>
    </row>
    <row r="1021" spans="1:14" x14ac:dyDescent="0.3">
      <c r="A1021" s="1">
        <v>40182</v>
      </c>
      <c r="B1021">
        <v>27.62</v>
      </c>
      <c r="D1021">
        <f t="shared" si="120"/>
        <v>1</v>
      </c>
      <c r="E1021" s="1">
        <f t="shared" si="121"/>
        <v>40175</v>
      </c>
      <c r="F1021" s="1">
        <f t="shared" si="122"/>
        <v>40174</v>
      </c>
      <c r="G1021" s="1">
        <f t="shared" si="123"/>
        <v>40173</v>
      </c>
      <c r="H1021" s="1">
        <f t="shared" si="124"/>
        <v>40172</v>
      </c>
      <c r="I1021" s="2">
        <f>IF(SUMIFS($B$2:$B$3564,$A$2:$A$3564,"="&amp;E1021)=0,IF(SUMIFS($B$2:$B$3564,$A$2:$A$3564,"="&amp;F1021)=0,IF(SUMIFS($B$2:$B$3564,$A$2:$A$3564,"="&amp;G1021)=0,SUMIFS($B$2:$B$3564,$A$2:$A$3564,"="&amp;H1021),SUMIFS($B$2:$B$3564,$A$2:$A$3564,"="&amp;G1021)),SUMIFS($B$2:$B$3564,$A$2:$A$3564,"="&amp;F1021)),SUMIFS($B$2:$B$3564,$A$2:$A$3564,"="&amp;E1021))</f>
        <v>27.26</v>
      </c>
      <c r="K1021" s="2">
        <f>SUMIFS($J$2:$J$3564,$A$2:$A$3564,"&gt;"&amp;E1021,$A$2:$A$3564,"&lt;="&amp;A1021)</f>
        <v>0</v>
      </c>
      <c r="L1021" s="2">
        <f t="shared" si="125"/>
        <v>0</v>
      </c>
      <c r="M1021" s="2">
        <f t="shared" si="126"/>
        <v>1</v>
      </c>
      <c r="N1021">
        <f t="shared" si="127"/>
        <v>1.3119721712759431</v>
      </c>
    </row>
    <row r="1022" spans="1:14" x14ac:dyDescent="0.3">
      <c r="A1022" s="1">
        <v>40183</v>
      </c>
      <c r="B1022">
        <v>27.64</v>
      </c>
      <c r="D1022">
        <f t="shared" si="120"/>
        <v>2</v>
      </c>
      <c r="E1022" s="1">
        <f t="shared" si="121"/>
        <v>40176</v>
      </c>
      <c r="F1022" s="1">
        <f t="shared" si="122"/>
        <v>40175</v>
      </c>
      <c r="G1022" s="1">
        <f t="shared" si="123"/>
        <v>40174</v>
      </c>
      <c r="H1022" s="1">
        <f t="shared" si="124"/>
        <v>40173</v>
      </c>
      <c r="I1022" s="2">
        <f>IF(SUMIFS($B$2:$B$3564,$A$2:$A$3564,"="&amp;E1022)=0,IF(SUMIFS($B$2:$B$3564,$A$2:$A$3564,"="&amp;F1022)=0,IF(SUMIFS($B$2:$B$3564,$A$2:$A$3564,"="&amp;G1022)=0,SUMIFS($B$2:$B$3564,$A$2:$A$3564,"="&amp;H1022),SUMIFS($B$2:$B$3564,$A$2:$A$3564,"="&amp;G1022)),SUMIFS($B$2:$B$3564,$A$2:$A$3564,"="&amp;F1022)),SUMIFS($B$2:$B$3564,$A$2:$A$3564,"="&amp;E1022))</f>
        <v>26.77</v>
      </c>
      <c r="K1022" s="2">
        <f>SUMIFS($J$2:$J$3564,$A$2:$A$3564,"&gt;"&amp;E1022,$A$2:$A$3564,"&lt;="&amp;A1022)</f>
        <v>0</v>
      </c>
      <c r="L1022" s="2">
        <f t="shared" si="125"/>
        <v>0</v>
      </c>
      <c r="M1022" s="2">
        <f t="shared" si="126"/>
        <v>1</v>
      </c>
      <c r="N1022">
        <f t="shared" si="127"/>
        <v>3.1982141367208143</v>
      </c>
    </row>
    <row r="1023" spans="1:14" x14ac:dyDescent="0.3">
      <c r="A1023" s="1">
        <v>40184</v>
      </c>
      <c r="B1023">
        <v>28.41</v>
      </c>
      <c r="D1023">
        <f t="shared" si="120"/>
        <v>3</v>
      </c>
      <c r="E1023" s="1">
        <f t="shared" si="121"/>
        <v>40177</v>
      </c>
      <c r="F1023" s="1">
        <f t="shared" si="122"/>
        <v>40176</v>
      </c>
      <c r="G1023" s="1">
        <f t="shared" si="123"/>
        <v>40175</v>
      </c>
      <c r="H1023" s="1">
        <f t="shared" si="124"/>
        <v>40174</v>
      </c>
      <c r="I1023" s="2">
        <f>IF(SUMIFS($B$2:$B$3564,$A$2:$A$3564,"="&amp;E1023)=0,IF(SUMIFS($B$2:$B$3564,$A$2:$A$3564,"="&amp;F1023)=0,IF(SUMIFS($B$2:$B$3564,$A$2:$A$3564,"="&amp;G1023)=0,SUMIFS($B$2:$B$3564,$A$2:$A$3564,"="&amp;H1023),SUMIFS($B$2:$B$3564,$A$2:$A$3564,"="&amp;G1023)),SUMIFS($B$2:$B$3564,$A$2:$A$3564,"="&amp;F1023)),SUMIFS($B$2:$B$3564,$A$2:$A$3564,"="&amp;E1023))</f>
        <v>26.96</v>
      </c>
      <c r="K1023" s="2">
        <f>SUMIFS($J$2:$J$3564,$A$2:$A$3564,"&gt;"&amp;E1023,$A$2:$A$3564,"&lt;="&amp;A1023)</f>
        <v>0</v>
      </c>
      <c r="L1023" s="2">
        <f t="shared" si="125"/>
        <v>0</v>
      </c>
      <c r="M1023" s="2">
        <f t="shared" si="126"/>
        <v>1</v>
      </c>
      <c r="N1023">
        <f t="shared" si="127"/>
        <v>5.2386909821990271</v>
      </c>
    </row>
    <row r="1024" spans="1:14" x14ac:dyDescent="0.3">
      <c r="A1024" s="1">
        <v>40185</v>
      </c>
      <c r="B1024">
        <v>28</v>
      </c>
      <c r="D1024">
        <f t="shared" si="120"/>
        <v>4</v>
      </c>
      <c r="E1024" s="1">
        <f t="shared" si="121"/>
        <v>40178</v>
      </c>
      <c r="F1024" s="1">
        <f t="shared" si="122"/>
        <v>40177</v>
      </c>
      <c r="G1024" s="1">
        <f t="shared" si="123"/>
        <v>40176</v>
      </c>
      <c r="H1024" s="1">
        <f t="shared" si="124"/>
        <v>40175</v>
      </c>
      <c r="I1024" s="2">
        <f>IF(SUMIFS($B$2:$B$3564,$A$2:$A$3564,"="&amp;E1024)=0,IF(SUMIFS($B$2:$B$3564,$A$2:$A$3564,"="&amp;F1024)=0,IF(SUMIFS($B$2:$B$3564,$A$2:$A$3564,"="&amp;G1024)=0,SUMIFS($B$2:$B$3564,$A$2:$A$3564,"="&amp;H1024),SUMIFS($B$2:$B$3564,$A$2:$A$3564,"="&amp;G1024)),SUMIFS($B$2:$B$3564,$A$2:$A$3564,"="&amp;F1024)),SUMIFS($B$2:$B$3564,$A$2:$A$3564,"="&amp;E1024))</f>
        <v>26.95</v>
      </c>
      <c r="K1024" s="2">
        <f>SUMIFS($J$2:$J$3564,$A$2:$A$3564,"&gt;"&amp;E1024,$A$2:$A$3564,"&lt;="&amp;A1024)</f>
        <v>0</v>
      </c>
      <c r="L1024" s="2">
        <f t="shared" si="125"/>
        <v>0</v>
      </c>
      <c r="M1024" s="2">
        <f t="shared" si="126"/>
        <v>1</v>
      </c>
      <c r="N1024">
        <f t="shared" si="127"/>
        <v>3.8221212820197881</v>
      </c>
    </row>
    <row r="1025" spans="1:14" x14ac:dyDescent="0.3">
      <c r="A1025" s="1">
        <v>40186</v>
      </c>
      <c r="B1025">
        <v>27.53</v>
      </c>
      <c r="D1025">
        <f t="shared" si="120"/>
        <v>5</v>
      </c>
      <c r="E1025" s="1">
        <f t="shared" si="121"/>
        <v>40179</v>
      </c>
      <c r="F1025" s="1">
        <f t="shared" si="122"/>
        <v>40178</v>
      </c>
      <c r="G1025" s="1">
        <f t="shared" si="123"/>
        <v>40177</v>
      </c>
      <c r="H1025" s="1">
        <f t="shared" si="124"/>
        <v>40176</v>
      </c>
      <c r="I1025" s="2">
        <f>IF(SUMIFS($B$2:$B$3564,$A$2:$A$3564,"="&amp;E1025)=0,IF(SUMIFS($B$2:$B$3564,$A$2:$A$3564,"="&amp;F1025)=0,IF(SUMIFS($B$2:$B$3564,$A$2:$A$3564,"="&amp;G1025)=0,SUMIFS($B$2:$B$3564,$A$2:$A$3564,"="&amp;H1025),SUMIFS($B$2:$B$3564,$A$2:$A$3564,"="&amp;G1025)),SUMIFS($B$2:$B$3564,$A$2:$A$3564,"="&amp;F1025)),SUMIFS($B$2:$B$3564,$A$2:$A$3564,"="&amp;E1025))</f>
        <v>26.95</v>
      </c>
      <c r="K1025" s="2">
        <f>SUMIFS($J$2:$J$3564,$A$2:$A$3564,"&gt;"&amp;E1025,$A$2:$A$3564,"&lt;="&amp;A1025)</f>
        <v>0</v>
      </c>
      <c r="L1025" s="2">
        <f t="shared" si="125"/>
        <v>0</v>
      </c>
      <c r="M1025" s="2">
        <f t="shared" si="126"/>
        <v>1</v>
      </c>
      <c r="N1025">
        <f t="shared" si="127"/>
        <v>2.1293021799509764</v>
      </c>
    </row>
    <row r="1026" spans="1:14" x14ac:dyDescent="0.3">
      <c r="A1026" s="1">
        <v>40189</v>
      </c>
      <c r="B1026">
        <v>26.75</v>
      </c>
      <c r="D1026">
        <f t="shared" si="120"/>
        <v>1</v>
      </c>
      <c r="E1026" s="1">
        <f t="shared" si="121"/>
        <v>40182</v>
      </c>
      <c r="F1026" s="1">
        <f t="shared" si="122"/>
        <v>40181</v>
      </c>
      <c r="G1026" s="1">
        <f t="shared" si="123"/>
        <v>40180</v>
      </c>
      <c r="H1026" s="1">
        <f t="shared" si="124"/>
        <v>40179</v>
      </c>
      <c r="I1026" s="2">
        <f>IF(SUMIFS($B$2:$B$3564,$A$2:$A$3564,"="&amp;E1026)=0,IF(SUMIFS($B$2:$B$3564,$A$2:$A$3564,"="&amp;F1026)=0,IF(SUMIFS($B$2:$B$3564,$A$2:$A$3564,"="&amp;G1026)=0,SUMIFS($B$2:$B$3564,$A$2:$A$3564,"="&amp;H1026),SUMIFS($B$2:$B$3564,$A$2:$A$3564,"="&amp;G1026)),SUMIFS($B$2:$B$3564,$A$2:$A$3564,"="&amp;F1026)),SUMIFS($B$2:$B$3564,$A$2:$A$3564,"="&amp;E1026))</f>
        <v>27.62</v>
      </c>
      <c r="K1026" s="2">
        <f>SUMIFS($J$2:$J$3564,$A$2:$A$3564,"&gt;"&amp;E1026,$A$2:$A$3564,"&lt;="&amp;A1026)</f>
        <v>0</v>
      </c>
      <c r="L1026" s="2">
        <f t="shared" si="125"/>
        <v>0</v>
      </c>
      <c r="M1026" s="2">
        <f t="shared" si="126"/>
        <v>1</v>
      </c>
      <c r="N1026">
        <f t="shared" si="127"/>
        <v>-3.2005674639130524</v>
      </c>
    </row>
    <row r="1027" spans="1:14" x14ac:dyDescent="0.3">
      <c r="A1027" s="1">
        <v>40190</v>
      </c>
      <c r="B1027">
        <v>27.36</v>
      </c>
      <c r="D1027">
        <f t="shared" ref="D1027:D1090" si="128">WEEKDAY(A1027,2)</f>
        <v>2</v>
      </c>
      <c r="E1027" s="1">
        <f t="shared" si="121"/>
        <v>40183</v>
      </c>
      <c r="F1027" s="1">
        <f t="shared" si="122"/>
        <v>40182</v>
      </c>
      <c r="G1027" s="1">
        <f t="shared" si="123"/>
        <v>40181</v>
      </c>
      <c r="H1027" s="1">
        <f t="shared" si="124"/>
        <v>40180</v>
      </c>
      <c r="I1027" s="2">
        <f>IF(SUMIFS($B$2:$B$3564,$A$2:$A$3564,"="&amp;E1027)=0,IF(SUMIFS($B$2:$B$3564,$A$2:$A$3564,"="&amp;F1027)=0,IF(SUMIFS($B$2:$B$3564,$A$2:$A$3564,"="&amp;G1027)=0,SUMIFS($B$2:$B$3564,$A$2:$A$3564,"="&amp;H1027),SUMIFS($B$2:$B$3564,$A$2:$A$3564,"="&amp;G1027)),SUMIFS($B$2:$B$3564,$A$2:$A$3564,"="&amp;F1027)),SUMIFS($B$2:$B$3564,$A$2:$A$3564,"="&amp;E1027))</f>
        <v>27.64</v>
      </c>
      <c r="K1027" s="2">
        <f>SUMIFS($J$2:$J$3564,$A$2:$A$3564,"&gt;"&amp;E1027,$A$2:$A$3564,"&lt;="&amp;A1027)</f>
        <v>0</v>
      </c>
      <c r="L1027" s="2">
        <f t="shared" si="125"/>
        <v>0</v>
      </c>
      <c r="M1027" s="2">
        <f t="shared" si="126"/>
        <v>1</v>
      </c>
      <c r="N1027">
        <f t="shared" si="127"/>
        <v>-1.0181906145119526</v>
      </c>
    </row>
    <row r="1028" spans="1:14" x14ac:dyDescent="0.3">
      <c r="A1028" s="1">
        <v>40191</v>
      </c>
      <c r="B1028">
        <v>28.04</v>
      </c>
      <c r="D1028">
        <f t="shared" si="128"/>
        <v>3</v>
      </c>
      <c r="E1028" s="1">
        <f t="shared" si="121"/>
        <v>40184</v>
      </c>
      <c r="F1028" s="1">
        <f t="shared" si="122"/>
        <v>40183</v>
      </c>
      <c r="G1028" s="1">
        <f t="shared" si="123"/>
        <v>40182</v>
      </c>
      <c r="H1028" s="1">
        <f t="shared" si="124"/>
        <v>40181</v>
      </c>
      <c r="I1028" s="2">
        <f>IF(SUMIFS($B$2:$B$3564,$A$2:$A$3564,"="&amp;E1028)=0,IF(SUMIFS($B$2:$B$3564,$A$2:$A$3564,"="&amp;F1028)=0,IF(SUMIFS($B$2:$B$3564,$A$2:$A$3564,"="&amp;G1028)=0,SUMIFS($B$2:$B$3564,$A$2:$A$3564,"="&amp;H1028),SUMIFS($B$2:$B$3564,$A$2:$A$3564,"="&amp;G1028)),SUMIFS($B$2:$B$3564,$A$2:$A$3564,"="&amp;F1028)),SUMIFS($B$2:$B$3564,$A$2:$A$3564,"="&amp;E1028))</f>
        <v>28.41</v>
      </c>
      <c r="K1028" s="2">
        <f>SUMIFS($J$2:$J$3564,$A$2:$A$3564,"&gt;"&amp;E1028,$A$2:$A$3564,"&lt;="&amp;A1028)</f>
        <v>0</v>
      </c>
      <c r="L1028" s="2">
        <f t="shared" si="125"/>
        <v>0</v>
      </c>
      <c r="M1028" s="2">
        <f t="shared" si="126"/>
        <v>1</v>
      </c>
      <c r="N1028">
        <f t="shared" si="127"/>
        <v>-1.3109133699707223</v>
      </c>
    </row>
    <row r="1029" spans="1:14" x14ac:dyDescent="0.3">
      <c r="A1029" s="1">
        <v>40192</v>
      </c>
      <c r="B1029">
        <v>27.76</v>
      </c>
      <c r="D1029">
        <f t="shared" si="128"/>
        <v>4</v>
      </c>
      <c r="E1029" s="1">
        <f t="shared" si="121"/>
        <v>40185</v>
      </c>
      <c r="F1029" s="1">
        <f t="shared" si="122"/>
        <v>40184</v>
      </c>
      <c r="G1029" s="1">
        <f t="shared" si="123"/>
        <v>40183</v>
      </c>
      <c r="H1029" s="1">
        <f t="shared" si="124"/>
        <v>40182</v>
      </c>
      <c r="I1029" s="2">
        <f>IF(SUMIFS($B$2:$B$3564,$A$2:$A$3564,"="&amp;E1029)=0,IF(SUMIFS($B$2:$B$3564,$A$2:$A$3564,"="&amp;F1029)=0,IF(SUMIFS($B$2:$B$3564,$A$2:$A$3564,"="&amp;G1029)=0,SUMIFS($B$2:$B$3564,$A$2:$A$3564,"="&amp;H1029),SUMIFS($B$2:$B$3564,$A$2:$A$3564,"="&amp;G1029)),SUMIFS($B$2:$B$3564,$A$2:$A$3564,"="&amp;F1029)),SUMIFS($B$2:$B$3564,$A$2:$A$3564,"="&amp;E1029))</f>
        <v>28</v>
      </c>
      <c r="K1029" s="2">
        <f>SUMIFS($J$2:$J$3564,$A$2:$A$3564,"&gt;"&amp;E1029,$A$2:$A$3564,"&lt;="&amp;A1029)</f>
        <v>0</v>
      </c>
      <c r="L1029" s="2">
        <f t="shared" si="125"/>
        <v>0</v>
      </c>
      <c r="M1029" s="2">
        <f t="shared" si="126"/>
        <v>1</v>
      </c>
      <c r="N1029">
        <f t="shared" si="127"/>
        <v>-0.86083745366001641</v>
      </c>
    </row>
    <row r="1030" spans="1:14" x14ac:dyDescent="0.3">
      <c r="A1030" s="1">
        <v>40193</v>
      </c>
      <c r="B1030">
        <v>27.62</v>
      </c>
      <c r="D1030">
        <f t="shared" si="128"/>
        <v>5</v>
      </c>
      <c r="E1030" s="1">
        <f t="shared" si="121"/>
        <v>40186</v>
      </c>
      <c r="F1030" s="1">
        <f t="shared" si="122"/>
        <v>40185</v>
      </c>
      <c r="G1030" s="1">
        <f t="shared" si="123"/>
        <v>40184</v>
      </c>
      <c r="H1030" s="1">
        <f t="shared" si="124"/>
        <v>40183</v>
      </c>
      <c r="I1030" s="2">
        <f>IF(SUMIFS($B$2:$B$3564,$A$2:$A$3564,"="&amp;E1030)=0,IF(SUMIFS($B$2:$B$3564,$A$2:$A$3564,"="&amp;F1030)=0,IF(SUMIFS($B$2:$B$3564,$A$2:$A$3564,"="&amp;G1030)=0,SUMIFS($B$2:$B$3564,$A$2:$A$3564,"="&amp;H1030),SUMIFS($B$2:$B$3564,$A$2:$A$3564,"="&amp;G1030)),SUMIFS($B$2:$B$3564,$A$2:$A$3564,"="&amp;F1030)),SUMIFS($B$2:$B$3564,$A$2:$A$3564,"="&amp;E1030))</f>
        <v>27.53</v>
      </c>
      <c r="K1030" s="2">
        <f>SUMIFS($J$2:$J$3564,$A$2:$A$3564,"&gt;"&amp;E1030,$A$2:$A$3564,"&lt;="&amp;A1030)</f>
        <v>0</v>
      </c>
      <c r="L1030" s="2">
        <f t="shared" si="125"/>
        <v>0</v>
      </c>
      <c r="M1030" s="2">
        <f t="shared" si="126"/>
        <v>1</v>
      </c>
      <c r="N1030">
        <f t="shared" si="127"/>
        <v>0.32638288266300569</v>
      </c>
    </row>
    <row r="1031" spans="1:14" x14ac:dyDescent="0.3">
      <c r="A1031" s="1">
        <v>40197</v>
      </c>
      <c r="B1031">
        <v>28.98</v>
      </c>
      <c r="D1031">
        <f t="shared" si="128"/>
        <v>2</v>
      </c>
      <c r="E1031" s="1">
        <f t="shared" si="121"/>
        <v>40190</v>
      </c>
      <c r="F1031" s="1">
        <f t="shared" si="122"/>
        <v>40189</v>
      </c>
      <c r="G1031" s="1">
        <f t="shared" si="123"/>
        <v>40188</v>
      </c>
      <c r="H1031" s="1">
        <f t="shared" si="124"/>
        <v>40187</v>
      </c>
      <c r="I1031" s="2">
        <f>IF(SUMIFS($B$2:$B$3564,$A$2:$A$3564,"="&amp;E1031)=0,IF(SUMIFS($B$2:$B$3564,$A$2:$A$3564,"="&amp;F1031)=0,IF(SUMIFS($B$2:$B$3564,$A$2:$A$3564,"="&amp;G1031)=0,SUMIFS($B$2:$B$3564,$A$2:$A$3564,"="&amp;H1031),SUMIFS($B$2:$B$3564,$A$2:$A$3564,"="&amp;G1031)),SUMIFS($B$2:$B$3564,$A$2:$A$3564,"="&amp;F1031)),SUMIFS($B$2:$B$3564,$A$2:$A$3564,"="&amp;E1031))</f>
        <v>27.36</v>
      </c>
      <c r="K1031" s="2">
        <f>SUMIFS($J$2:$J$3564,$A$2:$A$3564,"&gt;"&amp;E1031,$A$2:$A$3564,"&lt;="&amp;A1031)</f>
        <v>0</v>
      </c>
      <c r="L1031" s="2">
        <f t="shared" si="125"/>
        <v>0</v>
      </c>
      <c r="M1031" s="2">
        <f t="shared" si="126"/>
        <v>1</v>
      </c>
      <c r="N1031">
        <f t="shared" si="127"/>
        <v>5.7523844138186728</v>
      </c>
    </row>
    <row r="1032" spans="1:14" x14ac:dyDescent="0.3">
      <c r="A1032" s="1">
        <v>40198</v>
      </c>
      <c r="B1032">
        <v>29.11</v>
      </c>
      <c r="D1032">
        <f t="shared" si="128"/>
        <v>3</v>
      </c>
      <c r="E1032" s="1">
        <f t="shared" ref="E1032:E1095" si="129">A1032-7</f>
        <v>40191</v>
      </c>
      <c r="F1032" s="1">
        <f t="shared" si="122"/>
        <v>40190</v>
      </c>
      <c r="G1032" s="1">
        <f t="shared" si="123"/>
        <v>40189</v>
      </c>
      <c r="H1032" s="1">
        <f t="shared" si="124"/>
        <v>40188</v>
      </c>
      <c r="I1032" s="2">
        <f>IF(SUMIFS($B$2:$B$3564,$A$2:$A$3564,"="&amp;E1032)=0,IF(SUMIFS($B$2:$B$3564,$A$2:$A$3564,"="&amp;F1032)=0,IF(SUMIFS($B$2:$B$3564,$A$2:$A$3564,"="&amp;G1032)=0,SUMIFS($B$2:$B$3564,$A$2:$A$3564,"="&amp;H1032),SUMIFS($B$2:$B$3564,$A$2:$A$3564,"="&amp;G1032)),SUMIFS($B$2:$B$3564,$A$2:$A$3564,"="&amp;F1032)),SUMIFS($B$2:$B$3564,$A$2:$A$3564,"="&amp;E1032))</f>
        <v>28.04</v>
      </c>
      <c r="K1032" s="2">
        <f>SUMIFS($J$2:$J$3564,$A$2:$A$3564,"&gt;"&amp;E1032,$A$2:$A$3564,"&lt;="&amp;A1032)</f>
        <v>0</v>
      </c>
      <c r="L1032" s="2">
        <f t="shared" si="125"/>
        <v>0</v>
      </c>
      <c r="M1032" s="2">
        <f t="shared" si="126"/>
        <v>1</v>
      </c>
      <c r="N1032">
        <f t="shared" si="127"/>
        <v>3.7449695591142538</v>
      </c>
    </row>
    <row r="1033" spans="1:14" x14ac:dyDescent="0.3">
      <c r="A1033" s="1">
        <v>40199</v>
      </c>
      <c r="B1033">
        <v>29.26</v>
      </c>
      <c r="D1033">
        <f t="shared" si="128"/>
        <v>4</v>
      </c>
      <c r="E1033" s="1">
        <f t="shared" si="129"/>
        <v>40192</v>
      </c>
      <c r="F1033" s="1">
        <f t="shared" ref="F1033:F1096" si="130">E1033-1</f>
        <v>40191</v>
      </c>
      <c r="G1033" s="1">
        <f t="shared" ref="G1033:G1096" si="131">E1033-2</f>
        <v>40190</v>
      </c>
      <c r="H1033" s="1">
        <f t="shared" ref="H1033:H1096" si="132">E1033-3</f>
        <v>40189</v>
      </c>
      <c r="I1033" s="2">
        <f>IF(SUMIFS($B$2:$B$3564,$A$2:$A$3564,"="&amp;E1033)=0,IF(SUMIFS($B$2:$B$3564,$A$2:$A$3564,"="&amp;F1033)=0,IF(SUMIFS($B$2:$B$3564,$A$2:$A$3564,"="&amp;G1033)=0,SUMIFS($B$2:$B$3564,$A$2:$A$3564,"="&amp;H1033),SUMIFS($B$2:$B$3564,$A$2:$A$3564,"="&amp;G1033)),SUMIFS($B$2:$B$3564,$A$2:$A$3564,"="&amp;F1033)),SUMIFS($B$2:$B$3564,$A$2:$A$3564,"="&amp;E1033))</f>
        <v>27.76</v>
      </c>
      <c r="K1033" s="2">
        <f>SUMIFS($J$2:$J$3564,$A$2:$A$3564,"&gt;"&amp;E1033,$A$2:$A$3564,"&lt;="&amp;A1033)</f>
        <v>0</v>
      </c>
      <c r="L1033" s="2">
        <f t="shared" si="125"/>
        <v>0</v>
      </c>
      <c r="M1033" s="2">
        <f t="shared" si="126"/>
        <v>1</v>
      </c>
      <c r="N1033">
        <f t="shared" si="127"/>
        <v>5.2625259953374393</v>
      </c>
    </row>
    <row r="1034" spans="1:14" x14ac:dyDescent="0.3">
      <c r="A1034" s="1">
        <v>40200</v>
      </c>
      <c r="B1034">
        <v>28.78</v>
      </c>
      <c r="D1034">
        <f t="shared" si="128"/>
        <v>5</v>
      </c>
      <c r="E1034" s="1">
        <f t="shared" si="129"/>
        <v>40193</v>
      </c>
      <c r="F1034" s="1">
        <f t="shared" si="130"/>
        <v>40192</v>
      </c>
      <c r="G1034" s="1">
        <f t="shared" si="131"/>
        <v>40191</v>
      </c>
      <c r="H1034" s="1">
        <f t="shared" si="132"/>
        <v>40190</v>
      </c>
      <c r="I1034" s="2">
        <f>IF(SUMIFS($B$2:$B$3564,$A$2:$A$3564,"="&amp;E1034)=0,IF(SUMIFS($B$2:$B$3564,$A$2:$A$3564,"="&amp;F1034)=0,IF(SUMIFS($B$2:$B$3564,$A$2:$A$3564,"="&amp;G1034)=0,SUMIFS($B$2:$B$3564,$A$2:$A$3564,"="&amp;H1034),SUMIFS($B$2:$B$3564,$A$2:$A$3564,"="&amp;G1034)),SUMIFS($B$2:$B$3564,$A$2:$A$3564,"="&amp;F1034)),SUMIFS($B$2:$B$3564,$A$2:$A$3564,"="&amp;E1034))</f>
        <v>27.62</v>
      </c>
      <c r="K1034" s="2">
        <f>SUMIFS($J$2:$J$3564,$A$2:$A$3564,"&gt;"&amp;E1034,$A$2:$A$3564,"&lt;="&amp;A1034)</f>
        <v>0</v>
      </c>
      <c r="L1034" s="2">
        <f t="shared" ref="L1034:L1097" si="133">IF(K1034&lt;&gt;0,LOOKUP(K1034,C1028:C1034,B1028:B1034),0)</f>
        <v>0</v>
      </c>
      <c r="M1034" s="2">
        <f t="shared" ref="M1034:M1097" si="134">IF(K1034&lt;&gt;0,L1034/K1034,1)</f>
        <v>1</v>
      </c>
      <c r="N1034">
        <f t="shared" ref="N1034:N1097" si="135">LN(B1034*M1034/I1034)*100</f>
        <v>4.1140553478075788</v>
      </c>
    </row>
    <row r="1035" spans="1:14" x14ac:dyDescent="0.3">
      <c r="A1035" s="1">
        <v>40203</v>
      </c>
      <c r="B1035">
        <v>29.8</v>
      </c>
      <c r="D1035">
        <f t="shared" si="128"/>
        <v>1</v>
      </c>
      <c r="E1035" s="1">
        <f t="shared" si="129"/>
        <v>40196</v>
      </c>
      <c r="F1035" s="1">
        <f t="shared" si="130"/>
        <v>40195</v>
      </c>
      <c r="G1035" s="1">
        <f t="shared" si="131"/>
        <v>40194</v>
      </c>
      <c r="H1035" s="1">
        <f t="shared" si="132"/>
        <v>40193</v>
      </c>
      <c r="I1035" s="2">
        <f>IF(SUMIFS($B$2:$B$3564,$A$2:$A$3564,"="&amp;E1035)=0,IF(SUMIFS($B$2:$B$3564,$A$2:$A$3564,"="&amp;F1035)=0,IF(SUMIFS($B$2:$B$3564,$A$2:$A$3564,"="&amp;G1035)=0,SUMIFS($B$2:$B$3564,$A$2:$A$3564,"="&amp;H1035),SUMIFS($B$2:$B$3564,$A$2:$A$3564,"="&amp;G1035)),SUMIFS($B$2:$B$3564,$A$2:$A$3564,"="&amp;F1035)),SUMIFS($B$2:$B$3564,$A$2:$A$3564,"="&amp;E1035))</f>
        <v>27.62</v>
      </c>
      <c r="K1035" s="2">
        <f>SUMIFS($J$2:$J$3564,$A$2:$A$3564,"&gt;"&amp;E1035,$A$2:$A$3564,"&lt;="&amp;A1035)</f>
        <v>0</v>
      </c>
      <c r="L1035" s="2">
        <f t="shared" si="133"/>
        <v>0</v>
      </c>
      <c r="M1035" s="2">
        <f t="shared" si="134"/>
        <v>1</v>
      </c>
      <c r="N1035">
        <f t="shared" si="135"/>
        <v>7.5968245530212739</v>
      </c>
    </row>
    <row r="1036" spans="1:14" x14ac:dyDescent="0.3">
      <c r="A1036" s="1">
        <v>40204</v>
      </c>
      <c r="B1036">
        <v>29.3</v>
      </c>
      <c r="D1036">
        <f t="shared" si="128"/>
        <v>2</v>
      </c>
      <c r="E1036" s="1">
        <f t="shared" si="129"/>
        <v>40197</v>
      </c>
      <c r="F1036" s="1">
        <f t="shared" si="130"/>
        <v>40196</v>
      </c>
      <c r="G1036" s="1">
        <f t="shared" si="131"/>
        <v>40195</v>
      </c>
      <c r="H1036" s="1">
        <f t="shared" si="132"/>
        <v>40194</v>
      </c>
      <c r="I1036" s="2">
        <f>IF(SUMIFS($B$2:$B$3564,$A$2:$A$3564,"="&amp;E1036)=0,IF(SUMIFS($B$2:$B$3564,$A$2:$A$3564,"="&amp;F1036)=0,IF(SUMIFS($B$2:$B$3564,$A$2:$A$3564,"="&amp;G1036)=0,SUMIFS($B$2:$B$3564,$A$2:$A$3564,"="&amp;H1036),SUMIFS($B$2:$B$3564,$A$2:$A$3564,"="&amp;G1036)),SUMIFS($B$2:$B$3564,$A$2:$A$3564,"="&amp;F1036)),SUMIFS($B$2:$B$3564,$A$2:$A$3564,"="&amp;E1036))</f>
        <v>28.98</v>
      </c>
      <c r="K1036" s="2">
        <f>SUMIFS($J$2:$J$3564,$A$2:$A$3564,"&gt;"&amp;E1036,$A$2:$A$3564,"&lt;="&amp;A1036)</f>
        <v>0</v>
      </c>
      <c r="L1036" s="2">
        <f t="shared" si="133"/>
        <v>0</v>
      </c>
      <c r="M1036" s="2">
        <f t="shared" si="134"/>
        <v>1</v>
      </c>
      <c r="N1036">
        <f t="shared" si="135"/>
        <v>1.0981579130485226</v>
      </c>
    </row>
    <row r="1037" spans="1:14" x14ac:dyDescent="0.3">
      <c r="A1037" s="1">
        <v>40205</v>
      </c>
      <c r="B1037">
        <v>28.36</v>
      </c>
      <c r="D1037">
        <f t="shared" si="128"/>
        <v>3</v>
      </c>
      <c r="E1037" s="1">
        <f t="shared" si="129"/>
        <v>40198</v>
      </c>
      <c r="F1037" s="1">
        <f t="shared" si="130"/>
        <v>40197</v>
      </c>
      <c r="G1037" s="1">
        <f t="shared" si="131"/>
        <v>40196</v>
      </c>
      <c r="H1037" s="1">
        <f t="shared" si="132"/>
        <v>40195</v>
      </c>
      <c r="I1037" s="2">
        <f>IF(SUMIFS($B$2:$B$3564,$A$2:$A$3564,"="&amp;E1037)=0,IF(SUMIFS($B$2:$B$3564,$A$2:$A$3564,"="&amp;F1037)=0,IF(SUMIFS($B$2:$B$3564,$A$2:$A$3564,"="&amp;G1037)=0,SUMIFS($B$2:$B$3564,$A$2:$A$3564,"="&amp;H1037),SUMIFS($B$2:$B$3564,$A$2:$A$3564,"="&amp;G1037)),SUMIFS($B$2:$B$3564,$A$2:$A$3564,"="&amp;F1037)),SUMIFS($B$2:$B$3564,$A$2:$A$3564,"="&amp;E1037))</f>
        <v>29.11</v>
      </c>
      <c r="K1037" s="2">
        <f>SUMIFS($J$2:$J$3564,$A$2:$A$3564,"&gt;"&amp;E1037,$A$2:$A$3564,"&lt;="&amp;A1037)</f>
        <v>0</v>
      </c>
      <c r="L1037" s="2">
        <f t="shared" si="133"/>
        <v>0</v>
      </c>
      <c r="M1037" s="2">
        <f t="shared" si="134"/>
        <v>1</v>
      </c>
      <c r="N1037">
        <f t="shared" si="135"/>
        <v>-2.6102056093605097</v>
      </c>
    </row>
    <row r="1038" spans="1:14" x14ac:dyDescent="0.3">
      <c r="A1038" s="1">
        <v>40206</v>
      </c>
      <c r="B1038">
        <v>29</v>
      </c>
      <c r="D1038">
        <f t="shared" si="128"/>
        <v>4</v>
      </c>
      <c r="E1038" s="1">
        <f t="shared" si="129"/>
        <v>40199</v>
      </c>
      <c r="F1038" s="1">
        <f t="shared" si="130"/>
        <v>40198</v>
      </c>
      <c r="G1038" s="1">
        <f t="shared" si="131"/>
        <v>40197</v>
      </c>
      <c r="H1038" s="1">
        <f t="shared" si="132"/>
        <v>40196</v>
      </c>
      <c r="I1038" s="2">
        <f>IF(SUMIFS($B$2:$B$3564,$A$2:$A$3564,"="&amp;E1038)=0,IF(SUMIFS($B$2:$B$3564,$A$2:$A$3564,"="&amp;F1038)=0,IF(SUMIFS($B$2:$B$3564,$A$2:$A$3564,"="&amp;G1038)=0,SUMIFS($B$2:$B$3564,$A$2:$A$3564,"="&amp;H1038),SUMIFS($B$2:$B$3564,$A$2:$A$3564,"="&amp;G1038)),SUMIFS($B$2:$B$3564,$A$2:$A$3564,"="&amp;F1038)),SUMIFS($B$2:$B$3564,$A$2:$A$3564,"="&amp;E1038))</f>
        <v>29.26</v>
      </c>
      <c r="K1038" s="2">
        <f>SUMIFS($J$2:$J$3564,$A$2:$A$3564,"&gt;"&amp;E1038,$A$2:$A$3564,"&lt;="&amp;A1038)</f>
        <v>0</v>
      </c>
      <c r="L1038" s="2">
        <f t="shared" si="133"/>
        <v>0</v>
      </c>
      <c r="M1038" s="2">
        <f t="shared" si="134"/>
        <v>1</v>
      </c>
      <c r="N1038">
        <f t="shared" si="135"/>
        <v>-0.89255656055042387</v>
      </c>
    </row>
    <row r="1039" spans="1:14" x14ac:dyDescent="0.3">
      <c r="A1039" s="1">
        <v>40207</v>
      </c>
      <c r="B1039">
        <v>29.9</v>
      </c>
      <c r="D1039">
        <f t="shared" si="128"/>
        <v>5</v>
      </c>
      <c r="E1039" s="1">
        <f t="shared" si="129"/>
        <v>40200</v>
      </c>
      <c r="F1039" s="1">
        <f t="shared" si="130"/>
        <v>40199</v>
      </c>
      <c r="G1039" s="1">
        <f t="shared" si="131"/>
        <v>40198</v>
      </c>
      <c r="H1039" s="1">
        <f t="shared" si="132"/>
        <v>40197</v>
      </c>
      <c r="I1039" s="2">
        <f>IF(SUMIFS($B$2:$B$3564,$A$2:$A$3564,"="&amp;E1039)=0,IF(SUMIFS($B$2:$B$3564,$A$2:$A$3564,"="&amp;F1039)=0,IF(SUMIFS($B$2:$B$3564,$A$2:$A$3564,"="&amp;G1039)=0,SUMIFS($B$2:$B$3564,$A$2:$A$3564,"="&amp;H1039),SUMIFS($B$2:$B$3564,$A$2:$A$3564,"="&amp;G1039)),SUMIFS($B$2:$B$3564,$A$2:$A$3564,"="&amp;F1039)),SUMIFS($B$2:$B$3564,$A$2:$A$3564,"="&amp;E1039))</f>
        <v>28.78</v>
      </c>
      <c r="K1039" s="2">
        <f>SUMIFS($J$2:$J$3564,$A$2:$A$3564,"&gt;"&amp;E1039,$A$2:$A$3564,"&lt;="&amp;A1039)</f>
        <v>0</v>
      </c>
      <c r="L1039" s="2">
        <f t="shared" si="133"/>
        <v>0</v>
      </c>
      <c r="M1039" s="2">
        <f t="shared" si="134"/>
        <v>1</v>
      </c>
      <c r="N1039">
        <f t="shared" si="135"/>
        <v>3.817777893741884</v>
      </c>
    </row>
    <row r="1040" spans="1:14" x14ac:dyDescent="0.3">
      <c r="A1040" s="1">
        <v>40210</v>
      </c>
      <c r="B1040">
        <v>29.28</v>
      </c>
      <c r="D1040">
        <f t="shared" si="128"/>
        <v>1</v>
      </c>
      <c r="E1040" s="1">
        <f t="shared" si="129"/>
        <v>40203</v>
      </c>
      <c r="F1040" s="1">
        <f t="shared" si="130"/>
        <v>40202</v>
      </c>
      <c r="G1040" s="1">
        <f t="shared" si="131"/>
        <v>40201</v>
      </c>
      <c r="H1040" s="1">
        <f t="shared" si="132"/>
        <v>40200</v>
      </c>
      <c r="I1040" s="2">
        <f>IF(SUMIFS($B$2:$B$3564,$A$2:$A$3564,"="&amp;E1040)=0,IF(SUMIFS($B$2:$B$3564,$A$2:$A$3564,"="&amp;F1040)=0,IF(SUMIFS($B$2:$B$3564,$A$2:$A$3564,"="&amp;G1040)=0,SUMIFS($B$2:$B$3564,$A$2:$A$3564,"="&amp;H1040),SUMIFS($B$2:$B$3564,$A$2:$A$3564,"="&amp;G1040)),SUMIFS($B$2:$B$3564,$A$2:$A$3564,"="&amp;F1040)),SUMIFS($B$2:$B$3564,$A$2:$A$3564,"="&amp;E1040))</f>
        <v>29.8</v>
      </c>
      <c r="K1040" s="2">
        <f>SUMIFS($J$2:$J$3564,$A$2:$A$3564,"&gt;"&amp;E1040,$A$2:$A$3564,"&lt;="&amp;A1040)</f>
        <v>0</v>
      </c>
      <c r="L1040" s="2">
        <f t="shared" si="133"/>
        <v>0</v>
      </c>
      <c r="M1040" s="2">
        <f t="shared" si="134"/>
        <v>1</v>
      </c>
      <c r="N1040">
        <f t="shared" si="135"/>
        <v>-1.7603704418247976</v>
      </c>
    </row>
    <row r="1041" spans="1:14" x14ac:dyDescent="0.3">
      <c r="A1041" s="1">
        <v>40211</v>
      </c>
      <c r="B1041">
        <v>29.4</v>
      </c>
      <c r="D1041">
        <f t="shared" si="128"/>
        <v>2</v>
      </c>
      <c r="E1041" s="1">
        <f t="shared" si="129"/>
        <v>40204</v>
      </c>
      <c r="F1041" s="1">
        <f t="shared" si="130"/>
        <v>40203</v>
      </c>
      <c r="G1041" s="1">
        <f t="shared" si="131"/>
        <v>40202</v>
      </c>
      <c r="H1041" s="1">
        <f t="shared" si="132"/>
        <v>40201</v>
      </c>
      <c r="I1041" s="2">
        <f>IF(SUMIFS($B$2:$B$3564,$A$2:$A$3564,"="&amp;E1041)=0,IF(SUMIFS($B$2:$B$3564,$A$2:$A$3564,"="&amp;F1041)=0,IF(SUMIFS($B$2:$B$3564,$A$2:$A$3564,"="&amp;G1041)=0,SUMIFS($B$2:$B$3564,$A$2:$A$3564,"="&amp;H1041),SUMIFS($B$2:$B$3564,$A$2:$A$3564,"="&amp;G1041)),SUMIFS($B$2:$B$3564,$A$2:$A$3564,"="&amp;F1041)),SUMIFS($B$2:$B$3564,$A$2:$A$3564,"="&amp;E1041))</f>
        <v>29.3</v>
      </c>
      <c r="K1041" s="2">
        <f>SUMIFS($J$2:$J$3564,$A$2:$A$3564,"&gt;"&amp;E1041,$A$2:$A$3564,"&lt;="&amp;A1041)</f>
        <v>0</v>
      </c>
      <c r="L1041" s="2">
        <f t="shared" si="133"/>
        <v>0</v>
      </c>
      <c r="M1041" s="2">
        <f t="shared" si="134"/>
        <v>1</v>
      </c>
      <c r="N1041">
        <f t="shared" si="135"/>
        <v>0.34071583216141343</v>
      </c>
    </row>
    <row r="1042" spans="1:14" x14ac:dyDescent="0.3">
      <c r="A1042" s="1">
        <v>40212</v>
      </c>
      <c r="B1042">
        <v>28.58</v>
      </c>
      <c r="D1042">
        <f t="shared" si="128"/>
        <v>3</v>
      </c>
      <c r="E1042" s="1">
        <f t="shared" si="129"/>
        <v>40205</v>
      </c>
      <c r="F1042" s="1">
        <f t="shared" si="130"/>
        <v>40204</v>
      </c>
      <c r="G1042" s="1">
        <f t="shared" si="131"/>
        <v>40203</v>
      </c>
      <c r="H1042" s="1">
        <f t="shared" si="132"/>
        <v>40202</v>
      </c>
      <c r="I1042" s="2">
        <f>IF(SUMIFS($B$2:$B$3564,$A$2:$A$3564,"="&amp;E1042)=0,IF(SUMIFS($B$2:$B$3564,$A$2:$A$3564,"="&amp;F1042)=0,IF(SUMIFS($B$2:$B$3564,$A$2:$A$3564,"="&amp;G1042)=0,SUMIFS($B$2:$B$3564,$A$2:$A$3564,"="&amp;H1042),SUMIFS($B$2:$B$3564,$A$2:$A$3564,"="&amp;G1042)),SUMIFS($B$2:$B$3564,$A$2:$A$3564,"="&amp;F1042)),SUMIFS($B$2:$B$3564,$A$2:$A$3564,"="&amp;E1042))</f>
        <v>28.36</v>
      </c>
      <c r="K1042" s="2">
        <f>SUMIFS($J$2:$J$3564,$A$2:$A$3564,"&gt;"&amp;E1042,$A$2:$A$3564,"&lt;="&amp;A1042)</f>
        <v>0</v>
      </c>
      <c r="L1042" s="2">
        <f t="shared" si="133"/>
        <v>0</v>
      </c>
      <c r="M1042" s="2">
        <f t="shared" si="134"/>
        <v>1</v>
      </c>
      <c r="N1042">
        <f t="shared" si="135"/>
        <v>0.77274708377944756</v>
      </c>
    </row>
    <row r="1043" spans="1:14" x14ac:dyDescent="0.3">
      <c r="A1043" s="1">
        <v>40213</v>
      </c>
      <c r="B1043">
        <v>27.64</v>
      </c>
      <c r="D1043">
        <f t="shared" si="128"/>
        <v>4</v>
      </c>
      <c r="E1043" s="1">
        <f t="shared" si="129"/>
        <v>40206</v>
      </c>
      <c r="F1043" s="1">
        <f t="shared" si="130"/>
        <v>40205</v>
      </c>
      <c r="G1043" s="1">
        <f t="shared" si="131"/>
        <v>40204</v>
      </c>
      <c r="H1043" s="1">
        <f t="shared" si="132"/>
        <v>40203</v>
      </c>
      <c r="I1043" s="2">
        <f>IF(SUMIFS($B$2:$B$3564,$A$2:$A$3564,"="&amp;E1043)=0,IF(SUMIFS($B$2:$B$3564,$A$2:$A$3564,"="&amp;F1043)=0,IF(SUMIFS($B$2:$B$3564,$A$2:$A$3564,"="&amp;G1043)=0,SUMIFS($B$2:$B$3564,$A$2:$A$3564,"="&amp;H1043),SUMIFS($B$2:$B$3564,$A$2:$A$3564,"="&amp;G1043)),SUMIFS($B$2:$B$3564,$A$2:$A$3564,"="&amp;F1043)),SUMIFS($B$2:$B$3564,$A$2:$A$3564,"="&amp;E1043))</f>
        <v>29</v>
      </c>
      <c r="K1043" s="2">
        <f>SUMIFS($J$2:$J$3564,$A$2:$A$3564,"&gt;"&amp;E1043,$A$2:$A$3564,"&lt;="&amp;A1043)</f>
        <v>0</v>
      </c>
      <c r="L1043" s="2">
        <f t="shared" si="133"/>
        <v>0</v>
      </c>
      <c r="M1043" s="2">
        <f t="shared" si="134"/>
        <v>1</v>
      </c>
      <c r="N1043">
        <f t="shared" si="135"/>
        <v>-4.8031831087004822</v>
      </c>
    </row>
    <row r="1044" spans="1:14" x14ac:dyDescent="0.3">
      <c r="A1044" s="1">
        <v>40214</v>
      </c>
      <c r="B1044">
        <v>26.17</v>
      </c>
      <c r="D1044">
        <f t="shared" si="128"/>
        <v>5</v>
      </c>
      <c r="E1044" s="1">
        <f t="shared" si="129"/>
        <v>40207</v>
      </c>
      <c r="F1044" s="1">
        <f t="shared" si="130"/>
        <v>40206</v>
      </c>
      <c r="G1044" s="1">
        <f t="shared" si="131"/>
        <v>40205</v>
      </c>
      <c r="H1044" s="1">
        <f t="shared" si="132"/>
        <v>40204</v>
      </c>
      <c r="I1044" s="2">
        <f>IF(SUMIFS($B$2:$B$3564,$A$2:$A$3564,"="&amp;E1044)=0,IF(SUMIFS($B$2:$B$3564,$A$2:$A$3564,"="&amp;F1044)=0,IF(SUMIFS($B$2:$B$3564,$A$2:$A$3564,"="&amp;G1044)=0,SUMIFS($B$2:$B$3564,$A$2:$A$3564,"="&amp;H1044),SUMIFS($B$2:$B$3564,$A$2:$A$3564,"="&amp;G1044)),SUMIFS($B$2:$B$3564,$A$2:$A$3564,"="&amp;F1044)),SUMIFS($B$2:$B$3564,$A$2:$A$3564,"="&amp;E1044))</f>
        <v>29.9</v>
      </c>
      <c r="K1044" s="2">
        <f>SUMIFS($J$2:$J$3564,$A$2:$A$3564,"&gt;"&amp;E1044,$A$2:$A$3564,"&lt;="&amp;A1044)</f>
        <v>0</v>
      </c>
      <c r="L1044" s="2">
        <f t="shared" si="133"/>
        <v>0</v>
      </c>
      <c r="M1044" s="2">
        <f t="shared" si="134"/>
        <v>1</v>
      </c>
      <c r="N1044">
        <f t="shared" si="135"/>
        <v>-13.324476385458613</v>
      </c>
    </row>
    <row r="1045" spans="1:14" x14ac:dyDescent="0.3">
      <c r="A1045" s="1">
        <v>40217</v>
      </c>
      <c r="B1045">
        <v>26.6</v>
      </c>
      <c r="D1045">
        <f t="shared" si="128"/>
        <v>1</v>
      </c>
      <c r="E1045" s="1">
        <f t="shared" si="129"/>
        <v>40210</v>
      </c>
      <c r="F1045" s="1">
        <f t="shared" si="130"/>
        <v>40209</v>
      </c>
      <c r="G1045" s="1">
        <f t="shared" si="131"/>
        <v>40208</v>
      </c>
      <c r="H1045" s="1">
        <f t="shared" si="132"/>
        <v>40207</v>
      </c>
      <c r="I1045" s="2">
        <f>IF(SUMIFS($B$2:$B$3564,$A$2:$A$3564,"="&amp;E1045)=0,IF(SUMIFS($B$2:$B$3564,$A$2:$A$3564,"="&amp;F1045)=0,IF(SUMIFS($B$2:$B$3564,$A$2:$A$3564,"="&amp;G1045)=0,SUMIFS($B$2:$B$3564,$A$2:$A$3564,"="&amp;H1045),SUMIFS($B$2:$B$3564,$A$2:$A$3564,"="&amp;G1045)),SUMIFS($B$2:$B$3564,$A$2:$A$3564,"="&amp;F1045)),SUMIFS($B$2:$B$3564,$A$2:$A$3564,"="&amp;E1045))</f>
        <v>29.28</v>
      </c>
      <c r="K1045" s="2">
        <f>SUMIFS($J$2:$J$3564,$A$2:$A$3564,"&gt;"&amp;E1045,$A$2:$A$3564,"&lt;="&amp;A1045)</f>
        <v>0</v>
      </c>
      <c r="L1045" s="2">
        <f t="shared" si="133"/>
        <v>0</v>
      </c>
      <c r="M1045" s="2">
        <f t="shared" si="134"/>
        <v>1</v>
      </c>
      <c r="N1045">
        <f t="shared" si="135"/>
        <v>-9.5993473305457346</v>
      </c>
    </row>
    <row r="1046" spans="1:14" x14ac:dyDescent="0.3">
      <c r="A1046" s="1">
        <v>40218</v>
      </c>
      <c r="B1046">
        <v>27.07</v>
      </c>
      <c r="C1046">
        <v>26.2</v>
      </c>
      <c r="D1046">
        <f t="shared" si="128"/>
        <v>2</v>
      </c>
      <c r="E1046" s="1">
        <f t="shared" si="129"/>
        <v>40211</v>
      </c>
      <c r="F1046" s="1">
        <f t="shared" si="130"/>
        <v>40210</v>
      </c>
      <c r="G1046" s="1">
        <f t="shared" si="131"/>
        <v>40209</v>
      </c>
      <c r="H1046" s="1">
        <f t="shared" si="132"/>
        <v>40208</v>
      </c>
      <c r="I1046" s="2">
        <f>IF(SUMIFS($B$2:$B$3564,$A$2:$A$3564,"="&amp;E1046)=0,IF(SUMIFS($B$2:$B$3564,$A$2:$A$3564,"="&amp;F1046)=0,IF(SUMIFS($B$2:$B$3564,$A$2:$A$3564,"="&amp;G1046)=0,SUMIFS($B$2:$B$3564,$A$2:$A$3564,"="&amp;H1046),SUMIFS($B$2:$B$3564,$A$2:$A$3564,"="&amp;G1046)),SUMIFS($B$2:$B$3564,$A$2:$A$3564,"="&amp;F1046)),SUMIFS($B$2:$B$3564,$A$2:$A$3564,"="&amp;E1046))</f>
        <v>29.4</v>
      </c>
      <c r="K1046" s="2">
        <f>SUMIFS($J$2:$J$3564,$A$2:$A$3564,"&gt;"&amp;E1046,$A$2:$A$3564,"&lt;="&amp;A1046)</f>
        <v>0</v>
      </c>
      <c r="L1046" s="2">
        <f t="shared" si="133"/>
        <v>0</v>
      </c>
      <c r="M1046" s="2">
        <f t="shared" si="134"/>
        <v>1</v>
      </c>
      <c r="N1046">
        <f t="shared" si="135"/>
        <v>-8.2568570718426102</v>
      </c>
    </row>
    <row r="1047" spans="1:14" x14ac:dyDescent="0.3">
      <c r="A1047" s="1">
        <v>40219</v>
      </c>
      <c r="B1047">
        <v>25.93</v>
      </c>
      <c r="D1047">
        <f t="shared" si="128"/>
        <v>3</v>
      </c>
      <c r="E1047" s="1">
        <f t="shared" si="129"/>
        <v>40212</v>
      </c>
      <c r="F1047" s="1">
        <f t="shared" si="130"/>
        <v>40211</v>
      </c>
      <c r="G1047" s="1">
        <f t="shared" si="131"/>
        <v>40210</v>
      </c>
      <c r="H1047" s="1">
        <f t="shared" si="132"/>
        <v>40209</v>
      </c>
      <c r="I1047" s="2">
        <f>IF(SUMIFS($B$2:$B$3564,$A$2:$A$3564,"="&amp;E1047)=0,IF(SUMIFS($B$2:$B$3564,$A$2:$A$3564,"="&amp;F1047)=0,IF(SUMIFS($B$2:$B$3564,$A$2:$A$3564,"="&amp;G1047)=0,SUMIFS($B$2:$B$3564,$A$2:$A$3564,"="&amp;H1047),SUMIFS($B$2:$B$3564,$A$2:$A$3564,"="&amp;G1047)),SUMIFS($B$2:$B$3564,$A$2:$A$3564,"="&amp;F1047)),SUMIFS($B$2:$B$3564,$A$2:$A$3564,"="&amp;E1047))</f>
        <v>28.58</v>
      </c>
      <c r="J1047">
        <v>26.2</v>
      </c>
      <c r="K1047" s="2">
        <f>SUMIFS($J$2:$J$3564,$A$2:$A$3564,"&gt;"&amp;E1047,$A$2:$A$3564,"&lt;="&amp;A1047)</f>
        <v>26.2</v>
      </c>
      <c r="L1047" s="2">
        <f t="shared" si="133"/>
        <v>27.07</v>
      </c>
      <c r="M1047" s="2">
        <f t="shared" si="134"/>
        <v>1.033206106870229</v>
      </c>
      <c r="N1047">
        <f t="shared" si="135"/>
        <v>-6.4639880091989701</v>
      </c>
    </row>
    <row r="1048" spans="1:14" x14ac:dyDescent="0.3">
      <c r="A1048" s="1">
        <v>40220</v>
      </c>
      <c r="B1048">
        <v>26.9</v>
      </c>
      <c r="D1048">
        <f t="shared" si="128"/>
        <v>4</v>
      </c>
      <c r="E1048" s="1">
        <f t="shared" si="129"/>
        <v>40213</v>
      </c>
      <c r="F1048" s="1">
        <f t="shared" si="130"/>
        <v>40212</v>
      </c>
      <c r="G1048" s="1">
        <f t="shared" si="131"/>
        <v>40211</v>
      </c>
      <c r="H1048" s="1">
        <f t="shared" si="132"/>
        <v>40210</v>
      </c>
      <c r="I1048" s="2">
        <f>IF(SUMIFS($B$2:$B$3564,$A$2:$A$3564,"="&amp;E1048)=0,IF(SUMIFS($B$2:$B$3564,$A$2:$A$3564,"="&amp;F1048)=0,IF(SUMIFS($B$2:$B$3564,$A$2:$A$3564,"="&amp;G1048)=0,SUMIFS($B$2:$B$3564,$A$2:$A$3564,"="&amp;H1048),SUMIFS($B$2:$B$3564,$A$2:$A$3564,"="&amp;G1048)),SUMIFS($B$2:$B$3564,$A$2:$A$3564,"="&amp;F1048)),SUMIFS($B$2:$B$3564,$A$2:$A$3564,"="&amp;E1048))</f>
        <v>27.64</v>
      </c>
      <c r="K1048" s="2">
        <f>SUMIFS($J$2:$J$3564,$A$2:$A$3564,"&gt;"&amp;E1048,$A$2:$A$3564,"&lt;="&amp;A1048)</f>
        <v>26.2</v>
      </c>
      <c r="L1048" s="2">
        <f t="shared" si="133"/>
        <v>27.07</v>
      </c>
      <c r="M1048" s="2">
        <f t="shared" si="134"/>
        <v>1.033206106870229</v>
      </c>
      <c r="N1048">
        <f t="shared" si="135"/>
        <v>0.55289805674828973</v>
      </c>
    </row>
    <row r="1049" spans="1:14" x14ac:dyDescent="0.3">
      <c r="A1049" s="1">
        <v>40221</v>
      </c>
      <c r="B1049">
        <v>26.33</v>
      </c>
      <c r="D1049">
        <f t="shared" si="128"/>
        <v>5</v>
      </c>
      <c r="E1049" s="1">
        <f t="shared" si="129"/>
        <v>40214</v>
      </c>
      <c r="F1049" s="1">
        <f t="shared" si="130"/>
        <v>40213</v>
      </c>
      <c r="G1049" s="1">
        <f t="shared" si="131"/>
        <v>40212</v>
      </c>
      <c r="H1049" s="1">
        <f t="shared" si="132"/>
        <v>40211</v>
      </c>
      <c r="I1049" s="2">
        <f>IF(SUMIFS($B$2:$B$3564,$A$2:$A$3564,"="&amp;E1049)=0,IF(SUMIFS($B$2:$B$3564,$A$2:$A$3564,"="&amp;F1049)=0,IF(SUMIFS($B$2:$B$3564,$A$2:$A$3564,"="&amp;G1049)=0,SUMIFS($B$2:$B$3564,$A$2:$A$3564,"="&amp;H1049),SUMIFS($B$2:$B$3564,$A$2:$A$3564,"="&amp;G1049)),SUMIFS($B$2:$B$3564,$A$2:$A$3564,"="&amp;F1049)),SUMIFS($B$2:$B$3564,$A$2:$A$3564,"="&amp;E1049))</f>
        <v>26.17</v>
      </c>
      <c r="K1049" s="2">
        <f>SUMIFS($J$2:$J$3564,$A$2:$A$3564,"&gt;"&amp;E1049,$A$2:$A$3564,"&lt;="&amp;A1049)</f>
        <v>26.2</v>
      </c>
      <c r="L1049" s="2">
        <f t="shared" si="133"/>
        <v>27.07</v>
      </c>
      <c r="M1049" s="2">
        <f t="shared" si="134"/>
        <v>1.033206106870229</v>
      </c>
      <c r="N1049">
        <f t="shared" si="135"/>
        <v>3.8761949825322057</v>
      </c>
    </row>
    <row r="1050" spans="1:14" x14ac:dyDescent="0.3">
      <c r="A1050" s="1">
        <v>40225</v>
      </c>
      <c r="B1050">
        <v>26.78</v>
      </c>
      <c r="D1050">
        <f t="shared" si="128"/>
        <v>2</v>
      </c>
      <c r="E1050" s="1">
        <f t="shared" si="129"/>
        <v>40218</v>
      </c>
      <c r="F1050" s="1">
        <f t="shared" si="130"/>
        <v>40217</v>
      </c>
      <c r="G1050" s="1">
        <f t="shared" si="131"/>
        <v>40216</v>
      </c>
      <c r="H1050" s="1">
        <f t="shared" si="132"/>
        <v>40215</v>
      </c>
      <c r="I1050" s="2">
        <f>IF(SUMIFS($B$2:$B$3564,$A$2:$A$3564,"="&amp;E1050)=0,IF(SUMIFS($B$2:$B$3564,$A$2:$A$3564,"="&amp;F1050)=0,IF(SUMIFS($B$2:$B$3564,$A$2:$A$3564,"="&amp;G1050)=0,SUMIFS($B$2:$B$3564,$A$2:$A$3564,"="&amp;H1050),SUMIFS($B$2:$B$3564,$A$2:$A$3564,"="&amp;G1050)),SUMIFS($B$2:$B$3564,$A$2:$A$3564,"="&amp;F1050)),SUMIFS($B$2:$B$3564,$A$2:$A$3564,"="&amp;E1050))</f>
        <v>27.07</v>
      </c>
      <c r="K1050" s="2">
        <f>SUMIFS($J$2:$J$3564,$A$2:$A$3564,"&gt;"&amp;E1050,$A$2:$A$3564,"&lt;="&amp;A1050)</f>
        <v>26.2</v>
      </c>
      <c r="L1050" s="2">
        <f t="shared" si="133"/>
        <v>27.07</v>
      </c>
      <c r="M1050" s="2">
        <f t="shared" si="134"/>
        <v>1.033206106870229</v>
      </c>
      <c r="N1050">
        <f t="shared" si="135"/>
        <v>2.1895929495975173</v>
      </c>
    </row>
    <row r="1051" spans="1:14" x14ac:dyDescent="0.3">
      <c r="A1051" s="1">
        <v>40226</v>
      </c>
      <c r="B1051">
        <v>25.57</v>
      </c>
      <c r="D1051">
        <f t="shared" si="128"/>
        <v>3</v>
      </c>
      <c r="E1051" s="1">
        <f t="shared" si="129"/>
        <v>40219</v>
      </c>
      <c r="F1051" s="1">
        <f t="shared" si="130"/>
        <v>40218</v>
      </c>
      <c r="G1051" s="1">
        <f t="shared" si="131"/>
        <v>40217</v>
      </c>
      <c r="H1051" s="1">
        <f t="shared" si="132"/>
        <v>40216</v>
      </c>
      <c r="I1051" s="2">
        <f>IF(SUMIFS($B$2:$B$3564,$A$2:$A$3564,"="&amp;E1051)=0,IF(SUMIFS($B$2:$B$3564,$A$2:$A$3564,"="&amp;F1051)=0,IF(SUMIFS($B$2:$B$3564,$A$2:$A$3564,"="&amp;G1051)=0,SUMIFS($B$2:$B$3564,$A$2:$A$3564,"="&amp;H1051),SUMIFS($B$2:$B$3564,$A$2:$A$3564,"="&amp;G1051)),SUMIFS($B$2:$B$3564,$A$2:$A$3564,"="&amp;F1051)),SUMIFS($B$2:$B$3564,$A$2:$A$3564,"="&amp;E1051))</f>
        <v>25.93</v>
      </c>
      <c r="K1051" s="2">
        <f>SUMIFS($J$2:$J$3564,$A$2:$A$3564,"&gt;"&amp;E1051,$A$2:$A$3564,"&lt;="&amp;A1051)</f>
        <v>0</v>
      </c>
      <c r="L1051" s="2">
        <f t="shared" si="133"/>
        <v>0</v>
      </c>
      <c r="M1051" s="2">
        <f t="shared" si="134"/>
        <v>1</v>
      </c>
      <c r="N1051">
        <f t="shared" si="135"/>
        <v>-1.3980810247477777</v>
      </c>
    </row>
    <row r="1052" spans="1:14" x14ac:dyDescent="0.3">
      <c r="A1052" s="1">
        <v>40227</v>
      </c>
      <c r="B1052">
        <v>25.8</v>
      </c>
      <c r="D1052">
        <f t="shared" si="128"/>
        <v>4</v>
      </c>
      <c r="E1052" s="1">
        <f t="shared" si="129"/>
        <v>40220</v>
      </c>
      <c r="F1052" s="1">
        <f t="shared" si="130"/>
        <v>40219</v>
      </c>
      <c r="G1052" s="1">
        <f t="shared" si="131"/>
        <v>40218</v>
      </c>
      <c r="H1052" s="1">
        <f t="shared" si="132"/>
        <v>40217</v>
      </c>
      <c r="I1052" s="2">
        <f>IF(SUMIFS($B$2:$B$3564,$A$2:$A$3564,"="&amp;E1052)=0,IF(SUMIFS($B$2:$B$3564,$A$2:$A$3564,"="&amp;F1052)=0,IF(SUMIFS($B$2:$B$3564,$A$2:$A$3564,"="&amp;G1052)=0,SUMIFS($B$2:$B$3564,$A$2:$A$3564,"="&amp;H1052),SUMIFS($B$2:$B$3564,$A$2:$A$3564,"="&amp;G1052)),SUMIFS($B$2:$B$3564,$A$2:$A$3564,"="&amp;F1052)),SUMIFS($B$2:$B$3564,$A$2:$A$3564,"="&amp;E1052))</f>
        <v>26.9</v>
      </c>
      <c r="K1052" s="2">
        <f>SUMIFS($J$2:$J$3564,$A$2:$A$3564,"&gt;"&amp;E1052,$A$2:$A$3564,"&lt;="&amp;A1052)</f>
        <v>0</v>
      </c>
      <c r="L1052" s="2">
        <f t="shared" si="133"/>
        <v>0</v>
      </c>
      <c r="M1052" s="2">
        <f t="shared" si="134"/>
        <v>1</v>
      </c>
      <c r="N1052">
        <f t="shared" si="135"/>
        <v>-4.1751794680221588</v>
      </c>
    </row>
    <row r="1053" spans="1:14" x14ac:dyDescent="0.3">
      <c r="A1053" s="1">
        <v>40228</v>
      </c>
      <c r="B1053">
        <v>25.96</v>
      </c>
      <c r="D1053">
        <f t="shared" si="128"/>
        <v>5</v>
      </c>
      <c r="E1053" s="1">
        <f t="shared" si="129"/>
        <v>40221</v>
      </c>
      <c r="F1053" s="1">
        <f t="shared" si="130"/>
        <v>40220</v>
      </c>
      <c r="G1053" s="1">
        <f t="shared" si="131"/>
        <v>40219</v>
      </c>
      <c r="H1053" s="1">
        <f t="shared" si="132"/>
        <v>40218</v>
      </c>
      <c r="I1053" s="2">
        <f>IF(SUMIFS($B$2:$B$3564,$A$2:$A$3564,"="&amp;E1053)=0,IF(SUMIFS($B$2:$B$3564,$A$2:$A$3564,"="&amp;F1053)=0,IF(SUMIFS($B$2:$B$3564,$A$2:$A$3564,"="&amp;G1053)=0,SUMIFS($B$2:$B$3564,$A$2:$A$3564,"="&amp;H1053),SUMIFS($B$2:$B$3564,$A$2:$A$3564,"="&amp;G1053)),SUMIFS($B$2:$B$3564,$A$2:$A$3564,"="&amp;F1053)),SUMIFS($B$2:$B$3564,$A$2:$A$3564,"="&amp;E1053))</f>
        <v>26.33</v>
      </c>
      <c r="K1053" s="2">
        <f>SUMIFS($J$2:$J$3564,$A$2:$A$3564,"&gt;"&amp;E1053,$A$2:$A$3564,"&lt;="&amp;A1053)</f>
        <v>0</v>
      </c>
      <c r="L1053" s="2">
        <f t="shared" si="133"/>
        <v>0</v>
      </c>
      <c r="M1053" s="2">
        <f t="shared" si="134"/>
        <v>1</v>
      </c>
      <c r="N1053">
        <f t="shared" si="135"/>
        <v>-1.4152081672328656</v>
      </c>
    </row>
    <row r="1054" spans="1:14" x14ac:dyDescent="0.3">
      <c r="A1054" s="1">
        <v>40231</v>
      </c>
      <c r="B1054">
        <v>24.12</v>
      </c>
      <c r="D1054">
        <f t="shared" si="128"/>
        <v>1</v>
      </c>
      <c r="E1054" s="1">
        <f t="shared" si="129"/>
        <v>40224</v>
      </c>
      <c r="F1054" s="1">
        <f t="shared" si="130"/>
        <v>40223</v>
      </c>
      <c r="G1054" s="1">
        <f t="shared" si="131"/>
        <v>40222</v>
      </c>
      <c r="H1054" s="1">
        <f t="shared" si="132"/>
        <v>40221</v>
      </c>
      <c r="I1054" s="2">
        <f>IF(SUMIFS($B$2:$B$3564,$A$2:$A$3564,"="&amp;E1054)=0,IF(SUMIFS($B$2:$B$3564,$A$2:$A$3564,"="&amp;F1054)=0,IF(SUMIFS($B$2:$B$3564,$A$2:$A$3564,"="&amp;G1054)=0,SUMIFS($B$2:$B$3564,$A$2:$A$3564,"="&amp;H1054),SUMIFS($B$2:$B$3564,$A$2:$A$3564,"="&amp;G1054)),SUMIFS($B$2:$B$3564,$A$2:$A$3564,"="&amp;F1054)),SUMIFS($B$2:$B$3564,$A$2:$A$3564,"="&amp;E1054))</f>
        <v>26.33</v>
      </c>
      <c r="K1054" s="2">
        <f>SUMIFS($J$2:$J$3564,$A$2:$A$3564,"&gt;"&amp;E1054,$A$2:$A$3564,"&lt;="&amp;A1054)</f>
        <v>0</v>
      </c>
      <c r="L1054" s="2">
        <f t="shared" si="133"/>
        <v>0</v>
      </c>
      <c r="M1054" s="2">
        <f t="shared" si="134"/>
        <v>1</v>
      </c>
      <c r="N1054">
        <f t="shared" si="135"/>
        <v>-8.766760164923328</v>
      </c>
    </row>
    <row r="1055" spans="1:14" x14ac:dyDescent="0.3">
      <c r="A1055" s="1">
        <v>40232</v>
      </c>
      <c r="B1055">
        <v>23.68</v>
      </c>
      <c r="D1055">
        <f t="shared" si="128"/>
        <v>2</v>
      </c>
      <c r="E1055" s="1">
        <f t="shared" si="129"/>
        <v>40225</v>
      </c>
      <c r="F1055" s="1">
        <f t="shared" si="130"/>
        <v>40224</v>
      </c>
      <c r="G1055" s="1">
        <f t="shared" si="131"/>
        <v>40223</v>
      </c>
      <c r="H1055" s="1">
        <f t="shared" si="132"/>
        <v>40222</v>
      </c>
      <c r="I1055" s="2">
        <f>IF(SUMIFS($B$2:$B$3564,$A$2:$A$3564,"="&amp;E1055)=0,IF(SUMIFS($B$2:$B$3564,$A$2:$A$3564,"="&amp;F1055)=0,IF(SUMIFS($B$2:$B$3564,$A$2:$A$3564,"="&amp;G1055)=0,SUMIFS($B$2:$B$3564,$A$2:$A$3564,"="&amp;H1055),SUMIFS($B$2:$B$3564,$A$2:$A$3564,"="&amp;G1055)),SUMIFS($B$2:$B$3564,$A$2:$A$3564,"="&amp;F1055)),SUMIFS($B$2:$B$3564,$A$2:$A$3564,"="&amp;E1055))</f>
        <v>26.78</v>
      </c>
      <c r="K1055" s="2">
        <f>SUMIFS($J$2:$J$3564,$A$2:$A$3564,"&gt;"&amp;E1055,$A$2:$A$3564,"&lt;="&amp;A1055)</f>
        <v>0</v>
      </c>
      <c r="L1055" s="2">
        <f t="shared" si="133"/>
        <v>0</v>
      </c>
      <c r="M1055" s="2">
        <f t="shared" si="134"/>
        <v>1</v>
      </c>
      <c r="N1055">
        <f t="shared" si="135"/>
        <v>-12.302453024722157</v>
      </c>
    </row>
    <row r="1056" spans="1:14" x14ac:dyDescent="0.3">
      <c r="A1056" s="1">
        <v>40233</v>
      </c>
      <c r="B1056">
        <v>24.4</v>
      </c>
      <c r="D1056">
        <f t="shared" si="128"/>
        <v>3</v>
      </c>
      <c r="E1056" s="1">
        <f t="shared" si="129"/>
        <v>40226</v>
      </c>
      <c r="F1056" s="1">
        <f t="shared" si="130"/>
        <v>40225</v>
      </c>
      <c r="G1056" s="1">
        <f t="shared" si="131"/>
        <v>40224</v>
      </c>
      <c r="H1056" s="1">
        <f t="shared" si="132"/>
        <v>40223</v>
      </c>
      <c r="I1056" s="2">
        <f>IF(SUMIFS($B$2:$B$3564,$A$2:$A$3564,"="&amp;E1056)=0,IF(SUMIFS($B$2:$B$3564,$A$2:$A$3564,"="&amp;F1056)=0,IF(SUMIFS($B$2:$B$3564,$A$2:$A$3564,"="&amp;G1056)=0,SUMIFS($B$2:$B$3564,$A$2:$A$3564,"="&amp;H1056),SUMIFS($B$2:$B$3564,$A$2:$A$3564,"="&amp;G1056)),SUMIFS($B$2:$B$3564,$A$2:$A$3564,"="&amp;F1056)),SUMIFS($B$2:$B$3564,$A$2:$A$3564,"="&amp;E1056))</f>
        <v>25.57</v>
      </c>
      <c r="K1056" s="2">
        <f>SUMIFS($J$2:$J$3564,$A$2:$A$3564,"&gt;"&amp;E1056,$A$2:$A$3564,"&lt;="&amp;A1056)</f>
        <v>0</v>
      </c>
      <c r="L1056" s="2">
        <f t="shared" si="133"/>
        <v>0</v>
      </c>
      <c r="M1056" s="2">
        <f t="shared" si="134"/>
        <v>1</v>
      </c>
      <c r="N1056">
        <f t="shared" si="135"/>
        <v>-4.6836657003939175</v>
      </c>
    </row>
    <row r="1057" spans="1:14" x14ac:dyDescent="0.3">
      <c r="A1057" s="1">
        <v>40234</v>
      </c>
      <c r="B1057">
        <v>23.7</v>
      </c>
      <c r="D1057">
        <f t="shared" si="128"/>
        <v>4</v>
      </c>
      <c r="E1057" s="1">
        <f t="shared" si="129"/>
        <v>40227</v>
      </c>
      <c r="F1057" s="1">
        <f t="shared" si="130"/>
        <v>40226</v>
      </c>
      <c r="G1057" s="1">
        <f t="shared" si="131"/>
        <v>40225</v>
      </c>
      <c r="H1057" s="1">
        <f t="shared" si="132"/>
        <v>40224</v>
      </c>
      <c r="I1057" s="2">
        <f>IF(SUMIFS($B$2:$B$3564,$A$2:$A$3564,"="&amp;E1057)=0,IF(SUMIFS($B$2:$B$3564,$A$2:$A$3564,"="&amp;F1057)=0,IF(SUMIFS($B$2:$B$3564,$A$2:$A$3564,"="&amp;G1057)=0,SUMIFS($B$2:$B$3564,$A$2:$A$3564,"="&amp;H1057),SUMIFS($B$2:$B$3564,$A$2:$A$3564,"="&amp;G1057)),SUMIFS($B$2:$B$3564,$A$2:$A$3564,"="&amp;F1057)),SUMIFS($B$2:$B$3564,$A$2:$A$3564,"="&amp;E1057))</f>
        <v>25.8</v>
      </c>
      <c r="K1057" s="2">
        <f>SUMIFS($J$2:$J$3564,$A$2:$A$3564,"&gt;"&amp;E1057,$A$2:$A$3564,"&lt;="&amp;A1057)</f>
        <v>0</v>
      </c>
      <c r="L1057" s="2">
        <f t="shared" si="133"/>
        <v>0</v>
      </c>
      <c r="M1057" s="2">
        <f t="shared" si="134"/>
        <v>1</v>
      </c>
      <c r="N1057">
        <f t="shared" si="135"/>
        <v>-8.4899443786486266</v>
      </c>
    </row>
    <row r="1058" spans="1:14" x14ac:dyDescent="0.3">
      <c r="A1058" s="1">
        <v>40235</v>
      </c>
      <c r="B1058">
        <v>23.6</v>
      </c>
      <c r="D1058">
        <f t="shared" si="128"/>
        <v>5</v>
      </c>
      <c r="E1058" s="1">
        <f t="shared" si="129"/>
        <v>40228</v>
      </c>
      <c r="F1058" s="1">
        <f t="shared" si="130"/>
        <v>40227</v>
      </c>
      <c r="G1058" s="1">
        <f t="shared" si="131"/>
        <v>40226</v>
      </c>
      <c r="H1058" s="1">
        <f t="shared" si="132"/>
        <v>40225</v>
      </c>
      <c r="I1058" s="2">
        <f>IF(SUMIFS($B$2:$B$3564,$A$2:$A$3564,"="&amp;E1058)=0,IF(SUMIFS($B$2:$B$3564,$A$2:$A$3564,"="&amp;F1058)=0,IF(SUMIFS($B$2:$B$3564,$A$2:$A$3564,"="&amp;G1058)=0,SUMIFS($B$2:$B$3564,$A$2:$A$3564,"="&amp;H1058),SUMIFS($B$2:$B$3564,$A$2:$A$3564,"="&amp;G1058)),SUMIFS($B$2:$B$3564,$A$2:$A$3564,"="&amp;F1058)),SUMIFS($B$2:$B$3564,$A$2:$A$3564,"="&amp;E1058))</f>
        <v>25.96</v>
      </c>
      <c r="K1058" s="2">
        <f>SUMIFS($J$2:$J$3564,$A$2:$A$3564,"&gt;"&amp;E1058,$A$2:$A$3564,"&lt;="&amp;A1058)</f>
        <v>0</v>
      </c>
      <c r="L1058" s="2">
        <f t="shared" si="133"/>
        <v>0</v>
      </c>
      <c r="M1058" s="2">
        <f t="shared" si="134"/>
        <v>1</v>
      </c>
      <c r="N1058">
        <f t="shared" si="135"/>
        <v>-9.5310179804324893</v>
      </c>
    </row>
    <row r="1059" spans="1:14" x14ac:dyDescent="0.3">
      <c r="A1059" s="1">
        <v>40238</v>
      </c>
      <c r="B1059">
        <v>22.26</v>
      </c>
      <c r="D1059">
        <f t="shared" si="128"/>
        <v>1</v>
      </c>
      <c r="E1059" s="1">
        <f t="shared" si="129"/>
        <v>40231</v>
      </c>
      <c r="F1059" s="1">
        <f t="shared" si="130"/>
        <v>40230</v>
      </c>
      <c r="G1059" s="1">
        <f t="shared" si="131"/>
        <v>40229</v>
      </c>
      <c r="H1059" s="1">
        <f t="shared" si="132"/>
        <v>40228</v>
      </c>
      <c r="I1059" s="2">
        <f>IF(SUMIFS($B$2:$B$3564,$A$2:$A$3564,"="&amp;E1059)=0,IF(SUMIFS($B$2:$B$3564,$A$2:$A$3564,"="&amp;F1059)=0,IF(SUMIFS($B$2:$B$3564,$A$2:$A$3564,"="&amp;G1059)=0,SUMIFS($B$2:$B$3564,$A$2:$A$3564,"="&amp;H1059),SUMIFS($B$2:$B$3564,$A$2:$A$3564,"="&amp;G1059)),SUMIFS($B$2:$B$3564,$A$2:$A$3564,"="&amp;F1059)),SUMIFS($B$2:$B$3564,$A$2:$A$3564,"="&amp;E1059))</f>
        <v>24.12</v>
      </c>
      <c r="K1059" s="2">
        <f>SUMIFS($J$2:$J$3564,$A$2:$A$3564,"&gt;"&amp;E1059,$A$2:$A$3564,"&lt;="&amp;A1059)</f>
        <v>0</v>
      </c>
      <c r="L1059" s="2">
        <f t="shared" si="133"/>
        <v>0</v>
      </c>
      <c r="M1059" s="2">
        <f t="shared" si="134"/>
        <v>1</v>
      </c>
      <c r="N1059">
        <f t="shared" si="135"/>
        <v>-8.0250026011585849</v>
      </c>
    </row>
    <row r="1060" spans="1:14" x14ac:dyDescent="0.3">
      <c r="A1060" s="1">
        <v>40239</v>
      </c>
      <c r="B1060">
        <v>22.64</v>
      </c>
      <c r="D1060">
        <f t="shared" si="128"/>
        <v>2</v>
      </c>
      <c r="E1060" s="1">
        <f t="shared" si="129"/>
        <v>40232</v>
      </c>
      <c r="F1060" s="1">
        <f t="shared" si="130"/>
        <v>40231</v>
      </c>
      <c r="G1060" s="1">
        <f t="shared" si="131"/>
        <v>40230</v>
      </c>
      <c r="H1060" s="1">
        <f t="shared" si="132"/>
        <v>40229</v>
      </c>
      <c r="I1060" s="2">
        <f>IF(SUMIFS($B$2:$B$3564,$A$2:$A$3564,"="&amp;E1060)=0,IF(SUMIFS($B$2:$B$3564,$A$2:$A$3564,"="&amp;F1060)=0,IF(SUMIFS($B$2:$B$3564,$A$2:$A$3564,"="&amp;G1060)=0,SUMIFS($B$2:$B$3564,$A$2:$A$3564,"="&amp;H1060),SUMIFS($B$2:$B$3564,$A$2:$A$3564,"="&amp;G1060)),SUMIFS($B$2:$B$3564,$A$2:$A$3564,"="&amp;F1060)),SUMIFS($B$2:$B$3564,$A$2:$A$3564,"="&amp;E1060))</f>
        <v>23.68</v>
      </c>
      <c r="K1060" s="2">
        <f>SUMIFS($J$2:$J$3564,$A$2:$A$3564,"&gt;"&amp;E1060,$A$2:$A$3564,"&lt;="&amp;A1060)</f>
        <v>0</v>
      </c>
      <c r="L1060" s="2">
        <f t="shared" si="133"/>
        <v>0</v>
      </c>
      <c r="M1060" s="2">
        <f t="shared" si="134"/>
        <v>1</v>
      </c>
      <c r="N1060">
        <f t="shared" si="135"/>
        <v>-4.4912556680822684</v>
      </c>
    </row>
    <row r="1061" spans="1:14" x14ac:dyDescent="0.3">
      <c r="A1061" s="1">
        <v>40240</v>
      </c>
      <c r="B1061">
        <v>22.05</v>
      </c>
      <c r="D1061">
        <f t="shared" si="128"/>
        <v>3</v>
      </c>
      <c r="E1061" s="1">
        <f t="shared" si="129"/>
        <v>40233</v>
      </c>
      <c r="F1061" s="1">
        <f t="shared" si="130"/>
        <v>40232</v>
      </c>
      <c r="G1061" s="1">
        <f t="shared" si="131"/>
        <v>40231</v>
      </c>
      <c r="H1061" s="1">
        <f t="shared" si="132"/>
        <v>40230</v>
      </c>
      <c r="I1061" s="2">
        <f>IF(SUMIFS($B$2:$B$3564,$A$2:$A$3564,"="&amp;E1061)=0,IF(SUMIFS($B$2:$B$3564,$A$2:$A$3564,"="&amp;F1061)=0,IF(SUMIFS($B$2:$B$3564,$A$2:$A$3564,"="&amp;G1061)=0,SUMIFS($B$2:$B$3564,$A$2:$A$3564,"="&amp;H1061),SUMIFS($B$2:$B$3564,$A$2:$A$3564,"="&amp;G1061)),SUMIFS($B$2:$B$3564,$A$2:$A$3564,"="&amp;F1061)),SUMIFS($B$2:$B$3564,$A$2:$A$3564,"="&amp;E1061))</f>
        <v>24.4</v>
      </c>
      <c r="K1061" s="2">
        <f>SUMIFS($J$2:$J$3564,$A$2:$A$3564,"&gt;"&amp;E1061,$A$2:$A$3564,"&lt;="&amp;A1061)</f>
        <v>0</v>
      </c>
      <c r="L1061" s="2">
        <f t="shared" si="133"/>
        <v>0</v>
      </c>
      <c r="M1061" s="2">
        <f t="shared" si="134"/>
        <v>1</v>
      </c>
      <c r="N1061">
        <f t="shared" si="135"/>
        <v>-10.127053040630109</v>
      </c>
    </row>
    <row r="1062" spans="1:14" x14ac:dyDescent="0.3">
      <c r="A1062" s="1">
        <v>40241</v>
      </c>
      <c r="B1062">
        <v>21.67</v>
      </c>
      <c r="D1062">
        <f t="shared" si="128"/>
        <v>4</v>
      </c>
      <c r="E1062" s="1">
        <f t="shared" si="129"/>
        <v>40234</v>
      </c>
      <c r="F1062" s="1">
        <f t="shared" si="130"/>
        <v>40233</v>
      </c>
      <c r="G1062" s="1">
        <f t="shared" si="131"/>
        <v>40232</v>
      </c>
      <c r="H1062" s="1">
        <f t="shared" si="132"/>
        <v>40231</v>
      </c>
      <c r="I1062" s="2">
        <f>IF(SUMIFS($B$2:$B$3564,$A$2:$A$3564,"="&amp;E1062)=0,IF(SUMIFS($B$2:$B$3564,$A$2:$A$3564,"="&amp;F1062)=0,IF(SUMIFS($B$2:$B$3564,$A$2:$A$3564,"="&amp;G1062)=0,SUMIFS($B$2:$B$3564,$A$2:$A$3564,"="&amp;H1062),SUMIFS($B$2:$B$3564,$A$2:$A$3564,"="&amp;G1062)),SUMIFS($B$2:$B$3564,$A$2:$A$3564,"="&amp;F1062)),SUMIFS($B$2:$B$3564,$A$2:$A$3564,"="&amp;E1062))</f>
        <v>23.7</v>
      </c>
      <c r="K1062" s="2">
        <f>SUMIFS($J$2:$J$3564,$A$2:$A$3564,"&gt;"&amp;E1062,$A$2:$A$3564,"&lt;="&amp;A1062)</f>
        <v>0</v>
      </c>
      <c r="L1062" s="2">
        <f t="shared" si="133"/>
        <v>0</v>
      </c>
      <c r="M1062" s="2">
        <f t="shared" si="134"/>
        <v>1</v>
      </c>
      <c r="N1062">
        <f t="shared" si="135"/>
        <v>-8.9546232592817674</v>
      </c>
    </row>
    <row r="1063" spans="1:14" x14ac:dyDescent="0.3">
      <c r="A1063" s="1">
        <v>40242</v>
      </c>
      <c r="B1063">
        <v>22.19</v>
      </c>
      <c r="D1063">
        <f t="shared" si="128"/>
        <v>5</v>
      </c>
      <c r="E1063" s="1">
        <f t="shared" si="129"/>
        <v>40235</v>
      </c>
      <c r="F1063" s="1">
        <f t="shared" si="130"/>
        <v>40234</v>
      </c>
      <c r="G1063" s="1">
        <f t="shared" si="131"/>
        <v>40233</v>
      </c>
      <c r="H1063" s="1">
        <f t="shared" si="132"/>
        <v>40232</v>
      </c>
      <c r="I1063" s="2">
        <f>IF(SUMIFS($B$2:$B$3564,$A$2:$A$3564,"="&amp;E1063)=0,IF(SUMIFS($B$2:$B$3564,$A$2:$A$3564,"="&amp;F1063)=0,IF(SUMIFS($B$2:$B$3564,$A$2:$A$3564,"="&amp;G1063)=0,SUMIFS($B$2:$B$3564,$A$2:$A$3564,"="&amp;H1063),SUMIFS($B$2:$B$3564,$A$2:$A$3564,"="&amp;G1063)),SUMIFS($B$2:$B$3564,$A$2:$A$3564,"="&amp;F1063)),SUMIFS($B$2:$B$3564,$A$2:$A$3564,"="&amp;E1063))</f>
        <v>23.6</v>
      </c>
      <c r="K1063" s="2">
        <f>SUMIFS($J$2:$J$3564,$A$2:$A$3564,"&gt;"&amp;E1063,$A$2:$A$3564,"&lt;="&amp;A1063)</f>
        <v>0</v>
      </c>
      <c r="L1063" s="2">
        <f t="shared" si="133"/>
        <v>0</v>
      </c>
      <c r="M1063" s="2">
        <f t="shared" si="134"/>
        <v>1</v>
      </c>
      <c r="N1063">
        <f t="shared" si="135"/>
        <v>-6.1604975087061806</v>
      </c>
    </row>
    <row r="1064" spans="1:14" x14ac:dyDescent="0.3">
      <c r="A1064" s="1">
        <v>40245</v>
      </c>
      <c r="B1064">
        <v>21.57</v>
      </c>
      <c r="D1064">
        <f t="shared" si="128"/>
        <v>1</v>
      </c>
      <c r="E1064" s="1">
        <f t="shared" si="129"/>
        <v>40238</v>
      </c>
      <c r="F1064" s="1">
        <f t="shared" si="130"/>
        <v>40237</v>
      </c>
      <c r="G1064" s="1">
        <f t="shared" si="131"/>
        <v>40236</v>
      </c>
      <c r="H1064" s="1">
        <f t="shared" si="132"/>
        <v>40235</v>
      </c>
      <c r="I1064" s="2">
        <f>IF(SUMIFS($B$2:$B$3564,$A$2:$A$3564,"="&amp;E1064)=0,IF(SUMIFS($B$2:$B$3564,$A$2:$A$3564,"="&amp;F1064)=0,IF(SUMIFS($B$2:$B$3564,$A$2:$A$3564,"="&amp;G1064)=0,SUMIFS($B$2:$B$3564,$A$2:$A$3564,"="&amp;H1064),SUMIFS($B$2:$B$3564,$A$2:$A$3564,"="&amp;G1064)),SUMIFS($B$2:$B$3564,$A$2:$A$3564,"="&amp;F1064)),SUMIFS($B$2:$B$3564,$A$2:$A$3564,"="&amp;E1064))</f>
        <v>22.26</v>
      </c>
      <c r="K1064" s="2">
        <f>SUMIFS($J$2:$J$3564,$A$2:$A$3564,"&gt;"&amp;E1064,$A$2:$A$3564,"&lt;="&amp;A1064)</f>
        <v>0</v>
      </c>
      <c r="L1064" s="2">
        <f t="shared" si="133"/>
        <v>0</v>
      </c>
      <c r="M1064" s="2">
        <f t="shared" si="134"/>
        <v>1</v>
      </c>
      <c r="N1064">
        <f t="shared" si="135"/>
        <v>-3.1487885446333803</v>
      </c>
    </row>
    <row r="1065" spans="1:14" x14ac:dyDescent="0.3">
      <c r="A1065" s="1">
        <v>40246</v>
      </c>
      <c r="B1065">
        <v>20.32</v>
      </c>
      <c r="D1065">
        <f t="shared" si="128"/>
        <v>2</v>
      </c>
      <c r="E1065" s="1">
        <f t="shared" si="129"/>
        <v>40239</v>
      </c>
      <c r="F1065" s="1">
        <f t="shared" si="130"/>
        <v>40238</v>
      </c>
      <c r="G1065" s="1">
        <f t="shared" si="131"/>
        <v>40237</v>
      </c>
      <c r="H1065" s="1">
        <f t="shared" si="132"/>
        <v>40236</v>
      </c>
      <c r="I1065" s="2">
        <f>IF(SUMIFS($B$2:$B$3564,$A$2:$A$3564,"="&amp;E1065)=0,IF(SUMIFS($B$2:$B$3564,$A$2:$A$3564,"="&amp;F1065)=0,IF(SUMIFS($B$2:$B$3564,$A$2:$A$3564,"="&amp;G1065)=0,SUMIFS($B$2:$B$3564,$A$2:$A$3564,"="&amp;H1065),SUMIFS($B$2:$B$3564,$A$2:$A$3564,"="&amp;G1065)),SUMIFS($B$2:$B$3564,$A$2:$A$3564,"="&amp;F1065)),SUMIFS($B$2:$B$3564,$A$2:$A$3564,"="&amp;E1065))</f>
        <v>22.64</v>
      </c>
      <c r="K1065" s="2">
        <f>SUMIFS($J$2:$J$3564,$A$2:$A$3564,"&gt;"&amp;E1065,$A$2:$A$3564,"&lt;="&amp;A1065)</f>
        <v>0</v>
      </c>
      <c r="L1065" s="2">
        <f t="shared" si="133"/>
        <v>0</v>
      </c>
      <c r="M1065" s="2">
        <f t="shared" si="134"/>
        <v>1</v>
      </c>
      <c r="N1065">
        <f t="shared" si="135"/>
        <v>-10.811263062470111</v>
      </c>
    </row>
    <row r="1066" spans="1:14" x14ac:dyDescent="0.3">
      <c r="A1066" s="1">
        <v>40247</v>
      </c>
      <c r="B1066">
        <v>19.690000000000001</v>
      </c>
      <c r="D1066">
        <f t="shared" si="128"/>
        <v>3</v>
      </c>
      <c r="E1066" s="1">
        <f t="shared" si="129"/>
        <v>40240</v>
      </c>
      <c r="F1066" s="1">
        <f t="shared" si="130"/>
        <v>40239</v>
      </c>
      <c r="G1066" s="1">
        <f t="shared" si="131"/>
        <v>40238</v>
      </c>
      <c r="H1066" s="1">
        <f t="shared" si="132"/>
        <v>40237</v>
      </c>
      <c r="I1066" s="2">
        <f>IF(SUMIFS($B$2:$B$3564,$A$2:$A$3564,"="&amp;E1066)=0,IF(SUMIFS($B$2:$B$3564,$A$2:$A$3564,"="&amp;F1066)=0,IF(SUMIFS($B$2:$B$3564,$A$2:$A$3564,"="&amp;G1066)=0,SUMIFS($B$2:$B$3564,$A$2:$A$3564,"="&amp;H1066),SUMIFS($B$2:$B$3564,$A$2:$A$3564,"="&amp;G1066)),SUMIFS($B$2:$B$3564,$A$2:$A$3564,"="&amp;F1066)),SUMIFS($B$2:$B$3564,$A$2:$A$3564,"="&amp;E1066))</f>
        <v>22.05</v>
      </c>
      <c r="K1066" s="2">
        <f>SUMIFS($J$2:$J$3564,$A$2:$A$3564,"&gt;"&amp;E1066,$A$2:$A$3564,"&lt;="&amp;A1066)</f>
        <v>0</v>
      </c>
      <c r="L1066" s="2">
        <f t="shared" si="133"/>
        <v>0</v>
      </c>
      <c r="M1066" s="2">
        <f t="shared" si="134"/>
        <v>1</v>
      </c>
      <c r="N1066">
        <f t="shared" si="135"/>
        <v>-11.320170924182083</v>
      </c>
    </row>
    <row r="1067" spans="1:14" x14ac:dyDescent="0.3">
      <c r="A1067" s="1">
        <v>40248</v>
      </c>
      <c r="B1067">
        <v>19.27</v>
      </c>
      <c r="D1067">
        <f t="shared" si="128"/>
        <v>4</v>
      </c>
      <c r="E1067" s="1">
        <f t="shared" si="129"/>
        <v>40241</v>
      </c>
      <c r="F1067" s="1">
        <f t="shared" si="130"/>
        <v>40240</v>
      </c>
      <c r="G1067" s="1">
        <f t="shared" si="131"/>
        <v>40239</v>
      </c>
      <c r="H1067" s="1">
        <f t="shared" si="132"/>
        <v>40238</v>
      </c>
      <c r="I1067" s="2">
        <f>IF(SUMIFS($B$2:$B$3564,$A$2:$A$3564,"="&amp;E1067)=0,IF(SUMIFS($B$2:$B$3564,$A$2:$A$3564,"="&amp;F1067)=0,IF(SUMIFS($B$2:$B$3564,$A$2:$A$3564,"="&amp;G1067)=0,SUMIFS($B$2:$B$3564,$A$2:$A$3564,"="&amp;H1067),SUMIFS($B$2:$B$3564,$A$2:$A$3564,"="&amp;G1067)),SUMIFS($B$2:$B$3564,$A$2:$A$3564,"="&amp;F1067)),SUMIFS($B$2:$B$3564,$A$2:$A$3564,"="&amp;E1067))</f>
        <v>21.67</v>
      </c>
      <c r="K1067" s="2">
        <f>SUMIFS($J$2:$J$3564,$A$2:$A$3564,"&gt;"&amp;E1067,$A$2:$A$3564,"&lt;="&amp;A1067)</f>
        <v>0</v>
      </c>
      <c r="L1067" s="2">
        <f t="shared" si="133"/>
        <v>0</v>
      </c>
      <c r="M1067" s="2">
        <f t="shared" si="134"/>
        <v>1</v>
      </c>
      <c r="N1067">
        <f t="shared" si="135"/>
        <v>-11.737933312199274</v>
      </c>
    </row>
    <row r="1068" spans="1:14" x14ac:dyDescent="0.3">
      <c r="A1068" s="1">
        <v>40249</v>
      </c>
      <c r="B1068">
        <v>19.670000000000002</v>
      </c>
      <c r="D1068">
        <f t="shared" si="128"/>
        <v>5</v>
      </c>
      <c r="E1068" s="1">
        <f t="shared" si="129"/>
        <v>40242</v>
      </c>
      <c r="F1068" s="1">
        <f t="shared" si="130"/>
        <v>40241</v>
      </c>
      <c r="G1068" s="1">
        <f t="shared" si="131"/>
        <v>40240</v>
      </c>
      <c r="H1068" s="1">
        <f t="shared" si="132"/>
        <v>40239</v>
      </c>
      <c r="I1068" s="2">
        <f>IF(SUMIFS($B$2:$B$3564,$A$2:$A$3564,"="&amp;E1068)=0,IF(SUMIFS($B$2:$B$3564,$A$2:$A$3564,"="&amp;F1068)=0,IF(SUMIFS($B$2:$B$3564,$A$2:$A$3564,"="&amp;G1068)=0,SUMIFS($B$2:$B$3564,$A$2:$A$3564,"="&amp;H1068),SUMIFS($B$2:$B$3564,$A$2:$A$3564,"="&amp;G1068)),SUMIFS($B$2:$B$3564,$A$2:$A$3564,"="&amp;F1068)),SUMIFS($B$2:$B$3564,$A$2:$A$3564,"="&amp;E1068))</f>
        <v>22.19</v>
      </c>
      <c r="K1068" s="2">
        <f>SUMIFS($J$2:$J$3564,$A$2:$A$3564,"&gt;"&amp;E1068,$A$2:$A$3564,"&lt;="&amp;A1068)</f>
        <v>0</v>
      </c>
      <c r="L1068" s="2">
        <f t="shared" si="133"/>
        <v>0</v>
      </c>
      <c r="M1068" s="2">
        <f t="shared" si="134"/>
        <v>1</v>
      </c>
      <c r="N1068">
        <f t="shared" si="135"/>
        <v>-12.054710454353481</v>
      </c>
    </row>
    <row r="1069" spans="1:14" x14ac:dyDescent="0.3">
      <c r="A1069" s="1">
        <v>40252</v>
      </c>
      <c r="B1069">
        <v>19.39</v>
      </c>
      <c r="D1069">
        <f t="shared" si="128"/>
        <v>1</v>
      </c>
      <c r="E1069" s="1">
        <f t="shared" si="129"/>
        <v>40245</v>
      </c>
      <c r="F1069" s="1">
        <f t="shared" si="130"/>
        <v>40244</v>
      </c>
      <c r="G1069" s="1">
        <f t="shared" si="131"/>
        <v>40243</v>
      </c>
      <c r="H1069" s="1">
        <f t="shared" si="132"/>
        <v>40242</v>
      </c>
      <c r="I1069" s="2">
        <f>IF(SUMIFS($B$2:$B$3564,$A$2:$A$3564,"="&amp;E1069)=0,IF(SUMIFS($B$2:$B$3564,$A$2:$A$3564,"="&amp;F1069)=0,IF(SUMIFS($B$2:$B$3564,$A$2:$A$3564,"="&amp;G1069)=0,SUMIFS($B$2:$B$3564,$A$2:$A$3564,"="&amp;H1069),SUMIFS($B$2:$B$3564,$A$2:$A$3564,"="&amp;G1069)),SUMIFS($B$2:$B$3564,$A$2:$A$3564,"="&amp;F1069)),SUMIFS($B$2:$B$3564,$A$2:$A$3564,"="&amp;E1069))</f>
        <v>21.57</v>
      </c>
      <c r="K1069" s="2">
        <f>SUMIFS($J$2:$J$3564,$A$2:$A$3564,"&gt;"&amp;E1069,$A$2:$A$3564,"&lt;="&amp;A1069)</f>
        <v>0</v>
      </c>
      <c r="L1069" s="2">
        <f t="shared" si="133"/>
        <v>0</v>
      </c>
      <c r="M1069" s="2">
        <f t="shared" si="134"/>
        <v>1</v>
      </c>
      <c r="N1069">
        <f t="shared" si="135"/>
        <v>-10.654599114650456</v>
      </c>
    </row>
    <row r="1070" spans="1:14" x14ac:dyDescent="0.3">
      <c r="A1070" s="1">
        <v>40253</v>
      </c>
      <c r="B1070">
        <v>18.239999999999998</v>
      </c>
      <c r="D1070">
        <f t="shared" si="128"/>
        <v>2</v>
      </c>
      <c r="E1070" s="1">
        <f t="shared" si="129"/>
        <v>40246</v>
      </c>
      <c r="F1070" s="1">
        <f t="shared" si="130"/>
        <v>40245</v>
      </c>
      <c r="G1070" s="1">
        <f t="shared" si="131"/>
        <v>40244</v>
      </c>
      <c r="H1070" s="1">
        <f t="shared" si="132"/>
        <v>40243</v>
      </c>
      <c r="I1070" s="2">
        <f>IF(SUMIFS($B$2:$B$3564,$A$2:$A$3564,"="&amp;E1070)=0,IF(SUMIFS($B$2:$B$3564,$A$2:$A$3564,"="&amp;F1070)=0,IF(SUMIFS($B$2:$B$3564,$A$2:$A$3564,"="&amp;G1070)=0,SUMIFS($B$2:$B$3564,$A$2:$A$3564,"="&amp;H1070),SUMIFS($B$2:$B$3564,$A$2:$A$3564,"="&amp;G1070)),SUMIFS($B$2:$B$3564,$A$2:$A$3564,"="&amp;F1070)),SUMIFS($B$2:$B$3564,$A$2:$A$3564,"="&amp;E1070))</f>
        <v>20.32</v>
      </c>
      <c r="K1070" s="2">
        <f>SUMIFS($J$2:$J$3564,$A$2:$A$3564,"&gt;"&amp;E1070,$A$2:$A$3564,"&lt;="&amp;A1070)</f>
        <v>0</v>
      </c>
      <c r="L1070" s="2">
        <f t="shared" si="133"/>
        <v>0</v>
      </c>
      <c r="M1070" s="2">
        <f t="shared" si="134"/>
        <v>1</v>
      </c>
      <c r="N1070">
        <f t="shared" si="135"/>
        <v>-10.798863806409585</v>
      </c>
    </row>
    <row r="1071" spans="1:14" x14ac:dyDescent="0.3">
      <c r="A1071" s="1">
        <v>40254</v>
      </c>
      <c r="B1071">
        <v>18.329999999999998</v>
      </c>
      <c r="D1071">
        <f t="shared" si="128"/>
        <v>3</v>
      </c>
      <c r="E1071" s="1">
        <f t="shared" si="129"/>
        <v>40247</v>
      </c>
      <c r="F1071" s="1">
        <f t="shared" si="130"/>
        <v>40246</v>
      </c>
      <c r="G1071" s="1">
        <f t="shared" si="131"/>
        <v>40245</v>
      </c>
      <c r="H1071" s="1">
        <f t="shared" si="132"/>
        <v>40244</v>
      </c>
      <c r="I1071" s="2">
        <f>IF(SUMIFS($B$2:$B$3564,$A$2:$A$3564,"="&amp;E1071)=0,IF(SUMIFS($B$2:$B$3564,$A$2:$A$3564,"="&amp;F1071)=0,IF(SUMIFS($B$2:$B$3564,$A$2:$A$3564,"="&amp;G1071)=0,SUMIFS($B$2:$B$3564,$A$2:$A$3564,"="&amp;H1071),SUMIFS($B$2:$B$3564,$A$2:$A$3564,"="&amp;G1071)),SUMIFS($B$2:$B$3564,$A$2:$A$3564,"="&amp;F1071)),SUMIFS($B$2:$B$3564,$A$2:$A$3564,"="&amp;E1071))</f>
        <v>19.690000000000001</v>
      </c>
      <c r="K1071" s="2">
        <f>SUMIFS($J$2:$J$3564,$A$2:$A$3564,"&gt;"&amp;E1071,$A$2:$A$3564,"&lt;="&amp;A1071)</f>
        <v>0</v>
      </c>
      <c r="L1071" s="2">
        <f t="shared" si="133"/>
        <v>0</v>
      </c>
      <c r="M1071" s="2">
        <f t="shared" si="134"/>
        <v>1</v>
      </c>
      <c r="N1071">
        <f t="shared" si="135"/>
        <v>-7.1571830799420715</v>
      </c>
    </row>
    <row r="1072" spans="1:14" x14ac:dyDescent="0.3">
      <c r="A1072" s="1">
        <v>40255</v>
      </c>
      <c r="B1072">
        <v>19.03</v>
      </c>
      <c r="D1072">
        <f t="shared" si="128"/>
        <v>4</v>
      </c>
      <c r="E1072" s="1">
        <f t="shared" si="129"/>
        <v>40248</v>
      </c>
      <c r="F1072" s="1">
        <f t="shared" si="130"/>
        <v>40247</v>
      </c>
      <c r="G1072" s="1">
        <f t="shared" si="131"/>
        <v>40246</v>
      </c>
      <c r="H1072" s="1">
        <f t="shared" si="132"/>
        <v>40245</v>
      </c>
      <c r="I1072" s="2">
        <f>IF(SUMIFS($B$2:$B$3564,$A$2:$A$3564,"="&amp;E1072)=0,IF(SUMIFS($B$2:$B$3564,$A$2:$A$3564,"="&amp;F1072)=0,IF(SUMIFS($B$2:$B$3564,$A$2:$A$3564,"="&amp;G1072)=0,SUMIFS($B$2:$B$3564,$A$2:$A$3564,"="&amp;H1072),SUMIFS($B$2:$B$3564,$A$2:$A$3564,"="&amp;G1072)),SUMIFS($B$2:$B$3564,$A$2:$A$3564,"="&amp;F1072)),SUMIFS($B$2:$B$3564,$A$2:$A$3564,"="&amp;E1072))</f>
        <v>19.27</v>
      </c>
      <c r="K1072" s="2">
        <f>SUMIFS($J$2:$J$3564,$A$2:$A$3564,"&gt;"&amp;E1072,$A$2:$A$3564,"&lt;="&amp;A1072)</f>
        <v>0</v>
      </c>
      <c r="L1072" s="2">
        <f t="shared" si="133"/>
        <v>0</v>
      </c>
      <c r="M1072" s="2">
        <f t="shared" si="134"/>
        <v>1</v>
      </c>
      <c r="N1072">
        <f t="shared" si="135"/>
        <v>-1.2532801118216863</v>
      </c>
    </row>
    <row r="1073" spans="1:14" x14ac:dyDescent="0.3">
      <c r="A1073" s="1">
        <v>40256</v>
      </c>
      <c r="B1073">
        <v>18.64</v>
      </c>
      <c r="D1073">
        <f t="shared" si="128"/>
        <v>5</v>
      </c>
      <c r="E1073" s="1">
        <f t="shared" si="129"/>
        <v>40249</v>
      </c>
      <c r="F1073" s="1">
        <f t="shared" si="130"/>
        <v>40248</v>
      </c>
      <c r="G1073" s="1">
        <f t="shared" si="131"/>
        <v>40247</v>
      </c>
      <c r="H1073" s="1">
        <f t="shared" si="132"/>
        <v>40246</v>
      </c>
      <c r="I1073" s="2">
        <f>IF(SUMIFS($B$2:$B$3564,$A$2:$A$3564,"="&amp;E1073)=0,IF(SUMIFS($B$2:$B$3564,$A$2:$A$3564,"="&amp;F1073)=0,IF(SUMIFS($B$2:$B$3564,$A$2:$A$3564,"="&amp;G1073)=0,SUMIFS($B$2:$B$3564,$A$2:$A$3564,"="&amp;H1073),SUMIFS($B$2:$B$3564,$A$2:$A$3564,"="&amp;G1073)),SUMIFS($B$2:$B$3564,$A$2:$A$3564,"="&amp;F1073)),SUMIFS($B$2:$B$3564,$A$2:$A$3564,"="&amp;E1073))</f>
        <v>19.670000000000002</v>
      </c>
      <c r="K1073" s="2">
        <f>SUMIFS($J$2:$J$3564,$A$2:$A$3564,"&gt;"&amp;E1073,$A$2:$A$3564,"&lt;="&amp;A1073)</f>
        <v>0</v>
      </c>
      <c r="L1073" s="2">
        <f t="shared" si="133"/>
        <v>0</v>
      </c>
      <c r="M1073" s="2">
        <f t="shared" si="134"/>
        <v>1</v>
      </c>
      <c r="N1073">
        <f t="shared" si="135"/>
        <v>-5.3784823143522615</v>
      </c>
    </row>
    <row r="1074" spans="1:14" x14ac:dyDescent="0.3">
      <c r="A1074" s="1">
        <v>40259</v>
      </c>
      <c r="B1074">
        <v>17.84</v>
      </c>
      <c r="D1074">
        <f t="shared" si="128"/>
        <v>1</v>
      </c>
      <c r="E1074" s="1">
        <f t="shared" si="129"/>
        <v>40252</v>
      </c>
      <c r="F1074" s="1">
        <f t="shared" si="130"/>
        <v>40251</v>
      </c>
      <c r="G1074" s="1">
        <f t="shared" si="131"/>
        <v>40250</v>
      </c>
      <c r="H1074" s="1">
        <f t="shared" si="132"/>
        <v>40249</v>
      </c>
      <c r="I1074" s="2">
        <f>IF(SUMIFS($B$2:$B$3564,$A$2:$A$3564,"="&amp;E1074)=0,IF(SUMIFS($B$2:$B$3564,$A$2:$A$3564,"="&amp;F1074)=0,IF(SUMIFS($B$2:$B$3564,$A$2:$A$3564,"="&amp;G1074)=0,SUMIFS($B$2:$B$3564,$A$2:$A$3564,"="&amp;H1074),SUMIFS($B$2:$B$3564,$A$2:$A$3564,"="&amp;G1074)),SUMIFS($B$2:$B$3564,$A$2:$A$3564,"="&amp;F1074)),SUMIFS($B$2:$B$3564,$A$2:$A$3564,"="&amp;E1074))</f>
        <v>19.39</v>
      </c>
      <c r="K1074" s="2">
        <f>SUMIFS($J$2:$J$3564,$A$2:$A$3564,"&gt;"&amp;E1074,$A$2:$A$3564,"&lt;="&amp;A1074)</f>
        <v>0</v>
      </c>
      <c r="L1074" s="2">
        <f t="shared" si="133"/>
        <v>0</v>
      </c>
      <c r="M1074" s="2">
        <f t="shared" si="134"/>
        <v>1</v>
      </c>
      <c r="N1074">
        <f t="shared" si="135"/>
        <v>-8.3314342102697179</v>
      </c>
    </row>
    <row r="1075" spans="1:14" x14ac:dyDescent="0.3">
      <c r="A1075" s="1">
        <v>40260</v>
      </c>
      <c r="B1075">
        <v>16.57</v>
      </c>
      <c r="D1075">
        <f t="shared" si="128"/>
        <v>2</v>
      </c>
      <c r="E1075" s="1">
        <f t="shared" si="129"/>
        <v>40253</v>
      </c>
      <c r="F1075" s="1">
        <f t="shared" si="130"/>
        <v>40252</v>
      </c>
      <c r="G1075" s="1">
        <f t="shared" si="131"/>
        <v>40251</v>
      </c>
      <c r="H1075" s="1">
        <f t="shared" si="132"/>
        <v>40250</v>
      </c>
      <c r="I1075" s="2">
        <f>IF(SUMIFS($B$2:$B$3564,$A$2:$A$3564,"="&amp;E1075)=0,IF(SUMIFS($B$2:$B$3564,$A$2:$A$3564,"="&amp;F1075)=0,IF(SUMIFS($B$2:$B$3564,$A$2:$A$3564,"="&amp;G1075)=0,SUMIFS($B$2:$B$3564,$A$2:$A$3564,"="&amp;H1075),SUMIFS($B$2:$B$3564,$A$2:$A$3564,"="&amp;G1075)),SUMIFS($B$2:$B$3564,$A$2:$A$3564,"="&amp;F1075)),SUMIFS($B$2:$B$3564,$A$2:$A$3564,"="&amp;E1075))</f>
        <v>18.239999999999998</v>
      </c>
      <c r="K1075" s="2">
        <f>SUMIFS($J$2:$J$3564,$A$2:$A$3564,"&gt;"&amp;E1075,$A$2:$A$3564,"&lt;="&amp;A1075)</f>
        <v>0</v>
      </c>
      <c r="L1075" s="2">
        <f t="shared" si="133"/>
        <v>0</v>
      </c>
      <c r="M1075" s="2">
        <f t="shared" si="134"/>
        <v>1</v>
      </c>
      <c r="N1075">
        <f t="shared" si="135"/>
        <v>-9.602315320771373</v>
      </c>
    </row>
    <row r="1076" spans="1:14" x14ac:dyDescent="0.3">
      <c r="A1076" s="1">
        <v>40261</v>
      </c>
      <c r="B1076">
        <v>17.670000000000002</v>
      </c>
      <c r="D1076">
        <f t="shared" si="128"/>
        <v>3</v>
      </c>
      <c r="E1076" s="1">
        <f t="shared" si="129"/>
        <v>40254</v>
      </c>
      <c r="F1076" s="1">
        <f t="shared" si="130"/>
        <v>40253</v>
      </c>
      <c r="G1076" s="1">
        <f t="shared" si="131"/>
        <v>40252</v>
      </c>
      <c r="H1076" s="1">
        <f t="shared" si="132"/>
        <v>40251</v>
      </c>
      <c r="I1076" s="2">
        <f>IF(SUMIFS($B$2:$B$3564,$A$2:$A$3564,"="&amp;E1076)=0,IF(SUMIFS($B$2:$B$3564,$A$2:$A$3564,"="&amp;F1076)=0,IF(SUMIFS($B$2:$B$3564,$A$2:$A$3564,"="&amp;G1076)=0,SUMIFS($B$2:$B$3564,$A$2:$A$3564,"="&amp;H1076),SUMIFS($B$2:$B$3564,$A$2:$A$3564,"="&amp;G1076)),SUMIFS($B$2:$B$3564,$A$2:$A$3564,"="&amp;F1076)),SUMIFS($B$2:$B$3564,$A$2:$A$3564,"="&amp;E1076))</f>
        <v>18.329999999999998</v>
      </c>
      <c r="K1076" s="2">
        <f>SUMIFS($J$2:$J$3564,$A$2:$A$3564,"&gt;"&amp;E1076,$A$2:$A$3564,"&lt;="&amp;A1076)</f>
        <v>0</v>
      </c>
      <c r="L1076" s="2">
        <f t="shared" si="133"/>
        <v>0</v>
      </c>
      <c r="M1076" s="2">
        <f t="shared" si="134"/>
        <v>1</v>
      </c>
      <c r="N1076">
        <f t="shared" si="135"/>
        <v>-3.6670775520008467</v>
      </c>
    </row>
    <row r="1077" spans="1:14" x14ac:dyDescent="0.3">
      <c r="A1077" s="1">
        <v>40262</v>
      </c>
      <c r="B1077">
        <v>17.05</v>
      </c>
      <c r="D1077">
        <f t="shared" si="128"/>
        <v>4</v>
      </c>
      <c r="E1077" s="1">
        <f t="shared" si="129"/>
        <v>40255</v>
      </c>
      <c r="F1077" s="1">
        <f t="shared" si="130"/>
        <v>40254</v>
      </c>
      <c r="G1077" s="1">
        <f t="shared" si="131"/>
        <v>40253</v>
      </c>
      <c r="H1077" s="1">
        <f t="shared" si="132"/>
        <v>40252</v>
      </c>
      <c r="I1077" s="2">
        <f>IF(SUMIFS($B$2:$B$3564,$A$2:$A$3564,"="&amp;E1077)=0,IF(SUMIFS($B$2:$B$3564,$A$2:$A$3564,"="&amp;F1077)=0,IF(SUMIFS($B$2:$B$3564,$A$2:$A$3564,"="&amp;G1077)=0,SUMIFS($B$2:$B$3564,$A$2:$A$3564,"="&amp;H1077),SUMIFS($B$2:$B$3564,$A$2:$A$3564,"="&amp;G1077)),SUMIFS($B$2:$B$3564,$A$2:$A$3564,"="&amp;F1077)),SUMIFS($B$2:$B$3564,$A$2:$A$3564,"="&amp;E1077))</f>
        <v>19.03</v>
      </c>
      <c r="K1077" s="2">
        <f>SUMIFS($J$2:$J$3564,$A$2:$A$3564,"&gt;"&amp;E1077,$A$2:$A$3564,"&lt;="&amp;A1077)</f>
        <v>0</v>
      </c>
      <c r="L1077" s="2">
        <f t="shared" si="133"/>
        <v>0</v>
      </c>
      <c r="M1077" s="2">
        <f t="shared" si="134"/>
        <v>1</v>
      </c>
      <c r="N1077">
        <f t="shared" si="135"/>
        <v>-10.986647757853239</v>
      </c>
    </row>
    <row r="1078" spans="1:14" x14ac:dyDescent="0.3">
      <c r="A1078" s="1">
        <v>40263</v>
      </c>
      <c r="B1078">
        <v>17</v>
      </c>
      <c r="D1078">
        <f t="shared" si="128"/>
        <v>5</v>
      </c>
      <c r="E1078" s="1">
        <f t="shared" si="129"/>
        <v>40256</v>
      </c>
      <c r="F1078" s="1">
        <f t="shared" si="130"/>
        <v>40255</v>
      </c>
      <c r="G1078" s="1">
        <f t="shared" si="131"/>
        <v>40254</v>
      </c>
      <c r="H1078" s="1">
        <f t="shared" si="132"/>
        <v>40253</v>
      </c>
      <c r="I1078" s="2">
        <f>IF(SUMIFS($B$2:$B$3564,$A$2:$A$3564,"="&amp;E1078)=0,IF(SUMIFS($B$2:$B$3564,$A$2:$A$3564,"="&amp;F1078)=0,IF(SUMIFS($B$2:$B$3564,$A$2:$A$3564,"="&amp;G1078)=0,SUMIFS($B$2:$B$3564,$A$2:$A$3564,"="&amp;H1078),SUMIFS($B$2:$B$3564,$A$2:$A$3564,"="&amp;G1078)),SUMIFS($B$2:$B$3564,$A$2:$A$3564,"="&amp;F1078)),SUMIFS($B$2:$B$3564,$A$2:$A$3564,"="&amp;E1078))</f>
        <v>18.64</v>
      </c>
      <c r="K1078" s="2">
        <f>SUMIFS($J$2:$J$3564,$A$2:$A$3564,"&gt;"&amp;E1078,$A$2:$A$3564,"&lt;="&amp;A1078)</f>
        <v>0</v>
      </c>
      <c r="L1078" s="2">
        <f t="shared" si="133"/>
        <v>0</v>
      </c>
      <c r="M1078" s="2">
        <f t="shared" si="134"/>
        <v>1</v>
      </c>
      <c r="N1078">
        <f t="shared" si="135"/>
        <v>-9.2096465201229059</v>
      </c>
    </row>
    <row r="1079" spans="1:14" x14ac:dyDescent="0.3">
      <c r="A1079" s="1">
        <v>40266</v>
      </c>
      <c r="B1079">
        <v>17.510000000000002</v>
      </c>
      <c r="D1079">
        <f t="shared" si="128"/>
        <v>1</v>
      </c>
      <c r="E1079" s="1">
        <f t="shared" si="129"/>
        <v>40259</v>
      </c>
      <c r="F1079" s="1">
        <f t="shared" si="130"/>
        <v>40258</v>
      </c>
      <c r="G1079" s="1">
        <f t="shared" si="131"/>
        <v>40257</v>
      </c>
      <c r="H1079" s="1">
        <f t="shared" si="132"/>
        <v>40256</v>
      </c>
      <c r="I1079" s="2">
        <f>IF(SUMIFS($B$2:$B$3564,$A$2:$A$3564,"="&amp;E1079)=0,IF(SUMIFS($B$2:$B$3564,$A$2:$A$3564,"="&amp;F1079)=0,IF(SUMIFS($B$2:$B$3564,$A$2:$A$3564,"="&amp;G1079)=0,SUMIFS($B$2:$B$3564,$A$2:$A$3564,"="&amp;H1079),SUMIFS($B$2:$B$3564,$A$2:$A$3564,"="&amp;G1079)),SUMIFS($B$2:$B$3564,$A$2:$A$3564,"="&amp;F1079)),SUMIFS($B$2:$B$3564,$A$2:$A$3564,"="&amp;E1079))</f>
        <v>17.84</v>
      </c>
      <c r="K1079" s="2">
        <f>SUMIFS($J$2:$J$3564,$A$2:$A$3564,"&gt;"&amp;E1079,$A$2:$A$3564,"&lt;="&amp;A1079)</f>
        <v>0</v>
      </c>
      <c r="L1079" s="2">
        <f t="shared" si="133"/>
        <v>0</v>
      </c>
      <c r="M1079" s="2">
        <f t="shared" si="134"/>
        <v>1</v>
      </c>
      <c r="N1079">
        <f t="shared" si="135"/>
        <v>-1.8670980854102692</v>
      </c>
    </row>
    <row r="1080" spans="1:14" x14ac:dyDescent="0.3">
      <c r="A1080" s="1">
        <v>40267</v>
      </c>
      <c r="B1080">
        <v>17.88</v>
      </c>
      <c r="D1080">
        <f t="shared" si="128"/>
        <v>2</v>
      </c>
      <c r="E1080" s="1">
        <f t="shared" si="129"/>
        <v>40260</v>
      </c>
      <c r="F1080" s="1">
        <f t="shared" si="130"/>
        <v>40259</v>
      </c>
      <c r="G1080" s="1">
        <f t="shared" si="131"/>
        <v>40258</v>
      </c>
      <c r="H1080" s="1">
        <f t="shared" si="132"/>
        <v>40257</v>
      </c>
      <c r="I1080" s="2">
        <f>IF(SUMIFS($B$2:$B$3564,$A$2:$A$3564,"="&amp;E1080)=0,IF(SUMIFS($B$2:$B$3564,$A$2:$A$3564,"="&amp;F1080)=0,IF(SUMIFS($B$2:$B$3564,$A$2:$A$3564,"="&amp;G1080)=0,SUMIFS($B$2:$B$3564,$A$2:$A$3564,"="&amp;H1080),SUMIFS($B$2:$B$3564,$A$2:$A$3564,"="&amp;G1080)),SUMIFS($B$2:$B$3564,$A$2:$A$3564,"="&amp;F1080)),SUMIFS($B$2:$B$3564,$A$2:$A$3564,"="&amp;E1080))</f>
        <v>16.57</v>
      </c>
      <c r="K1080" s="2">
        <f>SUMIFS($J$2:$J$3564,$A$2:$A$3564,"&gt;"&amp;E1080,$A$2:$A$3564,"&lt;="&amp;A1080)</f>
        <v>0</v>
      </c>
      <c r="L1080" s="2">
        <f t="shared" si="133"/>
        <v>0</v>
      </c>
      <c r="M1080" s="2">
        <f t="shared" si="134"/>
        <v>1</v>
      </c>
      <c r="N1080">
        <f t="shared" si="135"/>
        <v>7.6088938306896541</v>
      </c>
    </row>
    <row r="1081" spans="1:14" x14ac:dyDescent="0.3">
      <c r="A1081" s="1">
        <v>40268</v>
      </c>
      <c r="B1081">
        <v>16.59</v>
      </c>
      <c r="D1081">
        <f t="shared" si="128"/>
        <v>3</v>
      </c>
      <c r="E1081" s="1">
        <f t="shared" si="129"/>
        <v>40261</v>
      </c>
      <c r="F1081" s="1">
        <f t="shared" si="130"/>
        <v>40260</v>
      </c>
      <c r="G1081" s="1">
        <f t="shared" si="131"/>
        <v>40259</v>
      </c>
      <c r="H1081" s="1">
        <f t="shared" si="132"/>
        <v>40258</v>
      </c>
      <c r="I1081" s="2">
        <f>IF(SUMIFS($B$2:$B$3564,$A$2:$A$3564,"="&amp;E1081)=0,IF(SUMIFS($B$2:$B$3564,$A$2:$A$3564,"="&amp;F1081)=0,IF(SUMIFS($B$2:$B$3564,$A$2:$A$3564,"="&amp;G1081)=0,SUMIFS($B$2:$B$3564,$A$2:$A$3564,"="&amp;H1081),SUMIFS($B$2:$B$3564,$A$2:$A$3564,"="&amp;G1081)),SUMIFS($B$2:$B$3564,$A$2:$A$3564,"="&amp;F1081)),SUMIFS($B$2:$B$3564,$A$2:$A$3564,"="&amp;E1081))</f>
        <v>17.670000000000002</v>
      </c>
      <c r="K1081" s="2">
        <f>SUMIFS($J$2:$J$3564,$A$2:$A$3564,"&gt;"&amp;E1081,$A$2:$A$3564,"&lt;="&amp;A1081)</f>
        <v>0</v>
      </c>
      <c r="L1081" s="2">
        <f t="shared" si="133"/>
        <v>0</v>
      </c>
      <c r="M1081" s="2">
        <f t="shared" si="134"/>
        <v>1</v>
      </c>
      <c r="N1081">
        <f t="shared" si="135"/>
        <v>-6.3068182129252053</v>
      </c>
    </row>
    <row r="1082" spans="1:14" x14ac:dyDescent="0.3">
      <c r="A1082" s="1">
        <v>40269</v>
      </c>
      <c r="B1082">
        <v>16.7</v>
      </c>
      <c r="D1082">
        <f t="shared" si="128"/>
        <v>4</v>
      </c>
      <c r="E1082" s="1">
        <f t="shared" si="129"/>
        <v>40262</v>
      </c>
      <c r="F1082" s="1">
        <f t="shared" si="130"/>
        <v>40261</v>
      </c>
      <c r="G1082" s="1">
        <f t="shared" si="131"/>
        <v>40260</v>
      </c>
      <c r="H1082" s="1">
        <f t="shared" si="132"/>
        <v>40259</v>
      </c>
      <c r="I1082" s="2">
        <f>IF(SUMIFS($B$2:$B$3564,$A$2:$A$3564,"="&amp;E1082)=0,IF(SUMIFS($B$2:$B$3564,$A$2:$A$3564,"="&amp;F1082)=0,IF(SUMIFS($B$2:$B$3564,$A$2:$A$3564,"="&amp;G1082)=0,SUMIFS($B$2:$B$3564,$A$2:$A$3564,"="&amp;H1082),SUMIFS($B$2:$B$3564,$A$2:$A$3564,"="&amp;G1082)),SUMIFS($B$2:$B$3564,$A$2:$A$3564,"="&amp;F1082)),SUMIFS($B$2:$B$3564,$A$2:$A$3564,"="&amp;E1082))</f>
        <v>17.05</v>
      </c>
      <c r="K1082" s="2">
        <f>SUMIFS($J$2:$J$3564,$A$2:$A$3564,"&gt;"&amp;E1082,$A$2:$A$3564,"&lt;="&amp;A1082)</f>
        <v>0</v>
      </c>
      <c r="L1082" s="2">
        <f t="shared" si="133"/>
        <v>0</v>
      </c>
      <c r="M1082" s="2">
        <f t="shared" si="134"/>
        <v>1</v>
      </c>
      <c r="N1082">
        <f t="shared" si="135"/>
        <v>-2.0741484306816469</v>
      </c>
    </row>
    <row r="1083" spans="1:14" x14ac:dyDescent="0.3">
      <c r="A1083" s="1">
        <v>40273</v>
      </c>
      <c r="B1083">
        <v>16.399999999999999</v>
      </c>
      <c r="D1083">
        <f t="shared" si="128"/>
        <v>1</v>
      </c>
      <c r="E1083" s="1">
        <f t="shared" si="129"/>
        <v>40266</v>
      </c>
      <c r="F1083" s="1">
        <f t="shared" si="130"/>
        <v>40265</v>
      </c>
      <c r="G1083" s="1">
        <f t="shared" si="131"/>
        <v>40264</v>
      </c>
      <c r="H1083" s="1">
        <f t="shared" si="132"/>
        <v>40263</v>
      </c>
      <c r="I1083" s="2">
        <f>IF(SUMIFS($B$2:$B$3564,$A$2:$A$3564,"="&amp;E1083)=0,IF(SUMIFS($B$2:$B$3564,$A$2:$A$3564,"="&amp;F1083)=0,IF(SUMIFS($B$2:$B$3564,$A$2:$A$3564,"="&amp;G1083)=0,SUMIFS($B$2:$B$3564,$A$2:$A$3564,"="&amp;H1083),SUMIFS($B$2:$B$3564,$A$2:$A$3564,"="&amp;G1083)),SUMIFS($B$2:$B$3564,$A$2:$A$3564,"="&amp;F1083)),SUMIFS($B$2:$B$3564,$A$2:$A$3564,"="&amp;E1083))</f>
        <v>17.510000000000002</v>
      </c>
      <c r="K1083" s="2">
        <f>SUMIFS($J$2:$J$3564,$A$2:$A$3564,"&gt;"&amp;E1083,$A$2:$A$3564,"&lt;="&amp;A1083)</f>
        <v>0</v>
      </c>
      <c r="L1083" s="2">
        <f t="shared" si="133"/>
        <v>0</v>
      </c>
      <c r="M1083" s="2">
        <f t="shared" si="134"/>
        <v>1</v>
      </c>
      <c r="N1083">
        <f t="shared" si="135"/>
        <v>-6.5490811467607974</v>
      </c>
    </row>
    <row r="1084" spans="1:14" x14ac:dyDescent="0.3">
      <c r="A1084" s="1">
        <v>40274</v>
      </c>
      <c r="B1084">
        <v>15.89</v>
      </c>
      <c r="D1084">
        <f t="shared" si="128"/>
        <v>2</v>
      </c>
      <c r="E1084" s="1">
        <f t="shared" si="129"/>
        <v>40267</v>
      </c>
      <c r="F1084" s="1">
        <f t="shared" si="130"/>
        <v>40266</v>
      </c>
      <c r="G1084" s="1">
        <f t="shared" si="131"/>
        <v>40265</v>
      </c>
      <c r="H1084" s="1">
        <f t="shared" si="132"/>
        <v>40264</v>
      </c>
      <c r="I1084" s="2">
        <f>IF(SUMIFS($B$2:$B$3564,$A$2:$A$3564,"="&amp;E1084)=0,IF(SUMIFS($B$2:$B$3564,$A$2:$A$3564,"="&amp;F1084)=0,IF(SUMIFS($B$2:$B$3564,$A$2:$A$3564,"="&amp;G1084)=0,SUMIFS($B$2:$B$3564,$A$2:$A$3564,"="&amp;H1084),SUMIFS($B$2:$B$3564,$A$2:$A$3564,"="&amp;G1084)),SUMIFS($B$2:$B$3564,$A$2:$A$3564,"="&amp;F1084)),SUMIFS($B$2:$B$3564,$A$2:$A$3564,"="&amp;E1084))</f>
        <v>17.88</v>
      </c>
      <c r="K1084" s="2">
        <f>SUMIFS($J$2:$J$3564,$A$2:$A$3564,"&gt;"&amp;E1084,$A$2:$A$3564,"&lt;="&amp;A1084)</f>
        <v>0</v>
      </c>
      <c r="L1084" s="2">
        <f t="shared" si="133"/>
        <v>0</v>
      </c>
      <c r="M1084" s="2">
        <f t="shared" si="134"/>
        <v>1</v>
      </c>
      <c r="N1084">
        <f t="shared" si="135"/>
        <v>-11.799278919674336</v>
      </c>
    </row>
    <row r="1085" spans="1:14" x14ac:dyDescent="0.3">
      <c r="A1085" s="1">
        <v>40275</v>
      </c>
      <c r="B1085">
        <v>16.16</v>
      </c>
      <c r="D1085">
        <f t="shared" si="128"/>
        <v>3</v>
      </c>
      <c r="E1085" s="1">
        <f t="shared" si="129"/>
        <v>40268</v>
      </c>
      <c r="F1085" s="1">
        <f t="shared" si="130"/>
        <v>40267</v>
      </c>
      <c r="G1085" s="1">
        <f t="shared" si="131"/>
        <v>40266</v>
      </c>
      <c r="H1085" s="1">
        <f t="shared" si="132"/>
        <v>40265</v>
      </c>
      <c r="I1085" s="2">
        <f>IF(SUMIFS($B$2:$B$3564,$A$2:$A$3564,"="&amp;E1085)=0,IF(SUMIFS($B$2:$B$3564,$A$2:$A$3564,"="&amp;F1085)=0,IF(SUMIFS($B$2:$B$3564,$A$2:$A$3564,"="&amp;G1085)=0,SUMIFS($B$2:$B$3564,$A$2:$A$3564,"="&amp;H1085),SUMIFS($B$2:$B$3564,$A$2:$A$3564,"="&amp;G1085)),SUMIFS($B$2:$B$3564,$A$2:$A$3564,"="&amp;F1085)),SUMIFS($B$2:$B$3564,$A$2:$A$3564,"="&amp;E1085))</f>
        <v>16.59</v>
      </c>
      <c r="K1085" s="2">
        <f>SUMIFS($J$2:$J$3564,$A$2:$A$3564,"&gt;"&amp;E1085,$A$2:$A$3564,"&lt;="&amp;A1085)</f>
        <v>0</v>
      </c>
      <c r="L1085" s="2">
        <f t="shared" si="133"/>
        <v>0</v>
      </c>
      <c r="M1085" s="2">
        <f t="shared" si="134"/>
        <v>1</v>
      </c>
      <c r="N1085">
        <f t="shared" si="135"/>
        <v>-2.6261051109403803</v>
      </c>
    </row>
    <row r="1086" spans="1:14" x14ac:dyDescent="0.3">
      <c r="A1086" s="1">
        <v>40276</v>
      </c>
      <c r="B1086">
        <v>15.92</v>
      </c>
      <c r="D1086">
        <f t="shared" si="128"/>
        <v>4</v>
      </c>
      <c r="E1086" s="1">
        <f t="shared" si="129"/>
        <v>40269</v>
      </c>
      <c r="F1086" s="1">
        <f t="shared" si="130"/>
        <v>40268</v>
      </c>
      <c r="G1086" s="1">
        <f t="shared" si="131"/>
        <v>40267</v>
      </c>
      <c r="H1086" s="1">
        <f t="shared" si="132"/>
        <v>40266</v>
      </c>
      <c r="I1086" s="2">
        <f>IF(SUMIFS($B$2:$B$3564,$A$2:$A$3564,"="&amp;E1086)=0,IF(SUMIFS($B$2:$B$3564,$A$2:$A$3564,"="&amp;F1086)=0,IF(SUMIFS($B$2:$B$3564,$A$2:$A$3564,"="&amp;G1086)=0,SUMIFS($B$2:$B$3564,$A$2:$A$3564,"="&amp;H1086),SUMIFS($B$2:$B$3564,$A$2:$A$3564,"="&amp;G1086)),SUMIFS($B$2:$B$3564,$A$2:$A$3564,"="&amp;F1086)),SUMIFS($B$2:$B$3564,$A$2:$A$3564,"="&amp;E1086))</f>
        <v>16.7</v>
      </c>
      <c r="K1086" s="2">
        <f>SUMIFS($J$2:$J$3564,$A$2:$A$3564,"&gt;"&amp;E1086,$A$2:$A$3564,"&lt;="&amp;A1086)</f>
        <v>0</v>
      </c>
      <c r="L1086" s="2">
        <f t="shared" si="133"/>
        <v>0</v>
      </c>
      <c r="M1086" s="2">
        <f t="shared" si="134"/>
        <v>1</v>
      </c>
      <c r="N1086">
        <f t="shared" si="135"/>
        <v>-4.7832539006472485</v>
      </c>
    </row>
    <row r="1087" spans="1:14" x14ac:dyDescent="0.3">
      <c r="A1087" s="1">
        <v>40277</v>
      </c>
      <c r="B1087">
        <v>16.39</v>
      </c>
      <c r="C1087">
        <v>16.760000000000002</v>
      </c>
      <c r="D1087">
        <f t="shared" si="128"/>
        <v>5</v>
      </c>
      <c r="E1087" s="1">
        <f t="shared" si="129"/>
        <v>40270</v>
      </c>
      <c r="F1087" s="1">
        <f t="shared" si="130"/>
        <v>40269</v>
      </c>
      <c r="G1087" s="1">
        <f t="shared" si="131"/>
        <v>40268</v>
      </c>
      <c r="H1087" s="1">
        <f t="shared" si="132"/>
        <v>40267</v>
      </c>
      <c r="I1087" s="2">
        <f>IF(SUMIFS($B$2:$B$3564,$A$2:$A$3564,"="&amp;E1087)=0,IF(SUMIFS($B$2:$B$3564,$A$2:$A$3564,"="&amp;F1087)=0,IF(SUMIFS($B$2:$B$3564,$A$2:$A$3564,"="&amp;G1087)=0,SUMIFS($B$2:$B$3564,$A$2:$A$3564,"="&amp;H1087),SUMIFS($B$2:$B$3564,$A$2:$A$3564,"="&amp;G1087)),SUMIFS($B$2:$B$3564,$A$2:$A$3564,"="&amp;F1087)),SUMIFS($B$2:$B$3564,$A$2:$A$3564,"="&amp;E1087))</f>
        <v>16.7</v>
      </c>
      <c r="K1087" s="2">
        <f>SUMIFS($J$2:$J$3564,$A$2:$A$3564,"&gt;"&amp;E1087,$A$2:$A$3564,"&lt;="&amp;A1087)</f>
        <v>0</v>
      </c>
      <c r="L1087" s="2">
        <f t="shared" si="133"/>
        <v>0</v>
      </c>
      <c r="M1087" s="2">
        <f t="shared" si="134"/>
        <v>1</v>
      </c>
      <c r="N1087">
        <f t="shared" si="135"/>
        <v>-1.8737326666971039</v>
      </c>
    </row>
    <row r="1088" spans="1:14" x14ac:dyDescent="0.3">
      <c r="A1088" s="1">
        <v>40280</v>
      </c>
      <c r="B1088">
        <v>16.850000000000001</v>
      </c>
      <c r="D1088">
        <f t="shared" si="128"/>
        <v>1</v>
      </c>
      <c r="E1088" s="1">
        <f t="shared" si="129"/>
        <v>40273</v>
      </c>
      <c r="F1088" s="1">
        <f t="shared" si="130"/>
        <v>40272</v>
      </c>
      <c r="G1088" s="1">
        <f t="shared" si="131"/>
        <v>40271</v>
      </c>
      <c r="H1088" s="1">
        <f t="shared" si="132"/>
        <v>40270</v>
      </c>
      <c r="I1088" s="2">
        <f>IF(SUMIFS($B$2:$B$3564,$A$2:$A$3564,"="&amp;E1088)=0,IF(SUMIFS($B$2:$B$3564,$A$2:$A$3564,"="&amp;F1088)=0,IF(SUMIFS($B$2:$B$3564,$A$2:$A$3564,"="&amp;G1088)=0,SUMIFS($B$2:$B$3564,$A$2:$A$3564,"="&amp;H1088),SUMIFS($B$2:$B$3564,$A$2:$A$3564,"="&amp;G1088)),SUMIFS($B$2:$B$3564,$A$2:$A$3564,"="&amp;F1088)),SUMIFS($B$2:$B$3564,$A$2:$A$3564,"="&amp;E1088))</f>
        <v>16.399999999999999</v>
      </c>
      <c r="J1088">
        <v>16.760000000000002</v>
      </c>
      <c r="K1088" s="2">
        <f>SUMIFS($J$2:$J$3564,$A$2:$A$3564,"&gt;"&amp;E1088,$A$2:$A$3564,"&lt;="&amp;A1088)</f>
        <v>16.760000000000002</v>
      </c>
      <c r="L1088" s="2">
        <f t="shared" si="133"/>
        <v>16.39</v>
      </c>
      <c r="M1088" s="2">
        <f t="shared" si="134"/>
        <v>0.9779236276849641</v>
      </c>
      <c r="N1088">
        <f t="shared" si="135"/>
        <v>0.47456196700193787</v>
      </c>
    </row>
    <row r="1089" spans="1:14" x14ac:dyDescent="0.3">
      <c r="A1089" s="1">
        <v>40281</v>
      </c>
      <c r="B1089">
        <v>17.23</v>
      </c>
      <c r="D1089">
        <f t="shared" si="128"/>
        <v>2</v>
      </c>
      <c r="E1089" s="1">
        <f t="shared" si="129"/>
        <v>40274</v>
      </c>
      <c r="F1089" s="1">
        <f t="shared" si="130"/>
        <v>40273</v>
      </c>
      <c r="G1089" s="1">
        <f t="shared" si="131"/>
        <v>40272</v>
      </c>
      <c r="H1089" s="1">
        <f t="shared" si="132"/>
        <v>40271</v>
      </c>
      <c r="I1089" s="2">
        <f>IF(SUMIFS($B$2:$B$3564,$A$2:$A$3564,"="&amp;E1089)=0,IF(SUMIFS($B$2:$B$3564,$A$2:$A$3564,"="&amp;F1089)=0,IF(SUMIFS($B$2:$B$3564,$A$2:$A$3564,"="&amp;G1089)=0,SUMIFS($B$2:$B$3564,$A$2:$A$3564,"="&amp;H1089),SUMIFS($B$2:$B$3564,$A$2:$A$3564,"="&amp;G1089)),SUMIFS($B$2:$B$3564,$A$2:$A$3564,"="&amp;F1089)),SUMIFS($B$2:$B$3564,$A$2:$A$3564,"="&amp;E1089))</f>
        <v>15.89</v>
      </c>
      <c r="K1089" s="2">
        <f>SUMIFS($J$2:$J$3564,$A$2:$A$3564,"&gt;"&amp;E1089,$A$2:$A$3564,"&lt;="&amp;A1089)</f>
        <v>16.760000000000002</v>
      </c>
      <c r="L1089" s="2">
        <f t="shared" si="133"/>
        <v>16.39</v>
      </c>
      <c r="M1089" s="2">
        <f t="shared" si="134"/>
        <v>0.9779236276849641</v>
      </c>
      <c r="N1089">
        <f t="shared" si="135"/>
        <v>5.8638367693014803</v>
      </c>
    </row>
    <row r="1090" spans="1:14" x14ac:dyDescent="0.3">
      <c r="A1090" s="1">
        <v>40282</v>
      </c>
      <c r="B1090">
        <v>17.68</v>
      </c>
      <c r="D1090">
        <f t="shared" si="128"/>
        <v>3</v>
      </c>
      <c r="E1090" s="1">
        <f t="shared" si="129"/>
        <v>40275</v>
      </c>
      <c r="F1090" s="1">
        <f t="shared" si="130"/>
        <v>40274</v>
      </c>
      <c r="G1090" s="1">
        <f t="shared" si="131"/>
        <v>40273</v>
      </c>
      <c r="H1090" s="1">
        <f t="shared" si="132"/>
        <v>40272</v>
      </c>
      <c r="I1090" s="2">
        <f>IF(SUMIFS($B$2:$B$3564,$A$2:$A$3564,"="&amp;E1090)=0,IF(SUMIFS($B$2:$B$3564,$A$2:$A$3564,"="&amp;F1090)=0,IF(SUMIFS($B$2:$B$3564,$A$2:$A$3564,"="&amp;G1090)=0,SUMIFS($B$2:$B$3564,$A$2:$A$3564,"="&amp;H1090),SUMIFS($B$2:$B$3564,$A$2:$A$3564,"="&amp;G1090)),SUMIFS($B$2:$B$3564,$A$2:$A$3564,"="&amp;F1090)),SUMIFS($B$2:$B$3564,$A$2:$A$3564,"="&amp;E1090))</f>
        <v>16.16</v>
      </c>
      <c r="K1090" s="2">
        <f>SUMIFS($J$2:$J$3564,$A$2:$A$3564,"&gt;"&amp;E1090,$A$2:$A$3564,"&lt;="&amp;A1090)</f>
        <v>16.760000000000002</v>
      </c>
      <c r="L1090" s="2">
        <f t="shared" si="133"/>
        <v>16.39</v>
      </c>
      <c r="M1090" s="2">
        <f t="shared" si="134"/>
        <v>0.9779236276849641</v>
      </c>
      <c r="N1090">
        <f t="shared" si="135"/>
        <v>6.757130181834933</v>
      </c>
    </row>
    <row r="1091" spans="1:14" x14ac:dyDescent="0.3">
      <c r="A1091" s="1">
        <v>40283</v>
      </c>
      <c r="B1091">
        <v>17.079999999999998</v>
      </c>
      <c r="D1091">
        <f t="shared" ref="D1091:D1154" si="136">WEEKDAY(A1091,2)</f>
        <v>4</v>
      </c>
      <c r="E1091" s="1">
        <f t="shared" si="129"/>
        <v>40276</v>
      </c>
      <c r="F1091" s="1">
        <f t="shared" si="130"/>
        <v>40275</v>
      </c>
      <c r="G1091" s="1">
        <f t="shared" si="131"/>
        <v>40274</v>
      </c>
      <c r="H1091" s="1">
        <f t="shared" si="132"/>
        <v>40273</v>
      </c>
      <c r="I1091" s="2">
        <f>IF(SUMIFS($B$2:$B$3564,$A$2:$A$3564,"="&amp;E1091)=0,IF(SUMIFS($B$2:$B$3564,$A$2:$A$3564,"="&amp;F1091)=0,IF(SUMIFS($B$2:$B$3564,$A$2:$A$3564,"="&amp;G1091)=0,SUMIFS($B$2:$B$3564,$A$2:$A$3564,"="&amp;H1091),SUMIFS($B$2:$B$3564,$A$2:$A$3564,"="&amp;G1091)),SUMIFS($B$2:$B$3564,$A$2:$A$3564,"="&amp;F1091)),SUMIFS($B$2:$B$3564,$A$2:$A$3564,"="&amp;E1091))</f>
        <v>15.92</v>
      </c>
      <c r="K1091" s="2">
        <f>SUMIFS($J$2:$J$3564,$A$2:$A$3564,"&gt;"&amp;E1091,$A$2:$A$3564,"&lt;="&amp;A1091)</f>
        <v>16.760000000000002</v>
      </c>
      <c r="L1091" s="2">
        <f t="shared" si="133"/>
        <v>16.39</v>
      </c>
      <c r="M1091" s="2">
        <f t="shared" si="134"/>
        <v>0.9779236276849641</v>
      </c>
      <c r="N1091">
        <f t="shared" si="135"/>
        <v>4.8008305645987948</v>
      </c>
    </row>
    <row r="1092" spans="1:14" x14ac:dyDescent="0.3">
      <c r="A1092" s="1">
        <v>40284</v>
      </c>
      <c r="B1092">
        <v>16.18</v>
      </c>
      <c r="D1092">
        <f t="shared" si="136"/>
        <v>5</v>
      </c>
      <c r="E1092" s="1">
        <f t="shared" si="129"/>
        <v>40277</v>
      </c>
      <c r="F1092" s="1">
        <f t="shared" si="130"/>
        <v>40276</v>
      </c>
      <c r="G1092" s="1">
        <f t="shared" si="131"/>
        <v>40275</v>
      </c>
      <c r="H1092" s="1">
        <f t="shared" si="132"/>
        <v>40274</v>
      </c>
      <c r="I1092" s="2">
        <f>IF(SUMIFS($B$2:$B$3564,$A$2:$A$3564,"="&amp;E1092)=0,IF(SUMIFS($B$2:$B$3564,$A$2:$A$3564,"="&amp;F1092)=0,IF(SUMIFS($B$2:$B$3564,$A$2:$A$3564,"="&amp;G1092)=0,SUMIFS($B$2:$B$3564,$A$2:$A$3564,"="&amp;H1092),SUMIFS($B$2:$B$3564,$A$2:$A$3564,"="&amp;G1092)),SUMIFS($B$2:$B$3564,$A$2:$A$3564,"="&amp;F1092)),SUMIFS($B$2:$B$3564,$A$2:$A$3564,"="&amp;E1092))</f>
        <v>16.39</v>
      </c>
      <c r="K1092" s="2">
        <f>SUMIFS($J$2:$J$3564,$A$2:$A$3564,"&gt;"&amp;E1092,$A$2:$A$3564,"&lt;="&amp;A1092)</f>
        <v>16.760000000000002</v>
      </c>
      <c r="L1092" s="2">
        <f t="shared" si="133"/>
        <v>16.39</v>
      </c>
      <c r="M1092" s="2">
        <f t="shared" si="134"/>
        <v>0.9779236276849641</v>
      </c>
      <c r="N1092">
        <f t="shared" si="135"/>
        <v>-3.5219183423591462</v>
      </c>
    </row>
    <row r="1093" spans="1:14" x14ac:dyDescent="0.3">
      <c r="A1093" s="1">
        <v>40287</v>
      </c>
      <c r="B1093">
        <v>17.05</v>
      </c>
      <c r="D1093">
        <f t="shared" si="136"/>
        <v>1</v>
      </c>
      <c r="E1093" s="1">
        <f t="shared" si="129"/>
        <v>40280</v>
      </c>
      <c r="F1093" s="1">
        <f t="shared" si="130"/>
        <v>40279</v>
      </c>
      <c r="G1093" s="1">
        <f t="shared" si="131"/>
        <v>40278</v>
      </c>
      <c r="H1093" s="1">
        <f t="shared" si="132"/>
        <v>40277</v>
      </c>
      <c r="I1093" s="2">
        <f>IF(SUMIFS($B$2:$B$3564,$A$2:$A$3564,"="&amp;E1093)=0,IF(SUMIFS($B$2:$B$3564,$A$2:$A$3564,"="&amp;F1093)=0,IF(SUMIFS($B$2:$B$3564,$A$2:$A$3564,"="&amp;G1093)=0,SUMIFS($B$2:$B$3564,$A$2:$A$3564,"="&amp;H1093),SUMIFS($B$2:$B$3564,$A$2:$A$3564,"="&amp;G1093)),SUMIFS($B$2:$B$3564,$A$2:$A$3564,"="&amp;F1093)),SUMIFS($B$2:$B$3564,$A$2:$A$3564,"="&amp;E1093))</f>
        <v>16.850000000000001</v>
      </c>
      <c r="K1093" s="2">
        <f>SUMIFS($J$2:$J$3564,$A$2:$A$3564,"&gt;"&amp;E1093,$A$2:$A$3564,"&lt;="&amp;A1093)</f>
        <v>0</v>
      </c>
      <c r="L1093" s="2">
        <f t="shared" si="133"/>
        <v>0</v>
      </c>
      <c r="M1093" s="2">
        <f t="shared" si="134"/>
        <v>1</v>
      </c>
      <c r="N1093">
        <f t="shared" si="135"/>
        <v>1.1799546931155032</v>
      </c>
    </row>
    <row r="1094" spans="1:14" x14ac:dyDescent="0.3">
      <c r="A1094" s="1">
        <v>40288</v>
      </c>
      <c r="B1094">
        <v>16.600000000000001</v>
      </c>
      <c r="D1094">
        <f t="shared" si="136"/>
        <v>2</v>
      </c>
      <c r="E1094" s="1">
        <f t="shared" si="129"/>
        <v>40281</v>
      </c>
      <c r="F1094" s="1">
        <f t="shared" si="130"/>
        <v>40280</v>
      </c>
      <c r="G1094" s="1">
        <f t="shared" si="131"/>
        <v>40279</v>
      </c>
      <c r="H1094" s="1">
        <f t="shared" si="132"/>
        <v>40278</v>
      </c>
      <c r="I1094" s="2">
        <f>IF(SUMIFS($B$2:$B$3564,$A$2:$A$3564,"="&amp;E1094)=0,IF(SUMIFS($B$2:$B$3564,$A$2:$A$3564,"="&amp;F1094)=0,IF(SUMIFS($B$2:$B$3564,$A$2:$A$3564,"="&amp;G1094)=0,SUMIFS($B$2:$B$3564,$A$2:$A$3564,"="&amp;H1094),SUMIFS($B$2:$B$3564,$A$2:$A$3564,"="&amp;G1094)),SUMIFS($B$2:$B$3564,$A$2:$A$3564,"="&amp;F1094)),SUMIFS($B$2:$B$3564,$A$2:$A$3564,"="&amp;E1094))</f>
        <v>17.23</v>
      </c>
      <c r="K1094" s="2">
        <f>SUMIFS($J$2:$J$3564,$A$2:$A$3564,"&gt;"&amp;E1094,$A$2:$A$3564,"&lt;="&amp;A1094)</f>
        <v>0</v>
      </c>
      <c r="L1094" s="2">
        <f t="shared" si="133"/>
        <v>0</v>
      </c>
      <c r="M1094" s="2">
        <f t="shared" si="134"/>
        <v>1</v>
      </c>
      <c r="N1094">
        <f t="shared" si="135"/>
        <v>-3.7249355177340684</v>
      </c>
    </row>
    <row r="1095" spans="1:14" x14ac:dyDescent="0.3">
      <c r="A1095" s="1">
        <v>40289</v>
      </c>
      <c r="B1095">
        <v>16.690000000000001</v>
      </c>
      <c r="D1095">
        <f t="shared" si="136"/>
        <v>3</v>
      </c>
      <c r="E1095" s="1">
        <f t="shared" si="129"/>
        <v>40282</v>
      </c>
      <c r="F1095" s="1">
        <f t="shared" si="130"/>
        <v>40281</v>
      </c>
      <c r="G1095" s="1">
        <f t="shared" si="131"/>
        <v>40280</v>
      </c>
      <c r="H1095" s="1">
        <f t="shared" si="132"/>
        <v>40279</v>
      </c>
      <c r="I1095" s="2">
        <f>IF(SUMIFS($B$2:$B$3564,$A$2:$A$3564,"="&amp;E1095)=0,IF(SUMIFS($B$2:$B$3564,$A$2:$A$3564,"="&amp;F1095)=0,IF(SUMIFS($B$2:$B$3564,$A$2:$A$3564,"="&amp;G1095)=0,SUMIFS($B$2:$B$3564,$A$2:$A$3564,"="&amp;H1095),SUMIFS($B$2:$B$3564,$A$2:$A$3564,"="&amp;G1095)),SUMIFS($B$2:$B$3564,$A$2:$A$3564,"="&amp;F1095)),SUMIFS($B$2:$B$3564,$A$2:$A$3564,"="&amp;E1095))</f>
        <v>17.68</v>
      </c>
      <c r="K1095" s="2">
        <f>SUMIFS($J$2:$J$3564,$A$2:$A$3564,"&gt;"&amp;E1095,$A$2:$A$3564,"&lt;="&amp;A1095)</f>
        <v>0</v>
      </c>
      <c r="L1095" s="2">
        <f t="shared" si="133"/>
        <v>0</v>
      </c>
      <c r="M1095" s="2">
        <f t="shared" si="134"/>
        <v>1</v>
      </c>
      <c r="N1095">
        <f t="shared" si="135"/>
        <v>-5.7624319535753576</v>
      </c>
    </row>
    <row r="1096" spans="1:14" x14ac:dyDescent="0.3">
      <c r="A1096" s="1">
        <v>40290</v>
      </c>
      <c r="B1096">
        <v>16.14</v>
      </c>
      <c r="D1096">
        <f t="shared" si="136"/>
        <v>4</v>
      </c>
      <c r="E1096" s="1">
        <f t="shared" ref="E1096:E1159" si="137">A1096-7</f>
        <v>40283</v>
      </c>
      <c r="F1096" s="1">
        <f t="shared" si="130"/>
        <v>40282</v>
      </c>
      <c r="G1096" s="1">
        <f t="shared" si="131"/>
        <v>40281</v>
      </c>
      <c r="H1096" s="1">
        <f t="shared" si="132"/>
        <v>40280</v>
      </c>
      <c r="I1096" s="2">
        <f>IF(SUMIFS($B$2:$B$3564,$A$2:$A$3564,"="&amp;E1096)=0,IF(SUMIFS($B$2:$B$3564,$A$2:$A$3564,"="&amp;F1096)=0,IF(SUMIFS($B$2:$B$3564,$A$2:$A$3564,"="&amp;G1096)=0,SUMIFS($B$2:$B$3564,$A$2:$A$3564,"="&amp;H1096),SUMIFS($B$2:$B$3564,$A$2:$A$3564,"="&amp;G1096)),SUMIFS($B$2:$B$3564,$A$2:$A$3564,"="&amp;F1096)),SUMIFS($B$2:$B$3564,$A$2:$A$3564,"="&amp;E1096))</f>
        <v>17.079999999999998</v>
      </c>
      <c r="K1096" s="2">
        <f>SUMIFS($J$2:$J$3564,$A$2:$A$3564,"&gt;"&amp;E1096,$A$2:$A$3564,"&lt;="&amp;A1096)</f>
        <v>0</v>
      </c>
      <c r="L1096" s="2">
        <f t="shared" si="133"/>
        <v>0</v>
      </c>
      <c r="M1096" s="2">
        <f t="shared" si="134"/>
        <v>1</v>
      </c>
      <c r="N1096">
        <f t="shared" si="135"/>
        <v>-5.6607525518620898</v>
      </c>
    </row>
    <row r="1097" spans="1:14" x14ac:dyDescent="0.3">
      <c r="A1097" s="1">
        <v>40291</v>
      </c>
      <c r="B1097">
        <v>15.75</v>
      </c>
      <c r="D1097">
        <f t="shared" si="136"/>
        <v>5</v>
      </c>
      <c r="E1097" s="1">
        <f t="shared" si="137"/>
        <v>40284</v>
      </c>
      <c r="F1097" s="1">
        <f t="shared" ref="F1097:F1160" si="138">E1097-1</f>
        <v>40283</v>
      </c>
      <c r="G1097" s="1">
        <f t="shared" ref="G1097:G1160" si="139">E1097-2</f>
        <v>40282</v>
      </c>
      <c r="H1097" s="1">
        <f t="shared" ref="H1097:H1160" si="140">E1097-3</f>
        <v>40281</v>
      </c>
      <c r="I1097" s="2">
        <f>IF(SUMIFS($B$2:$B$3564,$A$2:$A$3564,"="&amp;E1097)=0,IF(SUMIFS($B$2:$B$3564,$A$2:$A$3564,"="&amp;F1097)=0,IF(SUMIFS($B$2:$B$3564,$A$2:$A$3564,"="&amp;G1097)=0,SUMIFS($B$2:$B$3564,$A$2:$A$3564,"="&amp;H1097),SUMIFS($B$2:$B$3564,$A$2:$A$3564,"="&amp;G1097)),SUMIFS($B$2:$B$3564,$A$2:$A$3564,"="&amp;F1097)),SUMIFS($B$2:$B$3564,$A$2:$A$3564,"="&amp;E1097))</f>
        <v>16.18</v>
      </c>
      <c r="K1097" s="2">
        <f>SUMIFS($J$2:$J$3564,$A$2:$A$3564,"&gt;"&amp;E1097,$A$2:$A$3564,"&lt;="&amp;A1097)</f>
        <v>0</v>
      </c>
      <c r="L1097" s="2">
        <f t="shared" si="133"/>
        <v>0</v>
      </c>
      <c r="M1097" s="2">
        <f t="shared" si="134"/>
        <v>1</v>
      </c>
      <c r="N1097">
        <f t="shared" si="135"/>
        <v>-2.6935546358703597</v>
      </c>
    </row>
    <row r="1098" spans="1:14" x14ac:dyDescent="0.3">
      <c r="A1098" s="1">
        <v>40294</v>
      </c>
      <c r="B1098">
        <v>15.85</v>
      </c>
      <c r="D1098">
        <f t="shared" si="136"/>
        <v>1</v>
      </c>
      <c r="E1098" s="1">
        <f t="shared" si="137"/>
        <v>40287</v>
      </c>
      <c r="F1098" s="1">
        <f t="shared" si="138"/>
        <v>40286</v>
      </c>
      <c r="G1098" s="1">
        <f t="shared" si="139"/>
        <v>40285</v>
      </c>
      <c r="H1098" s="1">
        <f t="shared" si="140"/>
        <v>40284</v>
      </c>
      <c r="I1098" s="2">
        <f>IF(SUMIFS($B$2:$B$3564,$A$2:$A$3564,"="&amp;E1098)=0,IF(SUMIFS($B$2:$B$3564,$A$2:$A$3564,"="&amp;F1098)=0,IF(SUMIFS($B$2:$B$3564,$A$2:$A$3564,"="&amp;G1098)=0,SUMIFS($B$2:$B$3564,$A$2:$A$3564,"="&amp;H1098),SUMIFS($B$2:$B$3564,$A$2:$A$3564,"="&amp;G1098)),SUMIFS($B$2:$B$3564,$A$2:$A$3564,"="&amp;F1098)),SUMIFS($B$2:$B$3564,$A$2:$A$3564,"="&amp;E1098))</f>
        <v>17.05</v>
      </c>
      <c r="K1098" s="2">
        <f>SUMIFS($J$2:$J$3564,$A$2:$A$3564,"&gt;"&amp;E1098,$A$2:$A$3564,"&lt;="&amp;A1098)</f>
        <v>0</v>
      </c>
      <c r="L1098" s="2">
        <f t="shared" ref="L1098:L1161" si="141">IF(K1098&lt;&gt;0,LOOKUP(K1098,C1092:C1098,B1092:B1098),0)</f>
        <v>0</v>
      </c>
      <c r="M1098" s="2">
        <f t="shared" ref="M1098:M1161" si="142">IF(K1098&lt;&gt;0,L1098/K1098,1)</f>
        <v>1</v>
      </c>
      <c r="N1098">
        <f t="shared" ref="N1098:N1161" si="143">LN(B1098*M1098/I1098)*100</f>
        <v>-7.2980703406236236</v>
      </c>
    </row>
    <row r="1099" spans="1:14" x14ac:dyDescent="0.3">
      <c r="A1099" s="1">
        <v>40295</v>
      </c>
      <c r="B1099">
        <v>15.37</v>
      </c>
      <c r="D1099">
        <f t="shared" si="136"/>
        <v>2</v>
      </c>
      <c r="E1099" s="1">
        <f t="shared" si="137"/>
        <v>40288</v>
      </c>
      <c r="F1099" s="1">
        <f t="shared" si="138"/>
        <v>40287</v>
      </c>
      <c r="G1099" s="1">
        <f t="shared" si="139"/>
        <v>40286</v>
      </c>
      <c r="H1099" s="1">
        <f t="shared" si="140"/>
        <v>40285</v>
      </c>
      <c r="I1099" s="2">
        <f>IF(SUMIFS($B$2:$B$3564,$A$2:$A$3564,"="&amp;E1099)=0,IF(SUMIFS($B$2:$B$3564,$A$2:$A$3564,"="&amp;F1099)=0,IF(SUMIFS($B$2:$B$3564,$A$2:$A$3564,"="&amp;G1099)=0,SUMIFS($B$2:$B$3564,$A$2:$A$3564,"="&amp;H1099),SUMIFS($B$2:$B$3564,$A$2:$A$3564,"="&amp;G1099)),SUMIFS($B$2:$B$3564,$A$2:$A$3564,"="&amp;F1099)),SUMIFS($B$2:$B$3564,$A$2:$A$3564,"="&amp;E1099))</f>
        <v>16.600000000000001</v>
      </c>
      <c r="K1099" s="2">
        <f>SUMIFS($J$2:$J$3564,$A$2:$A$3564,"&gt;"&amp;E1099,$A$2:$A$3564,"&lt;="&amp;A1099)</f>
        <v>0</v>
      </c>
      <c r="L1099" s="2">
        <f t="shared" si="141"/>
        <v>0</v>
      </c>
      <c r="M1099" s="2">
        <f t="shared" si="142"/>
        <v>1</v>
      </c>
      <c r="N1099">
        <f t="shared" si="143"/>
        <v>-7.6985137811993187</v>
      </c>
    </row>
    <row r="1100" spans="1:14" x14ac:dyDescent="0.3">
      <c r="A1100" s="1">
        <v>40296</v>
      </c>
      <c r="B1100">
        <v>14.86</v>
      </c>
      <c r="D1100">
        <f t="shared" si="136"/>
        <v>3</v>
      </c>
      <c r="E1100" s="1">
        <f t="shared" si="137"/>
        <v>40289</v>
      </c>
      <c r="F1100" s="1">
        <f t="shared" si="138"/>
        <v>40288</v>
      </c>
      <c r="G1100" s="1">
        <f t="shared" si="139"/>
        <v>40287</v>
      </c>
      <c r="H1100" s="1">
        <f t="shared" si="140"/>
        <v>40286</v>
      </c>
      <c r="I1100" s="2">
        <f>IF(SUMIFS($B$2:$B$3564,$A$2:$A$3564,"="&amp;E1100)=0,IF(SUMIFS($B$2:$B$3564,$A$2:$A$3564,"="&amp;F1100)=0,IF(SUMIFS($B$2:$B$3564,$A$2:$A$3564,"="&amp;G1100)=0,SUMIFS($B$2:$B$3564,$A$2:$A$3564,"="&amp;H1100),SUMIFS($B$2:$B$3564,$A$2:$A$3564,"="&amp;G1100)),SUMIFS($B$2:$B$3564,$A$2:$A$3564,"="&amp;F1100)),SUMIFS($B$2:$B$3564,$A$2:$A$3564,"="&amp;E1100))</f>
        <v>16.690000000000001</v>
      </c>
      <c r="K1100" s="2">
        <f>SUMIFS($J$2:$J$3564,$A$2:$A$3564,"&gt;"&amp;E1100,$A$2:$A$3564,"&lt;="&amp;A1100)</f>
        <v>0</v>
      </c>
      <c r="L1100" s="2">
        <f t="shared" si="141"/>
        <v>0</v>
      </c>
      <c r="M1100" s="2">
        <f t="shared" si="142"/>
        <v>1</v>
      </c>
      <c r="N1100">
        <f t="shared" si="143"/>
        <v>-11.613669838413067</v>
      </c>
    </row>
    <row r="1101" spans="1:14" x14ac:dyDescent="0.3">
      <c r="A1101" s="1">
        <v>40297</v>
      </c>
      <c r="B1101">
        <v>15.29</v>
      </c>
      <c r="D1101">
        <f t="shared" si="136"/>
        <v>4</v>
      </c>
      <c r="E1101" s="1">
        <f t="shared" si="137"/>
        <v>40290</v>
      </c>
      <c r="F1101" s="1">
        <f t="shared" si="138"/>
        <v>40289</v>
      </c>
      <c r="G1101" s="1">
        <f t="shared" si="139"/>
        <v>40288</v>
      </c>
      <c r="H1101" s="1">
        <f t="shared" si="140"/>
        <v>40287</v>
      </c>
      <c r="I1101" s="2">
        <f>IF(SUMIFS($B$2:$B$3564,$A$2:$A$3564,"="&amp;E1101)=0,IF(SUMIFS($B$2:$B$3564,$A$2:$A$3564,"="&amp;F1101)=0,IF(SUMIFS($B$2:$B$3564,$A$2:$A$3564,"="&amp;G1101)=0,SUMIFS($B$2:$B$3564,$A$2:$A$3564,"="&amp;H1101),SUMIFS($B$2:$B$3564,$A$2:$A$3564,"="&amp;G1101)),SUMIFS($B$2:$B$3564,$A$2:$A$3564,"="&amp;F1101)),SUMIFS($B$2:$B$3564,$A$2:$A$3564,"="&amp;E1101))</f>
        <v>16.14</v>
      </c>
      <c r="K1101" s="2">
        <f>SUMIFS($J$2:$J$3564,$A$2:$A$3564,"&gt;"&amp;E1101,$A$2:$A$3564,"&lt;="&amp;A1101)</f>
        <v>0</v>
      </c>
      <c r="L1101" s="2">
        <f t="shared" si="141"/>
        <v>0</v>
      </c>
      <c r="M1101" s="2">
        <f t="shared" si="142"/>
        <v>1</v>
      </c>
      <c r="N1101">
        <f t="shared" si="143"/>
        <v>-5.4101642900831886</v>
      </c>
    </row>
    <row r="1102" spans="1:14" x14ac:dyDescent="0.3">
      <c r="A1102" s="1">
        <v>40298</v>
      </c>
      <c r="B1102">
        <v>15.15</v>
      </c>
      <c r="D1102">
        <f t="shared" si="136"/>
        <v>5</v>
      </c>
      <c r="E1102" s="1">
        <f t="shared" si="137"/>
        <v>40291</v>
      </c>
      <c r="F1102" s="1">
        <f t="shared" si="138"/>
        <v>40290</v>
      </c>
      <c r="G1102" s="1">
        <f t="shared" si="139"/>
        <v>40289</v>
      </c>
      <c r="H1102" s="1">
        <f t="shared" si="140"/>
        <v>40288</v>
      </c>
      <c r="I1102" s="2">
        <f>IF(SUMIFS($B$2:$B$3564,$A$2:$A$3564,"="&amp;E1102)=0,IF(SUMIFS($B$2:$B$3564,$A$2:$A$3564,"="&amp;F1102)=0,IF(SUMIFS($B$2:$B$3564,$A$2:$A$3564,"="&amp;G1102)=0,SUMIFS($B$2:$B$3564,$A$2:$A$3564,"="&amp;H1102),SUMIFS($B$2:$B$3564,$A$2:$A$3564,"="&amp;G1102)),SUMIFS($B$2:$B$3564,$A$2:$A$3564,"="&amp;F1102)),SUMIFS($B$2:$B$3564,$A$2:$A$3564,"="&amp;E1102))</f>
        <v>15.75</v>
      </c>
      <c r="K1102" s="2">
        <f>SUMIFS($J$2:$J$3564,$A$2:$A$3564,"&gt;"&amp;E1102,$A$2:$A$3564,"&lt;="&amp;A1102)</f>
        <v>0</v>
      </c>
      <c r="L1102" s="2">
        <f t="shared" si="141"/>
        <v>0</v>
      </c>
      <c r="M1102" s="2">
        <f t="shared" si="142"/>
        <v>1</v>
      </c>
      <c r="N1102">
        <f t="shared" si="143"/>
        <v>-3.8839833316263892</v>
      </c>
    </row>
    <row r="1103" spans="1:14" x14ac:dyDescent="0.3">
      <c r="A1103" s="1">
        <v>40301</v>
      </c>
      <c r="B1103">
        <v>14.98</v>
      </c>
      <c r="D1103">
        <f t="shared" si="136"/>
        <v>1</v>
      </c>
      <c r="E1103" s="1">
        <f t="shared" si="137"/>
        <v>40294</v>
      </c>
      <c r="F1103" s="1">
        <f t="shared" si="138"/>
        <v>40293</v>
      </c>
      <c r="G1103" s="1">
        <f t="shared" si="139"/>
        <v>40292</v>
      </c>
      <c r="H1103" s="1">
        <f t="shared" si="140"/>
        <v>40291</v>
      </c>
      <c r="I1103" s="2">
        <f>IF(SUMIFS($B$2:$B$3564,$A$2:$A$3564,"="&amp;E1103)=0,IF(SUMIFS($B$2:$B$3564,$A$2:$A$3564,"="&amp;F1103)=0,IF(SUMIFS($B$2:$B$3564,$A$2:$A$3564,"="&amp;G1103)=0,SUMIFS($B$2:$B$3564,$A$2:$A$3564,"="&amp;H1103),SUMIFS($B$2:$B$3564,$A$2:$A$3564,"="&amp;G1103)),SUMIFS($B$2:$B$3564,$A$2:$A$3564,"="&amp;F1103)),SUMIFS($B$2:$B$3564,$A$2:$A$3564,"="&amp;E1103))</f>
        <v>15.85</v>
      </c>
      <c r="K1103" s="2">
        <f>SUMIFS($J$2:$J$3564,$A$2:$A$3564,"&gt;"&amp;E1103,$A$2:$A$3564,"&lt;="&amp;A1103)</f>
        <v>0</v>
      </c>
      <c r="L1103" s="2">
        <f t="shared" si="141"/>
        <v>0</v>
      </c>
      <c r="M1103" s="2">
        <f t="shared" si="142"/>
        <v>1</v>
      </c>
      <c r="N1103">
        <f t="shared" si="143"/>
        <v>-5.6453522234216162</v>
      </c>
    </row>
    <row r="1104" spans="1:14" x14ac:dyDescent="0.3">
      <c r="A1104" s="1">
        <v>40302</v>
      </c>
      <c r="B1104">
        <v>14.51</v>
      </c>
      <c r="D1104">
        <f t="shared" si="136"/>
        <v>2</v>
      </c>
      <c r="E1104" s="1">
        <f t="shared" si="137"/>
        <v>40295</v>
      </c>
      <c r="F1104" s="1">
        <f t="shared" si="138"/>
        <v>40294</v>
      </c>
      <c r="G1104" s="1">
        <f t="shared" si="139"/>
        <v>40293</v>
      </c>
      <c r="H1104" s="1">
        <f t="shared" si="140"/>
        <v>40292</v>
      </c>
      <c r="I1104" s="2">
        <f>IF(SUMIFS($B$2:$B$3564,$A$2:$A$3564,"="&amp;E1104)=0,IF(SUMIFS($B$2:$B$3564,$A$2:$A$3564,"="&amp;F1104)=0,IF(SUMIFS($B$2:$B$3564,$A$2:$A$3564,"="&amp;G1104)=0,SUMIFS($B$2:$B$3564,$A$2:$A$3564,"="&amp;H1104),SUMIFS($B$2:$B$3564,$A$2:$A$3564,"="&amp;G1104)),SUMIFS($B$2:$B$3564,$A$2:$A$3564,"="&amp;F1104)),SUMIFS($B$2:$B$3564,$A$2:$A$3564,"="&amp;E1104))</f>
        <v>15.37</v>
      </c>
      <c r="K1104" s="2">
        <f>SUMIFS($J$2:$J$3564,$A$2:$A$3564,"&gt;"&amp;E1104,$A$2:$A$3564,"&lt;="&amp;A1104)</f>
        <v>0</v>
      </c>
      <c r="L1104" s="2">
        <f t="shared" si="141"/>
        <v>0</v>
      </c>
      <c r="M1104" s="2">
        <f t="shared" si="142"/>
        <v>1</v>
      </c>
      <c r="N1104">
        <f t="shared" si="143"/>
        <v>-5.7579490654408021</v>
      </c>
    </row>
    <row r="1105" spans="1:14" x14ac:dyDescent="0.3">
      <c r="A1105" s="1">
        <v>40303</v>
      </c>
      <c r="B1105">
        <v>14.41</v>
      </c>
      <c r="D1105">
        <f t="shared" si="136"/>
        <v>3</v>
      </c>
      <c r="E1105" s="1">
        <f t="shared" si="137"/>
        <v>40296</v>
      </c>
      <c r="F1105" s="1">
        <f t="shared" si="138"/>
        <v>40295</v>
      </c>
      <c r="G1105" s="1">
        <f t="shared" si="139"/>
        <v>40294</v>
      </c>
      <c r="H1105" s="1">
        <f t="shared" si="140"/>
        <v>40293</v>
      </c>
      <c r="I1105" s="2">
        <f>IF(SUMIFS($B$2:$B$3564,$A$2:$A$3564,"="&amp;E1105)=0,IF(SUMIFS($B$2:$B$3564,$A$2:$A$3564,"="&amp;F1105)=0,IF(SUMIFS($B$2:$B$3564,$A$2:$A$3564,"="&amp;G1105)=0,SUMIFS($B$2:$B$3564,$A$2:$A$3564,"="&amp;H1105),SUMIFS($B$2:$B$3564,$A$2:$A$3564,"="&amp;G1105)),SUMIFS($B$2:$B$3564,$A$2:$A$3564,"="&amp;F1105)),SUMIFS($B$2:$B$3564,$A$2:$A$3564,"="&amp;E1105))</f>
        <v>14.86</v>
      </c>
      <c r="K1105" s="2">
        <f>SUMIFS($J$2:$J$3564,$A$2:$A$3564,"&gt;"&amp;E1105,$A$2:$A$3564,"&lt;="&amp;A1105)</f>
        <v>0</v>
      </c>
      <c r="L1105" s="2">
        <f t="shared" si="141"/>
        <v>0</v>
      </c>
      <c r="M1105" s="2">
        <f t="shared" si="142"/>
        <v>1</v>
      </c>
      <c r="N1105">
        <f t="shared" si="143"/>
        <v>-3.0750629278182395</v>
      </c>
    </row>
    <row r="1106" spans="1:14" x14ac:dyDescent="0.3">
      <c r="A1106" s="1">
        <v>40304</v>
      </c>
      <c r="B1106">
        <v>13.67</v>
      </c>
      <c r="D1106">
        <f t="shared" si="136"/>
        <v>4</v>
      </c>
      <c r="E1106" s="1">
        <f t="shared" si="137"/>
        <v>40297</v>
      </c>
      <c r="F1106" s="1">
        <f t="shared" si="138"/>
        <v>40296</v>
      </c>
      <c r="G1106" s="1">
        <f t="shared" si="139"/>
        <v>40295</v>
      </c>
      <c r="H1106" s="1">
        <f t="shared" si="140"/>
        <v>40294</v>
      </c>
      <c r="I1106" s="2">
        <f>IF(SUMIFS($B$2:$B$3564,$A$2:$A$3564,"="&amp;E1106)=0,IF(SUMIFS($B$2:$B$3564,$A$2:$A$3564,"="&amp;F1106)=0,IF(SUMIFS($B$2:$B$3564,$A$2:$A$3564,"="&amp;G1106)=0,SUMIFS($B$2:$B$3564,$A$2:$A$3564,"="&amp;H1106),SUMIFS($B$2:$B$3564,$A$2:$A$3564,"="&amp;G1106)),SUMIFS($B$2:$B$3564,$A$2:$A$3564,"="&amp;F1106)),SUMIFS($B$2:$B$3564,$A$2:$A$3564,"="&amp;E1106))</f>
        <v>15.29</v>
      </c>
      <c r="K1106" s="2">
        <f>SUMIFS($J$2:$J$3564,$A$2:$A$3564,"&gt;"&amp;E1106,$A$2:$A$3564,"&lt;="&amp;A1106)</f>
        <v>0</v>
      </c>
      <c r="L1106" s="2">
        <f t="shared" si="141"/>
        <v>0</v>
      </c>
      <c r="M1106" s="2">
        <f t="shared" si="142"/>
        <v>1</v>
      </c>
      <c r="N1106">
        <f t="shared" si="143"/>
        <v>-11.199536920511266</v>
      </c>
    </row>
    <row r="1107" spans="1:14" x14ac:dyDescent="0.3">
      <c r="A1107" s="1">
        <v>40305</v>
      </c>
      <c r="B1107">
        <v>13.75</v>
      </c>
      <c r="D1107">
        <f t="shared" si="136"/>
        <v>5</v>
      </c>
      <c r="E1107" s="1">
        <f t="shared" si="137"/>
        <v>40298</v>
      </c>
      <c r="F1107" s="1">
        <f t="shared" si="138"/>
        <v>40297</v>
      </c>
      <c r="G1107" s="1">
        <f t="shared" si="139"/>
        <v>40296</v>
      </c>
      <c r="H1107" s="1">
        <f t="shared" si="140"/>
        <v>40295</v>
      </c>
      <c r="I1107" s="2">
        <f>IF(SUMIFS($B$2:$B$3564,$A$2:$A$3564,"="&amp;E1107)=0,IF(SUMIFS($B$2:$B$3564,$A$2:$A$3564,"="&amp;F1107)=0,IF(SUMIFS($B$2:$B$3564,$A$2:$A$3564,"="&amp;G1107)=0,SUMIFS($B$2:$B$3564,$A$2:$A$3564,"="&amp;H1107),SUMIFS($B$2:$B$3564,$A$2:$A$3564,"="&amp;G1107)),SUMIFS($B$2:$B$3564,$A$2:$A$3564,"="&amp;F1107)),SUMIFS($B$2:$B$3564,$A$2:$A$3564,"="&amp;E1107))</f>
        <v>15.15</v>
      </c>
      <c r="K1107" s="2">
        <f>SUMIFS($J$2:$J$3564,$A$2:$A$3564,"&gt;"&amp;E1107,$A$2:$A$3564,"&lt;="&amp;A1107)</f>
        <v>0</v>
      </c>
      <c r="L1107" s="2">
        <f t="shared" si="141"/>
        <v>0</v>
      </c>
      <c r="M1107" s="2">
        <f t="shared" si="142"/>
        <v>1</v>
      </c>
      <c r="N1107">
        <f t="shared" si="143"/>
        <v>-9.6961707842797846</v>
      </c>
    </row>
    <row r="1108" spans="1:14" x14ac:dyDescent="0.3">
      <c r="A1108" s="1">
        <v>40308</v>
      </c>
      <c r="B1108">
        <v>14.18</v>
      </c>
      <c r="D1108">
        <f t="shared" si="136"/>
        <v>1</v>
      </c>
      <c r="E1108" s="1">
        <f t="shared" si="137"/>
        <v>40301</v>
      </c>
      <c r="F1108" s="1">
        <f t="shared" si="138"/>
        <v>40300</v>
      </c>
      <c r="G1108" s="1">
        <f t="shared" si="139"/>
        <v>40299</v>
      </c>
      <c r="H1108" s="1">
        <f t="shared" si="140"/>
        <v>40298</v>
      </c>
      <c r="I1108" s="2">
        <f>IF(SUMIFS($B$2:$B$3564,$A$2:$A$3564,"="&amp;E1108)=0,IF(SUMIFS($B$2:$B$3564,$A$2:$A$3564,"="&amp;F1108)=0,IF(SUMIFS($B$2:$B$3564,$A$2:$A$3564,"="&amp;G1108)=0,SUMIFS($B$2:$B$3564,$A$2:$A$3564,"="&amp;H1108),SUMIFS($B$2:$B$3564,$A$2:$A$3564,"="&amp;G1108)),SUMIFS($B$2:$B$3564,$A$2:$A$3564,"="&amp;F1108)),SUMIFS($B$2:$B$3564,$A$2:$A$3564,"="&amp;E1108))</f>
        <v>14.98</v>
      </c>
      <c r="K1108" s="2">
        <f>SUMIFS($J$2:$J$3564,$A$2:$A$3564,"&gt;"&amp;E1108,$A$2:$A$3564,"&lt;="&amp;A1108)</f>
        <v>0</v>
      </c>
      <c r="L1108" s="2">
        <f t="shared" si="141"/>
        <v>0</v>
      </c>
      <c r="M1108" s="2">
        <f t="shared" si="142"/>
        <v>1</v>
      </c>
      <c r="N1108">
        <f t="shared" si="143"/>
        <v>-5.4883456985092067</v>
      </c>
    </row>
    <row r="1109" spans="1:14" x14ac:dyDescent="0.3">
      <c r="A1109" s="1">
        <v>40309</v>
      </c>
      <c r="B1109">
        <v>13.91</v>
      </c>
      <c r="D1109">
        <f t="shared" si="136"/>
        <v>2</v>
      </c>
      <c r="E1109" s="1">
        <f t="shared" si="137"/>
        <v>40302</v>
      </c>
      <c r="F1109" s="1">
        <f t="shared" si="138"/>
        <v>40301</v>
      </c>
      <c r="G1109" s="1">
        <f t="shared" si="139"/>
        <v>40300</v>
      </c>
      <c r="H1109" s="1">
        <f t="shared" si="140"/>
        <v>40299</v>
      </c>
      <c r="I1109" s="2">
        <f>IF(SUMIFS($B$2:$B$3564,$A$2:$A$3564,"="&amp;E1109)=0,IF(SUMIFS($B$2:$B$3564,$A$2:$A$3564,"="&amp;F1109)=0,IF(SUMIFS($B$2:$B$3564,$A$2:$A$3564,"="&amp;G1109)=0,SUMIFS($B$2:$B$3564,$A$2:$A$3564,"="&amp;H1109),SUMIFS($B$2:$B$3564,$A$2:$A$3564,"="&amp;G1109)),SUMIFS($B$2:$B$3564,$A$2:$A$3564,"="&amp;F1109)),SUMIFS($B$2:$B$3564,$A$2:$A$3564,"="&amp;E1109))</f>
        <v>14.51</v>
      </c>
      <c r="K1109" s="2">
        <f>SUMIFS($J$2:$J$3564,$A$2:$A$3564,"&gt;"&amp;E1109,$A$2:$A$3564,"&lt;="&amp;A1109)</f>
        <v>0</v>
      </c>
      <c r="L1109" s="2">
        <f t="shared" si="141"/>
        <v>0</v>
      </c>
      <c r="M1109" s="2">
        <f t="shared" si="142"/>
        <v>1</v>
      </c>
      <c r="N1109">
        <f t="shared" si="143"/>
        <v>-4.2230060960744966</v>
      </c>
    </row>
    <row r="1110" spans="1:14" x14ac:dyDescent="0.3">
      <c r="A1110" s="1">
        <v>40310</v>
      </c>
      <c r="B1110">
        <v>14.67</v>
      </c>
      <c r="D1110">
        <f t="shared" si="136"/>
        <v>3</v>
      </c>
      <c r="E1110" s="1">
        <f t="shared" si="137"/>
        <v>40303</v>
      </c>
      <c r="F1110" s="1">
        <f t="shared" si="138"/>
        <v>40302</v>
      </c>
      <c r="G1110" s="1">
        <f t="shared" si="139"/>
        <v>40301</v>
      </c>
      <c r="H1110" s="1">
        <f t="shared" si="140"/>
        <v>40300</v>
      </c>
      <c r="I1110" s="2">
        <f>IF(SUMIFS($B$2:$B$3564,$A$2:$A$3564,"="&amp;E1110)=0,IF(SUMIFS($B$2:$B$3564,$A$2:$A$3564,"="&amp;F1110)=0,IF(SUMIFS($B$2:$B$3564,$A$2:$A$3564,"="&amp;G1110)=0,SUMIFS($B$2:$B$3564,$A$2:$A$3564,"="&amp;H1110),SUMIFS($B$2:$B$3564,$A$2:$A$3564,"="&amp;G1110)),SUMIFS($B$2:$B$3564,$A$2:$A$3564,"="&amp;F1110)),SUMIFS($B$2:$B$3564,$A$2:$A$3564,"="&amp;E1110))</f>
        <v>14.41</v>
      </c>
      <c r="K1110" s="2">
        <f>SUMIFS($J$2:$J$3564,$A$2:$A$3564,"&gt;"&amp;E1110,$A$2:$A$3564,"&lt;="&amp;A1110)</f>
        <v>0</v>
      </c>
      <c r="L1110" s="2">
        <f t="shared" si="141"/>
        <v>0</v>
      </c>
      <c r="M1110" s="2">
        <f t="shared" si="142"/>
        <v>1</v>
      </c>
      <c r="N1110">
        <f t="shared" si="143"/>
        <v>1.7882182143459699</v>
      </c>
    </row>
    <row r="1111" spans="1:14" x14ac:dyDescent="0.3">
      <c r="A1111" s="1">
        <v>40311</v>
      </c>
      <c r="B1111">
        <v>14.66</v>
      </c>
      <c r="D1111">
        <f t="shared" si="136"/>
        <v>4</v>
      </c>
      <c r="E1111" s="1">
        <f t="shared" si="137"/>
        <v>40304</v>
      </c>
      <c r="F1111" s="1">
        <f t="shared" si="138"/>
        <v>40303</v>
      </c>
      <c r="G1111" s="1">
        <f t="shared" si="139"/>
        <v>40302</v>
      </c>
      <c r="H1111" s="1">
        <f t="shared" si="140"/>
        <v>40301</v>
      </c>
      <c r="I1111" s="2">
        <f>IF(SUMIFS($B$2:$B$3564,$A$2:$A$3564,"="&amp;E1111)=0,IF(SUMIFS($B$2:$B$3564,$A$2:$A$3564,"="&amp;F1111)=0,IF(SUMIFS($B$2:$B$3564,$A$2:$A$3564,"="&amp;G1111)=0,SUMIFS($B$2:$B$3564,$A$2:$A$3564,"="&amp;H1111),SUMIFS($B$2:$B$3564,$A$2:$A$3564,"="&amp;G1111)),SUMIFS($B$2:$B$3564,$A$2:$A$3564,"="&amp;F1111)),SUMIFS($B$2:$B$3564,$A$2:$A$3564,"="&amp;E1111))</f>
        <v>13.67</v>
      </c>
      <c r="K1111" s="2">
        <f>SUMIFS($J$2:$J$3564,$A$2:$A$3564,"&gt;"&amp;E1111,$A$2:$A$3564,"&lt;="&amp;A1111)</f>
        <v>0</v>
      </c>
      <c r="L1111" s="2">
        <f t="shared" si="141"/>
        <v>0</v>
      </c>
      <c r="M1111" s="2">
        <f t="shared" si="142"/>
        <v>1</v>
      </c>
      <c r="N1111">
        <f t="shared" si="143"/>
        <v>6.9919045722647191</v>
      </c>
    </row>
    <row r="1112" spans="1:14" x14ac:dyDescent="0.3">
      <c r="A1112" s="1">
        <v>40312</v>
      </c>
      <c r="B1112">
        <v>14.13</v>
      </c>
      <c r="D1112">
        <f t="shared" si="136"/>
        <v>5</v>
      </c>
      <c r="E1112" s="1">
        <f t="shared" si="137"/>
        <v>40305</v>
      </c>
      <c r="F1112" s="1">
        <f t="shared" si="138"/>
        <v>40304</v>
      </c>
      <c r="G1112" s="1">
        <f t="shared" si="139"/>
        <v>40303</v>
      </c>
      <c r="H1112" s="1">
        <f t="shared" si="140"/>
        <v>40302</v>
      </c>
      <c r="I1112" s="2">
        <f>IF(SUMIFS($B$2:$B$3564,$A$2:$A$3564,"="&amp;E1112)=0,IF(SUMIFS($B$2:$B$3564,$A$2:$A$3564,"="&amp;F1112)=0,IF(SUMIFS($B$2:$B$3564,$A$2:$A$3564,"="&amp;G1112)=0,SUMIFS($B$2:$B$3564,$A$2:$A$3564,"="&amp;H1112),SUMIFS($B$2:$B$3564,$A$2:$A$3564,"="&amp;G1112)),SUMIFS($B$2:$B$3564,$A$2:$A$3564,"="&amp;F1112)),SUMIFS($B$2:$B$3564,$A$2:$A$3564,"="&amp;E1112))</f>
        <v>13.75</v>
      </c>
      <c r="K1112" s="2">
        <f>SUMIFS($J$2:$J$3564,$A$2:$A$3564,"&gt;"&amp;E1112,$A$2:$A$3564,"&lt;="&amp;A1112)</f>
        <v>0</v>
      </c>
      <c r="L1112" s="2">
        <f t="shared" si="141"/>
        <v>0</v>
      </c>
      <c r="M1112" s="2">
        <f t="shared" si="142"/>
        <v>1</v>
      </c>
      <c r="N1112">
        <f t="shared" si="143"/>
        <v>2.7261372583855819</v>
      </c>
    </row>
    <row r="1113" spans="1:14" x14ac:dyDescent="0.3">
      <c r="A1113" s="1">
        <v>40315</v>
      </c>
      <c r="B1113">
        <v>13.89</v>
      </c>
      <c r="D1113">
        <f t="shared" si="136"/>
        <v>1</v>
      </c>
      <c r="E1113" s="1">
        <f t="shared" si="137"/>
        <v>40308</v>
      </c>
      <c r="F1113" s="1">
        <f t="shared" si="138"/>
        <v>40307</v>
      </c>
      <c r="G1113" s="1">
        <f t="shared" si="139"/>
        <v>40306</v>
      </c>
      <c r="H1113" s="1">
        <f t="shared" si="140"/>
        <v>40305</v>
      </c>
      <c r="I1113" s="2">
        <f>IF(SUMIFS($B$2:$B$3564,$A$2:$A$3564,"="&amp;E1113)=0,IF(SUMIFS($B$2:$B$3564,$A$2:$A$3564,"="&amp;F1113)=0,IF(SUMIFS($B$2:$B$3564,$A$2:$A$3564,"="&amp;G1113)=0,SUMIFS($B$2:$B$3564,$A$2:$A$3564,"="&amp;H1113),SUMIFS($B$2:$B$3564,$A$2:$A$3564,"="&amp;G1113)),SUMIFS($B$2:$B$3564,$A$2:$A$3564,"="&amp;F1113)),SUMIFS($B$2:$B$3564,$A$2:$A$3564,"="&amp;E1113))</f>
        <v>14.18</v>
      </c>
      <c r="K1113" s="2">
        <f>SUMIFS($J$2:$J$3564,$A$2:$A$3564,"&gt;"&amp;E1113,$A$2:$A$3564,"&lt;="&amp;A1113)</f>
        <v>0</v>
      </c>
      <c r="L1113" s="2">
        <f t="shared" si="141"/>
        <v>0</v>
      </c>
      <c r="M1113" s="2">
        <f t="shared" si="142"/>
        <v>1</v>
      </c>
      <c r="N1113">
        <f t="shared" si="143"/>
        <v>-2.0663364337729013</v>
      </c>
    </row>
    <row r="1114" spans="1:14" x14ac:dyDescent="0.3">
      <c r="A1114" s="1">
        <v>40316</v>
      </c>
      <c r="B1114">
        <v>14.8</v>
      </c>
      <c r="D1114">
        <f t="shared" si="136"/>
        <v>2</v>
      </c>
      <c r="E1114" s="1">
        <f t="shared" si="137"/>
        <v>40309</v>
      </c>
      <c r="F1114" s="1">
        <f t="shared" si="138"/>
        <v>40308</v>
      </c>
      <c r="G1114" s="1">
        <f t="shared" si="139"/>
        <v>40307</v>
      </c>
      <c r="H1114" s="1">
        <f t="shared" si="140"/>
        <v>40306</v>
      </c>
      <c r="I1114" s="2">
        <f>IF(SUMIFS($B$2:$B$3564,$A$2:$A$3564,"="&amp;E1114)=0,IF(SUMIFS($B$2:$B$3564,$A$2:$A$3564,"="&amp;F1114)=0,IF(SUMIFS($B$2:$B$3564,$A$2:$A$3564,"="&amp;G1114)=0,SUMIFS($B$2:$B$3564,$A$2:$A$3564,"="&amp;H1114),SUMIFS($B$2:$B$3564,$A$2:$A$3564,"="&amp;G1114)),SUMIFS($B$2:$B$3564,$A$2:$A$3564,"="&amp;F1114)),SUMIFS($B$2:$B$3564,$A$2:$A$3564,"="&amp;E1114))</f>
        <v>13.91</v>
      </c>
      <c r="K1114" s="2">
        <f>SUMIFS($J$2:$J$3564,$A$2:$A$3564,"&gt;"&amp;E1114,$A$2:$A$3564,"&lt;="&amp;A1114)</f>
        <v>0</v>
      </c>
      <c r="L1114" s="2">
        <f t="shared" si="141"/>
        <v>0</v>
      </c>
      <c r="M1114" s="2">
        <f t="shared" si="142"/>
        <v>1</v>
      </c>
      <c r="N1114">
        <f t="shared" si="143"/>
        <v>6.2019174834717914</v>
      </c>
    </row>
    <row r="1115" spans="1:14" x14ac:dyDescent="0.3">
      <c r="A1115" s="1">
        <v>40317</v>
      </c>
      <c r="B1115">
        <v>14.93</v>
      </c>
      <c r="D1115">
        <f t="shared" si="136"/>
        <v>3</v>
      </c>
      <c r="E1115" s="1">
        <f t="shared" si="137"/>
        <v>40310</v>
      </c>
      <c r="F1115" s="1">
        <f t="shared" si="138"/>
        <v>40309</v>
      </c>
      <c r="G1115" s="1">
        <f t="shared" si="139"/>
        <v>40308</v>
      </c>
      <c r="H1115" s="1">
        <f t="shared" si="140"/>
        <v>40307</v>
      </c>
      <c r="I1115" s="2">
        <f>IF(SUMIFS($B$2:$B$3564,$A$2:$A$3564,"="&amp;E1115)=0,IF(SUMIFS($B$2:$B$3564,$A$2:$A$3564,"="&amp;F1115)=0,IF(SUMIFS($B$2:$B$3564,$A$2:$A$3564,"="&amp;G1115)=0,SUMIFS($B$2:$B$3564,$A$2:$A$3564,"="&amp;H1115),SUMIFS($B$2:$B$3564,$A$2:$A$3564,"="&amp;G1115)),SUMIFS($B$2:$B$3564,$A$2:$A$3564,"="&amp;F1115)),SUMIFS($B$2:$B$3564,$A$2:$A$3564,"="&amp;E1115))</f>
        <v>14.67</v>
      </c>
      <c r="K1115" s="2">
        <f>SUMIFS($J$2:$J$3564,$A$2:$A$3564,"&gt;"&amp;E1115,$A$2:$A$3564,"&lt;="&amp;A1115)</f>
        <v>0</v>
      </c>
      <c r="L1115" s="2">
        <f t="shared" si="141"/>
        <v>0</v>
      </c>
      <c r="M1115" s="2">
        <f t="shared" si="142"/>
        <v>1</v>
      </c>
      <c r="N1115">
        <f t="shared" si="143"/>
        <v>1.7568019396208761</v>
      </c>
    </row>
    <row r="1116" spans="1:14" x14ac:dyDescent="0.3">
      <c r="A1116" s="1">
        <v>40318</v>
      </c>
      <c r="B1116">
        <v>14.99</v>
      </c>
      <c r="D1116">
        <f t="shared" si="136"/>
        <v>4</v>
      </c>
      <c r="E1116" s="1">
        <f t="shared" si="137"/>
        <v>40311</v>
      </c>
      <c r="F1116" s="1">
        <f t="shared" si="138"/>
        <v>40310</v>
      </c>
      <c r="G1116" s="1">
        <f t="shared" si="139"/>
        <v>40309</v>
      </c>
      <c r="H1116" s="1">
        <f t="shared" si="140"/>
        <v>40308</v>
      </c>
      <c r="I1116" s="2">
        <f>IF(SUMIFS($B$2:$B$3564,$A$2:$A$3564,"="&amp;E1116)=0,IF(SUMIFS($B$2:$B$3564,$A$2:$A$3564,"="&amp;F1116)=0,IF(SUMIFS($B$2:$B$3564,$A$2:$A$3564,"="&amp;G1116)=0,SUMIFS($B$2:$B$3564,$A$2:$A$3564,"="&amp;H1116),SUMIFS($B$2:$B$3564,$A$2:$A$3564,"="&amp;G1116)),SUMIFS($B$2:$B$3564,$A$2:$A$3564,"="&amp;F1116)),SUMIFS($B$2:$B$3564,$A$2:$A$3564,"="&amp;E1116))</f>
        <v>14.66</v>
      </c>
      <c r="K1116" s="2">
        <f>SUMIFS($J$2:$J$3564,$A$2:$A$3564,"&gt;"&amp;E1116,$A$2:$A$3564,"&lt;="&amp;A1116)</f>
        <v>0</v>
      </c>
      <c r="L1116" s="2">
        <f t="shared" si="141"/>
        <v>0</v>
      </c>
      <c r="M1116" s="2">
        <f t="shared" si="142"/>
        <v>1</v>
      </c>
      <c r="N1116">
        <f t="shared" si="143"/>
        <v>2.2260615656000953</v>
      </c>
    </row>
    <row r="1117" spans="1:14" x14ac:dyDescent="0.3">
      <c r="A1117" s="1">
        <v>40319</v>
      </c>
      <c r="B1117">
        <v>15.65</v>
      </c>
      <c r="D1117">
        <f t="shared" si="136"/>
        <v>5</v>
      </c>
      <c r="E1117" s="1">
        <f t="shared" si="137"/>
        <v>40312</v>
      </c>
      <c r="F1117" s="1">
        <f t="shared" si="138"/>
        <v>40311</v>
      </c>
      <c r="G1117" s="1">
        <f t="shared" si="139"/>
        <v>40310</v>
      </c>
      <c r="H1117" s="1">
        <f t="shared" si="140"/>
        <v>40309</v>
      </c>
      <c r="I1117" s="2">
        <f>IF(SUMIFS($B$2:$B$3564,$A$2:$A$3564,"="&amp;E1117)=0,IF(SUMIFS($B$2:$B$3564,$A$2:$A$3564,"="&amp;F1117)=0,IF(SUMIFS($B$2:$B$3564,$A$2:$A$3564,"="&amp;G1117)=0,SUMIFS($B$2:$B$3564,$A$2:$A$3564,"="&amp;H1117),SUMIFS($B$2:$B$3564,$A$2:$A$3564,"="&amp;G1117)),SUMIFS($B$2:$B$3564,$A$2:$A$3564,"="&amp;F1117)),SUMIFS($B$2:$B$3564,$A$2:$A$3564,"="&amp;E1117))</f>
        <v>14.13</v>
      </c>
      <c r="K1117" s="2">
        <f>SUMIFS($J$2:$J$3564,$A$2:$A$3564,"&gt;"&amp;E1117,$A$2:$A$3564,"&lt;="&amp;A1117)</f>
        <v>0</v>
      </c>
      <c r="L1117" s="2">
        <f t="shared" si="141"/>
        <v>0</v>
      </c>
      <c r="M1117" s="2">
        <f t="shared" si="142"/>
        <v>1</v>
      </c>
      <c r="N1117">
        <f t="shared" si="143"/>
        <v>10.217072028972607</v>
      </c>
    </row>
    <row r="1118" spans="1:14" x14ac:dyDescent="0.3">
      <c r="A1118" s="1">
        <v>40322</v>
      </c>
      <c r="B1118">
        <v>15.19</v>
      </c>
      <c r="D1118">
        <f t="shared" si="136"/>
        <v>1</v>
      </c>
      <c r="E1118" s="1">
        <f t="shared" si="137"/>
        <v>40315</v>
      </c>
      <c r="F1118" s="1">
        <f t="shared" si="138"/>
        <v>40314</v>
      </c>
      <c r="G1118" s="1">
        <f t="shared" si="139"/>
        <v>40313</v>
      </c>
      <c r="H1118" s="1">
        <f t="shared" si="140"/>
        <v>40312</v>
      </c>
      <c r="I1118" s="2">
        <f>IF(SUMIFS($B$2:$B$3564,$A$2:$A$3564,"="&amp;E1118)=0,IF(SUMIFS($B$2:$B$3564,$A$2:$A$3564,"="&amp;F1118)=0,IF(SUMIFS($B$2:$B$3564,$A$2:$A$3564,"="&amp;G1118)=0,SUMIFS($B$2:$B$3564,$A$2:$A$3564,"="&amp;H1118),SUMIFS($B$2:$B$3564,$A$2:$A$3564,"="&amp;G1118)),SUMIFS($B$2:$B$3564,$A$2:$A$3564,"="&amp;F1118)),SUMIFS($B$2:$B$3564,$A$2:$A$3564,"="&amp;E1118))</f>
        <v>13.89</v>
      </c>
      <c r="K1118" s="2">
        <f>SUMIFS($J$2:$J$3564,$A$2:$A$3564,"&gt;"&amp;E1118,$A$2:$A$3564,"&lt;="&amp;A1118)</f>
        <v>0</v>
      </c>
      <c r="L1118" s="2">
        <f t="shared" si="141"/>
        <v>0</v>
      </c>
      <c r="M1118" s="2">
        <f t="shared" si="142"/>
        <v>1</v>
      </c>
      <c r="N1118">
        <f t="shared" si="143"/>
        <v>8.9468159841429049</v>
      </c>
    </row>
    <row r="1119" spans="1:14" x14ac:dyDescent="0.3">
      <c r="A1119" s="1">
        <v>40323</v>
      </c>
      <c r="B1119">
        <v>15.25</v>
      </c>
      <c r="D1119">
        <f t="shared" si="136"/>
        <v>2</v>
      </c>
      <c r="E1119" s="1">
        <f t="shared" si="137"/>
        <v>40316</v>
      </c>
      <c r="F1119" s="1">
        <f t="shared" si="138"/>
        <v>40315</v>
      </c>
      <c r="G1119" s="1">
        <f t="shared" si="139"/>
        <v>40314</v>
      </c>
      <c r="H1119" s="1">
        <f t="shared" si="140"/>
        <v>40313</v>
      </c>
      <c r="I1119" s="2">
        <f>IF(SUMIFS($B$2:$B$3564,$A$2:$A$3564,"="&amp;E1119)=0,IF(SUMIFS($B$2:$B$3564,$A$2:$A$3564,"="&amp;F1119)=0,IF(SUMIFS($B$2:$B$3564,$A$2:$A$3564,"="&amp;G1119)=0,SUMIFS($B$2:$B$3564,$A$2:$A$3564,"="&amp;H1119),SUMIFS($B$2:$B$3564,$A$2:$A$3564,"="&amp;G1119)),SUMIFS($B$2:$B$3564,$A$2:$A$3564,"="&amp;F1119)),SUMIFS($B$2:$B$3564,$A$2:$A$3564,"="&amp;E1119))</f>
        <v>14.8</v>
      </c>
      <c r="K1119" s="2">
        <f>SUMIFS($J$2:$J$3564,$A$2:$A$3564,"&gt;"&amp;E1119,$A$2:$A$3564,"&lt;="&amp;A1119)</f>
        <v>0</v>
      </c>
      <c r="L1119" s="2">
        <f t="shared" si="141"/>
        <v>0</v>
      </c>
      <c r="M1119" s="2">
        <f t="shared" si="142"/>
        <v>1</v>
      </c>
      <c r="N1119">
        <f t="shared" si="143"/>
        <v>2.9952322283351109</v>
      </c>
    </row>
    <row r="1120" spans="1:14" x14ac:dyDescent="0.3">
      <c r="A1120" s="1">
        <v>40324</v>
      </c>
      <c r="B1120">
        <v>15.36</v>
      </c>
      <c r="D1120">
        <f t="shared" si="136"/>
        <v>3</v>
      </c>
      <c r="E1120" s="1">
        <f t="shared" si="137"/>
        <v>40317</v>
      </c>
      <c r="F1120" s="1">
        <f t="shared" si="138"/>
        <v>40316</v>
      </c>
      <c r="G1120" s="1">
        <f t="shared" si="139"/>
        <v>40315</v>
      </c>
      <c r="H1120" s="1">
        <f t="shared" si="140"/>
        <v>40314</v>
      </c>
      <c r="I1120" s="2">
        <f>IF(SUMIFS($B$2:$B$3564,$A$2:$A$3564,"="&amp;E1120)=0,IF(SUMIFS($B$2:$B$3564,$A$2:$A$3564,"="&amp;F1120)=0,IF(SUMIFS($B$2:$B$3564,$A$2:$A$3564,"="&amp;G1120)=0,SUMIFS($B$2:$B$3564,$A$2:$A$3564,"="&amp;H1120),SUMIFS($B$2:$B$3564,$A$2:$A$3564,"="&amp;G1120)),SUMIFS($B$2:$B$3564,$A$2:$A$3564,"="&amp;F1120)),SUMIFS($B$2:$B$3564,$A$2:$A$3564,"="&amp;E1120))</f>
        <v>14.93</v>
      </c>
      <c r="K1120" s="2">
        <f>SUMIFS($J$2:$J$3564,$A$2:$A$3564,"&gt;"&amp;E1120,$A$2:$A$3564,"&lt;="&amp;A1120)</f>
        <v>0</v>
      </c>
      <c r="L1120" s="2">
        <f t="shared" si="141"/>
        <v>0</v>
      </c>
      <c r="M1120" s="2">
        <f t="shared" si="142"/>
        <v>1</v>
      </c>
      <c r="N1120">
        <f t="shared" si="143"/>
        <v>2.8394116168427002</v>
      </c>
    </row>
    <row r="1121" spans="1:14" x14ac:dyDescent="0.3">
      <c r="A1121" s="1">
        <v>40325</v>
      </c>
      <c r="B1121">
        <v>14.92</v>
      </c>
      <c r="D1121">
        <f t="shared" si="136"/>
        <v>4</v>
      </c>
      <c r="E1121" s="1">
        <f t="shared" si="137"/>
        <v>40318</v>
      </c>
      <c r="F1121" s="1">
        <f t="shared" si="138"/>
        <v>40317</v>
      </c>
      <c r="G1121" s="1">
        <f t="shared" si="139"/>
        <v>40316</v>
      </c>
      <c r="H1121" s="1">
        <f t="shared" si="140"/>
        <v>40315</v>
      </c>
      <c r="I1121" s="2">
        <f>IF(SUMIFS($B$2:$B$3564,$A$2:$A$3564,"="&amp;E1121)=0,IF(SUMIFS($B$2:$B$3564,$A$2:$A$3564,"="&amp;F1121)=0,IF(SUMIFS($B$2:$B$3564,$A$2:$A$3564,"="&amp;G1121)=0,SUMIFS($B$2:$B$3564,$A$2:$A$3564,"="&amp;H1121),SUMIFS($B$2:$B$3564,$A$2:$A$3564,"="&amp;G1121)),SUMIFS($B$2:$B$3564,$A$2:$A$3564,"="&amp;F1121)),SUMIFS($B$2:$B$3564,$A$2:$A$3564,"="&amp;E1121))</f>
        <v>14.99</v>
      </c>
      <c r="K1121" s="2">
        <f>SUMIFS($J$2:$J$3564,$A$2:$A$3564,"&gt;"&amp;E1121,$A$2:$A$3564,"&lt;="&amp;A1121)</f>
        <v>0</v>
      </c>
      <c r="L1121" s="2">
        <f t="shared" si="141"/>
        <v>0</v>
      </c>
      <c r="M1121" s="2">
        <f t="shared" si="142"/>
        <v>1</v>
      </c>
      <c r="N1121">
        <f t="shared" si="143"/>
        <v>-0.46807173388915208</v>
      </c>
    </row>
    <row r="1122" spans="1:14" x14ac:dyDescent="0.3">
      <c r="A1122" s="1">
        <v>40326</v>
      </c>
      <c r="B1122">
        <v>14.19</v>
      </c>
      <c r="D1122">
        <f t="shared" si="136"/>
        <v>5</v>
      </c>
      <c r="E1122" s="1">
        <f t="shared" si="137"/>
        <v>40319</v>
      </c>
      <c r="F1122" s="1">
        <f t="shared" si="138"/>
        <v>40318</v>
      </c>
      <c r="G1122" s="1">
        <f t="shared" si="139"/>
        <v>40317</v>
      </c>
      <c r="H1122" s="1">
        <f t="shared" si="140"/>
        <v>40316</v>
      </c>
      <c r="I1122" s="2">
        <f>IF(SUMIFS($B$2:$B$3564,$A$2:$A$3564,"="&amp;E1122)=0,IF(SUMIFS($B$2:$B$3564,$A$2:$A$3564,"="&amp;F1122)=0,IF(SUMIFS($B$2:$B$3564,$A$2:$A$3564,"="&amp;G1122)=0,SUMIFS($B$2:$B$3564,$A$2:$A$3564,"="&amp;H1122),SUMIFS($B$2:$B$3564,$A$2:$A$3564,"="&amp;G1122)),SUMIFS($B$2:$B$3564,$A$2:$A$3564,"="&amp;F1122)),SUMIFS($B$2:$B$3564,$A$2:$A$3564,"="&amp;E1122))</f>
        <v>15.65</v>
      </c>
      <c r="K1122" s="2">
        <f>SUMIFS($J$2:$J$3564,$A$2:$A$3564,"&gt;"&amp;E1122,$A$2:$A$3564,"&lt;="&amp;A1122)</f>
        <v>0</v>
      </c>
      <c r="L1122" s="2">
        <f t="shared" si="141"/>
        <v>0</v>
      </c>
      <c r="M1122" s="2">
        <f t="shared" si="142"/>
        <v>1</v>
      </c>
      <c r="N1122">
        <f t="shared" si="143"/>
        <v>-9.793342581421097</v>
      </c>
    </row>
    <row r="1123" spans="1:14" x14ac:dyDescent="0.3">
      <c r="A1123" s="1">
        <v>40330</v>
      </c>
      <c r="B1123">
        <v>14.4</v>
      </c>
      <c r="D1123">
        <f t="shared" si="136"/>
        <v>2</v>
      </c>
      <c r="E1123" s="1">
        <f t="shared" si="137"/>
        <v>40323</v>
      </c>
      <c r="F1123" s="1">
        <f t="shared" si="138"/>
        <v>40322</v>
      </c>
      <c r="G1123" s="1">
        <f t="shared" si="139"/>
        <v>40321</v>
      </c>
      <c r="H1123" s="1">
        <f t="shared" si="140"/>
        <v>40320</v>
      </c>
      <c r="I1123" s="2">
        <f>IF(SUMIFS($B$2:$B$3564,$A$2:$A$3564,"="&amp;E1123)=0,IF(SUMIFS($B$2:$B$3564,$A$2:$A$3564,"="&amp;F1123)=0,IF(SUMIFS($B$2:$B$3564,$A$2:$A$3564,"="&amp;G1123)=0,SUMIFS($B$2:$B$3564,$A$2:$A$3564,"="&amp;H1123),SUMIFS($B$2:$B$3564,$A$2:$A$3564,"="&amp;G1123)),SUMIFS($B$2:$B$3564,$A$2:$A$3564,"="&amp;F1123)),SUMIFS($B$2:$B$3564,$A$2:$A$3564,"="&amp;E1123))</f>
        <v>15.25</v>
      </c>
      <c r="K1123" s="2">
        <f>SUMIFS($J$2:$J$3564,$A$2:$A$3564,"&gt;"&amp;E1123,$A$2:$A$3564,"&lt;="&amp;A1123)</f>
        <v>0</v>
      </c>
      <c r="L1123" s="2">
        <f t="shared" si="141"/>
        <v>0</v>
      </c>
      <c r="M1123" s="2">
        <f t="shared" si="142"/>
        <v>1</v>
      </c>
      <c r="N1123">
        <f t="shared" si="143"/>
        <v>-5.7351296471465671</v>
      </c>
    </row>
    <row r="1124" spans="1:14" x14ac:dyDescent="0.3">
      <c r="A1124" s="1">
        <v>40331</v>
      </c>
      <c r="B1124">
        <v>13.94</v>
      </c>
      <c r="D1124">
        <f t="shared" si="136"/>
        <v>3</v>
      </c>
      <c r="E1124" s="1">
        <f t="shared" si="137"/>
        <v>40324</v>
      </c>
      <c r="F1124" s="1">
        <f t="shared" si="138"/>
        <v>40323</v>
      </c>
      <c r="G1124" s="1">
        <f t="shared" si="139"/>
        <v>40322</v>
      </c>
      <c r="H1124" s="1">
        <f t="shared" si="140"/>
        <v>40321</v>
      </c>
      <c r="I1124" s="2">
        <f>IF(SUMIFS($B$2:$B$3564,$A$2:$A$3564,"="&amp;E1124)=0,IF(SUMIFS($B$2:$B$3564,$A$2:$A$3564,"="&amp;F1124)=0,IF(SUMIFS($B$2:$B$3564,$A$2:$A$3564,"="&amp;G1124)=0,SUMIFS($B$2:$B$3564,$A$2:$A$3564,"="&amp;H1124),SUMIFS($B$2:$B$3564,$A$2:$A$3564,"="&amp;G1124)),SUMIFS($B$2:$B$3564,$A$2:$A$3564,"="&amp;F1124)),SUMIFS($B$2:$B$3564,$A$2:$A$3564,"="&amp;E1124))</f>
        <v>15.36</v>
      </c>
      <c r="K1124" s="2">
        <f>SUMIFS($J$2:$J$3564,$A$2:$A$3564,"&gt;"&amp;E1124,$A$2:$A$3564,"&lt;="&amp;A1124)</f>
        <v>0</v>
      </c>
      <c r="L1124" s="2">
        <f t="shared" si="141"/>
        <v>0</v>
      </c>
      <c r="M1124" s="2">
        <f t="shared" si="142"/>
        <v>1</v>
      </c>
      <c r="N1124">
        <f t="shared" si="143"/>
        <v>-9.700432238714825</v>
      </c>
    </row>
    <row r="1125" spans="1:14" x14ac:dyDescent="0.3">
      <c r="A1125" s="1">
        <v>40332</v>
      </c>
      <c r="B1125">
        <v>13.99</v>
      </c>
      <c r="D1125">
        <f t="shared" si="136"/>
        <v>4</v>
      </c>
      <c r="E1125" s="1">
        <f t="shared" si="137"/>
        <v>40325</v>
      </c>
      <c r="F1125" s="1">
        <f t="shared" si="138"/>
        <v>40324</v>
      </c>
      <c r="G1125" s="1">
        <f t="shared" si="139"/>
        <v>40323</v>
      </c>
      <c r="H1125" s="1">
        <f t="shared" si="140"/>
        <v>40322</v>
      </c>
      <c r="I1125" s="2">
        <f>IF(SUMIFS($B$2:$B$3564,$A$2:$A$3564,"="&amp;E1125)=0,IF(SUMIFS($B$2:$B$3564,$A$2:$A$3564,"="&amp;F1125)=0,IF(SUMIFS($B$2:$B$3564,$A$2:$A$3564,"="&amp;G1125)=0,SUMIFS($B$2:$B$3564,$A$2:$A$3564,"="&amp;H1125),SUMIFS($B$2:$B$3564,$A$2:$A$3564,"="&amp;G1125)),SUMIFS($B$2:$B$3564,$A$2:$A$3564,"="&amp;F1125)),SUMIFS($B$2:$B$3564,$A$2:$A$3564,"="&amp;E1125))</f>
        <v>14.92</v>
      </c>
      <c r="K1125" s="2">
        <f>SUMIFS($J$2:$J$3564,$A$2:$A$3564,"&gt;"&amp;E1125,$A$2:$A$3564,"&lt;="&amp;A1125)</f>
        <v>0</v>
      </c>
      <c r="L1125" s="2">
        <f t="shared" si="141"/>
        <v>0</v>
      </c>
      <c r="M1125" s="2">
        <f t="shared" si="142"/>
        <v>1</v>
      </c>
      <c r="N1125">
        <f t="shared" si="143"/>
        <v>-6.4359806098224972</v>
      </c>
    </row>
    <row r="1126" spans="1:14" x14ac:dyDescent="0.3">
      <c r="A1126" s="1">
        <v>40333</v>
      </c>
      <c r="B1126">
        <v>14.52</v>
      </c>
      <c r="D1126">
        <f t="shared" si="136"/>
        <v>5</v>
      </c>
      <c r="E1126" s="1">
        <f t="shared" si="137"/>
        <v>40326</v>
      </c>
      <c r="F1126" s="1">
        <f t="shared" si="138"/>
        <v>40325</v>
      </c>
      <c r="G1126" s="1">
        <f t="shared" si="139"/>
        <v>40324</v>
      </c>
      <c r="H1126" s="1">
        <f t="shared" si="140"/>
        <v>40323</v>
      </c>
      <c r="I1126" s="2">
        <f>IF(SUMIFS($B$2:$B$3564,$A$2:$A$3564,"="&amp;E1126)=0,IF(SUMIFS($B$2:$B$3564,$A$2:$A$3564,"="&amp;F1126)=0,IF(SUMIFS($B$2:$B$3564,$A$2:$A$3564,"="&amp;G1126)=0,SUMIFS($B$2:$B$3564,$A$2:$A$3564,"="&amp;H1126),SUMIFS($B$2:$B$3564,$A$2:$A$3564,"="&amp;G1126)),SUMIFS($B$2:$B$3564,$A$2:$A$3564,"="&amp;F1126)),SUMIFS($B$2:$B$3564,$A$2:$A$3564,"="&amp;E1126))</f>
        <v>14.19</v>
      </c>
      <c r="K1126" s="2">
        <f>SUMIFS($J$2:$J$3564,$A$2:$A$3564,"&gt;"&amp;E1126,$A$2:$A$3564,"&lt;="&amp;A1126)</f>
        <v>0</v>
      </c>
      <c r="L1126" s="2">
        <f t="shared" si="141"/>
        <v>0</v>
      </c>
      <c r="M1126" s="2">
        <f t="shared" si="142"/>
        <v>1</v>
      </c>
      <c r="N1126">
        <f t="shared" si="143"/>
        <v>2.2989518224698782</v>
      </c>
    </row>
    <row r="1127" spans="1:14" x14ac:dyDescent="0.3">
      <c r="A1127" s="1">
        <v>40336</v>
      </c>
      <c r="B1127">
        <v>14.33</v>
      </c>
      <c r="D1127">
        <f t="shared" si="136"/>
        <v>1</v>
      </c>
      <c r="E1127" s="1">
        <f t="shared" si="137"/>
        <v>40329</v>
      </c>
      <c r="F1127" s="1">
        <f t="shared" si="138"/>
        <v>40328</v>
      </c>
      <c r="G1127" s="1">
        <f t="shared" si="139"/>
        <v>40327</v>
      </c>
      <c r="H1127" s="1">
        <f t="shared" si="140"/>
        <v>40326</v>
      </c>
      <c r="I1127" s="2">
        <f>IF(SUMIFS($B$2:$B$3564,$A$2:$A$3564,"="&amp;E1127)=0,IF(SUMIFS($B$2:$B$3564,$A$2:$A$3564,"="&amp;F1127)=0,IF(SUMIFS($B$2:$B$3564,$A$2:$A$3564,"="&amp;G1127)=0,SUMIFS($B$2:$B$3564,$A$2:$A$3564,"="&amp;H1127),SUMIFS($B$2:$B$3564,$A$2:$A$3564,"="&amp;G1127)),SUMIFS($B$2:$B$3564,$A$2:$A$3564,"="&amp;F1127)),SUMIFS($B$2:$B$3564,$A$2:$A$3564,"="&amp;E1127))</f>
        <v>14.19</v>
      </c>
      <c r="K1127" s="2">
        <f>SUMIFS($J$2:$J$3564,$A$2:$A$3564,"&gt;"&amp;E1127,$A$2:$A$3564,"&lt;="&amp;A1127)</f>
        <v>0</v>
      </c>
      <c r="L1127" s="2">
        <f t="shared" si="141"/>
        <v>0</v>
      </c>
      <c r="M1127" s="2">
        <f t="shared" si="142"/>
        <v>1</v>
      </c>
      <c r="N1127">
        <f t="shared" si="143"/>
        <v>0.98177506681292293</v>
      </c>
    </row>
    <row r="1128" spans="1:14" x14ac:dyDescent="0.3">
      <c r="A1128" s="1">
        <v>40337</v>
      </c>
      <c r="B1128">
        <v>14.88</v>
      </c>
      <c r="D1128">
        <f t="shared" si="136"/>
        <v>2</v>
      </c>
      <c r="E1128" s="1">
        <f t="shared" si="137"/>
        <v>40330</v>
      </c>
      <c r="F1128" s="1">
        <f t="shared" si="138"/>
        <v>40329</v>
      </c>
      <c r="G1128" s="1">
        <f t="shared" si="139"/>
        <v>40328</v>
      </c>
      <c r="H1128" s="1">
        <f t="shared" si="140"/>
        <v>40327</v>
      </c>
      <c r="I1128" s="2">
        <f>IF(SUMIFS($B$2:$B$3564,$A$2:$A$3564,"="&amp;E1128)=0,IF(SUMIFS($B$2:$B$3564,$A$2:$A$3564,"="&amp;F1128)=0,IF(SUMIFS($B$2:$B$3564,$A$2:$A$3564,"="&amp;G1128)=0,SUMIFS($B$2:$B$3564,$A$2:$A$3564,"="&amp;H1128),SUMIFS($B$2:$B$3564,$A$2:$A$3564,"="&amp;G1128)),SUMIFS($B$2:$B$3564,$A$2:$A$3564,"="&amp;F1128)),SUMIFS($B$2:$B$3564,$A$2:$A$3564,"="&amp;E1128))</f>
        <v>14.4</v>
      </c>
      <c r="K1128" s="2">
        <f>SUMIFS($J$2:$J$3564,$A$2:$A$3564,"&gt;"&amp;E1128,$A$2:$A$3564,"&lt;="&amp;A1128)</f>
        <v>0</v>
      </c>
      <c r="L1128" s="2">
        <f t="shared" si="141"/>
        <v>0</v>
      </c>
      <c r="M1128" s="2">
        <f t="shared" si="142"/>
        <v>1</v>
      </c>
      <c r="N1128">
        <f t="shared" si="143"/>
        <v>3.2789822822990971</v>
      </c>
    </row>
    <row r="1129" spans="1:14" x14ac:dyDescent="0.3">
      <c r="A1129" s="1">
        <v>40338</v>
      </c>
      <c r="B1129">
        <v>15.16</v>
      </c>
      <c r="C1129">
        <v>15.38</v>
      </c>
      <c r="D1129">
        <f t="shared" si="136"/>
        <v>3</v>
      </c>
      <c r="E1129" s="1">
        <f t="shared" si="137"/>
        <v>40331</v>
      </c>
      <c r="F1129" s="1">
        <f t="shared" si="138"/>
        <v>40330</v>
      </c>
      <c r="G1129" s="1">
        <f t="shared" si="139"/>
        <v>40329</v>
      </c>
      <c r="H1129" s="1">
        <f t="shared" si="140"/>
        <v>40328</v>
      </c>
      <c r="I1129" s="2">
        <f>IF(SUMIFS($B$2:$B$3564,$A$2:$A$3564,"="&amp;E1129)=0,IF(SUMIFS($B$2:$B$3564,$A$2:$A$3564,"="&amp;F1129)=0,IF(SUMIFS($B$2:$B$3564,$A$2:$A$3564,"="&amp;G1129)=0,SUMIFS($B$2:$B$3564,$A$2:$A$3564,"="&amp;H1129),SUMIFS($B$2:$B$3564,$A$2:$A$3564,"="&amp;G1129)),SUMIFS($B$2:$B$3564,$A$2:$A$3564,"="&amp;F1129)),SUMIFS($B$2:$B$3564,$A$2:$A$3564,"="&amp;E1129))</f>
        <v>13.94</v>
      </c>
      <c r="K1129" s="2">
        <f>SUMIFS($J$2:$J$3564,$A$2:$A$3564,"&gt;"&amp;E1129,$A$2:$A$3564,"&lt;="&amp;A1129)</f>
        <v>0</v>
      </c>
      <c r="L1129" s="2">
        <f t="shared" si="141"/>
        <v>0</v>
      </c>
      <c r="M1129" s="2">
        <f t="shared" si="142"/>
        <v>1</v>
      </c>
      <c r="N1129">
        <f t="shared" si="143"/>
        <v>8.3897974881847883</v>
      </c>
    </row>
    <row r="1130" spans="1:14" x14ac:dyDescent="0.3">
      <c r="A1130" s="1">
        <v>40339</v>
      </c>
      <c r="B1130">
        <v>15.51</v>
      </c>
      <c r="D1130">
        <f t="shared" si="136"/>
        <v>4</v>
      </c>
      <c r="E1130" s="1">
        <f t="shared" si="137"/>
        <v>40332</v>
      </c>
      <c r="F1130" s="1">
        <f t="shared" si="138"/>
        <v>40331</v>
      </c>
      <c r="G1130" s="1">
        <f t="shared" si="139"/>
        <v>40330</v>
      </c>
      <c r="H1130" s="1">
        <f t="shared" si="140"/>
        <v>40329</v>
      </c>
      <c r="I1130" s="2">
        <f>IF(SUMIFS($B$2:$B$3564,$A$2:$A$3564,"="&amp;E1130)=0,IF(SUMIFS($B$2:$B$3564,$A$2:$A$3564,"="&amp;F1130)=0,IF(SUMIFS($B$2:$B$3564,$A$2:$A$3564,"="&amp;G1130)=0,SUMIFS($B$2:$B$3564,$A$2:$A$3564,"="&amp;H1130),SUMIFS($B$2:$B$3564,$A$2:$A$3564,"="&amp;G1130)),SUMIFS($B$2:$B$3564,$A$2:$A$3564,"="&amp;F1130)),SUMIFS($B$2:$B$3564,$A$2:$A$3564,"="&amp;E1130))</f>
        <v>13.99</v>
      </c>
      <c r="J1130">
        <v>15.38</v>
      </c>
      <c r="K1130" s="2">
        <f>SUMIFS($J$2:$J$3564,$A$2:$A$3564,"&gt;"&amp;E1130,$A$2:$A$3564,"&lt;="&amp;A1130)</f>
        <v>15.38</v>
      </c>
      <c r="L1130" s="2">
        <f t="shared" si="141"/>
        <v>15.16</v>
      </c>
      <c r="M1130" s="2">
        <f t="shared" si="142"/>
        <v>0.98569570871261369</v>
      </c>
      <c r="N1130">
        <f t="shared" si="143"/>
        <v>8.873460464778514</v>
      </c>
    </row>
    <row r="1131" spans="1:14" x14ac:dyDescent="0.3">
      <c r="A1131" s="1">
        <v>40340</v>
      </c>
      <c r="B1131">
        <v>15.84</v>
      </c>
      <c r="D1131">
        <f t="shared" si="136"/>
        <v>5</v>
      </c>
      <c r="E1131" s="1">
        <f t="shared" si="137"/>
        <v>40333</v>
      </c>
      <c r="F1131" s="1">
        <f t="shared" si="138"/>
        <v>40332</v>
      </c>
      <c r="G1131" s="1">
        <f t="shared" si="139"/>
        <v>40331</v>
      </c>
      <c r="H1131" s="1">
        <f t="shared" si="140"/>
        <v>40330</v>
      </c>
      <c r="I1131" s="2">
        <f>IF(SUMIFS($B$2:$B$3564,$A$2:$A$3564,"="&amp;E1131)=0,IF(SUMIFS($B$2:$B$3564,$A$2:$A$3564,"="&amp;F1131)=0,IF(SUMIFS($B$2:$B$3564,$A$2:$A$3564,"="&amp;G1131)=0,SUMIFS($B$2:$B$3564,$A$2:$A$3564,"="&amp;H1131),SUMIFS($B$2:$B$3564,$A$2:$A$3564,"="&amp;G1131)),SUMIFS($B$2:$B$3564,$A$2:$A$3564,"="&amp;F1131)),SUMIFS($B$2:$B$3564,$A$2:$A$3564,"="&amp;E1131))</f>
        <v>14.52</v>
      </c>
      <c r="K1131" s="2">
        <f>SUMIFS($J$2:$J$3564,$A$2:$A$3564,"&gt;"&amp;E1131,$A$2:$A$3564,"&lt;="&amp;A1131)</f>
        <v>15.38</v>
      </c>
      <c r="L1131" s="2">
        <f t="shared" si="141"/>
        <v>15.16</v>
      </c>
      <c r="M1131" s="2">
        <f t="shared" si="142"/>
        <v>0.98569570871261369</v>
      </c>
      <c r="N1131">
        <f t="shared" si="143"/>
        <v>7.2603793126357408</v>
      </c>
    </row>
    <row r="1132" spans="1:14" x14ac:dyDescent="0.3">
      <c r="A1132" s="1">
        <v>40343</v>
      </c>
      <c r="B1132">
        <v>15.99</v>
      </c>
      <c r="D1132">
        <f t="shared" si="136"/>
        <v>1</v>
      </c>
      <c r="E1132" s="1">
        <f t="shared" si="137"/>
        <v>40336</v>
      </c>
      <c r="F1132" s="1">
        <f t="shared" si="138"/>
        <v>40335</v>
      </c>
      <c r="G1132" s="1">
        <f t="shared" si="139"/>
        <v>40334</v>
      </c>
      <c r="H1132" s="1">
        <f t="shared" si="140"/>
        <v>40333</v>
      </c>
      <c r="I1132" s="2">
        <f>IF(SUMIFS($B$2:$B$3564,$A$2:$A$3564,"="&amp;E1132)=0,IF(SUMIFS($B$2:$B$3564,$A$2:$A$3564,"="&amp;F1132)=0,IF(SUMIFS($B$2:$B$3564,$A$2:$A$3564,"="&amp;G1132)=0,SUMIFS($B$2:$B$3564,$A$2:$A$3564,"="&amp;H1132),SUMIFS($B$2:$B$3564,$A$2:$A$3564,"="&amp;G1132)),SUMIFS($B$2:$B$3564,$A$2:$A$3564,"="&amp;F1132)),SUMIFS($B$2:$B$3564,$A$2:$A$3564,"="&amp;E1132))</f>
        <v>14.33</v>
      </c>
      <c r="K1132" s="2">
        <f>SUMIFS($J$2:$J$3564,$A$2:$A$3564,"&gt;"&amp;E1132,$A$2:$A$3564,"&lt;="&amp;A1132)</f>
        <v>15.38</v>
      </c>
      <c r="L1132" s="2">
        <f t="shared" si="141"/>
        <v>15.16</v>
      </c>
      <c r="M1132" s="2">
        <f t="shared" si="142"/>
        <v>0.98569570871261369</v>
      </c>
      <c r="N1132">
        <f t="shared" si="143"/>
        <v>9.5200701142510127</v>
      </c>
    </row>
    <row r="1133" spans="1:14" x14ac:dyDescent="0.3">
      <c r="A1133" s="1">
        <v>40344</v>
      </c>
      <c r="B1133">
        <v>15.95</v>
      </c>
      <c r="D1133">
        <f t="shared" si="136"/>
        <v>2</v>
      </c>
      <c r="E1133" s="1">
        <f t="shared" si="137"/>
        <v>40337</v>
      </c>
      <c r="F1133" s="1">
        <f t="shared" si="138"/>
        <v>40336</v>
      </c>
      <c r="G1133" s="1">
        <f t="shared" si="139"/>
        <v>40335</v>
      </c>
      <c r="H1133" s="1">
        <f t="shared" si="140"/>
        <v>40334</v>
      </c>
      <c r="I1133" s="2">
        <f>IF(SUMIFS($B$2:$B$3564,$A$2:$A$3564,"="&amp;E1133)=0,IF(SUMIFS($B$2:$B$3564,$A$2:$A$3564,"="&amp;F1133)=0,IF(SUMIFS($B$2:$B$3564,$A$2:$A$3564,"="&amp;G1133)=0,SUMIFS($B$2:$B$3564,$A$2:$A$3564,"="&amp;H1133),SUMIFS($B$2:$B$3564,$A$2:$A$3564,"="&amp;G1133)),SUMIFS($B$2:$B$3564,$A$2:$A$3564,"="&amp;F1133)),SUMIFS($B$2:$B$3564,$A$2:$A$3564,"="&amp;E1133))</f>
        <v>14.88</v>
      </c>
      <c r="K1133" s="2">
        <f>SUMIFS($J$2:$J$3564,$A$2:$A$3564,"&gt;"&amp;E1133,$A$2:$A$3564,"&lt;="&amp;A1133)</f>
        <v>15.38</v>
      </c>
      <c r="L1133" s="2">
        <f t="shared" si="141"/>
        <v>15.16</v>
      </c>
      <c r="M1133" s="2">
        <f t="shared" si="142"/>
        <v>0.98569570871261369</v>
      </c>
      <c r="N1133">
        <f t="shared" si="143"/>
        <v>5.5033215962635333</v>
      </c>
    </row>
    <row r="1134" spans="1:14" x14ac:dyDescent="0.3">
      <c r="A1134" s="1">
        <v>40345</v>
      </c>
      <c r="B1134">
        <v>16.05</v>
      </c>
      <c r="D1134">
        <f t="shared" si="136"/>
        <v>3</v>
      </c>
      <c r="E1134" s="1">
        <f t="shared" si="137"/>
        <v>40338</v>
      </c>
      <c r="F1134" s="1">
        <f t="shared" si="138"/>
        <v>40337</v>
      </c>
      <c r="G1134" s="1">
        <f t="shared" si="139"/>
        <v>40336</v>
      </c>
      <c r="H1134" s="1">
        <f t="shared" si="140"/>
        <v>40335</v>
      </c>
      <c r="I1134" s="2">
        <f>IF(SUMIFS($B$2:$B$3564,$A$2:$A$3564,"="&amp;E1134)=0,IF(SUMIFS($B$2:$B$3564,$A$2:$A$3564,"="&amp;F1134)=0,IF(SUMIFS($B$2:$B$3564,$A$2:$A$3564,"="&amp;G1134)=0,SUMIFS($B$2:$B$3564,$A$2:$A$3564,"="&amp;H1134),SUMIFS($B$2:$B$3564,$A$2:$A$3564,"="&amp;G1134)),SUMIFS($B$2:$B$3564,$A$2:$A$3564,"="&amp;F1134)),SUMIFS($B$2:$B$3564,$A$2:$A$3564,"="&amp;E1134))</f>
        <v>15.16</v>
      </c>
      <c r="K1134" s="2">
        <f>SUMIFS($J$2:$J$3564,$A$2:$A$3564,"&gt;"&amp;E1134,$A$2:$A$3564,"&lt;="&amp;A1134)</f>
        <v>15.38</v>
      </c>
      <c r="L1134" s="2">
        <f t="shared" si="141"/>
        <v>15.16</v>
      </c>
      <c r="M1134" s="2">
        <f t="shared" si="142"/>
        <v>0.98569570871261369</v>
      </c>
      <c r="N1134">
        <f t="shared" si="143"/>
        <v>4.2640885498526835</v>
      </c>
    </row>
    <row r="1135" spans="1:14" x14ac:dyDescent="0.3">
      <c r="A1135" s="1">
        <v>40346</v>
      </c>
      <c r="B1135">
        <v>15.6</v>
      </c>
      <c r="D1135">
        <f t="shared" si="136"/>
        <v>4</v>
      </c>
      <c r="E1135" s="1">
        <f t="shared" si="137"/>
        <v>40339</v>
      </c>
      <c r="F1135" s="1">
        <f t="shared" si="138"/>
        <v>40338</v>
      </c>
      <c r="G1135" s="1">
        <f t="shared" si="139"/>
        <v>40337</v>
      </c>
      <c r="H1135" s="1">
        <f t="shared" si="140"/>
        <v>40336</v>
      </c>
      <c r="I1135" s="2">
        <f>IF(SUMIFS($B$2:$B$3564,$A$2:$A$3564,"="&amp;E1135)=0,IF(SUMIFS($B$2:$B$3564,$A$2:$A$3564,"="&amp;F1135)=0,IF(SUMIFS($B$2:$B$3564,$A$2:$A$3564,"="&amp;G1135)=0,SUMIFS($B$2:$B$3564,$A$2:$A$3564,"="&amp;H1135),SUMIFS($B$2:$B$3564,$A$2:$A$3564,"="&amp;G1135)),SUMIFS($B$2:$B$3564,$A$2:$A$3564,"="&amp;F1135)),SUMIFS($B$2:$B$3564,$A$2:$A$3564,"="&amp;E1135))</f>
        <v>15.51</v>
      </c>
      <c r="K1135" s="2">
        <f>SUMIFS($J$2:$J$3564,$A$2:$A$3564,"&gt;"&amp;E1135,$A$2:$A$3564,"&lt;="&amp;A1135)</f>
        <v>0</v>
      </c>
      <c r="L1135" s="2">
        <f t="shared" si="141"/>
        <v>0</v>
      </c>
      <c r="M1135" s="2">
        <f t="shared" si="142"/>
        <v>1</v>
      </c>
      <c r="N1135">
        <f t="shared" si="143"/>
        <v>0.5785937067043927</v>
      </c>
    </row>
    <row r="1136" spans="1:14" x14ac:dyDescent="0.3">
      <c r="A1136" s="1">
        <v>40347</v>
      </c>
      <c r="B1136">
        <v>15.38</v>
      </c>
      <c r="D1136">
        <f t="shared" si="136"/>
        <v>5</v>
      </c>
      <c r="E1136" s="1">
        <f t="shared" si="137"/>
        <v>40340</v>
      </c>
      <c r="F1136" s="1">
        <f t="shared" si="138"/>
        <v>40339</v>
      </c>
      <c r="G1136" s="1">
        <f t="shared" si="139"/>
        <v>40338</v>
      </c>
      <c r="H1136" s="1">
        <f t="shared" si="140"/>
        <v>40337</v>
      </c>
      <c r="I1136" s="2">
        <f>IF(SUMIFS($B$2:$B$3564,$A$2:$A$3564,"="&amp;E1136)=0,IF(SUMIFS($B$2:$B$3564,$A$2:$A$3564,"="&amp;F1136)=0,IF(SUMIFS($B$2:$B$3564,$A$2:$A$3564,"="&amp;G1136)=0,SUMIFS($B$2:$B$3564,$A$2:$A$3564,"="&amp;H1136),SUMIFS($B$2:$B$3564,$A$2:$A$3564,"="&amp;G1136)),SUMIFS($B$2:$B$3564,$A$2:$A$3564,"="&amp;F1136)),SUMIFS($B$2:$B$3564,$A$2:$A$3564,"="&amp;E1136))</f>
        <v>15.84</v>
      </c>
      <c r="K1136" s="2">
        <f>SUMIFS($J$2:$J$3564,$A$2:$A$3564,"&gt;"&amp;E1136,$A$2:$A$3564,"&lt;="&amp;A1136)</f>
        <v>0</v>
      </c>
      <c r="L1136" s="2">
        <f t="shared" si="141"/>
        <v>0</v>
      </c>
      <c r="M1136" s="2">
        <f t="shared" si="142"/>
        <v>1</v>
      </c>
      <c r="N1136">
        <f t="shared" si="143"/>
        <v>-2.9470422308781816</v>
      </c>
    </row>
    <row r="1137" spans="1:14" x14ac:dyDescent="0.3">
      <c r="A1137" s="1">
        <v>40350</v>
      </c>
      <c r="B1137">
        <v>15.96</v>
      </c>
      <c r="D1137">
        <f t="shared" si="136"/>
        <v>1</v>
      </c>
      <c r="E1137" s="1">
        <f t="shared" si="137"/>
        <v>40343</v>
      </c>
      <c r="F1137" s="1">
        <f t="shared" si="138"/>
        <v>40342</v>
      </c>
      <c r="G1137" s="1">
        <f t="shared" si="139"/>
        <v>40341</v>
      </c>
      <c r="H1137" s="1">
        <f t="shared" si="140"/>
        <v>40340</v>
      </c>
      <c r="I1137" s="2">
        <f>IF(SUMIFS($B$2:$B$3564,$A$2:$A$3564,"="&amp;E1137)=0,IF(SUMIFS($B$2:$B$3564,$A$2:$A$3564,"="&amp;F1137)=0,IF(SUMIFS($B$2:$B$3564,$A$2:$A$3564,"="&amp;G1137)=0,SUMIFS($B$2:$B$3564,$A$2:$A$3564,"="&amp;H1137),SUMIFS($B$2:$B$3564,$A$2:$A$3564,"="&amp;G1137)),SUMIFS($B$2:$B$3564,$A$2:$A$3564,"="&amp;F1137)),SUMIFS($B$2:$B$3564,$A$2:$A$3564,"="&amp;E1137))</f>
        <v>15.99</v>
      </c>
      <c r="K1137" s="2">
        <f>SUMIFS($J$2:$J$3564,$A$2:$A$3564,"&gt;"&amp;E1137,$A$2:$A$3564,"&lt;="&amp;A1137)</f>
        <v>0</v>
      </c>
      <c r="L1137" s="2">
        <f t="shared" si="141"/>
        <v>0</v>
      </c>
      <c r="M1137" s="2">
        <f t="shared" si="142"/>
        <v>1</v>
      </c>
      <c r="N1137">
        <f t="shared" si="143"/>
        <v>-0.18779348242000976</v>
      </c>
    </row>
    <row r="1138" spans="1:14" x14ac:dyDescent="0.3">
      <c r="A1138" s="1">
        <v>40351</v>
      </c>
      <c r="B1138">
        <v>15.92</v>
      </c>
      <c r="D1138">
        <f t="shared" si="136"/>
        <v>2</v>
      </c>
      <c r="E1138" s="1">
        <f t="shared" si="137"/>
        <v>40344</v>
      </c>
      <c r="F1138" s="1">
        <f t="shared" si="138"/>
        <v>40343</v>
      </c>
      <c r="G1138" s="1">
        <f t="shared" si="139"/>
        <v>40342</v>
      </c>
      <c r="H1138" s="1">
        <f t="shared" si="140"/>
        <v>40341</v>
      </c>
      <c r="I1138" s="2">
        <f>IF(SUMIFS($B$2:$B$3564,$A$2:$A$3564,"="&amp;E1138)=0,IF(SUMIFS($B$2:$B$3564,$A$2:$A$3564,"="&amp;F1138)=0,IF(SUMIFS($B$2:$B$3564,$A$2:$A$3564,"="&amp;G1138)=0,SUMIFS($B$2:$B$3564,$A$2:$A$3564,"="&amp;H1138),SUMIFS($B$2:$B$3564,$A$2:$A$3564,"="&amp;G1138)),SUMIFS($B$2:$B$3564,$A$2:$A$3564,"="&amp;F1138)),SUMIFS($B$2:$B$3564,$A$2:$A$3564,"="&amp;E1138))</f>
        <v>15.95</v>
      </c>
      <c r="K1138" s="2">
        <f>SUMIFS($J$2:$J$3564,$A$2:$A$3564,"&gt;"&amp;E1138,$A$2:$A$3564,"&lt;="&amp;A1138)</f>
        <v>0</v>
      </c>
      <c r="L1138" s="2">
        <f t="shared" si="141"/>
        <v>0</v>
      </c>
      <c r="M1138" s="2">
        <f t="shared" si="142"/>
        <v>1</v>
      </c>
      <c r="N1138">
        <f t="shared" si="143"/>
        <v>-0.18826488146165651</v>
      </c>
    </row>
    <row r="1139" spans="1:14" x14ac:dyDescent="0.3">
      <c r="A1139" s="1">
        <v>40352</v>
      </c>
      <c r="B1139">
        <v>15.81</v>
      </c>
      <c r="D1139">
        <f t="shared" si="136"/>
        <v>3</v>
      </c>
      <c r="E1139" s="1">
        <f t="shared" si="137"/>
        <v>40345</v>
      </c>
      <c r="F1139" s="1">
        <f t="shared" si="138"/>
        <v>40344</v>
      </c>
      <c r="G1139" s="1">
        <f t="shared" si="139"/>
        <v>40343</v>
      </c>
      <c r="H1139" s="1">
        <f t="shared" si="140"/>
        <v>40342</v>
      </c>
      <c r="I1139" s="2">
        <f>IF(SUMIFS($B$2:$B$3564,$A$2:$A$3564,"="&amp;E1139)=0,IF(SUMIFS($B$2:$B$3564,$A$2:$A$3564,"="&amp;F1139)=0,IF(SUMIFS($B$2:$B$3564,$A$2:$A$3564,"="&amp;G1139)=0,SUMIFS($B$2:$B$3564,$A$2:$A$3564,"="&amp;H1139),SUMIFS($B$2:$B$3564,$A$2:$A$3564,"="&amp;G1139)),SUMIFS($B$2:$B$3564,$A$2:$A$3564,"="&amp;F1139)),SUMIFS($B$2:$B$3564,$A$2:$A$3564,"="&amp;E1139))</f>
        <v>16.05</v>
      </c>
      <c r="K1139" s="2">
        <f>SUMIFS($J$2:$J$3564,$A$2:$A$3564,"&gt;"&amp;E1139,$A$2:$A$3564,"&lt;="&amp;A1139)</f>
        <v>0</v>
      </c>
      <c r="L1139" s="2">
        <f t="shared" si="141"/>
        <v>0</v>
      </c>
      <c r="M1139" s="2">
        <f t="shared" si="142"/>
        <v>1</v>
      </c>
      <c r="N1139">
        <f t="shared" si="143"/>
        <v>-1.5066198354644178</v>
      </c>
    </row>
    <row r="1140" spans="1:14" x14ac:dyDescent="0.3">
      <c r="A1140" s="1">
        <v>40353</v>
      </c>
      <c r="B1140">
        <v>16.190000000000001</v>
      </c>
      <c r="D1140">
        <f t="shared" si="136"/>
        <v>4</v>
      </c>
      <c r="E1140" s="1">
        <f t="shared" si="137"/>
        <v>40346</v>
      </c>
      <c r="F1140" s="1">
        <f t="shared" si="138"/>
        <v>40345</v>
      </c>
      <c r="G1140" s="1">
        <f t="shared" si="139"/>
        <v>40344</v>
      </c>
      <c r="H1140" s="1">
        <f t="shared" si="140"/>
        <v>40343</v>
      </c>
      <c r="I1140" s="2">
        <f>IF(SUMIFS($B$2:$B$3564,$A$2:$A$3564,"="&amp;E1140)=0,IF(SUMIFS($B$2:$B$3564,$A$2:$A$3564,"="&amp;F1140)=0,IF(SUMIFS($B$2:$B$3564,$A$2:$A$3564,"="&amp;G1140)=0,SUMIFS($B$2:$B$3564,$A$2:$A$3564,"="&amp;H1140),SUMIFS($B$2:$B$3564,$A$2:$A$3564,"="&amp;G1140)),SUMIFS($B$2:$B$3564,$A$2:$A$3564,"="&amp;F1140)),SUMIFS($B$2:$B$3564,$A$2:$A$3564,"="&amp;E1140))</f>
        <v>15.6</v>
      </c>
      <c r="K1140" s="2">
        <f>SUMIFS($J$2:$J$3564,$A$2:$A$3564,"&gt;"&amp;E1140,$A$2:$A$3564,"&lt;="&amp;A1140)</f>
        <v>0</v>
      </c>
      <c r="L1140" s="2">
        <f t="shared" si="141"/>
        <v>0</v>
      </c>
      <c r="M1140" s="2">
        <f t="shared" si="142"/>
        <v>1</v>
      </c>
      <c r="N1140">
        <f t="shared" si="143"/>
        <v>3.7122853434052487</v>
      </c>
    </row>
    <row r="1141" spans="1:14" x14ac:dyDescent="0.3">
      <c r="A1141" s="1">
        <v>40354</v>
      </c>
      <c r="B1141">
        <v>16.39</v>
      </c>
      <c r="D1141">
        <f t="shared" si="136"/>
        <v>5</v>
      </c>
      <c r="E1141" s="1">
        <f t="shared" si="137"/>
        <v>40347</v>
      </c>
      <c r="F1141" s="1">
        <f t="shared" si="138"/>
        <v>40346</v>
      </c>
      <c r="G1141" s="1">
        <f t="shared" si="139"/>
        <v>40345</v>
      </c>
      <c r="H1141" s="1">
        <f t="shared" si="140"/>
        <v>40344</v>
      </c>
      <c r="I1141" s="2">
        <f>IF(SUMIFS($B$2:$B$3564,$A$2:$A$3564,"="&amp;E1141)=0,IF(SUMIFS($B$2:$B$3564,$A$2:$A$3564,"="&amp;F1141)=0,IF(SUMIFS($B$2:$B$3564,$A$2:$A$3564,"="&amp;G1141)=0,SUMIFS($B$2:$B$3564,$A$2:$A$3564,"="&amp;H1141),SUMIFS($B$2:$B$3564,$A$2:$A$3564,"="&amp;G1141)),SUMIFS($B$2:$B$3564,$A$2:$A$3564,"="&amp;F1141)),SUMIFS($B$2:$B$3564,$A$2:$A$3564,"="&amp;E1141))</f>
        <v>15.38</v>
      </c>
      <c r="K1141" s="2">
        <f>SUMIFS($J$2:$J$3564,$A$2:$A$3564,"&gt;"&amp;E1141,$A$2:$A$3564,"&lt;="&amp;A1141)</f>
        <v>0</v>
      </c>
      <c r="L1141" s="2">
        <f t="shared" si="141"/>
        <v>0</v>
      </c>
      <c r="M1141" s="2">
        <f t="shared" si="142"/>
        <v>1</v>
      </c>
      <c r="N1141">
        <f t="shared" si="143"/>
        <v>6.3603428678240457</v>
      </c>
    </row>
    <row r="1142" spans="1:14" x14ac:dyDescent="0.3">
      <c r="A1142" s="1">
        <v>40357</v>
      </c>
      <c r="B1142">
        <v>15.82</v>
      </c>
      <c r="D1142">
        <f t="shared" si="136"/>
        <v>1</v>
      </c>
      <c r="E1142" s="1">
        <f t="shared" si="137"/>
        <v>40350</v>
      </c>
      <c r="F1142" s="1">
        <f t="shared" si="138"/>
        <v>40349</v>
      </c>
      <c r="G1142" s="1">
        <f t="shared" si="139"/>
        <v>40348</v>
      </c>
      <c r="H1142" s="1">
        <f t="shared" si="140"/>
        <v>40347</v>
      </c>
      <c r="I1142" s="2">
        <f>IF(SUMIFS($B$2:$B$3564,$A$2:$A$3564,"="&amp;E1142)=0,IF(SUMIFS($B$2:$B$3564,$A$2:$A$3564,"="&amp;F1142)=0,IF(SUMIFS($B$2:$B$3564,$A$2:$A$3564,"="&amp;G1142)=0,SUMIFS($B$2:$B$3564,$A$2:$A$3564,"="&amp;H1142),SUMIFS($B$2:$B$3564,$A$2:$A$3564,"="&amp;G1142)),SUMIFS($B$2:$B$3564,$A$2:$A$3564,"="&amp;F1142)),SUMIFS($B$2:$B$3564,$A$2:$A$3564,"="&amp;E1142))</f>
        <v>15.96</v>
      </c>
      <c r="K1142" s="2">
        <f>SUMIFS($J$2:$J$3564,$A$2:$A$3564,"&gt;"&amp;E1142,$A$2:$A$3564,"&lt;="&amp;A1142)</f>
        <v>0</v>
      </c>
      <c r="L1142" s="2">
        <f t="shared" si="141"/>
        <v>0</v>
      </c>
      <c r="M1142" s="2">
        <f t="shared" si="142"/>
        <v>1</v>
      </c>
      <c r="N1142">
        <f t="shared" si="143"/>
        <v>-0.88106296821549202</v>
      </c>
    </row>
    <row r="1143" spans="1:14" x14ac:dyDescent="0.3">
      <c r="A1143" s="1">
        <v>40358</v>
      </c>
      <c r="B1143">
        <v>15.28</v>
      </c>
      <c r="D1143">
        <f t="shared" si="136"/>
        <v>2</v>
      </c>
      <c r="E1143" s="1">
        <f t="shared" si="137"/>
        <v>40351</v>
      </c>
      <c r="F1143" s="1">
        <f t="shared" si="138"/>
        <v>40350</v>
      </c>
      <c r="G1143" s="1">
        <f t="shared" si="139"/>
        <v>40349</v>
      </c>
      <c r="H1143" s="1">
        <f t="shared" si="140"/>
        <v>40348</v>
      </c>
      <c r="I1143" s="2">
        <f>IF(SUMIFS($B$2:$B$3564,$A$2:$A$3564,"="&amp;E1143)=0,IF(SUMIFS($B$2:$B$3564,$A$2:$A$3564,"="&amp;F1143)=0,IF(SUMIFS($B$2:$B$3564,$A$2:$A$3564,"="&amp;G1143)=0,SUMIFS($B$2:$B$3564,$A$2:$A$3564,"="&amp;H1143),SUMIFS($B$2:$B$3564,$A$2:$A$3564,"="&amp;G1143)),SUMIFS($B$2:$B$3564,$A$2:$A$3564,"="&amp;F1143)),SUMIFS($B$2:$B$3564,$A$2:$A$3564,"="&amp;E1143))</f>
        <v>15.92</v>
      </c>
      <c r="K1143" s="2">
        <f>SUMIFS($J$2:$J$3564,$A$2:$A$3564,"&gt;"&amp;E1143,$A$2:$A$3564,"&lt;="&amp;A1143)</f>
        <v>0</v>
      </c>
      <c r="L1143" s="2">
        <f t="shared" si="141"/>
        <v>0</v>
      </c>
      <c r="M1143" s="2">
        <f t="shared" si="142"/>
        <v>1</v>
      </c>
      <c r="N1143">
        <f t="shared" si="143"/>
        <v>-4.1031396677862588</v>
      </c>
    </row>
    <row r="1144" spans="1:14" x14ac:dyDescent="0.3">
      <c r="A1144" s="1">
        <v>40359</v>
      </c>
      <c r="B1144">
        <v>16.059999999999999</v>
      </c>
      <c r="D1144">
        <f t="shared" si="136"/>
        <v>3</v>
      </c>
      <c r="E1144" s="1">
        <f t="shared" si="137"/>
        <v>40352</v>
      </c>
      <c r="F1144" s="1">
        <f t="shared" si="138"/>
        <v>40351</v>
      </c>
      <c r="G1144" s="1">
        <f t="shared" si="139"/>
        <v>40350</v>
      </c>
      <c r="H1144" s="1">
        <f t="shared" si="140"/>
        <v>40349</v>
      </c>
      <c r="I1144" s="2">
        <f>IF(SUMIFS($B$2:$B$3564,$A$2:$A$3564,"="&amp;E1144)=0,IF(SUMIFS($B$2:$B$3564,$A$2:$A$3564,"="&amp;F1144)=0,IF(SUMIFS($B$2:$B$3564,$A$2:$A$3564,"="&amp;G1144)=0,SUMIFS($B$2:$B$3564,$A$2:$A$3564,"="&amp;H1144),SUMIFS($B$2:$B$3564,$A$2:$A$3564,"="&amp;G1144)),SUMIFS($B$2:$B$3564,$A$2:$A$3564,"="&amp;F1144)),SUMIFS($B$2:$B$3564,$A$2:$A$3564,"="&amp;E1144))</f>
        <v>15.81</v>
      </c>
      <c r="K1144" s="2">
        <f>SUMIFS($J$2:$J$3564,$A$2:$A$3564,"&gt;"&amp;E1144,$A$2:$A$3564,"&lt;="&amp;A1144)</f>
        <v>0</v>
      </c>
      <c r="L1144" s="2">
        <f t="shared" si="141"/>
        <v>0</v>
      </c>
      <c r="M1144" s="2">
        <f t="shared" si="142"/>
        <v>1</v>
      </c>
      <c r="N1144">
        <f t="shared" si="143"/>
        <v>1.5689057297234799</v>
      </c>
    </row>
    <row r="1145" spans="1:14" x14ac:dyDescent="0.3">
      <c r="A1145" s="1">
        <v>40360</v>
      </c>
      <c r="B1145">
        <v>16.28</v>
      </c>
      <c r="D1145">
        <f t="shared" si="136"/>
        <v>4</v>
      </c>
      <c r="E1145" s="1">
        <f t="shared" si="137"/>
        <v>40353</v>
      </c>
      <c r="F1145" s="1">
        <f t="shared" si="138"/>
        <v>40352</v>
      </c>
      <c r="G1145" s="1">
        <f t="shared" si="139"/>
        <v>40351</v>
      </c>
      <c r="H1145" s="1">
        <f t="shared" si="140"/>
        <v>40350</v>
      </c>
      <c r="I1145" s="2">
        <f>IF(SUMIFS($B$2:$B$3564,$A$2:$A$3564,"="&amp;E1145)=0,IF(SUMIFS($B$2:$B$3564,$A$2:$A$3564,"="&amp;F1145)=0,IF(SUMIFS($B$2:$B$3564,$A$2:$A$3564,"="&amp;G1145)=0,SUMIFS($B$2:$B$3564,$A$2:$A$3564,"="&amp;H1145),SUMIFS($B$2:$B$3564,$A$2:$A$3564,"="&amp;G1145)),SUMIFS($B$2:$B$3564,$A$2:$A$3564,"="&amp;F1145)),SUMIFS($B$2:$B$3564,$A$2:$A$3564,"="&amp;E1145))</f>
        <v>16.190000000000001</v>
      </c>
      <c r="K1145" s="2">
        <f>SUMIFS($J$2:$J$3564,$A$2:$A$3564,"&gt;"&amp;E1145,$A$2:$A$3564,"&lt;="&amp;A1145)</f>
        <v>0</v>
      </c>
      <c r="L1145" s="2">
        <f t="shared" si="141"/>
        <v>0</v>
      </c>
      <c r="M1145" s="2">
        <f t="shared" si="142"/>
        <v>1</v>
      </c>
      <c r="N1145">
        <f t="shared" si="143"/>
        <v>0.55435928848504501</v>
      </c>
    </row>
    <row r="1146" spans="1:14" x14ac:dyDescent="0.3">
      <c r="A1146" s="1">
        <v>40361</v>
      </c>
      <c r="B1146">
        <v>16.7</v>
      </c>
      <c r="D1146">
        <f t="shared" si="136"/>
        <v>5</v>
      </c>
      <c r="E1146" s="1">
        <f t="shared" si="137"/>
        <v>40354</v>
      </c>
      <c r="F1146" s="1">
        <f t="shared" si="138"/>
        <v>40353</v>
      </c>
      <c r="G1146" s="1">
        <f t="shared" si="139"/>
        <v>40352</v>
      </c>
      <c r="H1146" s="1">
        <f t="shared" si="140"/>
        <v>40351</v>
      </c>
      <c r="I1146" s="2">
        <f>IF(SUMIFS($B$2:$B$3564,$A$2:$A$3564,"="&amp;E1146)=0,IF(SUMIFS($B$2:$B$3564,$A$2:$A$3564,"="&amp;F1146)=0,IF(SUMIFS($B$2:$B$3564,$A$2:$A$3564,"="&amp;G1146)=0,SUMIFS($B$2:$B$3564,$A$2:$A$3564,"="&amp;H1146),SUMIFS($B$2:$B$3564,$A$2:$A$3564,"="&amp;G1146)),SUMIFS($B$2:$B$3564,$A$2:$A$3564,"="&amp;F1146)),SUMIFS($B$2:$B$3564,$A$2:$A$3564,"="&amp;E1146))</f>
        <v>16.39</v>
      </c>
      <c r="K1146" s="2">
        <f>SUMIFS($J$2:$J$3564,$A$2:$A$3564,"&gt;"&amp;E1146,$A$2:$A$3564,"&lt;="&amp;A1146)</f>
        <v>0</v>
      </c>
      <c r="L1146" s="2">
        <f t="shared" si="141"/>
        <v>0</v>
      </c>
      <c r="M1146" s="2">
        <f t="shared" si="142"/>
        <v>1</v>
      </c>
      <c r="N1146">
        <f t="shared" si="143"/>
        <v>1.873732666697099</v>
      </c>
    </row>
    <row r="1147" spans="1:14" x14ac:dyDescent="0.3">
      <c r="A1147" s="1">
        <v>40365</v>
      </c>
      <c r="B1147">
        <v>16.690000000000001</v>
      </c>
      <c r="D1147">
        <f t="shared" si="136"/>
        <v>2</v>
      </c>
      <c r="E1147" s="1">
        <f t="shared" si="137"/>
        <v>40358</v>
      </c>
      <c r="F1147" s="1">
        <f t="shared" si="138"/>
        <v>40357</v>
      </c>
      <c r="G1147" s="1">
        <f t="shared" si="139"/>
        <v>40356</v>
      </c>
      <c r="H1147" s="1">
        <f t="shared" si="140"/>
        <v>40355</v>
      </c>
      <c r="I1147" s="2">
        <f>IF(SUMIFS($B$2:$B$3564,$A$2:$A$3564,"="&amp;E1147)=0,IF(SUMIFS($B$2:$B$3564,$A$2:$A$3564,"="&amp;F1147)=0,IF(SUMIFS($B$2:$B$3564,$A$2:$A$3564,"="&amp;G1147)=0,SUMIFS($B$2:$B$3564,$A$2:$A$3564,"="&amp;H1147),SUMIFS($B$2:$B$3564,$A$2:$A$3564,"="&amp;G1147)),SUMIFS($B$2:$B$3564,$A$2:$A$3564,"="&amp;F1147)),SUMIFS($B$2:$B$3564,$A$2:$A$3564,"="&amp;E1147))</f>
        <v>15.28</v>
      </c>
      <c r="K1147" s="2">
        <f>SUMIFS($J$2:$J$3564,$A$2:$A$3564,"&gt;"&amp;E1147,$A$2:$A$3564,"&lt;="&amp;A1147)</f>
        <v>0</v>
      </c>
      <c r="L1147" s="2">
        <f t="shared" si="141"/>
        <v>0</v>
      </c>
      <c r="M1147" s="2">
        <f t="shared" si="142"/>
        <v>1</v>
      </c>
      <c r="N1147">
        <f t="shared" si="143"/>
        <v>8.8264953935369306</v>
      </c>
    </row>
    <row r="1148" spans="1:14" x14ac:dyDescent="0.3">
      <c r="A1148" s="1">
        <v>40366</v>
      </c>
      <c r="B1148">
        <v>17.059999999999999</v>
      </c>
      <c r="D1148">
        <f t="shared" si="136"/>
        <v>3</v>
      </c>
      <c r="E1148" s="1">
        <f t="shared" si="137"/>
        <v>40359</v>
      </c>
      <c r="F1148" s="1">
        <f t="shared" si="138"/>
        <v>40358</v>
      </c>
      <c r="G1148" s="1">
        <f t="shared" si="139"/>
        <v>40357</v>
      </c>
      <c r="H1148" s="1">
        <f t="shared" si="140"/>
        <v>40356</v>
      </c>
      <c r="I1148" s="2">
        <f>IF(SUMIFS($B$2:$B$3564,$A$2:$A$3564,"="&amp;E1148)=0,IF(SUMIFS($B$2:$B$3564,$A$2:$A$3564,"="&amp;F1148)=0,IF(SUMIFS($B$2:$B$3564,$A$2:$A$3564,"="&amp;G1148)=0,SUMIFS($B$2:$B$3564,$A$2:$A$3564,"="&amp;H1148),SUMIFS($B$2:$B$3564,$A$2:$A$3564,"="&amp;G1148)),SUMIFS($B$2:$B$3564,$A$2:$A$3564,"="&amp;F1148)),SUMIFS($B$2:$B$3564,$A$2:$A$3564,"="&amp;E1148))</f>
        <v>16.059999999999999</v>
      </c>
      <c r="K1148" s="2">
        <f>SUMIFS($J$2:$J$3564,$A$2:$A$3564,"&gt;"&amp;E1148,$A$2:$A$3564,"&lt;="&amp;A1148)</f>
        <v>0</v>
      </c>
      <c r="L1148" s="2">
        <f t="shared" si="141"/>
        <v>0</v>
      </c>
      <c r="M1148" s="2">
        <f t="shared" si="142"/>
        <v>1</v>
      </c>
      <c r="N1148">
        <f t="shared" si="143"/>
        <v>6.0404833544917471</v>
      </c>
    </row>
    <row r="1149" spans="1:14" x14ac:dyDescent="0.3">
      <c r="A1149" s="1">
        <v>40367</v>
      </c>
      <c r="B1149">
        <v>17.09</v>
      </c>
      <c r="D1149">
        <f t="shared" si="136"/>
        <v>4</v>
      </c>
      <c r="E1149" s="1">
        <f t="shared" si="137"/>
        <v>40360</v>
      </c>
      <c r="F1149" s="1">
        <f t="shared" si="138"/>
        <v>40359</v>
      </c>
      <c r="G1149" s="1">
        <f t="shared" si="139"/>
        <v>40358</v>
      </c>
      <c r="H1149" s="1">
        <f t="shared" si="140"/>
        <v>40357</v>
      </c>
      <c r="I1149" s="2">
        <f>IF(SUMIFS($B$2:$B$3564,$A$2:$A$3564,"="&amp;E1149)=0,IF(SUMIFS($B$2:$B$3564,$A$2:$A$3564,"="&amp;F1149)=0,IF(SUMIFS($B$2:$B$3564,$A$2:$A$3564,"="&amp;G1149)=0,SUMIFS($B$2:$B$3564,$A$2:$A$3564,"="&amp;H1149),SUMIFS($B$2:$B$3564,$A$2:$A$3564,"="&amp;G1149)),SUMIFS($B$2:$B$3564,$A$2:$A$3564,"="&amp;F1149)),SUMIFS($B$2:$B$3564,$A$2:$A$3564,"="&amp;E1149))</f>
        <v>16.28</v>
      </c>
      <c r="K1149" s="2">
        <f>SUMIFS($J$2:$J$3564,$A$2:$A$3564,"&gt;"&amp;E1149,$A$2:$A$3564,"&lt;="&amp;A1149)</f>
        <v>0</v>
      </c>
      <c r="L1149" s="2">
        <f t="shared" si="141"/>
        <v>0</v>
      </c>
      <c r="M1149" s="2">
        <f t="shared" si="142"/>
        <v>1</v>
      </c>
      <c r="N1149">
        <f t="shared" si="143"/>
        <v>4.8556136553105214</v>
      </c>
    </row>
    <row r="1150" spans="1:14" x14ac:dyDescent="0.3">
      <c r="A1150" s="1">
        <v>40368</v>
      </c>
      <c r="B1150">
        <v>16.61</v>
      </c>
      <c r="D1150">
        <f t="shared" si="136"/>
        <v>5</v>
      </c>
      <c r="E1150" s="1">
        <f t="shared" si="137"/>
        <v>40361</v>
      </c>
      <c r="F1150" s="1">
        <f t="shared" si="138"/>
        <v>40360</v>
      </c>
      <c r="G1150" s="1">
        <f t="shared" si="139"/>
        <v>40359</v>
      </c>
      <c r="H1150" s="1">
        <f t="shared" si="140"/>
        <v>40358</v>
      </c>
      <c r="I1150" s="2">
        <f>IF(SUMIFS($B$2:$B$3564,$A$2:$A$3564,"="&amp;E1150)=0,IF(SUMIFS($B$2:$B$3564,$A$2:$A$3564,"="&amp;F1150)=0,IF(SUMIFS($B$2:$B$3564,$A$2:$A$3564,"="&amp;G1150)=0,SUMIFS($B$2:$B$3564,$A$2:$A$3564,"="&amp;H1150),SUMIFS($B$2:$B$3564,$A$2:$A$3564,"="&amp;G1150)),SUMIFS($B$2:$B$3564,$A$2:$A$3564,"="&amp;F1150)),SUMIFS($B$2:$B$3564,$A$2:$A$3564,"="&amp;E1150))</f>
        <v>16.7</v>
      </c>
      <c r="K1150" s="2">
        <f>SUMIFS($J$2:$J$3564,$A$2:$A$3564,"&gt;"&amp;E1150,$A$2:$A$3564,"&lt;="&amp;A1150)</f>
        <v>0</v>
      </c>
      <c r="L1150" s="2">
        <f t="shared" si="141"/>
        <v>0</v>
      </c>
      <c r="M1150" s="2">
        <f t="shared" si="142"/>
        <v>1</v>
      </c>
      <c r="N1150">
        <f t="shared" si="143"/>
        <v>-0.54037957975059492</v>
      </c>
    </row>
    <row r="1151" spans="1:14" x14ac:dyDescent="0.3">
      <c r="A1151" s="1">
        <v>40371</v>
      </c>
      <c r="B1151">
        <v>17.100000000000001</v>
      </c>
      <c r="D1151">
        <f t="shared" si="136"/>
        <v>1</v>
      </c>
      <c r="E1151" s="1">
        <f t="shared" si="137"/>
        <v>40364</v>
      </c>
      <c r="F1151" s="1">
        <f t="shared" si="138"/>
        <v>40363</v>
      </c>
      <c r="G1151" s="1">
        <f t="shared" si="139"/>
        <v>40362</v>
      </c>
      <c r="H1151" s="1">
        <f t="shared" si="140"/>
        <v>40361</v>
      </c>
      <c r="I1151" s="2">
        <f>IF(SUMIFS($B$2:$B$3564,$A$2:$A$3564,"="&amp;E1151)=0,IF(SUMIFS($B$2:$B$3564,$A$2:$A$3564,"="&amp;F1151)=0,IF(SUMIFS($B$2:$B$3564,$A$2:$A$3564,"="&amp;G1151)=0,SUMIFS($B$2:$B$3564,$A$2:$A$3564,"="&amp;H1151),SUMIFS($B$2:$B$3564,$A$2:$A$3564,"="&amp;G1151)),SUMIFS($B$2:$B$3564,$A$2:$A$3564,"="&amp;F1151)),SUMIFS($B$2:$B$3564,$A$2:$A$3564,"="&amp;E1151))</f>
        <v>16.7</v>
      </c>
      <c r="K1151" s="2">
        <f>SUMIFS($J$2:$J$3564,$A$2:$A$3564,"&gt;"&amp;E1151,$A$2:$A$3564,"&lt;="&amp;A1151)</f>
        <v>0</v>
      </c>
      <c r="L1151" s="2">
        <f t="shared" si="141"/>
        <v>0</v>
      </c>
      <c r="M1151" s="2">
        <f t="shared" si="142"/>
        <v>1</v>
      </c>
      <c r="N1151">
        <f t="shared" si="143"/>
        <v>2.366974408590492</v>
      </c>
    </row>
    <row r="1152" spans="1:14" x14ac:dyDescent="0.3">
      <c r="A1152" s="1">
        <v>40372</v>
      </c>
      <c r="B1152">
        <v>17.170000000000002</v>
      </c>
      <c r="D1152">
        <f t="shared" si="136"/>
        <v>2</v>
      </c>
      <c r="E1152" s="1">
        <f t="shared" si="137"/>
        <v>40365</v>
      </c>
      <c r="F1152" s="1">
        <f t="shared" si="138"/>
        <v>40364</v>
      </c>
      <c r="G1152" s="1">
        <f t="shared" si="139"/>
        <v>40363</v>
      </c>
      <c r="H1152" s="1">
        <f t="shared" si="140"/>
        <v>40362</v>
      </c>
      <c r="I1152" s="2">
        <f>IF(SUMIFS($B$2:$B$3564,$A$2:$A$3564,"="&amp;E1152)=0,IF(SUMIFS($B$2:$B$3564,$A$2:$A$3564,"="&amp;F1152)=0,IF(SUMIFS($B$2:$B$3564,$A$2:$A$3564,"="&amp;G1152)=0,SUMIFS($B$2:$B$3564,$A$2:$A$3564,"="&amp;H1152),SUMIFS($B$2:$B$3564,$A$2:$A$3564,"="&amp;G1152)),SUMIFS($B$2:$B$3564,$A$2:$A$3564,"="&amp;F1152)),SUMIFS($B$2:$B$3564,$A$2:$A$3564,"="&amp;E1152))</f>
        <v>16.690000000000001</v>
      </c>
      <c r="K1152" s="2">
        <f>SUMIFS($J$2:$J$3564,$A$2:$A$3564,"&gt;"&amp;E1152,$A$2:$A$3564,"&lt;="&amp;A1152)</f>
        <v>0</v>
      </c>
      <c r="L1152" s="2">
        <f t="shared" si="141"/>
        <v>0</v>
      </c>
      <c r="M1152" s="2">
        <f t="shared" si="142"/>
        <v>1</v>
      </c>
      <c r="N1152">
        <f t="shared" si="143"/>
        <v>2.8353937235640414</v>
      </c>
    </row>
    <row r="1153" spans="1:14" x14ac:dyDescent="0.3">
      <c r="A1153" s="1">
        <v>40373</v>
      </c>
      <c r="B1153">
        <v>16.97</v>
      </c>
      <c r="D1153">
        <f t="shared" si="136"/>
        <v>3</v>
      </c>
      <c r="E1153" s="1">
        <f t="shared" si="137"/>
        <v>40366</v>
      </c>
      <c r="F1153" s="1">
        <f t="shared" si="138"/>
        <v>40365</v>
      </c>
      <c r="G1153" s="1">
        <f t="shared" si="139"/>
        <v>40364</v>
      </c>
      <c r="H1153" s="1">
        <f t="shared" si="140"/>
        <v>40363</v>
      </c>
      <c r="I1153" s="2">
        <f>IF(SUMIFS($B$2:$B$3564,$A$2:$A$3564,"="&amp;E1153)=0,IF(SUMIFS($B$2:$B$3564,$A$2:$A$3564,"="&amp;F1153)=0,IF(SUMIFS($B$2:$B$3564,$A$2:$A$3564,"="&amp;G1153)=0,SUMIFS($B$2:$B$3564,$A$2:$A$3564,"="&amp;H1153),SUMIFS($B$2:$B$3564,$A$2:$A$3564,"="&amp;G1153)),SUMIFS($B$2:$B$3564,$A$2:$A$3564,"="&amp;F1153)),SUMIFS($B$2:$B$3564,$A$2:$A$3564,"="&amp;E1153))</f>
        <v>17.059999999999999</v>
      </c>
      <c r="K1153" s="2">
        <f>SUMIFS($J$2:$J$3564,$A$2:$A$3564,"&gt;"&amp;E1153,$A$2:$A$3564,"&lt;="&amp;A1153)</f>
        <v>0</v>
      </c>
      <c r="L1153" s="2">
        <f t="shared" si="141"/>
        <v>0</v>
      </c>
      <c r="M1153" s="2">
        <f t="shared" si="142"/>
        <v>1</v>
      </c>
      <c r="N1153">
        <f t="shared" si="143"/>
        <v>-0.52894628173980573</v>
      </c>
    </row>
    <row r="1154" spans="1:14" x14ac:dyDescent="0.3">
      <c r="A1154" s="1">
        <v>40374</v>
      </c>
      <c r="B1154">
        <v>17.39</v>
      </c>
      <c r="D1154">
        <f t="shared" si="136"/>
        <v>4</v>
      </c>
      <c r="E1154" s="1">
        <f t="shared" si="137"/>
        <v>40367</v>
      </c>
      <c r="F1154" s="1">
        <f t="shared" si="138"/>
        <v>40366</v>
      </c>
      <c r="G1154" s="1">
        <f t="shared" si="139"/>
        <v>40365</v>
      </c>
      <c r="H1154" s="1">
        <f t="shared" si="140"/>
        <v>40364</v>
      </c>
      <c r="I1154" s="2">
        <f>IF(SUMIFS($B$2:$B$3564,$A$2:$A$3564,"="&amp;E1154)=0,IF(SUMIFS($B$2:$B$3564,$A$2:$A$3564,"="&amp;F1154)=0,IF(SUMIFS($B$2:$B$3564,$A$2:$A$3564,"="&amp;G1154)=0,SUMIFS($B$2:$B$3564,$A$2:$A$3564,"="&amp;H1154),SUMIFS($B$2:$B$3564,$A$2:$A$3564,"="&amp;G1154)),SUMIFS($B$2:$B$3564,$A$2:$A$3564,"="&amp;F1154)),SUMIFS($B$2:$B$3564,$A$2:$A$3564,"="&amp;E1154))</f>
        <v>17.09</v>
      </c>
      <c r="K1154" s="2">
        <f>SUMIFS($J$2:$J$3564,$A$2:$A$3564,"&gt;"&amp;E1154,$A$2:$A$3564,"&lt;="&amp;A1154)</f>
        <v>0</v>
      </c>
      <c r="L1154" s="2">
        <f t="shared" si="141"/>
        <v>0</v>
      </c>
      <c r="M1154" s="2">
        <f t="shared" si="142"/>
        <v>1</v>
      </c>
      <c r="N1154">
        <f t="shared" si="143"/>
        <v>1.7401831238692249</v>
      </c>
    </row>
    <row r="1155" spans="1:14" x14ac:dyDescent="0.3">
      <c r="A1155" s="1">
        <v>40375</v>
      </c>
      <c r="B1155">
        <v>17.11</v>
      </c>
      <c r="D1155">
        <f t="shared" ref="D1155:D1218" si="144">WEEKDAY(A1155,2)</f>
        <v>5</v>
      </c>
      <c r="E1155" s="1">
        <f t="shared" si="137"/>
        <v>40368</v>
      </c>
      <c r="F1155" s="1">
        <f t="shared" si="138"/>
        <v>40367</v>
      </c>
      <c r="G1155" s="1">
        <f t="shared" si="139"/>
        <v>40366</v>
      </c>
      <c r="H1155" s="1">
        <f t="shared" si="140"/>
        <v>40365</v>
      </c>
      <c r="I1155" s="2">
        <f>IF(SUMIFS($B$2:$B$3564,$A$2:$A$3564,"="&amp;E1155)=0,IF(SUMIFS($B$2:$B$3564,$A$2:$A$3564,"="&amp;F1155)=0,IF(SUMIFS($B$2:$B$3564,$A$2:$A$3564,"="&amp;G1155)=0,SUMIFS($B$2:$B$3564,$A$2:$A$3564,"="&amp;H1155),SUMIFS($B$2:$B$3564,$A$2:$A$3564,"="&amp;G1155)),SUMIFS($B$2:$B$3564,$A$2:$A$3564,"="&amp;F1155)),SUMIFS($B$2:$B$3564,$A$2:$A$3564,"="&amp;E1155))</f>
        <v>16.61</v>
      </c>
      <c r="K1155" s="2">
        <f>SUMIFS($J$2:$J$3564,$A$2:$A$3564,"&gt;"&amp;E1155,$A$2:$A$3564,"&lt;="&amp;A1155)</f>
        <v>0</v>
      </c>
      <c r="L1155" s="2">
        <f t="shared" si="141"/>
        <v>0</v>
      </c>
      <c r="M1155" s="2">
        <f t="shared" si="142"/>
        <v>1</v>
      </c>
      <c r="N1155">
        <f t="shared" si="143"/>
        <v>2.9658164278898518</v>
      </c>
    </row>
    <row r="1156" spans="1:14" x14ac:dyDescent="0.3">
      <c r="A1156" s="1">
        <v>40378</v>
      </c>
      <c r="B1156">
        <v>17.61</v>
      </c>
      <c r="D1156">
        <f t="shared" si="144"/>
        <v>1</v>
      </c>
      <c r="E1156" s="1">
        <f t="shared" si="137"/>
        <v>40371</v>
      </c>
      <c r="F1156" s="1">
        <f t="shared" si="138"/>
        <v>40370</v>
      </c>
      <c r="G1156" s="1">
        <f t="shared" si="139"/>
        <v>40369</v>
      </c>
      <c r="H1156" s="1">
        <f t="shared" si="140"/>
        <v>40368</v>
      </c>
      <c r="I1156" s="2">
        <f>IF(SUMIFS($B$2:$B$3564,$A$2:$A$3564,"="&amp;E1156)=0,IF(SUMIFS($B$2:$B$3564,$A$2:$A$3564,"="&amp;F1156)=0,IF(SUMIFS($B$2:$B$3564,$A$2:$A$3564,"="&amp;G1156)=0,SUMIFS($B$2:$B$3564,$A$2:$A$3564,"="&amp;H1156),SUMIFS($B$2:$B$3564,$A$2:$A$3564,"="&amp;G1156)),SUMIFS($B$2:$B$3564,$A$2:$A$3564,"="&amp;F1156)),SUMIFS($B$2:$B$3564,$A$2:$A$3564,"="&amp;E1156))</f>
        <v>17.100000000000001</v>
      </c>
      <c r="K1156" s="2">
        <f>SUMIFS($J$2:$J$3564,$A$2:$A$3564,"&gt;"&amp;E1156,$A$2:$A$3564,"&lt;="&amp;A1156)</f>
        <v>0</v>
      </c>
      <c r="L1156" s="2">
        <f t="shared" si="141"/>
        <v>0</v>
      </c>
      <c r="M1156" s="2">
        <f t="shared" si="142"/>
        <v>1</v>
      </c>
      <c r="N1156">
        <f t="shared" si="143"/>
        <v>2.9388458999500489</v>
      </c>
    </row>
    <row r="1157" spans="1:14" x14ac:dyDescent="0.3">
      <c r="A1157" s="1">
        <v>40379</v>
      </c>
      <c r="B1157">
        <v>17.28</v>
      </c>
      <c r="D1157">
        <f t="shared" si="144"/>
        <v>2</v>
      </c>
      <c r="E1157" s="1">
        <f t="shared" si="137"/>
        <v>40372</v>
      </c>
      <c r="F1157" s="1">
        <f t="shared" si="138"/>
        <v>40371</v>
      </c>
      <c r="G1157" s="1">
        <f t="shared" si="139"/>
        <v>40370</v>
      </c>
      <c r="H1157" s="1">
        <f t="shared" si="140"/>
        <v>40369</v>
      </c>
      <c r="I1157" s="2">
        <f>IF(SUMIFS($B$2:$B$3564,$A$2:$A$3564,"="&amp;E1157)=0,IF(SUMIFS($B$2:$B$3564,$A$2:$A$3564,"="&amp;F1157)=0,IF(SUMIFS($B$2:$B$3564,$A$2:$A$3564,"="&amp;G1157)=0,SUMIFS($B$2:$B$3564,$A$2:$A$3564,"="&amp;H1157),SUMIFS($B$2:$B$3564,$A$2:$A$3564,"="&amp;G1157)),SUMIFS($B$2:$B$3564,$A$2:$A$3564,"="&amp;F1157)),SUMIFS($B$2:$B$3564,$A$2:$A$3564,"="&amp;E1157))</f>
        <v>17.170000000000002</v>
      </c>
      <c r="K1157" s="2">
        <f>SUMIFS($J$2:$J$3564,$A$2:$A$3564,"&gt;"&amp;E1157,$A$2:$A$3564,"&lt;="&amp;A1157)</f>
        <v>0</v>
      </c>
      <c r="L1157" s="2">
        <f t="shared" si="141"/>
        <v>0</v>
      </c>
      <c r="M1157" s="2">
        <f t="shared" si="142"/>
        <v>1</v>
      </c>
      <c r="N1157">
        <f t="shared" si="143"/>
        <v>0.63860884665253914</v>
      </c>
    </row>
    <row r="1158" spans="1:14" x14ac:dyDescent="0.3">
      <c r="A1158" s="1">
        <v>40380</v>
      </c>
      <c r="B1158">
        <v>17.47</v>
      </c>
      <c r="D1158">
        <f t="shared" si="144"/>
        <v>3</v>
      </c>
      <c r="E1158" s="1">
        <f t="shared" si="137"/>
        <v>40373</v>
      </c>
      <c r="F1158" s="1">
        <f t="shared" si="138"/>
        <v>40372</v>
      </c>
      <c r="G1158" s="1">
        <f t="shared" si="139"/>
        <v>40371</v>
      </c>
      <c r="H1158" s="1">
        <f t="shared" si="140"/>
        <v>40370</v>
      </c>
      <c r="I1158" s="2">
        <f>IF(SUMIFS($B$2:$B$3564,$A$2:$A$3564,"="&amp;E1158)=0,IF(SUMIFS($B$2:$B$3564,$A$2:$A$3564,"="&amp;F1158)=0,IF(SUMIFS($B$2:$B$3564,$A$2:$A$3564,"="&amp;G1158)=0,SUMIFS($B$2:$B$3564,$A$2:$A$3564,"="&amp;H1158),SUMIFS($B$2:$B$3564,$A$2:$A$3564,"="&amp;G1158)),SUMIFS($B$2:$B$3564,$A$2:$A$3564,"="&amp;F1158)),SUMIFS($B$2:$B$3564,$A$2:$A$3564,"="&amp;E1158))</f>
        <v>16.97</v>
      </c>
      <c r="K1158" s="2">
        <f>SUMIFS($J$2:$J$3564,$A$2:$A$3564,"&gt;"&amp;E1158,$A$2:$A$3564,"&lt;="&amp;A1158)</f>
        <v>0</v>
      </c>
      <c r="L1158" s="2">
        <f t="shared" si="141"/>
        <v>0</v>
      </c>
      <c r="M1158" s="2">
        <f t="shared" si="142"/>
        <v>1</v>
      </c>
      <c r="N1158">
        <f t="shared" si="143"/>
        <v>2.903804489983028</v>
      </c>
    </row>
    <row r="1159" spans="1:14" x14ac:dyDescent="0.3">
      <c r="A1159" s="1">
        <v>40381</v>
      </c>
      <c r="B1159">
        <v>18.3</v>
      </c>
      <c r="D1159">
        <f t="shared" si="144"/>
        <v>4</v>
      </c>
      <c r="E1159" s="1">
        <f t="shared" si="137"/>
        <v>40374</v>
      </c>
      <c r="F1159" s="1">
        <f t="shared" si="138"/>
        <v>40373</v>
      </c>
      <c r="G1159" s="1">
        <f t="shared" si="139"/>
        <v>40372</v>
      </c>
      <c r="H1159" s="1">
        <f t="shared" si="140"/>
        <v>40371</v>
      </c>
      <c r="I1159" s="2">
        <f>IF(SUMIFS($B$2:$B$3564,$A$2:$A$3564,"="&amp;E1159)=0,IF(SUMIFS($B$2:$B$3564,$A$2:$A$3564,"="&amp;F1159)=0,IF(SUMIFS($B$2:$B$3564,$A$2:$A$3564,"="&amp;G1159)=0,SUMIFS($B$2:$B$3564,$A$2:$A$3564,"="&amp;H1159),SUMIFS($B$2:$B$3564,$A$2:$A$3564,"="&amp;G1159)),SUMIFS($B$2:$B$3564,$A$2:$A$3564,"="&amp;F1159)),SUMIFS($B$2:$B$3564,$A$2:$A$3564,"="&amp;E1159))</f>
        <v>17.39</v>
      </c>
      <c r="K1159" s="2">
        <f>SUMIFS($J$2:$J$3564,$A$2:$A$3564,"&gt;"&amp;E1159,$A$2:$A$3564,"&lt;="&amp;A1159)</f>
        <v>0</v>
      </c>
      <c r="L1159" s="2">
        <f t="shared" si="141"/>
        <v>0</v>
      </c>
      <c r="M1159" s="2">
        <f t="shared" si="142"/>
        <v>1</v>
      </c>
      <c r="N1159">
        <f t="shared" si="143"/>
        <v>5.1005731481183521</v>
      </c>
    </row>
    <row r="1160" spans="1:14" x14ac:dyDescent="0.3">
      <c r="A1160" s="1">
        <v>40382</v>
      </c>
      <c r="B1160">
        <v>18.260000000000002</v>
      </c>
      <c r="D1160">
        <f t="shared" si="144"/>
        <v>5</v>
      </c>
      <c r="E1160" s="1">
        <f t="shared" ref="E1160:E1223" si="145">A1160-7</f>
        <v>40375</v>
      </c>
      <c r="F1160" s="1">
        <f t="shared" si="138"/>
        <v>40374</v>
      </c>
      <c r="G1160" s="1">
        <f t="shared" si="139"/>
        <v>40373</v>
      </c>
      <c r="H1160" s="1">
        <f t="shared" si="140"/>
        <v>40372</v>
      </c>
      <c r="I1160" s="2">
        <f>IF(SUMIFS($B$2:$B$3564,$A$2:$A$3564,"="&amp;E1160)=0,IF(SUMIFS($B$2:$B$3564,$A$2:$A$3564,"="&amp;F1160)=0,IF(SUMIFS($B$2:$B$3564,$A$2:$A$3564,"="&amp;G1160)=0,SUMIFS($B$2:$B$3564,$A$2:$A$3564,"="&amp;H1160),SUMIFS($B$2:$B$3564,$A$2:$A$3564,"="&amp;G1160)),SUMIFS($B$2:$B$3564,$A$2:$A$3564,"="&amp;F1160)),SUMIFS($B$2:$B$3564,$A$2:$A$3564,"="&amp;E1160))</f>
        <v>17.11</v>
      </c>
      <c r="K1160" s="2">
        <f>SUMIFS($J$2:$J$3564,$A$2:$A$3564,"&gt;"&amp;E1160,$A$2:$A$3564,"&lt;="&amp;A1160)</f>
        <v>0</v>
      </c>
      <c r="L1160" s="2">
        <f t="shared" si="141"/>
        <v>0</v>
      </c>
      <c r="M1160" s="2">
        <f t="shared" si="142"/>
        <v>1</v>
      </c>
      <c r="N1160">
        <f t="shared" si="143"/>
        <v>6.5049787262720402</v>
      </c>
    </row>
    <row r="1161" spans="1:14" x14ac:dyDescent="0.3">
      <c r="A1161" s="1">
        <v>40385</v>
      </c>
      <c r="B1161">
        <v>18.62</v>
      </c>
      <c r="D1161">
        <f t="shared" si="144"/>
        <v>1</v>
      </c>
      <c r="E1161" s="1">
        <f t="shared" si="145"/>
        <v>40378</v>
      </c>
      <c r="F1161" s="1">
        <f t="shared" ref="F1161:F1224" si="146">E1161-1</f>
        <v>40377</v>
      </c>
      <c r="G1161" s="1">
        <f t="shared" ref="G1161:G1224" si="147">E1161-2</f>
        <v>40376</v>
      </c>
      <c r="H1161" s="1">
        <f t="shared" ref="H1161:H1224" si="148">E1161-3</f>
        <v>40375</v>
      </c>
      <c r="I1161" s="2">
        <f>IF(SUMIFS($B$2:$B$3564,$A$2:$A$3564,"="&amp;E1161)=0,IF(SUMIFS($B$2:$B$3564,$A$2:$A$3564,"="&amp;F1161)=0,IF(SUMIFS($B$2:$B$3564,$A$2:$A$3564,"="&amp;G1161)=0,SUMIFS($B$2:$B$3564,$A$2:$A$3564,"="&amp;H1161),SUMIFS($B$2:$B$3564,$A$2:$A$3564,"="&amp;G1161)),SUMIFS($B$2:$B$3564,$A$2:$A$3564,"="&amp;F1161)),SUMIFS($B$2:$B$3564,$A$2:$A$3564,"="&amp;E1161))</f>
        <v>17.61</v>
      </c>
      <c r="K1161" s="2">
        <f>SUMIFS($J$2:$J$3564,$A$2:$A$3564,"&gt;"&amp;E1161,$A$2:$A$3564,"&lt;="&amp;A1161)</f>
        <v>0</v>
      </c>
      <c r="L1161" s="2">
        <f t="shared" si="141"/>
        <v>0</v>
      </c>
      <c r="M1161" s="2">
        <f t="shared" si="142"/>
        <v>1</v>
      </c>
      <c r="N1161">
        <f t="shared" si="143"/>
        <v>5.5769349340806382</v>
      </c>
    </row>
    <row r="1162" spans="1:14" x14ac:dyDescent="0.3">
      <c r="A1162" s="1">
        <v>40386</v>
      </c>
      <c r="B1162">
        <v>18.420000000000002</v>
      </c>
      <c r="D1162">
        <f t="shared" si="144"/>
        <v>2</v>
      </c>
      <c r="E1162" s="1">
        <f t="shared" si="145"/>
        <v>40379</v>
      </c>
      <c r="F1162" s="1">
        <f t="shared" si="146"/>
        <v>40378</v>
      </c>
      <c r="G1162" s="1">
        <f t="shared" si="147"/>
        <v>40377</v>
      </c>
      <c r="H1162" s="1">
        <f t="shared" si="148"/>
        <v>40376</v>
      </c>
      <c r="I1162" s="2">
        <f>IF(SUMIFS($B$2:$B$3564,$A$2:$A$3564,"="&amp;E1162)=0,IF(SUMIFS($B$2:$B$3564,$A$2:$A$3564,"="&amp;F1162)=0,IF(SUMIFS($B$2:$B$3564,$A$2:$A$3564,"="&amp;G1162)=0,SUMIFS($B$2:$B$3564,$A$2:$A$3564,"="&amp;H1162),SUMIFS($B$2:$B$3564,$A$2:$A$3564,"="&amp;G1162)),SUMIFS($B$2:$B$3564,$A$2:$A$3564,"="&amp;F1162)),SUMIFS($B$2:$B$3564,$A$2:$A$3564,"="&amp;E1162))</f>
        <v>17.28</v>
      </c>
      <c r="K1162" s="2">
        <f>SUMIFS($J$2:$J$3564,$A$2:$A$3564,"&gt;"&amp;E1162,$A$2:$A$3564,"&lt;="&amp;A1162)</f>
        <v>0</v>
      </c>
      <c r="L1162" s="2">
        <f t="shared" ref="L1162:L1225" si="149">IF(K1162&lt;&gt;0,LOOKUP(K1162,C1156:C1162,B1156:B1162),0)</f>
        <v>0</v>
      </c>
      <c r="M1162" s="2">
        <f t="shared" ref="M1162:M1225" si="150">IF(K1162&lt;&gt;0,L1162/K1162,1)</f>
        <v>1</v>
      </c>
      <c r="N1162">
        <f t="shared" ref="N1162:N1225" si="151">LN(B1162*M1162/I1162)*100</f>
        <v>6.3887267451251315</v>
      </c>
    </row>
    <row r="1163" spans="1:14" x14ac:dyDescent="0.3">
      <c r="A1163" s="1">
        <v>40387</v>
      </c>
      <c r="B1163">
        <v>18.87</v>
      </c>
      <c r="D1163">
        <f t="shared" si="144"/>
        <v>3</v>
      </c>
      <c r="E1163" s="1">
        <f t="shared" si="145"/>
        <v>40380</v>
      </c>
      <c r="F1163" s="1">
        <f t="shared" si="146"/>
        <v>40379</v>
      </c>
      <c r="G1163" s="1">
        <f t="shared" si="147"/>
        <v>40378</v>
      </c>
      <c r="H1163" s="1">
        <f t="shared" si="148"/>
        <v>40377</v>
      </c>
      <c r="I1163" s="2">
        <f>IF(SUMIFS($B$2:$B$3564,$A$2:$A$3564,"="&amp;E1163)=0,IF(SUMIFS($B$2:$B$3564,$A$2:$A$3564,"="&amp;F1163)=0,IF(SUMIFS($B$2:$B$3564,$A$2:$A$3564,"="&amp;G1163)=0,SUMIFS($B$2:$B$3564,$A$2:$A$3564,"="&amp;H1163),SUMIFS($B$2:$B$3564,$A$2:$A$3564,"="&amp;G1163)),SUMIFS($B$2:$B$3564,$A$2:$A$3564,"="&amp;F1163)),SUMIFS($B$2:$B$3564,$A$2:$A$3564,"="&amp;E1163))</f>
        <v>17.47</v>
      </c>
      <c r="K1163" s="2">
        <f>SUMIFS($J$2:$J$3564,$A$2:$A$3564,"&gt;"&amp;E1163,$A$2:$A$3564,"&lt;="&amp;A1163)</f>
        <v>0</v>
      </c>
      <c r="L1163" s="2">
        <f t="shared" si="149"/>
        <v>0</v>
      </c>
      <c r="M1163" s="2">
        <f t="shared" si="150"/>
        <v>1</v>
      </c>
      <c r="N1163">
        <f t="shared" si="151"/>
        <v>7.7088235234493823</v>
      </c>
    </row>
    <row r="1164" spans="1:14" x14ac:dyDescent="0.3">
      <c r="A1164" s="1">
        <v>40388</v>
      </c>
      <c r="B1164">
        <v>19.5</v>
      </c>
      <c r="D1164">
        <f t="shared" si="144"/>
        <v>4</v>
      </c>
      <c r="E1164" s="1">
        <f t="shared" si="145"/>
        <v>40381</v>
      </c>
      <c r="F1164" s="1">
        <f t="shared" si="146"/>
        <v>40380</v>
      </c>
      <c r="G1164" s="1">
        <f t="shared" si="147"/>
        <v>40379</v>
      </c>
      <c r="H1164" s="1">
        <f t="shared" si="148"/>
        <v>40378</v>
      </c>
      <c r="I1164" s="2">
        <f>IF(SUMIFS($B$2:$B$3564,$A$2:$A$3564,"="&amp;E1164)=0,IF(SUMIFS($B$2:$B$3564,$A$2:$A$3564,"="&amp;F1164)=0,IF(SUMIFS($B$2:$B$3564,$A$2:$A$3564,"="&amp;G1164)=0,SUMIFS($B$2:$B$3564,$A$2:$A$3564,"="&amp;H1164),SUMIFS($B$2:$B$3564,$A$2:$A$3564,"="&amp;G1164)),SUMIFS($B$2:$B$3564,$A$2:$A$3564,"="&amp;F1164)),SUMIFS($B$2:$B$3564,$A$2:$A$3564,"="&amp;E1164))</f>
        <v>18.3</v>
      </c>
      <c r="K1164" s="2">
        <f>SUMIFS($J$2:$J$3564,$A$2:$A$3564,"&gt;"&amp;E1164,$A$2:$A$3564,"&lt;="&amp;A1164)</f>
        <v>0</v>
      </c>
      <c r="L1164" s="2">
        <f t="shared" si="149"/>
        <v>0</v>
      </c>
      <c r="M1164" s="2">
        <f t="shared" si="150"/>
        <v>1</v>
      </c>
      <c r="N1164">
        <f t="shared" si="151"/>
        <v>6.351340572232572</v>
      </c>
    </row>
    <row r="1165" spans="1:14" x14ac:dyDescent="0.3">
      <c r="A1165" s="1">
        <v>40389</v>
      </c>
      <c r="B1165">
        <v>19.57</v>
      </c>
      <c r="D1165">
        <f t="shared" si="144"/>
        <v>5</v>
      </c>
      <c r="E1165" s="1">
        <f t="shared" si="145"/>
        <v>40382</v>
      </c>
      <c r="F1165" s="1">
        <f t="shared" si="146"/>
        <v>40381</v>
      </c>
      <c r="G1165" s="1">
        <f t="shared" si="147"/>
        <v>40380</v>
      </c>
      <c r="H1165" s="1">
        <f t="shared" si="148"/>
        <v>40379</v>
      </c>
      <c r="I1165" s="2">
        <f>IF(SUMIFS($B$2:$B$3564,$A$2:$A$3564,"="&amp;E1165)=0,IF(SUMIFS($B$2:$B$3564,$A$2:$A$3564,"="&amp;F1165)=0,IF(SUMIFS($B$2:$B$3564,$A$2:$A$3564,"="&amp;G1165)=0,SUMIFS($B$2:$B$3564,$A$2:$A$3564,"="&amp;H1165),SUMIFS($B$2:$B$3564,$A$2:$A$3564,"="&amp;G1165)),SUMIFS($B$2:$B$3564,$A$2:$A$3564,"="&amp;F1165)),SUMIFS($B$2:$B$3564,$A$2:$A$3564,"="&amp;E1165))</f>
        <v>18.260000000000002</v>
      </c>
      <c r="K1165" s="2">
        <f>SUMIFS($J$2:$J$3564,$A$2:$A$3564,"&gt;"&amp;E1165,$A$2:$A$3564,"&lt;="&amp;A1165)</f>
        <v>0</v>
      </c>
      <c r="L1165" s="2">
        <f t="shared" si="149"/>
        <v>0</v>
      </c>
      <c r="M1165" s="2">
        <f t="shared" si="150"/>
        <v>1</v>
      </c>
      <c r="N1165">
        <f t="shared" si="151"/>
        <v>6.9284906241162343</v>
      </c>
    </row>
    <row r="1166" spans="1:14" x14ac:dyDescent="0.3">
      <c r="A1166" s="1">
        <v>40392</v>
      </c>
      <c r="B1166">
        <v>19.399999999999999</v>
      </c>
      <c r="D1166">
        <f t="shared" si="144"/>
        <v>1</v>
      </c>
      <c r="E1166" s="1">
        <f t="shared" si="145"/>
        <v>40385</v>
      </c>
      <c r="F1166" s="1">
        <f t="shared" si="146"/>
        <v>40384</v>
      </c>
      <c r="G1166" s="1">
        <f t="shared" si="147"/>
        <v>40383</v>
      </c>
      <c r="H1166" s="1">
        <f t="shared" si="148"/>
        <v>40382</v>
      </c>
      <c r="I1166" s="2">
        <f>IF(SUMIFS($B$2:$B$3564,$A$2:$A$3564,"="&amp;E1166)=0,IF(SUMIFS($B$2:$B$3564,$A$2:$A$3564,"="&amp;F1166)=0,IF(SUMIFS($B$2:$B$3564,$A$2:$A$3564,"="&amp;G1166)=0,SUMIFS($B$2:$B$3564,$A$2:$A$3564,"="&amp;H1166),SUMIFS($B$2:$B$3564,$A$2:$A$3564,"="&amp;G1166)),SUMIFS($B$2:$B$3564,$A$2:$A$3564,"="&amp;F1166)),SUMIFS($B$2:$B$3564,$A$2:$A$3564,"="&amp;E1166))</f>
        <v>18.62</v>
      </c>
      <c r="K1166" s="2">
        <f>SUMIFS($J$2:$J$3564,$A$2:$A$3564,"&gt;"&amp;E1166,$A$2:$A$3564,"&lt;="&amp;A1166)</f>
        <v>0</v>
      </c>
      <c r="L1166" s="2">
        <f t="shared" si="149"/>
        <v>0</v>
      </c>
      <c r="M1166" s="2">
        <f t="shared" si="150"/>
        <v>1</v>
      </c>
      <c r="N1166">
        <f t="shared" si="151"/>
        <v>4.1036794220361337</v>
      </c>
    </row>
    <row r="1167" spans="1:14" x14ac:dyDescent="0.3">
      <c r="A1167" s="1">
        <v>40393</v>
      </c>
      <c r="B1167">
        <v>18.59</v>
      </c>
      <c r="D1167">
        <f t="shared" si="144"/>
        <v>2</v>
      </c>
      <c r="E1167" s="1">
        <f t="shared" si="145"/>
        <v>40386</v>
      </c>
      <c r="F1167" s="1">
        <f t="shared" si="146"/>
        <v>40385</v>
      </c>
      <c r="G1167" s="1">
        <f t="shared" si="147"/>
        <v>40384</v>
      </c>
      <c r="H1167" s="1">
        <f t="shared" si="148"/>
        <v>40383</v>
      </c>
      <c r="I1167" s="2">
        <f>IF(SUMIFS($B$2:$B$3564,$A$2:$A$3564,"="&amp;E1167)=0,IF(SUMIFS($B$2:$B$3564,$A$2:$A$3564,"="&amp;F1167)=0,IF(SUMIFS($B$2:$B$3564,$A$2:$A$3564,"="&amp;G1167)=0,SUMIFS($B$2:$B$3564,$A$2:$A$3564,"="&amp;H1167),SUMIFS($B$2:$B$3564,$A$2:$A$3564,"="&amp;G1167)),SUMIFS($B$2:$B$3564,$A$2:$A$3564,"="&amp;F1167)),SUMIFS($B$2:$B$3564,$A$2:$A$3564,"="&amp;E1167))</f>
        <v>18.420000000000002</v>
      </c>
      <c r="K1167" s="2">
        <f>SUMIFS($J$2:$J$3564,$A$2:$A$3564,"&gt;"&amp;E1167,$A$2:$A$3564,"&lt;="&amp;A1167)</f>
        <v>0</v>
      </c>
      <c r="L1167" s="2">
        <f t="shared" si="149"/>
        <v>0</v>
      </c>
      <c r="M1167" s="2">
        <f t="shared" si="150"/>
        <v>1</v>
      </c>
      <c r="N1167">
        <f t="shared" si="151"/>
        <v>0.91867709061918645</v>
      </c>
    </row>
    <row r="1168" spans="1:14" x14ac:dyDescent="0.3">
      <c r="A1168" s="1">
        <v>40394</v>
      </c>
      <c r="B1168">
        <v>18.88</v>
      </c>
      <c r="D1168">
        <f t="shared" si="144"/>
        <v>3</v>
      </c>
      <c r="E1168" s="1">
        <f t="shared" si="145"/>
        <v>40387</v>
      </c>
      <c r="F1168" s="1">
        <f t="shared" si="146"/>
        <v>40386</v>
      </c>
      <c r="G1168" s="1">
        <f t="shared" si="147"/>
        <v>40385</v>
      </c>
      <c r="H1168" s="1">
        <f t="shared" si="148"/>
        <v>40384</v>
      </c>
      <c r="I1168" s="2">
        <f>IF(SUMIFS($B$2:$B$3564,$A$2:$A$3564,"="&amp;E1168)=0,IF(SUMIFS($B$2:$B$3564,$A$2:$A$3564,"="&amp;F1168)=0,IF(SUMIFS($B$2:$B$3564,$A$2:$A$3564,"="&amp;G1168)=0,SUMIFS($B$2:$B$3564,$A$2:$A$3564,"="&amp;H1168),SUMIFS($B$2:$B$3564,$A$2:$A$3564,"="&amp;G1168)),SUMIFS($B$2:$B$3564,$A$2:$A$3564,"="&amp;F1168)),SUMIFS($B$2:$B$3564,$A$2:$A$3564,"="&amp;E1168))</f>
        <v>18.87</v>
      </c>
      <c r="K1168" s="2">
        <f>SUMIFS($J$2:$J$3564,$A$2:$A$3564,"&gt;"&amp;E1168,$A$2:$A$3564,"&lt;="&amp;A1168)</f>
        <v>0</v>
      </c>
      <c r="L1168" s="2">
        <f t="shared" si="149"/>
        <v>0</v>
      </c>
      <c r="M1168" s="2">
        <f t="shared" si="150"/>
        <v>1</v>
      </c>
      <c r="N1168">
        <f t="shared" si="151"/>
        <v>5.298013368956718E-2</v>
      </c>
    </row>
    <row r="1169" spans="1:14" x14ac:dyDescent="0.3">
      <c r="A1169" s="1">
        <v>40395</v>
      </c>
      <c r="B1169">
        <v>18.29</v>
      </c>
      <c r="D1169">
        <f t="shared" si="144"/>
        <v>4</v>
      </c>
      <c r="E1169" s="1">
        <f t="shared" si="145"/>
        <v>40388</v>
      </c>
      <c r="F1169" s="1">
        <f t="shared" si="146"/>
        <v>40387</v>
      </c>
      <c r="G1169" s="1">
        <f t="shared" si="147"/>
        <v>40386</v>
      </c>
      <c r="H1169" s="1">
        <f t="shared" si="148"/>
        <v>40385</v>
      </c>
      <c r="I1169" s="2">
        <f>IF(SUMIFS($B$2:$B$3564,$A$2:$A$3564,"="&amp;E1169)=0,IF(SUMIFS($B$2:$B$3564,$A$2:$A$3564,"="&amp;F1169)=0,IF(SUMIFS($B$2:$B$3564,$A$2:$A$3564,"="&amp;G1169)=0,SUMIFS($B$2:$B$3564,$A$2:$A$3564,"="&amp;H1169),SUMIFS($B$2:$B$3564,$A$2:$A$3564,"="&amp;G1169)),SUMIFS($B$2:$B$3564,$A$2:$A$3564,"="&amp;F1169)),SUMIFS($B$2:$B$3564,$A$2:$A$3564,"="&amp;E1169))</f>
        <v>19.5</v>
      </c>
      <c r="K1169" s="2">
        <f>SUMIFS($J$2:$J$3564,$A$2:$A$3564,"&gt;"&amp;E1169,$A$2:$A$3564,"&lt;="&amp;A1169)</f>
        <v>0</v>
      </c>
      <c r="L1169" s="2">
        <f t="shared" si="149"/>
        <v>0</v>
      </c>
      <c r="M1169" s="2">
        <f t="shared" si="150"/>
        <v>1</v>
      </c>
      <c r="N1169">
        <f t="shared" si="151"/>
        <v>-6.4060003166926807</v>
      </c>
    </row>
    <row r="1170" spans="1:14" x14ac:dyDescent="0.3">
      <c r="A1170" s="1">
        <v>40396</v>
      </c>
      <c r="B1170">
        <v>18.239999999999998</v>
      </c>
      <c r="D1170">
        <f t="shared" si="144"/>
        <v>5</v>
      </c>
      <c r="E1170" s="1">
        <f t="shared" si="145"/>
        <v>40389</v>
      </c>
      <c r="F1170" s="1">
        <f t="shared" si="146"/>
        <v>40388</v>
      </c>
      <c r="G1170" s="1">
        <f t="shared" si="147"/>
        <v>40387</v>
      </c>
      <c r="H1170" s="1">
        <f t="shared" si="148"/>
        <v>40386</v>
      </c>
      <c r="I1170" s="2">
        <f>IF(SUMIFS($B$2:$B$3564,$A$2:$A$3564,"="&amp;E1170)=0,IF(SUMIFS($B$2:$B$3564,$A$2:$A$3564,"="&amp;F1170)=0,IF(SUMIFS($B$2:$B$3564,$A$2:$A$3564,"="&amp;G1170)=0,SUMIFS($B$2:$B$3564,$A$2:$A$3564,"="&amp;H1170),SUMIFS($B$2:$B$3564,$A$2:$A$3564,"="&amp;G1170)),SUMIFS($B$2:$B$3564,$A$2:$A$3564,"="&amp;F1170)),SUMIFS($B$2:$B$3564,$A$2:$A$3564,"="&amp;E1170))</f>
        <v>19.57</v>
      </c>
      <c r="K1170" s="2">
        <f>SUMIFS($J$2:$J$3564,$A$2:$A$3564,"&gt;"&amp;E1170,$A$2:$A$3564,"&lt;="&amp;A1170)</f>
        <v>0</v>
      </c>
      <c r="L1170" s="2">
        <f t="shared" si="149"/>
        <v>0</v>
      </c>
      <c r="M1170" s="2">
        <f t="shared" si="150"/>
        <v>1</v>
      </c>
      <c r="N1170">
        <f t="shared" si="151"/>
        <v>-7.0380796761799616</v>
      </c>
    </row>
    <row r="1171" spans="1:14" x14ac:dyDescent="0.3">
      <c r="A1171" s="1">
        <v>40399</v>
      </c>
      <c r="B1171">
        <v>17.73</v>
      </c>
      <c r="D1171">
        <f t="shared" si="144"/>
        <v>1</v>
      </c>
      <c r="E1171" s="1">
        <f t="shared" si="145"/>
        <v>40392</v>
      </c>
      <c r="F1171" s="1">
        <f t="shared" si="146"/>
        <v>40391</v>
      </c>
      <c r="G1171" s="1">
        <f t="shared" si="147"/>
        <v>40390</v>
      </c>
      <c r="H1171" s="1">
        <f t="shared" si="148"/>
        <v>40389</v>
      </c>
      <c r="I1171" s="2">
        <f>IF(SUMIFS($B$2:$B$3564,$A$2:$A$3564,"="&amp;E1171)=0,IF(SUMIFS($B$2:$B$3564,$A$2:$A$3564,"="&amp;F1171)=0,IF(SUMIFS($B$2:$B$3564,$A$2:$A$3564,"="&amp;G1171)=0,SUMIFS($B$2:$B$3564,$A$2:$A$3564,"="&amp;H1171),SUMIFS($B$2:$B$3564,$A$2:$A$3564,"="&amp;G1171)),SUMIFS($B$2:$B$3564,$A$2:$A$3564,"="&amp;F1171)),SUMIFS($B$2:$B$3564,$A$2:$A$3564,"="&amp;E1171))</f>
        <v>19.399999999999999</v>
      </c>
      <c r="K1171" s="2">
        <f>SUMIFS($J$2:$J$3564,$A$2:$A$3564,"&gt;"&amp;E1171,$A$2:$A$3564,"&lt;="&amp;A1171)</f>
        <v>0</v>
      </c>
      <c r="L1171" s="2">
        <f t="shared" si="149"/>
        <v>0</v>
      </c>
      <c r="M1171" s="2">
        <f t="shared" si="150"/>
        <v>1</v>
      </c>
      <c r="N1171">
        <f t="shared" si="151"/>
        <v>-9.0014945983165831</v>
      </c>
    </row>
    <row r="1172" spans="1:14" x14ac:dyDescent="0.3">
      <c r="A1172" s="1">
        <v>40400</v>
      </c>
      <c r="B1172">
        <v>18.559999999999999</v>
      </c>
      <c r="D1172">
        <f t="shared" si="144"/>
        <v>2</v>
      </c>
      <c r="E1172" s="1">
        <f t="shared" si="145"/>
        <v>40393</v>
      </c>
      <c r="F1172" s="1">
        <f t="shared" si="146"/>
        <v>40392</v>
      </c>
      <c r="G1172" s="1">
        <f t="shared" si="147"/>
        <v>40391</v>
      </c>
      <c r="H1172" s="1">
        <f t="shared" si="148"/>
        <v>40390</v>
      </c>
      <c r="I1172" s="2">
        <f>IF(SUMIFS($B$2:$B$3564,$A$2:$A$3564,"="&amp;E1172)=0,IF(SUMIFS($B$2:$B$3564,$A$2:$A$3564,"="&amp;F1172)=0,IF(SUMIFS($B$2:$B$3564,$A$2:$A$3564,"="&amp;G1172)=0,SUMIFS($B$2:$B$3564,$A$2:$A$3564,"="&amp;H1172),SUMIFS($B$2:$B$3564,$A$2:$A$3564,"="&amp;G1172)),SUMIFS($B$2:$B$3564,$A$2:$A$3564,"="&amp;F1172)),SUMIFS($B$2:$B$3564,$A$2:$A$3564,"="&amp;E1172))</f>
        <v>18.59</v>
      </c>
      <c r="K1172" s="2">
        <f>SUMIFS($J$2:$J$3564,$A$2:$A$3564,"&gt;"&amp;E1172,$A$2:$A$3564,"&lt;="&amp;A1172)</f>
        <v>0</v>
      </c>
      <c r="L1172" s="2">
        <f t="shared" si="149"/>
        <v>0</v>
      </c>
      <c r="M1172" s="2">
        <f t="shared" si="150"/>
        <v>1</v>
      </c>
      <c r="N1172">
        <f t="shared" si="151"/>
        <v>-0.16150743752982316</v>
      </c>
    </row>
    <row r="1173" spans="1:14" x14ac:dyDescent="0.3">
      <c r="A1173" s="1">
        <v>40401</v>
      </c>
      <c r="B1173">
        <v>18.260000000000002</v>
      </c>
      <c r="D1173">
        <f t="shared" si="144"/>
        <v>3</v>
      </c>
      <c r="E1173" s="1">
        <f t="shared" si="145"/>
        <v>40394</v>
      </c>
      <c r="F1173" s="1">
        <f t="shared" si="146"/>
        <v>40393</v>
      </c>
      <c r="G1173" s="1">
        <f t="shared" si="147"/>
        <v>40392</v>
      </c>
      <c r="H1173" s="1">
        <f t="shared" si="148"/>
        <v>40391</v>
      </c>
      <c r="I1173" s="2">
        <f>IF(SUMIFS($B$2:$B$3564,$A$2:$A$3564,"="&amp;E1173)=0,IF(SUMIFS($B$2:$B$3564,$A$2:$A$3564,"="&amp;F1173)=0,IF(SUMIFS($B$2:$B$3564,$A$2:$A$3564,"="&amp;G1173)=0,SUMIFS($B$2:$B$3564,$A$2:$A$3564,"="&amp;H1173),SUMIFS($B$2:$B$3564,$A$2:$A$3564,"="&amp;G1173)),SUMIFS($B$2:$B$3564,$A$2:$A$3564,"="&amp;F1173)),SUMIFS($B$2:$B$3564,$A$2:$A$3564,"="&amp;E1173))</f>
        <v>18.88</v>
      </c>
      <c r="K1173" s="2">
        <f>SUMIFS($J$2:$J$3564,$A$2:$A$3564,"&gt;"&amp;E1173,$A$2:$A$3564,"&lt;="&amp;A1173)</f>
        <v>0</v>
      </c>
      <c r="L1173" s="2">
        <f t="shared" si="149"/>
        <v>0</v>
      </c>
      <c r="M1173" s="2">
        <f t="shared" si="150"/>
        <v>1</v>
      </c>
      <c r="N1173">
        <f t="shared" si="151"/>
        <v>-3.3390285550532068</v>
      </c>
    </row>
    <row r="1174" spans="1:14" x14ac:dyDescent="0.3">
      <c r="A1174" s="1">
        <v>40402</v>
      </c>
      <c r="B1174">
        <v>18.97</v>
      </c>
      <c r="D1174">
        <f t="shared" si="144"/>
        <v>4</v>
      </c>
      <c r="E1174" s="1">
        <f t="shared" si="145"/>
        <v>40395</v>
      </c>
      <c r="F1174" s="1">
        <f t="shared" si="146"/>
        <v>40394</v>
      </c>
      <c r="G1174" s="1">
        <f t="shared" si="147"/>
        <v>40393</v>
      </c>
      <c r="H1174" s="1">
        <f t="shared" si="148"/>
        <v>40392</v>
      </c>
      <c r="I1174" s="2">
        <f>IF(SUMIFS($B$2:$B$3564,$A$2:$A$3564,"="&amp;E1174)=0,IF(SUMIFS($B$2:$B$3564,$A$2:$A$3564,"="&amp;F1174)=0,IF(SUMIFS($B$2:$B$3564,$A$2:$A$3564,"="&amp;G1174)=0,SUMIFS($B$2:$B$3564,$A$2:$A$3564,"="&amp;H1174),SUMIFS($B$2:$B$3564,$A$2:$A$3564,"="&amp;G1174)),SUMIFS($B$2:$B$3564,$A$2:$A$3564,"="&amp;F1174)),SUMIFS($B$2:$B$3564,$A$2:$A$3564,"="&amp;E1174))</f>
        <v>18.29</v>
      </c>
      <c r="K1174" s="2">
        <f>SUMIFS($J$2:$J$3564,$A$2:$A$3564,"&gt;"&amp;E1174,$A$2:$A$3564,"&lt;="&amp;A1174)</f>
        <v>0</v>
      </c>
      <c r="L1174" s="2">
        <f t="shared" si="149"/>
        <v>0</v>
      </c>
      <c r="M1174" s="2">
        <f t="shared" si="150"/>
        <v>1</v>
      </c>
      <c r="N1174">
        <f t="shared" si="151"/>
        <v>3.6504321544148519</v>
      </c>
    </row>
    <row r="1175" spans="1:14" x14ac:dyDescent="0.3">
      <c r="A1175" s="1">
        <v>40403</v>
      </c>
      <c r="B1175">
        <v>19.420000000000002</v>
      </c>
      <c r="D1175">
        <f t="shared" si="144"/>
        <v>5</v>
      </c>
      <c r="E1175" s="1">
        <f t="shared" si="145"/>
        <v>40396</v>
      </c>
      <c r="F1175" s="1">
        <f t="shared" si="146"/>
        <v>40395</v>
      </c>
      <c r="G1175" s="1">
        <f t="shared" si="147"/>
        <v>40394</v>
      </c>
      <c r="H1175" s="1">
        <f t="shared" si="148"/>
        <v>40393</v>
      </c>
      <c r="I1175" s="2">
        <f>IF(SUMIFS($B$2:$B$3564,$A$2:$A$3564,"="&amp;E1175)=0,IF(SUMIFS($B$2:$B$3564,$A$2:$A$3564,"="&amp;F1175)=0,IF(SUMIFS($B$2:$B$3564,$A$2:$A$3564,"="&amp;G1175)=0,SUMIFS($B$2:$B$3564,$A$2:$A$3564,"="&amp;H1175),SUMIFS($B$2:$B$3564,$A$2:$A$3564,"="&amp;G1175)),SUMIFS($B$2:$B$3564,$A$2:$A$3564,"="&amp;F1175)),SUMIFS($B$2:$B$3564,$A$2:$A$3564,"="&amp;E1175))</f>
        <v>18.239999999999998</v>
      </c>
      <c r="K1175" s="2">
        <f>SUMIFS($J$2:$J$3564,$A$2:$A$3564,"&gt;"&amp;E1175,$A$2:$A$3564,"&lt;="&amp;A1175)</f>
        <v>0</v>
      </c>
      <c r="L1175" s="2">
        <f t="shared" si="149"/>
        <v>0</v>
      </c>
      <c r="M1175" s="2">
        <f t="shared" si="150"/>
        <v>1</v>
      </c>
      <c r="N1175">
        <f t="shared" si="151"/>
        <v>6.2686478216993784</v>
      </c>
    </row>
    <row r="1176" spans="1:14" x14ac:dyDescent="0.3">
      <c r="A1176" s="1">
        <v>40406</v>
      </c>
      <c r="B1176">
        <v>18.940000000000001</v>
      </c>
      <c r="D1176">
        <f t="shared" si="144"/>
        <v>1</v>
      </c>
      <c r="E1176" s="1">
        <f t="shared" si="145"/>
        <v>40399</v>
      </c>
      <c r="F1176" s="1">
        <f t="shared" si="146"/>
        <v>40398</v>
      </c>
      <c r="G1176" s="1">
        <f t="shared" si="147"/>
        <v>40397</v>
      </c>
      <c r="H1176" s="1">
        <f t="shared" si="148"/>
        <v>40396</v>
      </c>
      <c r="I1176" s="2">
        <f>IF(SUMIFS($B$2:$B$3564,$A$2:$A$3564,"="&amp;E1176)=0,IF(SUMIFS($B$2:$B$3564,$A$2:$A$3564,"="&amp;F1176)=0,IF(SUMIFS($B$2:$B$3564,$A$2:$A$3564,"="&amp;G1176)=0,SUMIFS($B$2:$B$3564,$A$2:$A$3564,"="&amp;H1176),SUMIFS($B$2:$B$3564,$A$2:$A$3564,"="&amp;G1176)),SUMIFS($B$2:$B$3564,$A$2:$A$3564,"="&amp;F1176)),SUMIFS($B$2:$B$3564,$A$2:$A$3564,"="&amp;E1176))</f>
        <v>17.73</v>
      </c>
      <c r="K1176" s="2">
        <f>SUMIFS($J$2:$J$3564,$A$2:$A$3564,"&gt;"&amp;E1176,$A$2:$A$3564,"&lt;="&amp;A1176)</f>
        <v>0</v>
      </c>
      <c r="L1176" s="2">
        <f t="shared" si="149"/>
        <v>0</v>
      </c>
      <c r="M1176" s="2">
        <f t="shared" si="150"/>
        <v>1</v>
      </c>
      <c r="N1176">
        <f t="shared" si="151"/>
        <v>6.601796767181578</v>
      </c>
    </row>
    <row r="1177" spans="1:14" x14ac:dyDescent="0.3">
      <c r="A1177" s="1">
        <v>40407</v>
      </c>
      <c r="B1177">
        <v>19.38</v>
      </c>
      <c r="D1177">
        <f t="shared" si="144"/>
        <v>2</v>
      </c>
      <c r="E1177" s="1">
        <f t="shared" si="145"/>
        <v>40400</v>
      </c>
      <c r="F1177" s="1">
        <f t="shared" si="146"/>
        <v>40399</v>
      </c>
      <c r="G1177" s="1">
        <f t="shared" si="147"/>
        <v>40398</v>
      </c>
      <c r="H1177" s="1">
        <f t="shared" si="148"/>
        <v>40397</v>
      </c>
      <c r="I1177" s="2">
        <f>IF(SUMIFS($B$2:$B$3564,$A$2:$A$3564,"="&amp;E1177)=0,IF(SUMIFS($B$2:$B$3564,$A$2:$A$3564,"="&amp;F1177)=0,IF(SUMIFS($B$2:$B$3564,$A$2:$A$3564,"="&amp;G1177)=0,SUMIFS($B$2:$B$3564,$A$2:$A$3564,"="&amp;H1177),SUMIFS($B$2:$B$3564,$A$2:$A$3564,"="&amp;G1177)),SUMIFS($B$2:$B$3564,$A$2:$A$3564,"="&amp;F1177)),SUMIFS($B$2:$B$3564,$A$2:$A$3564,"="&amp;E1177))</f>
        <v>18.559999999999999</v>
      </c>
      <c r="K1177" s="2">
        <f>SUMIFS($J$2:$J$3564,$A$2:$A$3564,"&gt;"&amp;E1177,$A$2:$A$3564,"&lt;="&amp;A1177)</f>
        <v>0</v>
      </c>
      <c r="L1177" s="2">
        <f t="shared" si="149"/>
        <v>0</v>
      </c>
      <c r="M1177" s="2">
        <f t="shared" si="150"/>
        <v>1</v>
      </c>
      <c r="N1177">
        <f t="shared" si="151"/>
        <v>4.3232879104565711</v>
      </c>
    </row>
    <row r="1178" spans="1:14" x14ac:dyDescent="0.3">
      <c r="A1178" s="1">
        <v>40408</v>
      </c>
      <c r="B1178">
        <v>19.600000000000001</v>
      </c>
      <c r="D1178">
        <f t="shared" si="144"/>
        <v>3</v>
      </c>
      <c r="E1178" s="1">
        <f t="shared" si="145"/>
        <v>40401</v>
      </c>
      <c r="F1178" s="1">
        <f t="shared" si="146"/>
        <v>40400</v>
      </c>
      <c r="G1178" s="1">
        <f t="shared" si="147"/>
        <v>40399</v>
      </c>
      <c r="H1178" s="1">
        <f t="shared" si="148"/>
        <v>40398</v>
      </c>
      <c r="I1178" s="2">
        <f>IF(SUMIFS($B$2:$B$3564,$A$2:$A$3564,"="&amp;E1178)=0,IF(SUMIFS($B$2:$B$3564,$A$2:$A$3564,"="&amp;F1178)=0,IF(SUMIFS($B$2:$B$3564,$A$2:$A$3564,"="&amp;G1178)=0,SUMIFS($B$2:$B$3564,$A$2:$A$3564,"="&amp;H1178),SUMIFS($B$2:$B$3564,$A$2:$A$3564,"="&amp;G1178)),SUMIFS($B$2:$B$3564,$A$2:$A$3564,"="&amp;F1178)),SUMIFS($B$2:$B$3564,$A$2:$A$3564,"="&amp;E1178))</f>
        <v>18.260000000000002</v>
      </c>
      <c r="K1178" s="2">
        <f>SUMIFS($J$2:$J$3564,$A$2:$A$3564,"&gt;"&amp;E1178,$A$2:$A$3564,"&lt;="&amp;A1178)</f>
        <v>0</v>
      </c>
      <c r="L1178" s="2">
        <f t="shared" si="149"/>
        <v>0</v>
      </c>
      <c r="M1178" s="2">
        <f t="shared" si="150"/>
        <v>1</v>
      </c>
      <c r="N1178">
        <f t="shared" si="151"/>
        <v>7.0816691069649176</v>
      </c>
    </row>
    <row r="1179" spans="1:14" x14ac:dyDescent="0.3">
      <c r="A1179" s="1">
        <v>40409</v>
      </c>
      <c r="B1179">
        <v>19.48</v>
      </c>
      <c r="D1179">
        <f t="shared" si="144"/>
        <v>4</v>
      </c>
      <c r="E1179" s="1">
        <f t="shared" si="145"/>
        <v>40402</v>
      </c>
      <c r="F1179" s="1">
        <f t="shared" si="146"/>
        <v>40401</v>
      </c>
      <c r="G1179" s="1">
        <f t="shared" si="147"/>
        <v>40400</v>
      </c>
      <c r="H1179" s="1">
        <f t="shared" si="148"/>
        <v>40399</v>
      </c>
      <c r="I1179" s="2">
        <f>IF(SUMIFS($B$2:$B$3564,$A$2:$A$3564,"="&amp;E1179)=0,IF(SUMIFS($B$2:$B$3564,$A$2:$A$3564,"="&amp;F1179)=0,IF(SUMIFS($B$2:$B$3564,$A$2:$A$3564,"="&amp;G1179)=0,SUMIFS($B$2:$B$3564,$A$2:$A$3564,"="&amp;H1179),SUMIFS($B$2:$B$3564,$A$2:$A$3564,"="&amp;G1179)),SUMIFS($B$2:$B$3564,$A$2:$A$3564,"="&amp;F1179)),SUMIFS($B$2:$B$3564,$A$2:$A$3564,"="&amp;E1179))</f>
        <v>18.97</v>
      </c>
      <c r="K1179" s="2">
        <f>SUMIFS($J$2:$J$3564,$A$2:$A$3564,"&gt;"&amp;E1179,$A$2:$A$3564,"&lt;="&amp;A1179)</f>
        <v>0</v>
      </c>
      <c r="L1179" s="2">
        <f t="shared" si="149"/>
        <v>0</v>
      </c>
      <c r="M1179" s="2">
        <f t="shared" si="150"/>
        <v>1</v>
      </c>
      <c r="N1179">
        <f t="shared" si="151"/>
        <v>2.6529514267466188</v>
      </c>
    </row>
    <row r="1180" spans="1:14" x14ac:dyDescent="0.3">
      <c r="A1180" s="1">
        <v>40410</v>
      </c>
      <c r="B1180">
        <v>19.95</v>
      </c>
      <c r="D1180">
        <f t="shared" si="144"/>
        <v>5</v>
      </c>
      <c r="E1180" s="1">
        <f t="shared" si="145"/>
        <v>40403</v>
      </c>
      <c r="F1180" s="1">
        <f t="shared" si="146"/>
        <v>40402</v>
      </c>
      <c r="G1180" s="1">
        <f t="shared" si="147"/>
        <v>40401</v>
      </c>
      <c r="H1180" s="1">
        <f t="shared" si="148"/>
        <v>40400</v>
      </c>
      <c r="I1180" s="2">
        <f>IF(SUMIFS($B$2:$B$3564,$A$2:$A$3564,"="&amp;E1180)=0,IF(SUMIFS($B$2:$B$3564,$A$2:$A$3564,"="&amp;F1180)=0,IF(SUMIFS($B$2:$B$3564,$A$2:$A$3564,"="&amp;G1180)=0,SUMIFS($B$2:$B$3564,$A$2:$A$3564,"="&amp;H1180),SUMIFS($B$2:$B$3564,$A$2:$A$3564,"="&amp;G1180)),SUMIFS($B$2:$B$3564,$A$2:$A$3564,"="&amp;F1180)),SUMIFS($B$2:$B$3564,$A$2:$A$3564,"="&amp;E1180))</f>
        <v>19.420000000000002</v>
      </c>
      <c r="K1180" s="2">
        <f>SUMIFS($J$2:$J$3564,$A$2:$A$3564,"&gt;"&amp;E1180,$A$2:$A$3564,"&lt;="&amp;A1180)</f>
        <v>0</v>
      </c>
      <c r="L1180" s="2">
        <f t="shared" si="149"/>
        <v>0</v>
      </c>
      <c r="M1180" s="2">
        <f t="shared" si="150"/>
        <v>1</v>
      </c>
      <c r="N1180">
        <f t="shared" si="151"/>
        <v>2.6925680472693592</v>
      </c>
    </row>
    <row r="1181" spans="1:14" x14ac:dyDescent="0.3">
      <c r="A1181" s="1">
        <v>40413</v>
      </c>
      <c r="B1181">
        <v>20.07</v>
      </c>
      <c r="D1181">
        <f t="shared" si="144"/>
        <v>1</v>
      </c>
      <c r="E1181" s="1">
        <f t="shared" si="145"/>
        <v>40406</v>
      </c>
      <c r="F1181" s="1">
        <f t="shared" si="146"/>
        <v>40405</v>
      </c>
      <c r="G1181" s="1">
        <f t="shared" si="147"/>
        <v>40404</v>
      </c>
      <c r="H1181" s="1">
        <f t="shared" si="148"/>
        <v>40403</v>
      </c>
      <c r="I1181" s="2">
        <f>IF(SUMIFS($B$2:$B$3564,$A$2:$A$3564,"="&amp;E1181)=0,IF(SUMIFS($B$2:$B$3564,$A$2:$A$3564,"="&amp;F1181)=0,IF(SUMIFS($B$2:$B$3564,$A$2:$A$3564,"="&amp;G1181)=0,SUMIFS($B$2:$B$3564,$A$2:$A$3564,"="&amp;H1181),SUMIFS($B$2:$B$3564,$A$2:$A$3564,"="&amp;G1181)),SUMIFS($B$2:$B$3564,$A$2:$A$3564,"="&amp;F1181)),SUMIFS($B$2:$B$3564,$A$2:$A$3564,"="&amp;E1181))</f>
        <v>18.940000000000001</v>
      </c>
      <c r="K1181" s="2">
        <f>SUMIFS($J$2:$J$3564,$A$2:$A$3564,"&gt;"&amp;E1181,$A$2:$A$3564,"&lt;="&amp;A1181)</f>
        <v>0</v>
      </c>
      <c r="L1181" s="2">
        <f t="shared" si="149"/>
        <v>0</v>
      </c>
      <c r="M1181" s="2">
        <f t="shared" si="150"/>
        <v>1</v>
      </c>
      <c r="N1181">
        <f t="shared" si="151"/>
        <v>5.7950075050314434</v>
      </c>
    </row>
    <row r="1182" spans="1:14" x14ac:dyDescent="0.3">
      <c r="A1182" s="1">
        <v>40414</v>
      </c>
      <c r="B1182">
        <v>20.16</v>
      </c>
      <c r="D1182">
        <f t="shared" si="144"/>
        <v>2</v>
      </c>
      <c r="E1182" s="1">
        <f t="shared" si="145"/>
        <v>40407</v>
      </c>
      <c r="F1182" s="1">
        <f t="shared" si="146"/>
        <v>40406</v>
      </c>
      <c r="G1182" s="1">
        <f t="shared" si="147"/>
        <v>40405</v>
      </c>
      <c r="H1182" s="1">
        <f t="shared" si="148"/>
        <v>40404</v>
      </c>
      <c r="I1182" s="2">
        <f>IF(SUMIFS($B$2:$B$3564,$A$2:$A$3564,"="&amp;E1182)=0,IF(SUMIFS($B$2:$B$3564,$A$2:$A$3564,"="&amp;F1182)=0,IF(SUMIFS($B$2:$B$3564,$A$2:$A$3564,"="&amp;G1182)=0,SUMIFS($B$2:$B$3564,$A$2:$A$3564,"="&amp;H1182),SUMIFS($B$2:$B$3564,$A$2:$A$3564,"="&amp;G1182)),SUMIFS($B$2:$B$3564,$A$2:$A$3564,"="&amp;F1182)),SUMIFS($B$2:$B$3564,$A$2:$A$3564,"="&amp;E1182))</f>
        <v>19.38</v>
      </c>
      <c r="K1182" s="2">
        <f>SUMIFS($J$2:$J$3564,$A$2:$A$3564,"&gt;"&amp;E1182,$A$2:$A$3564,"&lt;="&amp;A1182)</f>
        <v>0</v>
      </c>
      <c r="L1182" s="2">
        <f t="shared" si="149"/>
        <v>0</v>
      </c>
      <c r="M1182" s="2">
        <f t="shared" si="150"/>
        <v>1</v>
      </c>
      <c r="N1182">
        <f t="shared" si="151"/>
        <v>3.9458836740547709</v>
      </c>
    </row>
    <row r="1183" spans="1:14" x14ac:dyDescent="0.3">
      <c r="A1183" s="1">
        <v>40415</v>
      </c>
      <c r="B1183">
        <v>20.03</v>
      </c>
      <c r="D1183">
        <f t="shared" si="144"/>
        <v>3</v>
      </c>
      <c r="E1183" s="1">
        <f t="shared" si="145"/>
        <v>40408</v>
      </c>
      <c r="F1183" s="1">
        <f t="shared" si="146"/>
        <v>40407</v>
      </c>
      <c r="G1183" s="1">
        <f t="shared" si="147"/>
        <v>40406</v>
      </c>
      <c r="H1183" s="1">
        <f t="shared" si="148"/>
        <v>40405</v>
      </c>
      <c r="I1183" s="2">
        <f>IF(SUMIFS($B$2:$B$3564,$A$2:$A$3564,"="&amp;E1183)=0,IF(SUMIFS($B$2:$B$3564,$A$2:$A$3564,"="&amp;F1183)=0,IF(SUMIFS($B$2:$B$3564,$A$2:$A$3564,"="&amp;G1183)=0,SUMIFS($B$2:$B$3564,$A$2:$A$3564,"="&amp;H1183),SUMIFS($B$2:$B$3564,$A$2:$A$3564,"="&amp;G1183)),SUMIFS($B$2:$B$3564,$A$2:$A$3564,"="&amp;F1183)),SUMIFS($B$2:$B$3564,$A$2:$A$3564,"="&amp;E1183))</f>
        <v>19.600000000000001</v>
      </c>
      <c r="K1183" s="2">
        <f>SUMIFS($J$2:$J$3564,$A$2:$A$3564,"&gt;"&amp;E1183,$A$2:$A$3564,"&lt;="&amp;A1183)</f>
        <v>0</v>
      </c>
      <c r="L1183" s="2">
        <f t="shared" si="149"/>
        <v>0</v>
      </c>
      <c r="M1183" s="2">
        <f t="shared" si="150"/>
        <v>1</v>
      </c>
      <c r="N1183">
        <f t="shared" si="151"/>
        <v>2.1701583441255328</v>
      </c>
    </row>
    <row r="1184" spans="1:14" x14ac:dyDescent="0.3">
      <c r="A1184" s="1">
        <v>40416</v>
      </c>
      <c r="B1184">
        <v>19.27</v>
      </c>
      <c r="D1184">
        <f t="shared" si="144"/>
        <v>4</v>
      </c>
      <c r="E1184" s="1">
        <f t="shared" si="145"/>
        <v>40409</v>
      </c>
      <c r="F1184" s="1">
        <f t="shared" si="146"/>
        <v>40408</v>
      </c>
      <c r="G1184" s="1">
        <f t="shared" si="147"/>
        <v>40407</v>
      </c>
      <c r="H1184" s="1">
        <f t="shared" si="148"/>
        <v>40406</v>
      </c>
      <c r="I1184" s="2">
        <f>IF(SUMIFS($B$2:$B$3564,$A$2:$A$3564,"="&amp;E1184)=0,IF(SUMIFS($B$2:$B$3564,$A$2:$A$3564,"="&amp;F1184)=0,IF(SUMIFS($B$2:$B$3564,$A$2:$A$3564,"="&amp;G1184)=0,SUMIFS($B$2:$B$3564,$A$2:$A$3564,"="&amp;H1184),SUMIFS($B$2:$B$3564,$A$2:$A$3564,"="&amp;G1184)),SUMIFS($B$2:$B$3564,$A$2:$A$3564,"="&amp;F1184)),SUMIFS($B$2:$B$3564,$A$2:$A$3564,"="&amp;E1184))</f>
        <v>19.48</v>
      </c>
      <c r="K1184" s="2">
        <f>SUMIFS($J$2:$J$3564,$A$2:$A$3564,"&gt;"&amp;E1184,$A$2:$A$3564,"&lt;="&amp;A1184)</f>
        <v>0</v>
      </c>
      <c r="L1184" s="2">
        <f t="shared" si="149"/>
        <v>0</v>
      </c>
      <c r="M1184" s="2">
        <f t="shared" si="150"/>
        <v>1</v>
      </c>
      <c r="N1184">
        <f t="shared" si="151"/>
        <v>-1.0838815788114056</v>
      </c>
    </row>
    <row r="1185" spans="1:14" x14ac:dyDescent="0.3">
      <c r="A1185" s="1">
        <v>40417</v>
      </c>
      <c r="B1185">
        <v>19.96</v>
      </c>
      <c r="D1185">
        <f t="shared" si="144"/>
        <v>5</v>
      </c>
      <c r="E1185" s="1">
        <f t="shared" si="145"/>
        <v>40410</v>
      </c>
      <c r="F1185" s="1">
        <f t="shared" si="146"/>
        <v>40409</v>
      </c>
      <c r="G1185" s="1">
        <f t="shared" si="147"/>
        <v>40408</v>
      </c>
      <c r="H1185" s="1">
        <f t="shared" si="148"/>
        <v>40407</v>
      </c>
      <c r="I1185" s="2">
        <f>IF(SUMIFS($B$2:$B$3564,$A$2:$A$3564,"="&amp;E1185)=0,IF(SUMIFS($B$2:$B$3564,$A$2:$A$3564,"="&amp;F1185)=0,IF(SUMIFS($B$2:$B$3564,$A$2:$A$3564,"="&amp;G1185)=0,SUMIFS($B$2:$B$3564,$A$2:$A$3564,"="&amp;H1185),SUMIFS($B$2:$B$3564,$A$2:$A$3564,"="&amp;G1185)),SUMIFS($B$2:$B$3564,$A$2:$A$3564,"="&amp;F1185)),SUMIFS($B$2:$B$3564,$A$2:$A$3564,"="&amp;E1185))</f>
        <v>19.95</v>
      </c>
      <c r="K1185" s="2">
        <f>SUMIFS($J$2:$J$3564,$A$2:$A$3564,"&gt;"&amp;E1185,$A$2:$A$3564,"&lt;="&amp;A1185)</f>
        <v>0</v>
      </c>
      <c r="L1185" s="2">
        <f t="shared" si="149"/>
        <v>0</v>
      </c>
      <c r="M1185" s="2">
        <f t="shared" si="150"/>
        <v>1</v>
      </c>
      <c r="N1185">
        <f t="shared" si="151"/>
        <v>5.0112754744548627E-2</v>
      </c>
    </row>
    <row r="1186" spans="1:14" x14ac:dyDescent="0.3">
      <c r="A1186" s="1">
        <v>40420</v>
      </c>
      <c r="B1186">
        <v>19.809999999999999</v>
      </c>
      <c r="D1186">
        <f t="shared" si="144"/>
        <v>1</v>
      </c>
      <c r="E1186" s="1">
        <f t="shared" si="145"/>
        <v>40413</v>
      </c>
      <c r="F1186" s="1">
        <f t="shared" si="146"/>
        <v>40412</v>
      </c>
      <c r="G1186" s="1">
        <f t="shared" si="147"/>
        <v>40411</v>
      </c>
      <c r="H1186" s="1">
        <f t="shared" si="148"/>
        <v>40410</v>
      </c>
      <c r="I1186" s="2">
        <f>IF(SUMIFS($B$2:$B$3564,$A$2:$A$3564,"="&amp;E1186)=0,IF(SUMIFS($B$2:$B$3564,$A$2:$A$3564,"="&amp;F1186)=0,IF(SUMIFS($B$2:$B$3564,$A$2:$A$3564,"="&amp;G1186)=0,SUMIFS($B$2:$B$3564,$A$2:$A$3564,"="&amp;H1186),SUMIFS($B$2:$B$3564,$A$2:$A$3564,"="&amp;G1186)),SUMIFS($B$2:$B$3564,$A$2:$A$3564,"="&amp;F1186)),SUMIFS($B$2:$B$3564,$A$2:$A$3564,"="&amp;E1186))</f>
        <v>20.07</v>
      </c>
      <c r="K1186" s="2">
        <f>SUMIFS($J$2:$J$3564,$A$2:$A$3564,"&gt;"&amp;E1186,$A$2:$A$3564,"&lt;="&amp;A1186)</f>
        <v>0</v>
      </c>
      <c r="L1186" s="2">
        <f t="shared" si="149"/>
        <v>0</v>
      </c>
      <c r="M1186" s="2">
        <f t="shared" si="150"/>
        <v>1</v>
      </c>
      <c r="N1186">
        <f t="shared" si="151"/>
        <v>-1.3039302097787338</v>
      </c>
    </row>
    <row r="1187" spans="1:14" x14ac:dyDescent="0.3">
      <c r="A1187" s="1">
        <v>40421</v>
      </c>
      <c r="B1187">
        <v>19.75</v>
      </c>
      <c r="D1187">
        <f t="shared" si="144"/>
        <v>2</v>
      </c>
      <c r="E1187" s="1">
        <f t="shared" si="145"/>
        <v>40414</v>
      </c>
      <c r="F1187" s="1">
        <f t="shared" si="146"/>
        <v>40413</v>
      </c>
      <c r="G1187" s="1">
        <f t="shared" si="147"/>
        <v>40412</v>
      </c>
      <c r="H1187" s="1">
        <f t="shared" si="148"/>
        <v>40411</v>
      </c>
      <c r="I1187" s="2">
        <f>IF(SUMIFS($B$2:$B$3564,$A$2:$A$3564,"="&amp;E1187)=0,IF(SUMIFS($B$2:$B$3564,$A$2:$A$3564,"="&amp;F1187)=0,IF(SUMIFS($B$2:$B$3564,$A$2:$A$3564,"="&amp;G1187)=0,SUMIFS($B$2:$B$3564,$A$2:$A$3564,"="&amp;H1187),SUMIFS($B$2:$B$3564,$A$2:$A$3564,"="&amp;G1187)),SUMIFS($B$2:$B$3564,$A$2:$A$3564,"="&amp;F1187)),SUMIFS($B$2:$B$3564,$A$2:$A$3564,"="&amp;E1187))</f>
        <v>20.16</v>
      </c>
      <c r="K1187" s="2">
        <f>SUMIFS($J$2:$J$3564,$A$2:$A$3564,"&gt;"&amp;E1187,$A$2:$A$3564,"&lt;="&amp;A1187)</f>
        <v>0</v>
      </c>
      <c r="L1187" s="2">
        <f t="shared" si="149"/>
        <v>0</v>
      </c>
      <c r="M1187" s="2">
        <f t="shared" si="150"/>
        <v>1</v>
      </c>
      <c r="N1187">
        <f t="shared" si="151"/>
        <v>-2.0546951856037032</v>
      </c>
    </row>
    <row r="1188" spans="1:14" x14ac:dyDescent="0.3">
      <c r="A1188" s="1">
        <v>40422</v>
      </c>
      <c r="B1188">
        <v>20.49</v>
      </c>
      <c r="D1188">
        <f t="shared" si="144"/>
        <v>3</v>
      </c>
      <c r="E1188" s="1">
        <f t="shared" si="145"/>
        <v>40415</v>
      </c>
      <c r="F1188" s="1">
        <f t="shared" si="146"/>
        <v>40414</v>
      </c>
      <c r="G1188" s="1">
        <f t="shared" si="147"/>
        <v>40413</v>
      </c>
      <c r="H1188" s="1">
        <f t="shared" si="148"/>
        <v>40412</v>
      </c>
      <c r="I1188" s="2">
        <f>IF(SUMIFS($B$2:$B$3564,$A$2:$A$3564,"="&amp;E1188)=0,IF(SUMIFS($B$2:$B$3564,$A$2:$A$3564,"="&amp;F1188)=0,IF(SUMIFS($B$2:$B$3564,$A$2:$A$3564,"="&amp;G1188)=0,SUMIFS($B$2:$B$3564,$A$2:$A$3564,"="&amp;H1188),SUMIFS($B$2:$B$3564,$A$2:$A$3564,"="&amp;G1188)),SUMIFS($B$2:$B$3564,$A$2:$A$3564,"="&amp;F1188)),SUMIFS($B$2:$B$3564,$A$2:$A$3564,"="&amp;E1188))</f>
        <v>20.03</v>
      </c>
      <c r="K1188" s="2">
        <f>SUMIFS($J$2:$J$3564,$A$2:$A$3564,"&gt;"&amp;E1188,$A$2:$A$3564,"&lt;="&amp;A1188)</f>
        <v>0</v>
      </c>
      <c r="L1188" s="2">
        <f t="shared" si="149"/>
        <v>0</v>
      </c>
      <c r="M1188" s="2">
        <f t="shared" si="150"/>
        <v>1</v>
      </c>
      <c r="N1188">
        <f t="shared" si="151"/>
        <v>2.2705812573081388</v>
      </c>
    </row>
    <row r="1189" spans="1:14" x14ac:dyDescent="0.3">
      <c r="A1189" s="1">
        <v>40423</v>
      </c>
      <c r="B1189">
        <v>20.81</v>
      </c>
      <c r="D1189">
        <f t="shared" si="144"/>
        <v>4</v>
      </c>
      <c r="E1189" s="1">
        <f t="shared" si="145"/>
        <v>40416</v>
      </c>
      <c r="F1189" s="1">
        <f t="shared" si="146"/>
        <v>40415</v>
      </c>
      <c r="G1189" s="1">
        <f t="shared" si="147"/>
        <v>40414</v>
      </c>
      <c r="H1189" s="1">
        <f t="shared" si="148"/>
        <v>40413</v>
      </c>
      <c r="I1189" s="2">
        <f>IF(SUMIFS($B$2:$B$3564,$A$2:$A$3564,"="&amp;E1189)=0,IF(SUMIFS($B$2:$B$3564,$A$2:$A$3564,"="&amp;F1189)=0,IF(SUMIFS($B$2:$B$3564,$A$2:$A$3564,"="&amp;G1189)=0,SUMIFS($B$2:$B$3564,$A$2:$A$3564,"="&amp;H1189),SUMIFS($B$2:$B$3564,$A$2:$A$3564,"="&amp;G1189)),SUMIFS($B$2:$B$3564,$A$2:$A$3564,"="&amp;F1189)),SUMIFS($B$2:$B$3564,$A$2:$A$3564,"="&amp;E1189))</f>
        <v>19.27</v>
      </c>
      <c r="K1189" s="2">
        <f>SUMIFS($J$2:$J$3564,$A$2:$A$3564,"&gt;"&amp;E1189,$A$2:$A$3564,"&lt;="&amp;A1189)</f>
        <v>0</v>
      </c>
      <c r="L1189" s="2">
        <f t="shared" si="149"/>
        <v>0</v>
      </c>
      <c r="M1189" s="2">
        <f t="shared" si="150"/>
        <v>1</v>
      </c>
      <c r="N1189">
        <f t="shared" si="151"/>
        <v>7.6884157979267993</v>
      </c>
    </row>
    <row r="1190" spans="1:14" x14ac:dyDescent="0.3">
      <c r="A1190" s="1">
        <v>40424</v>
      </c>
      <c r="B1190">
        <v>20.6</v>
      </c>
      <c r="D1190">
        <f t="shared" si="144"/>
        <v>5</v>
      </c>
      <c r="E1190" s="1">
        <f t="shared" si="145"/>
        <v>40417</v>
      </c>
      <c r="F1190" s="1">
        <f t="shared" si="146"/>
        <v>40416</v>
      </c>
      <c r="G1190" s="1">
        <f t="shared" si="147"/>
        <v>40415</v>
      </c>
      <c r="H1190" s="1">
        <f t="shared" si="148"/>
        <v>40414</v>
      </c>
      <c r="I1190" s="2">
        <f>IF(SUMIFS($B$2:$B$3564,$A$2:$A$3564,"="&amp;E1190)=0,IF(SUMIFS($B$2:$B$3564,$A$2:$A$3564,"="&amp;F1190)=0,IF(SUMIFS($B$2:$B$3564,$A$2:$A$3564,"="&amp;G1190)=0,SUMIFS($B$2:$B$3564,$A$2:$A$3564,"="&amp;H1190),SUMIFS($B$2:$B$3564,$A$2:$A$3564,"="&amp;G1190)),SUMIFS($B$2:$B$3564,$A$2:$A$3564,"="&amp;F1190)),SUMIFS($B$2:$B$3564,$A$2:$A$3564,"="&amp;E1190))</f>
        <v>19.96</v>
      </c>
      <c r="K1190" s="2">
        <f>SUMIFS($J$2:$J$3564,$A$2:$A$3564,"&gt;"&amp;E1190,$A$2:$A$3564,"&lt;="&amp;A1190)</f>
        <v>0</v>
      </c>
      <c r="L1190" s="2">
        <f t="shared" si="149"/>
        <v>0</v>
      </c>
      <c r="M1190" s="2">
        <f t="shared" si="150"/>
        <v>1</v>
      </c>
      <c r="N1190">
        <f t="shared" si="151"/>
        <v>3.1560804912217506</v>
      </c>
    </row>
    <row r="1191" spans="1:14" x14ac:dyDescent="0.3">
      <c r="A1191" s="1">
        <v>40428</v>
      </c>
      <c r="B1191">
        <v>21.45</v>
      </c>
      <c r="D1191">
        <f t="shared" si="144"/>
        <v>2</v>
      </c>
      <c r="E1191" s="1">
        <f t="shared" si="145"/>
        <v>40421</v>
      </c>
      <c r="F1191" s="1">
        <f t="shared" si="146"/>
        <v>40420</v>
      </c>
      <c r="G1191" s="1">
        <f t="shared" si="147"/>
        <v>40419</v>
      </c>
      <c r="H1191" s="1">
        <f t="shared" si="148"/>
        <v>40418</v>
      </c>
      <c r="I1191" s="2">
        <f>IF(SUMIFS($B$2:$B$3564,$A$2:$A$3564,"="&amp;E1191)=0,IF(SUMIFS($B$2:$B$3564,$A$2:$A$3564,"="&amp;F1191)=0,IF(SUMIFS($B$2:$B$3564,$A$2:$A$3564,"="&amp;G1191)=0,SUMIFS($B$2:$B$3564,$A$2:$A$3564,"="&amp;H1191),SUMIFS($B$2:$B$3564,$A$2:$A$3564,"="&amp;G1191)),SUMIFS($B$2:$B$3564,$A$2:$A$3564,"="&amp;F1191)),SUMIFS($B$2:$B$3564,$A$2:$A$3564,"="&amp;E1191))</f>
        <v>19.75</v>
      </c>
      <c r="K1191" s="2">
        <f>SUMIFS($J$2:$J$3564,$A$2:$A$3564,"&gt;"&amp;E1191,$A$2:$A$3564,"&lt;="&amp;A1191)</f>
        <v>0</v>
      </c>
      <c r="L1191" s="2">
        <f t="shared" si="149"/>
        <v>0</v>
      </c>
      <c r="M1191" s="2">
        <f t="shared" si="150"/>
        <v>1</v>
      </c>
      <c r="N1191">
        <f t="shared" si="151"/>
        <v>8.2571154026895126</v>
      </c>
    </row>
    <row r="1192" spans="1:14" x14ac:dyDescent="0.3">
      <c r="A1192" s="1">
        <v>40429</v>
      </c>
      <c r="B1192">
        <v>21.38</v>
      </c>
      <c r="D1192">
        <f t="shared" si="144"/>
        <v>3</v>
      </c>
      <c r="E1192" s="1">
        <f t="shared" si="145"/>
        <v>40422</v>
      </c>
      <c r="F1192" s="1">
        <f t="shared" si="146"/>
        <v>40421</v>
      </c>
      <c r="G1192" s="1">
        <f t="shared" si="147"/>
        <v>40420</v>
      </c>
      <c r="H1192" s="1">
        <f t="shared" si="148"/>
        <v>40419</v>
      </c>
      <c r="I1192" s="2">
        <f>IF(SUMIFS($B$2:$B$3564,$A$2:$A$3564,"="&amp;E1192)=0,IF(SUMIFS($B$2:$B$3564,$A$2:$A$3564,"="&amp;F1192)=0,IF(SUMIFS($B$2:$B$3564,$A$2:$A$3564,"="&amp;G1192)=0,SUMIFS($B$2:$B$3564,$A$2:$A$3564,"="&amp;H1192),SUMIFS($B$2:$B$3564,$A$2:$A$3564,"="&amp;G1192)),SUMIFS($B$2:$B$3564,$A$2:$A$3564,"="&amp;F1192)),SUMIFS($B$2:$B$3564,$A$2:$A$3564,"="&amp;E1192))</f>
        <v>20.49</v>
      </c>
      <c r="K1192" s="2">
        <f>SUMIFS($J$2:$J$3564,$A$2:$A$3564,"&gt;"&amp;E1192,$A$2:$A$3564,"&lt;="&amp;A1192)</f>
        <v>0</v>
      </c>
      <c r="L1192" s="2">
        <f t="shared" si="149"/>
        <v>0</v>
      </c>
      <c r="M1192" s="2">
        <f t="shared" si="150"/>
        <v>1</v>
      </c>
      <c r="N1192">
        <f t="shared" si="151"/>
        <v>4.2518943346090756</v>
      </c>
    </row>
    <row r="1193" spans="1:14" x14ac:dyDescent="0.3">
      <c r="A1193" s="1">
        <v>40430</v>
      </c>
      <c r="B1193">
        <v>22.43</v>
      </c>
      <c r="C1193">
        <v>21.38</v>
      </c>
      <c r="D1193">
        <f t="shared" si="144"/>
        <v>4</v>
      </c>
      <c r="E1193" s="1">
        <f t="shared" si="145"/>
        <v>40423</v>
      </c>
      <c r="F1193" s="1">
        <f t="shared" si="146"/>
        <v>40422</v>
      </c>
      <c r="G1193" s="1">
        <f t="shared" si="147"/>
        <v>40421</v>
      </c>
      <c r="H1193" s="1">
        <f t="shared" si="148"/>
        <v>40420</v>
      </c>
      <c r="I1193" s="2">
        <f>IF(SUMIFS($B$2:$B$3564,$A$2:$A$3564,"="&amp;E1193)=0,IF(SUMIFS($B$2:$B$3564,$A$2:$A$3564,"="&amp;F1193)=0,IF(SUMIFS($B$2:$B$3564,$A$2:$A$3564,"="&amp;G1193)=0,SUMIFS($B$2:$B$3564,$A$2:$A$3564,"="&amp;H1193),SUMIFS($B$2:$B$3564,$A$2:$A$3564,"="&amp;G1193)),SUMIFS($B$2:$B$3564,$A$2:$A$3564,"="&amp;F1193)),SUMIFS($B$2:$B$3564,$A$2:$A$3564,"="&amp;E1193))</f>
        <v>20.81</v>
      </c>
      <c r="K1193" s="2">
        <f>SUMIFS($J$2:$J$3564,$A$2:$A$3564,"&gt;"&amp;E1193,$A$2:$A$3564,"&lt;="&amp;A1193)</f>
        <v>0</v>
      </c>
      <c r="L1193" s="2">
        <f t="shared" si="149"/>
        <v>0</v>
      </c>
      <c r="M1193" s="2">
        <f t="shared" si="150"/>
        <v>1</v>
      </c>
      <c r="N1193">
        <f t="shared" si="151"/>
        <v>7.4965708126573949</v>
      </c>
    </row>
    <row r="1194" spans="1:14" x14ac:dyDescent="0.3">
      <c r="A1194" s="1">
        <v>40431</v>
      </c>
      <c r="B1194">
        <v>21.71</v>
      </c>
      <c r="D1194">
        <f t="shared" si="144"/>
        <v>5</v>
      </c>
      <c r="E1194" s="1">
        <f t="shared" si="145"/>
        <v>40424</v>
      </c>
      <c r="F1194" s="1">
        <f t="shared" si="146"/>
        <v>40423</v>
      </c>
      <c r="G1194" s="1">
        <f t="shared" si="147"/>
        <v>40422</v>
      </c>
      <c r="H1194" s="1">
        <f t="shared" si="148"/>
        <v>40421</v>
      </c>
      <c r="I1194" s="2">
        <f>IF(SUMIFS($B$2:$B$3564,$A$2:$A$3564,"="&amp;E1194)=0,IF(SUMIFS($B$2:$B$3564,$A$2:$A$3564,"="&amp;F1194)=0,IF(SUMIFS($B$2:$B$3564,$A$2:$A$3564,"="&amp;G1194)=0,SUMIFS($B$2:$B$3564,$A$2:$A$3564,"="&amp;H1194),SUMIFS($B$2:$B$3564,$A$2:$A$3564,"="&amp;G1194)),SUMIFS($B$2:$B$3564,$A$2:$A$3564,"="&amp;F1194)),SUMIFS($B$2:$B$3564,$A$2:$A$3564,"="&amp;E1194))</f>
        <v>20.6</v>
      </c>
      <c r="J1194">
        <v>21.38</v>
      </c>
      <c r="K1194" s="2">
        <f>SUMIFS($J$2:$J$3564,$A$2:$A$3564,"&gt;"&amp;E1194,$A$2:$A$3564,"&lt;="&amp;A1194)</f>
        <v>21.38</v>
      </c>
      <c r="L1194" s="2">
        <f t="shared" si="149"/>
        <v>22.43</v>
      </c>
      <c r="M1194" s="2">
        <f t="shared" si="150"/>
        <v>1.0491113189897101</v>
      </c>
      <c r="N1194">
        <f t="shared" si="151"/>
        <v>10.042535102988301</v>
      </c>
    </row>
    <row r="1195" spans="1:14" x14ac:dyDescent="0.3">
      <c r="A1195" s="1">
        <v>40434</v>
      </c>
      <c r="B1195">
        <v>22.55</v>
      </c>
      <c r="D1195">
        <f t="shared" si="144"/>
        <v>1</v>
      </c>
      <c r="E1195" s="1">
        <f t="shared" si="145"/>
        <v>40427</v>
      </c>
      <c r="F1195" s="1">
        <f t="shared" si="146"/>
        <v>40426</v>
      </c>
      <c r="G1195" s="1">
        <f t="shared" si="147"/>
        <v>40425</v>
      </c>
      <c r="H1195" s="1">
        <f t="shared" si="148"/>
        <v>40424</v>
      </c>
      <c r="I1195" s="2">
        <f>IF(SUMIFS($B$2:$B$3564,$A$2:$A$3564,"="&amp;E1195)=0,IF(SUMIFS($B$2:$B$3564,$A$2:$A$3564,"="&amp;F1195)=0,IF(SUMIFS($B$2:$B$3564,$A$2:$A$3564,"="&amp;G1195)=0,SUMIFS($B$2:$B$3564,$A$2:$A$3564,"="&amp;H1195),SUMIFS($B$2:$B$3564,$A$2:$A$3564,"="&amp;G1195)),SUMIFS($B$2:$B$3564,$A$2:$A$3564,"="&amp;F1195)),SUMIFS($B$2:$B$3564,$A$2:$A$3564,"="&amp;E1195))</f>
        <v>20.6</v>
      </c>
      <c r="K1195" s="2">
        <f>SUMIFS($J$2:$J$3564,$A$2:$A$3564,"&gt;"&amp;E1195,$A$2:$A$3564,"&lt;="&amp;A1195)</f>
        <v>21.38</v>
      </c>
      <c r="L1195" s="2">
        <f t="shared" si="149"/>
        <v>22.43</v>
      </c>
      <c r="M1195" s="2">
        <f t="shared" si="150"/>
        <v>1.0491113189897101</v>
      </c>
      <c r="N1195">
        <f t="shared" si="151"/>
        <v>13.838743308836976</v>
      </c>
    </row>
    <row r="1196" spans="1:14" x14ac:dyDescent="0.3">
      <c r="A1196" s="1">
        <v>40435</v>
      </c>
      <c r="B1196">
        <v>23.41</v>
      </c>
      <c r="D1196">
        <f t="shared" si="144"/>
        <v>2</v>
      </c>
      <c r="E1196" s="1">
        <f t="shared" si="145"/>
        <v>40428</v>
      </c>
      <c r="F1196" s="1">
        <f t="shared" si="146"/>
        <v>40427</v>
      </c>
      <c r="G1196" s="1">
        <f t="shared" si="147"/>
        <v>40426</v>
      </c>
      <c r="H1196" s="1">
        <f t="shared" si="148"/>
        <v>40425</v>
      </c>
      <c r="I1196" s="2">
        <f>IF(SUMIFS($B$2:$B$3564,$A$2:$A$3564,"="&amp;E1196)=0,IF(SUMIFS($B$2:$B$3564,$A$2:$A$3564,"="&amp;F1196)=0,IF(SUMIFS($B$2:$B$3564,$A$2:$A$3564,"="&amp;G1196)=0,SUMIFS($B$2:$B$3564,$A$2:$A$3564,"="&amp;H1196),SUMIFS($B$2:$B$3564,$A$2:$A$3564,"="&amp;G1196)),SUMIFS($B$2:$B$3564,$A$2:$A$3564,"="&amp;F1196)),SUMIFS($B$2:$B$3564,$A$2:$A$3564,"="&amp;E1196))</f>
        <v>21.45</v>
      </c>
      <c r="K1196" s="2">
        <f>SUMIFS($J$2:$J$3564,$A$2:$A$3564,"&gt;"&amp;E1196,$A$2:$A$3564,"&lt;="&amp;A1196)</f>
        <v>21.38</v>
      </c>
      <c r="L1196" s="2">
        <f t="shared" si="149"/>
        <v>22.43</v>
      </c>
      <c r="M1196" s="2">
        <f t="shared" si="150"/>
        <v>1.0491113189897101</v>
      </c>
      <c r="N1196">
        <f t="shared" si="151"/>
        <v>13.538207906401139</v>
      </c>
    </row>
    <row r="1197" spans="1:14" x14ac:dyDescent="0.3">
      <c r="A1197" s="1">
        <v>40436</v>
      </c>
      <c r="B1197">
        <v>22.73</v>
      </c>
      <c r="D1197">
        <f t="shared" si="144"/>
        <v>3</v>
      </c>
      <c r="E1197" s="1">
        <f t="shared" si="145"/>
        <v>40429</v>
      </c>
      <c r="F1197" s="1">
        <f t="shared" si="146"/>
        <v>40428</v>
      </c>
      <c r="G1197" s="1">
        <f t="shared" si="147"/>
        <v>40427</v>
      </c>
      <c r="H1197" s="1">
        <f t="shared" si="148"/>
        <v>40426</v>
      </c>
      <c r="I1197" s="2">
        <f>IF(SUMIFS($B$2:$B$3564,$A$2:$A$3564,"="&amp;E1197)=0,IF(SUMIFS($B$2:$B$3564,$A$2:$A$3564,"="&amp;F1197)=0,IF(SUMIFS($B$2:$B$3564,$A$2:$A$3564,"="&amp;G1197)=0,SUMIFS($B$2:$B$3564,$A$2:$A$3564,"="&amp;H1197),SUMIFS($B$2:$B$3564,$A$2:$A$3564,"="&amp;G1197)),SUMIFS($B$2:$B$3564,$A$2:$A$3564,"="&amp;F1197)),SUMIFS($B$2:$B$3564,$A$2:$A$3564,"="&amp;E1197))</f>
        <v>21.38</v>
      </c>
      <c r="K1197" s="2">
        <f>SUMIFS($J$2:$J$3564,$A$2:$A$3564,"&gt;"&amp;E1197,$A$2:$A$3564,"&lt;="&amp;A1197)</f>
        <v>21.38</v>
      </c>
      <c r="L1197" s="2">
        <f t="shared" si="149"/>
        <v>22.43</v>
      </c>
      <c r="M1197" s="2">
        <f t="shared" si="150"/>
        <v>1.0491113189897101</v>
      </c>
      <c r="N1197">
        <f t="shared" si="151"/>
        <v>10.917317520277056</v>
      </c>
    </row>
    <row r="1198" spans="1:14" x14ac:dyDescent="0.3">
      <c r="A1198" s="1">
        <v>40437</v>
      </c>
      <c r="B1198">
        <v>23.24</v>
      </c>
      <c r="D1198">
        <f t="shared" si="144"/>
        <v>4</v>
      </c>
      <c r="E1198" s="1">
        <f t="shared" si="145"/>
        <v>40430</v>
      </c>
      <c r="F1198" s="1">
        <f t="shared" si="146"/>
        <v>40429</v>
      </c>
      <c r="G1198" s="1">
        <f t="shared" si="147"/>
        <v>40428</v>
      </c>
      <c r="H1198" s="1">
        <f t="shared" si="148"/>
        <v>40427</v>
      </c>
      <c r="I1198" s="2">
        <f>IF(SUMIFS($B$2:$B$3564,$A$2:$A$3564,"="&amp;E1198)=0,IF(SUMIFS($B$2:$B$3564,$A$2:$A$3564,"="&amp;F1198)=0,IF(SUMIFS($B$2:$B$3564,$A$2:$A$3564,"="&amp;G1198)=0,SUMIFS($B$2:$B$3564,$A$2:$A$3564,"="&amp;H1198),SUMIFS($B$2:$B$3564,$A$2:$A$3564,"="&amp;G1198)),SUMIFS($B$2:$B$3564,$A$2:$A$3564,"="&amp;F1198)),SUMIFS($B$2:$B$3564,$A$2:$A$3564,"="&amp;E1198))</f>
        <v>22.43</v>
      </c>
      <c r="K1198" s="2">
        <f>SUMIFS($J$2:$J$3564,$A$2:$A$3564,"&gt;"&amp;E1198,$A$2:$A$3564,"&lt;="&amp;A1198)</f>
        <v>21.38</v>
      </c>
      <c r="L1198" s="2">
        <f t="shared" si="149"/>
        <v>22.43</v>
      </c>
      <c r="M1198" s="2">
        <f t="shared" si="150"/>
        <v>1.0491113189897101</v>
      </c>
      <c r="N1198">
        <f t="shared" si="151"/>
        <v>8.3419026386811321</v>
      </c>
    </row>
    <row r="1199" spans="1:14" x14ac:dyDescent="0.3">
      <c r="A1199" s="1">
        <v>40438</v>
      </c>
      <c r="B1199">
        <v>23.25</v>
      </c>
      <c r="D1199">
        <f t="shared" si="144"/>
        <v>5</v>
      </c>
      <c r="E1199" s="1">
        <f t="shared" si="145"/>
        <v>40431</v>
      </c>
      <c r="F1199" s="1">
        <f t="shared" si="146"/>
        <v>40430</v>
      </c>
      <c r="G1199" s="1">
        <f t="shared" si="147"/>
        <v>40429</v>
      </c>
      <c r="H1199" s="1">
        <f t="shared" si="148"/>
        <v>40428</v>
      </c>
      <c r="I1199" s="2">
        <f>IF(SUMIFS($B$2:$B$3564,$A$2:$A$3564,"="&amp;E1199)=0,IF(SUMIFS($B$2:$B$3564,$A$2:$A$3564,"="&amp;F1199)=0,IF(SUMIFS($B$2:$B$3564,$A$2:$A$3564,"="&amp;G1199)=0,SUMIFS($B$2:$B$3564,$A$2:$A$3564,"="&amp;H1199),SUMIFS($B$2:$B$3564,$A$2:$A$3564,"="&amp;G1199)),SUMIFS($B$2:$B$3564,$A$2:$A$3564,"="&amp;F1199)),SUMIFS($B$2:$B$3564,$A$2:$A$3564,"="&amp;E1199))</f>
        <v>21.71</v>
      </c>
      <c r="K1199" s="2">
        <f>SUMIFS($J$2:$J$3564,$A$2:$A$3564,"&gt;"&amp;E1199,$A$2:$A$3564,"&lt;="&amp;A1199)</f>
        <v>0</v>
      </c>
      <c r="L1199" s="2">
        <f t="shared" si="149"/>
        <v>0</v>
      </c>
      <c r="M1199" s="2">
        <f t="shared" si="150"/>
        <v>1</v>
      </c>
      <c r="N1199">
        <f t="shared" si="151"/>
        <v>6.8532148143164857</v>
      </c>
    </row>
    <row r="1200" spans="1:14" x14ac:dyDescent="0.3">
      <c r="A1200" s="1">
        <v>40441</v>
      </c>
      <c r="B1200">
        <v>23.08</v>
      </c>
      <c r="D1200">
        <f t="shared" si="144"/>
        <v>1</v>
      </c>
      <c r="E1200" s="1">
        <f t="shared" si="145"/>
        <v>40434</v>
      </c>
      <c r="F1200" s="1">
        <f t="shared" si="146"/>
        <v>40433</v>
      </c>
      <c r="G1200" s="1">
        <f t="shared" si="147"/>
        <v>40432</v>
      </c>
      <c r="H1200" s="1">
        <f t="shared" si="148"/>
        <v>40431</v>
      </c>
      <c r="I1200" s="2">
        <f>IF(SUMIFS($B$2:$B$3564,$A$2:$A$3564,"="&amp;E1200)=0,IF(SUMIFS($B$2:$B$3564,$A$2:$A$3564,"="&amp;F1200)=0,IF(SUMIFS($B$2:$B$3564,$A$2:$A$3564,"="&amp;G1200)=0,SUMIFS($B$2:$B$3564,$A$2:$A$3564,"="&amp;H1200),SUMIFS($B$2:$B$3564,$A$2:$A$3564,"="&amp;G1200)),SUMIFS($B$2:$B$3564,$A$2:$A$3564,"="&amp;F1200)),SUMIFS($B$2:$B$3564,$A$2:$A$3564,"="&amp;E1200))</f>
        <v>22.55</v>
      </c>
      <c r="K1200" s="2">
        <f>SUMIFS($J$2:$J$3564,$A$2:$A$3564,"&gt;"&amp;E1200,$A$2:$A$3564,"&lt;="&amp;A1200)</f>
        <v>0</v>
      </c>
      <c r="L1200" s="2">
        <f t="shared" si="149"/>
        <v>0</v>
      </c>
      <c r="M1200" s="2">
        <f t="shared" si="150"/>
        <v>1</v>
      </c>
      <c r="N1200">
        <f t="shared" si="151"/>
        <v>2.32313756912114</v>
      </c>
    </row>
    <row r="1201" spans="1:14" x14ac:dyDescent="0.3">
      <c r="A1201" s="1">
        <v>40442</v>
      </c>
      <c r="B1201">
        <v>22.77</v>
      </c>
      <c r="D1201">
        <f t="shared" si="144"/>
        <v>2</v>
      </c>
      <c r="E1201" s="1">
        <f t="shared" si="145"/>
        <v>40435</v>
      </c>
      <c r="F1201" s="1">
        <f t="shared" si="146"/>
        <v>40434</v>
      </c>
      <c r="G1201" s="1">
        <f t="shared" si="147"/>
        <v>40433</v>
      </c>
      <c r="H1201" s="1">
        <f t="shared" si="148"/>
        <v>40432</v>
      </c>
      <c r="I1201" s="2">
        <f>IF(SUMIFS($B$2:$B$3564,$A$2:$A$3564,"="&amp;E1201)=0,IF(SUMIFS($B$2:$B$3564,$A$2:$A$3564,"="&amp;F1201)=0,IF(SUMIFS($B$2:$B$3564,$A$2:$A$3564,"="&amp;G1201)=0,SUMIFS($B$2:$B$3564,$A$2:$A$3564,"="&amp;H1201),SUMIFS($B$2:$B$3564,$A$2:$A$3564,"="&amp;G1201)),SUMIFS($B$2:$B$3564,$A$2:$A$3564,"="&amp;F1201)),SUMIFS($B$2:$B$3564,$A$2:$A$3564,"="&amp;E1201))</f>
        <v>23.41</v>
      </c>
      <c r="K1201" s="2">
        <f>SUMIFS($J$2:$J$3564,$A$2:$A$3564,"&gt;"&amp;E1201,$A$2:$A$3564,"&lt;="&amp;A1201)</f>
        <v>0</v>
      </c>
      <c r="L1201" s="2">
        <f t="shared" si="149"/>
        <v>0</v>
      </c>
      <c r="M1201" s="2">
        <f t="shared" si="150"/>
        <v>1</v>
      </c>
      <c r="N1201">
        <f t="shared" si="151"/>
        <v>-2.7719401427171118</v>
      </c>
    </row>
    <row r="1202" spans="1:14" x14ac:dyDescent="0.3">
      <c r="A1202" s="1">
        <v>40443</v>
      </c>
      <c r="B1202">
        <v>23.19</v>
      </c>
      <c r="D1202">
        <f t="shared" si="144"/>
        <v>3</v>
      </c>
      <c r="E1202" s="1">
        <f t="shared" si="145"/>
        <v>40436</v>
      </c>
      <c r="F1202" s="1">
        <f t="shared" si="146"/>
        <v>40435</v>
      </c>
      <c r="G1202" s="1">
        <f t="shared" si="147"/>
        <v>40434</v>
      </c>
      <c r="H1202" s="1">
        <f t="shared" si="148"/>
        <v>40433</v>
      </c>
      <c r="I1202" s="2">
        <f>IF(SUMIFS($B$2:$B$3564,$A$2:$A$3564,"="&amp;E1202)=0,IF(SUMIFS($B$2:$B$3564,$A$2:$A$3564,"="&amp;F1202)=0,IF(SUMIFS($B$2:$B$3564,$A$2:$A$3564,"="&amp;G1202)=0,SUMIFS($B$2:$B$3564,$A$2:$A$3564,"="&amp;H1202),SUMIFS($B$2:$B$3564,$A$2:$A$3564,"="&amp;G1202)),SUMIFS($B$2:$B$3564,$A$2:$A$3564,"="&amp;F1202)),SUMIFS($B$2:$B$3564,$A$2:$A$3564,"="&amp;E1202))</f>
        <v>22.73</v>
      </c>
      <c r="K1202" s="2">
        <f>SUMIFS($J$2:$J$3564,$A$2:$A$3564,"&gt;"&amp;E1202,$A$2:$A$3564,"&lt;="&amp;A1202)</f>
        <v>0</v>
      </c>
      <c r="L1202" s="2">
        <f t="shared" si="149"/>
        <v>0</v>
      </c>
      <c r="M1202" s="2">
        <f t="shared" si="150"/>
        <v>1</v>
      </c>
      <c r="N1202">
        <f t="shared" si="151"/>
        <v>2.0035513402988552</v>
      </c>
    </row>
    <row r="1203" spans="1:14" x14ac:dyDescent="0.3">
      <c r="A1203" s="1">
        <v>40444</v>
      </c>
      <c r="B1203">
        <v>23.62</v>
      </c>
      <c r="D1203">
        <f t="shared" si="144"/>
        <v>4</v>
      </c>
      <c r="E1203" s="1">
        <f t="shared" si="145"/>
        <v>40437</v>
      </c>
      <c r="F1203" s="1">
        <f t="shared" si="146"/>
        <v>40436</v>
      </c>
      <c r="G1203" s="1">
        <f t="shared" si="147"/>
        <v>40435</v>
      </c>
      <c r="H1203" s="1">
        <f t="shared" si="148"/>
        <v>40434</v>
      </c>
      <c r="I1203" s="2">
        <f>IF(SUMIFS($B$2:$B$3564,$A$2:$A$3564,"="&amp;E1203)=0,IF(SUMIFS($B$2:$B$3564,$A$2:$A$3564,"="&amp;F1203)=0,IF(SUMIFS($B$2:$B$3564,$A$2:$A$3564,"="&amp;G1203)=0,SUMIFS($B$2:$B$3564,$A$2:$A$3564,"="&amp;H1203),SUMIFS($B$2:$B$3564,$A$2:$A$3564,"="&amp;G1203)),SUMIFS($B$2:$B$3564,$A$2:$A$3564,"="&amp;F1203)),SUMIFS($B$2:$B$3564,$A$2:$A$3564,"="&amp;E1203))</f>
        <v>23.24</v>
      </c>
      <c r="K1203" s="2">
        <f>SUMIFS($J$2:$J$3564,$A$2:$A$3564,"&gt;"&amp;E1203,$A$2:$A$3564,"&lt;="&amp;A1203)</f>
        <v>0</v>
      </c>
      <c r="L1203" s="2">
        <f t="shared" si="149"/>
        <v>0</v>
      </c>
      <c r="M1203" s="2">
        <f t="shared" si="150"/>
        <v>1</v>
      </c>
      <c r="N1203">
        <f t="shared" si="151"/>
        <v>1.6218878785505906</v>
      </c>
    </row>
    <row r="1204" spans="1:14" x14ac:dyDescent="0.3">
      <c r="A1204" s="1">
        <v>40445</v>
      </c>
      <c r="B1204">
        <v>24.4</v>
      </c>
      <c r="D1204">
        <f t="shared" si="144"/>
        <v>5</v>
      </c>
      <c r="E1204" s="1">
        <f t="shared" si="145"/>
        <v>40438</v>
      </c>
      <c r="F1204" s="1">
        <f t="shared" si="146"/>
        <v>40437</v>
      </c>
      <c r="G1204" s="1">
        <f t="shared" si="147"/>
        <v>40436</v>
      </c>
      <c r="H1204" s="1">
        <f t="shared" si="148"/>
        <v>40435</v>
      </c>
      <c r="I1204" s="2">
        <f>IF(SUMIFS($B$2:$B$3564,$A$2:$A$3564,"="&amp;E1204)=0,IF(SUMIFS($B$2:$B$3564,$A$2:$A$3564,"="&amp;F1204)=0,IF(SUMIFS($B$2:$B$3564,$A$2:$A$3564,"="&amp;G1204)=0,SUMIFS($B$2:$B$3564,$A$2:$A$3564,"="&amp;H1204),SUMIFS($B$2:$B$3564,$A$2:$A$3564,"="&amp;G1204)),SUMIFS($B$2:$B$3564,$A$2:$A$3564,"="&amp;F1204)),SUMIFS($B$2:$B$3564,$A$2:$A$3564,"="&amp;E1204))</f>
        <v>23.25</v>
      </c>
      <c r="K1204" s="2">
        <f>SUMIFS($J$2:$J$3564,$A$2:$A$3564,"&gt;"&amp;E1204,$A$2:$A$3564,"&lt;="&amp;A1204)</f>
        <v>0</v>
      </c>
      <c r="L1204" s="2">
        <f t="shared" si="149"/>
        <v>0</v>
      </c>
      <c r="M1204" s="2">
        <f t="shared" si="150"/>
        <v>1</v>
      </c>
      <c r="N1204">
        <f t="shared" si="151"/>
        <v>4.8278000265790739</v>
      </c>
    </row>
    <row r="1205" spans="1:14" x14ac:dyDescent="0.3">
      <c r="A1205" s="1">
        <v>40448</v>
      </c>
      <c r="B1205">
        <v>24.98</v>
      </c>
      <c r="D1205">
        <f t="shared" si="144"/>
        <v>1</v>
      </c>
      <c r="E1205" s="1">
        <f t="shared" si="145"/>
        <v>40441</v>
      </c>
      <c r="F1205" s="1">
        <f t="shared" si="146"/>
        <v>40440</v>
      </c>
      <c r="G1205" s="1">
        <f t="shared" si="147"/>
        <v>40439</v>
      </c>
      <c r="H1205" s="1">
        <f t="shared" si="148"/>
        <v>40438</v>
      </c>
      <c r="I1205" s="2">
        <f>IF(SUMIFS($B$2:$B$3564,$A$2:$A$3564,"="&amp;E1205)=0,IF(SUMIFS($B$2:$B$3564,$A$2:$A$3564,"="&amp;F1205)=0,IF(SUMIFS($B$2:$B$3564,$A$2:$A$3564,"="&amp;G1205)=0,SUMIFS($B$2:$B$3564,$A$2:$A$3564,"="&amp;H1205),SUMIFS($B$2:$B$3564,$A$2:$A$3564,"="&amp;G1205)),SUMIFS($B$2:$B$3564,$A$2:$A$3564,"="&amp;F1205)),SUMIFS($B$2:$B$3564,$A$2:$A$3564,"="&amp;E1205))</f>
        <v>23.08</v>
      </c>
      <c r="K1205" s="2">
        <f>SUMIFS($J$2:$J$3564,$A$2:$A$3564,"&gt;"&amp;E1205,$A$2:$A$3564,"&lt;="&amp;A1205)</f>
        <v>0</v>
      </c>
      <c r="L1205" s="2">
        <f t="shared" si="149"/>
        <v>0</v>
      </c>
      <c r="M1205" s="2">
        <f t="shared" si="150"/>
        <v>1</v>
      </c>
      <c r="N1205">
        <f t="shared" si="151"/>
        <v>7.9109063057532989</v>
      </c>
    </row>
    <row r="1206" spans="1:14" x14ac:dyDescent="0.3">
      <c r="A1206" s="1">
        <v>40449</v>
      </c>
      <c r="B1206">
        <v>25.29</v>
      </c>
      <c r="D1206">
        <f t="shared" si="144"/>
        <v>2</v>
      </c>
      <c r="E1206" s="1">
        <f t="shared" si="145"/>
        <v>40442</v>
      </c>
      <c r="F1206" s="1">
        <f t="shared" si="146"/>
        <v>40441</v>
      </c>
      <c r="G1206" s="1">
        <f t="shared" si="147"/>
        <v>40440</v>
      </c>
      <c r="H1206" s="1">
        <f t="shared" si="148"/>
        <v>40439</v>
      </c>
      <c r="I1206" s="2">
        <f>IF(SUMIFS($B$2:$B$3564,$A$2:$A$3564,"="&amp;E1206)=0,IF(SUMIFS($B$2:$B$3564,$A$2:$A$3564,"="&amp;F1206)=0,IF(SUMIFS($B$2:$B$3564,$A$2:$A$3564,"="&amp;G1206)=0,SUMIFS($B$2:$B$3564,$A$2:$A$3564,"="&amp;H1206),SUMIFS($B$2:$B$3564,$A$2:$A$3564,"="&amp;G1206)),SUMIFS($B$2:$B$3564,$A$2:$A$3564,"="&amp;F1206)),SUMIFS($B$2:$B$3564,$A$2:$A$3564,"="&amp;E1206))</f>
        <v>22.77</v>
      </c>
      <c r="K1206" s="2">
        <f>SUMIFS($J$2:$J$3564,$A$2:$A$3564,"&gt;"&amp;E1206,$A$2:$A$3564,"&lt;="&amp;A1206)</f>
        <v>0</v>
      </c>
      <c r="L1206" s="2">
        <f t="shared" si="149"/>
        <v>0</v>
      </c>
      <c r="M1206" s="2">
        <f t="shared" si="150"/>
        <v>1</v>
      </c>
      <c r="N1206">
        <f t="shared" si="151"/>
        <v>10.496518060622556</v>
      </c>
    </row>
    <row r="1207" spans="1:14" x14ac:dyDescent="0.3">
      <c r="A1207" s="1">
        <v>40450</v>
      </c>
      <c r="B1207">
        <v>24.93</v>
      </c>
      <c r="D1207">
        <f t="shared" si="144"/>
        <v>3</v>
      </c>
      <c r="E1207" s="1">
        <f t="shared" si="145"/>
        <v>40443</v>
      </c>
      <c r="F1207" s="1">
        <f t="shared" si="146"/>
        <v>40442</v>
      </c>
      <c r="G1207" s="1">
        <f t="shared" si="147"/>
        <v>40441</v>
      </c>
      <c r="H1207" s="1">
        <f t="shared" si="148"/>
        <v>40440</v>
      </c>
      <c r="I1207" s="2">
        <f>IF(SUMIFS($B$2:$B$3564,$A$2:$A$3564,"="&amp;E1207)=0,IF(SUMIFS($B$2:$B$3564,$A$2:$A$3564,"="&amp;F1207)=0,IF(SUMIFS($B$2:$B$3564,$A$2:$A$3564,"="&amp;G1207)=0,SUMIFS($B$2:$B$3564,$A$2:$A$3564,"="&amp;H1207),SUMIFS($B$2:$B$3564,$A$2:$A$3564,"="&amp;G1207)),SUMIFS($B$2:$B$3564,$A$2:$A$3564,"="&amp;F1207)),SUMIFS($B$2:$B$3564,$A$2:$A$3564,"="&amp;E1207))</f>
        <v>23.19</v>
      </c>
      <c r="K1207" s="2">
        <f>SUMIFS($J$2:$J$3564,$A$2:$A$3564,"&gt;"&amp;E1207,$A$2:$A$3564,"&lt;="&amp;A1207)</f>
        <v>0</v>
      </c>
      <c r="L1207" s="2">
        <f t="shared" si="149"/>
        <v>0</v>
      </c>
      <c r="M1207" s="2">
        <f t="shared" si="150"/>
        <v>1</v>
      </c>
      <c r="N1207">
        <f t="shared" si="151"/>
        <v>7.2350746268026125</v>
      </c>
    </row>
    <row r="1208" spans="1:14" x14ac:dyDescent="0.3">
      <c r="A1208" s="1">
        <v>40451</v>
      </c>
      <c r="B1208">
        <v>23.48</v>
      </c>
      <c r="D1208">
        <f t="shared" si="144"/>
        <v>4</v>
      </c>
      <c r="E1208" s="1">
        <f t="shared" si="145"/>
        <v>40444</v>
      </c>
      <c r="F1208" s="1">
        <f t="shared" si="146"/>
        <v>40443</v>
      </c>
      <c r="G1208" s="1">
        <f t="shared" si="147"/>
        <v>40442</v>
      </c>
      <c r="H1208" s="1">
        <f t="shared" si="148"/>
        <v>40441</v>
      </c>
      <c r="I1208" s="2">
        <f>IF(SUMIFS($B$2:$B$3564,$A$2:$A$3564,"="&amp;E1208)=0,IF(SUMIFS($B$2:$B$3564,$A$2:$A$3564,"="&amp;F1208)=0,IF(SUMIFS($B$2:$B$3564,$A$2:$A$3564,"="&amp;G1208)=0,SUMIFS($B$2:$B$3564,$A$2:$A$3564,"="&amp;H1208),SUMIFS($B$2:$B$3564,$A$2:$A$3564,"="&amp;G1208)),SUMIFS($B$2:$B$3564,$A$2:$A$3564,"="&amp;F1208)),SUMIFS($B$2:$B$3564,$A$2:$A$3564,"="&amp;E1208))</f>
        <v>23.62</v>
      </c>
      <c r="K1208" s="2">
        <f>SUMIFS($J$2:$J$3564,$A$2:$A$3564,"&gt;"&amp;E1208,$A$2:$A$3564,"&lt;="&amp;A1208)</f>
        <v>0</v>
      </c>
      <c r="L1208" s="2">
        <f t="shared" si="149"/>
        <v>0</v>
      </c>
      <c r="M1208" s="2">
        <f t="shared" si="150"/>
        <v>1</v>
      </c>
      <c r="N1208">
        <f t="shared" si="151"/>
        <v>-0.5944815809320616</v>
      </c>
    </row>
    <row r="1209" spans="1:14" x14ac:dyDescent="0.3">
      <c r="A1209" s="1">
        <v>40452</v>
      </c>
      <c r="B1209">
        <v>23.36</v>
      </c>
      <c r="D1209">
        <f t="shared" si="144"/>
        <v>5</v>
      </c>
      <c r="E1209" s="1">
        <f t="shared" si="145"/>
        <v>40445</v>
      </c>
      <c r="F1209" s="1">
        <f t="shared" si="146"/>
        <v>40444</v>
      </c>
      <c r="G1209" s="1">
        <f t="shared" si="147"/>
        <v>40443</v>
      </c>
      <c r="H1209" s="1">
        <f t="shared" si="148"/>
        <v>40442</v>
      </c>
      <c r="I1209" s="2">
        <f>IF(SUMIFS($B$2:$B$3564,$A$2:$A$3564,"="&amp;E1209)=0,IF(SUMIFS($B$2:$B$3564,$A$2:$A$3564,"="&amp;F1209)=0,IF(SUMIFS($B$2:$B$3564,$A$2:$A$3564,"="&amp;G1209)=0,SUMIFS($B$2:$B$3564,$A$2:$A$3564,"="&amp;H1209),SUMIFS($B$2:$B$3564,$A$2:$A$3564,"="&amp;G1209)),SUMIFS($B$2:$B$3564,$A$2:$A$3564,"="&amp;F1209)),SUMIFS($B$2:$B$3564,$A$2:$A$3564,"="&amp;E1209))</f>
        <v>24.4</v>
      </c>
      <c r="K1209" s="2">
        <f>SUMIFS($J$2:$J$3564,$A$2:$A$3564,"&gt;"&amp;E1209,$A$2:$A$3564,"&lt;="&amp;A1209)</f>
        <v>0</v>
      </c>
      <c r="L1209" s="2">
        <f t="shared" si="149"/>
        <v>0</v>
      </c>
      <c r="M1209" s="2">
        <f t="shared" si="150"/>
        <v>1</v>
      </c>
      <c r="N1209">
        <f t="shared" si="151"/>
        <v>-4.3557974339129784</v>
      </c>
    </row>
    <row r="1210" spans="1:14" x14ac:dyDescent="0.3">
      <c r="A1210" s="1">
        <v>40455</v>
      </c>
      <c r="B1210">
        <v>22.99</v>
      </c>
      <c r="D1210">
        <f t="shared" si="144"/>
        <v>1</v>
      </c>
      <c r="E1210" s="1">
        <f t="shared" si="145"/>
        <v>40448</v>
      </c>
      <c r="F1210" s="1">
        <f t="shared" si="146"/>
        <v>40447</v>
      </c>
      <c r="G1210" s="1">
        <f t="shared" si="147"/>
        <v>40446</v>
      </c>
      <c r="H1210" s="1">
        <f t="shared" si="148"/>
        <v>40445</v>
      </c>
      <c r="I1210" s="2">
        <f>IF(SUMIFS($B$2:$B$3564,$A$2:$A$3564,"="&amp;E1210)=0,IF(SUMIFS($B$2:$B$3564,$A$2:$A$3564,"="&amp;F1210)=0,IF(SUMIFS($B$2:$B$3564,$A$2:$A$3564,"="&amp;G1210)=0,SUMIFS($B$2:$B$3564,$A$2:$A$3564,"="&amp;H1210),SUMIFS($B$2:$B$3564,$A$2:$A$3564,"="&amp;G1210)),SUMIFS($B$2:$B$3564,$A$2:$A$3564,"="&amp;F1210)),SUMIFS($B$2:$B$3564,$A$2:$A$3564,"="&amp;E1210))</f>
        <v>24.98</v>
      </c>
      <c r="K1210" s="2">
        <f>SUMIFS($J$2:$J$3564,$A$2:$A$3564,"&gt;"&amp;E1210,$A$2:$A$3564,"&lt;="&amp;A1210)</f>
        <v>0</v>
      </c>
      <c r="L1210" s="2">
        <f t="shared" si="149"/>
        <v>0</v>
      </c>
      <c r="M1210" s="2">
        <f t="shared" si="150"/>
        <v>1</v>
      </c>
      <c r="N1210">
        <f t="shared" si="151"/>
        <v>-8.3016165922341578</v>
      </c>
    </row>
    <row r="1211" spans="1:14" x14ac:dyDescent="0.3">
      <c r="A1211" s="1">
        <v>40456</v>
      </c>
      <c r="B1211">
        <v>23.74</v>
      </c>
      <c r="D1211">
        <f t="shared" si="144"/>
        <v>2</v>
      </c>
      <c r="E1211" s="1">
        <f t="shared" si="145"/>
        <v>40449</v>
      </c>
      <c r="F1211" s="1">
        <f t="shared" si="146"/>
        <v>40448</v>
      </c>
      <c r="G1211" s="1">
        <f t="shared" si="147"/>
        <v>40447</v>
      </c>
      <c r="H1211" s="1">
        <f t="shared" si="148"/>
        <v>40446</v>
      </c>
      <c r="I1211" s="2">
        <f>IF(SUMIFS($B$2:$B$3564,$A$2:$A$3564,"="&amp;E1211)=0,IF(SUMIFS($B$2:$B$3564,$A$2:$A$3564,"="&amp;F1211)=0,IF(SUMIFS($B$2:$B$3564,$A$2:$A$3564,"="&amp;G1211)=0,SUMIFS($B$2:$B$3564,$A$2:$A$3564,"="&amp;H1211),SUMIFS($B$2:$B$3564,$A$2:$A$3564,"="&amp;G1211)),SUMIFS($B$2:$B$3564,$A$2:$A$3564,"="&amp;F1211)),SUMIFS($B$2:$B$3564,$A$2:$A$3564,"="&amp;E1211))</f>
        <v>25.29</v>
      </c>
      <c r="K1211" s="2">
        <f>SUMIFS($J$2:$J$3564,$A$2:$A$3564,"&gt;"&amp;E1211,$A$2:$A$3564,"&lt;="&amp;A1211)</f>
        <v>0</v>
      </c>
      <c r="L1211" s="2">
        <f t="shared" si="149"/>
        <v>0</v>
      </c>
      <c r="M1211" s="2">
        <f t="shared" si="150"/>
        <v>1</v>
      </c>
      <c r="N1211">
        <f t="shared" si="151"/>
        <v>-6.3247671500351794</v>
      </c>
    </row>
    <row r="1212" spans="1:14" x14ac:dyDescent="0.3">
      <c r="A1212" s="1">
        <v>40457</v>
      </c>
      <c r="B1212">
        <v>23.54</v>
      </c>
      <c r="D1212">
        <f t="shared" si="144"/>
        <v>3</v>
      </c>
      <c r="E1212" s="1">
        <f t="shared" si="145"/>
        <v>40450</v>
      </c>
      <c r="F1212" s="1">
        <f t="shared" si="146"/>
        <v>40449</v>
      </c>
      <c r="G1212" s="1">
        <f t="shared" si="147"/>
        <v>40448</v>
      </c>
      <c r="H1212" s="1">
        <f t="shared" si="148"/>
        <v>40447</v>
      </c>
      <c r="I1212" s="2">
        <f>IF(SUMIFS($B$2:$B$3564,$A$2:$A$3564,"="&amp;E1212)=0,IF(SUMIFS($B$2:$B$3564,$A$2:$A$3564,"="&amp;F1212)=0,IF(SUMIFS($B$2:$B$3564,$A$2:$A$3564,"="&amp;G1212)=0,SUMIFS($B$2:$B$3564,$A$2:$A$3564,"="&amp;H1212),SUMIFS($B$2:$B$3564,$A$2:$A$3564,"="&amp;G1212)),SUMIFS($B$2:$B$3564,$A$2:$A$3564,"="&amp;F1212)),SUMIFS($B$2:$B$3564,$A$2:$A$3564,"="&amp;E1212))</f>
        <v>24.93</v>
      </c>
      <c r="K1212" s="2">
        <f>SUMIFS($J$2:$J$3564,$A$2:$A$3564,"&gt;"&amp;E1212,$A$2:$A$3564,"&lt;="&amp;A1212)</f>
        <v>0</v>
      </c>
      <c r="L1212" s="2">
        <f t="shared" si="149"/>
        <v>0</v>
      </c>
      <c r="M1212" s="2">
        <f t="shared" si="150"/>
        <v>1</v>
      </c>
      <c r="N1212">
        <f t="shared" si="151"/>
        <v>-5.7370795703335942</v>
      </c>
    </row>
    <row r="1213" spans="1:14" x14ac:dyDescent="0.3">
      <c r="A1213" s="1">
        <v>40458</v>
      </c>
      <c r="B1213">
        <v>25.16</v>
      </c>
      <c r="D1213">
        <f t="shared" si="144"/>
        <v>4</v>
      </c>
      <c r="E1213" s="1">
        <f t="shared" si="145"/>
        <v>40451</v>
      </c>
      <c r="F1213" s="1">
        <f t="shared" si="146"/>
        <v>40450</v>
      </c>
      <c r="G1213" s="1">
        <f t="shared" si="147"/>
        <v>40449</v>
      </c>
      <c r="H1213" s="1">
        <f t="shared" si="148"/>
        <v>40448</v>
      </c>
      <c r="I1213" s="2">
        <f>IF(SUMIFS($B$2:$B$3564,$A$2:$A$3564,"="&amp;E1213)=0,IF(SUMIFS($B$2:$B$3564,$A$2:$A$3564,"="&amp;F1213)=0,IF(SUMIFS($B$2:$B$3564,$A$2:$A$3564,"="&amp;G1213)=0,SUMIFS($B$2:$B$3564,$A$2:$A$3564,"="&amp;H1213),SUMIFS($B$2:$B$3564,$A$2:$A$3564,"="&amp;G1213)),SUMIFS($B$2:$B$3564,$A$2:$A$3564,"="&amp;F1213)),SUMIFS($B$2:$B$3564,$A$2:$A$3564,"="&amp;E1213))</f>
        <v>23.48</v>
      </c>
      <c r="K1213" s="2">
        <f>SUMIFS($J$2:$J$3564,$A$2:$A$3564,"&gt;"&amp;E1213,$A$2:$A$3564,"&lt;="&amp;A1213)</f>
        <v>0</v>
      </c>
      <c r="L1213" s="2">
        <f t="shared" si="149"/>
        <v>0</v>
      </c>
      <c r="M1213" s="2">
        <f t="shared" si="150"/>
        <v>1</v>
      </c>
      <c r="N1213">
        <f t="shared" si="151"/>
        <v>6.9106436872344137</v>
      </c>
    </row>
    <row r="1214" spans="1:14" x14ac:dyDescent="0.3">
      <c r="A1214" s="1">
        <v>40459</v>
      </c>
      <c r="B1214">
        <v>26.32</v>
      </c>
      <c r="D1214">
        <f t="shared" si="144"/>
        <v>5</v>
      </c>
      <c r="E1214" s="1">
        <f t="shared" si="145"/>
        <v>40452</v>
      </c>
      <c r="F1214" s="1">
        <f t="shared" si="146"/>
        <v>40451</v>
      </c>
      <c r="G1214" s="1">
        <f t="shared" si="147"/>
        <v>40450</v>
      </c>
      <c r="H1214" s="1">
        <f t="shared" si="148"/>
        <v>40449</v>
      </c>
      <c r="I1214" s="2">
        <f>IF(SUMIFS($B$2:$B$3564,$A$2:$A$3564,"="&amp;E1214)=0,IF(SUMIFS($B$2:$B$3564,$A$2:$A$3564,"="&amp;F1214)=0,IF(SUMIFS($B$2:$B$3564,$A$2:$A$3564,"="&amp;G1214)=0,SUMIFS($B$2:$B$3564,$A$2:$A$3564,"="&amp;H1214),SUMIFS($B$2:$B$3564,$A$2:$A$3564,"="&amp;G1214)),SUMIFS($B$2:$B$3564,$A$2:$A$3564,"="&amp;F1214)),SUMIFS($B$2:$B$3564,$A$2:$A$3564,"="&amp;E1214))</f>
        <v>23.36</v>
      </c>
      <c r="K1214" s="2">
        <f>SUMIFS($J$2:$J$3564,$A$2:$A$3564,"&gt;"&amp;E1214,$A$2:$A$3564,"&lt;="&amp;A1214)</f>
        <v>0</v>
      </c>
      <c r="L1214" s="2">
        <f t="shared" si="149"/>
        <v>0</v>
      </c>
      <c r="M1214" s="2">
        <f t="shared" si="150"/>
        <v>1</v>
      </c>
      <c r="N1214">
        <f t="shared" si="151"/>
        <v>11.93039484970901</v>
      </c>
    </row>
    <row r="1215" spans="1:14" x14ac:dyDescent="0.3">
      <c r="A1215" s="1">
        <v>40462</v>
      </c>
      <c r="B1215">
        <v>26.59</v>
      </c>
      <c r="D1215">
        <f t="shared" si="144"/>
        <v>1</v>
      </c>
      <c r="E1215" s="1">
        <f t="shared" si="145"/>
        <v>40455</v>
      </c>
      <c r="F1215" s="1">
        <f t="shared" si="146"/>
        <v>40454</v>
      </c>
      <c r="G1215" s="1">
        <f t="shared" si="147"/>
        <v>40453</v>
      </c>
      <c r="H1215" s="1">
        <f t="shared" si="148"/>
        <v>40452</v>
      </c>
      <c r="I1215" s="2">
        <f>IF(SUMIFS($B$2:$B$3564,$A$2:$A$3564,"="&amp;E1215)=0,IF(SUMIFS($B$2:$B$3564,$A$2:$A$3564,"="&amp;F1215)=0,IF(SUMIFS($B$2:$B$3564,$A$2:$A$3564,"="&amp;G1215)=0,SUMIFS($B$2:$B$3564,$A$2:$A$3564,"="&amp;H1215),SUMIFS($B$2:$B$3564,$A$2:$A$3564,"="&amp;G1215)),SUMIFS($B$2:$B$3564,$A$2:$A$3564,"="&amp;F1215)),SUMIFS($B$2:$B$3564,$A$2:$A$3564,"="&amp;E1215))</f>
        <v>22.99</v>
      </c>
      <c r="K1215" s="2">
        <f>SUMIFS($J$2:$J$3564,$A$2:$A$3564,"&gt;"&amp;E1215,$A$2:$A$3564,"&lt;="&amp;A1215)</f>
        <v>0</v>
      </c>
      <c r="L1215" s="2">
        <f t="shared" si="149"/>
        <v>0</v>
      </c>
      <c r="M1215" s="2">
        <f t="shared" si="150"/>
        <v>1</v>
      </c>
      <c r="N1215">
        <f t="shared" si="151"/>
        <v>14.547586647983824</v>
      </c>
    </row>
    <row r="1216" spans="1:14" x14ac:dyDescent="0.3">
      <c r="A1216" s="1">
        <v>40463</v>
      </c>
      <c r="B1216">
        <v>27.45</v>
      </c>
      <c r="D1216">
        <f t="shared" si="144"/>
        <v>2</v>
      </c>
      <c r="E1216" s="1">
        <f t="shared" si="145"/>
        <v>40456</v>
      </c>
      <c r="F1216" s="1">
        <f t="shared" si="146"/>
        <v>40455</v>
      </c>
      <c r="G1216" s="1">
        <f t="shared" si="147"/>
        <v>40454</v>
      </c>
      <c r="H1216" s="1">
        <f t="shared" si="148"/>
        <v>40453</v>
      </c>
      <c r="I1216" s="2">
        <f>IF(SUMIFS($B$2:$B$3564,$A$2:$A$3564,"="&amp;E1216)=0,IF(SUMIFS($B$2:$B$3564,$A$2:$A$3564,"="&amp;F1216)=0,IF(SUMIFS($B$2:$B$3564,$A$2:$A$3564,"="&amp;G1216)=0,SUMIFS($B$2:$B$3564,$A$2:$A$3564,"="&amp;H1216),SUMIFS($B$2:$B$3564,$A$2:$A$3564,"="&amp;G1216)),SUMIFS($B$2:$B$3564,$A$2:$A$3564,"="&amp;F1216)),SUMIFS($B$2:$B$3564,$A$2:$A$3564,"="&amp;E1216))</f>
        <v>23.74</v>
      </c>
      <c r="K1216" s="2">
        <f>SUMIFS($J$2:$J$3564,$A$2:$A$3564,"&gt;"&amp;E1216,$A$2:$A$3564,"&lt;="&amp;A1216)</f>
        <v>0</v>
      </c>
      <c r="L1216" s="2">
        <f t="shared" si="149"/>
        <v>0</v>
      </c>
      <c r="M1216" s="2">
        <f t="shared" si="150"/>
        <v>1</v>
      </c>
      <c r="N1216">
        <f t="shared" si="151"/>
        <v>14.520477877401774</v>
      </c>
    </row>
    <row r="1217" spans="1:14" x14ac:dyDescent="0.3">
      <c r="A1217" s="1">
        <v>40464</v>
      </c>
      <c r="B1217">
        <v>27.5</v>
      </c>
      <c r="D1217">
        <f t="shared" si="144"/>
        <v>3</v>
      </c>
      <c r="E1217" s="1">
        <f t="shared" si="145"/>
        <v>40457</v>
      </c>
      <c r="F1217" s="1">
        <f t="shared" si="146"/>
        <v>40456</v>
      </c>
      <c r="G1217" s="1">
        <f t="shared" si="147"/>
        <v>40455</v>
      </c>
      <c r="H1217" s="1">
        <f t="shared" si="148"/>
        <v>40454</v>
      </c>
      <c r="I1217" s="2">
        <f>IF(SUMIFS($B$2:$B$3564,$A$2:$A$3564,"="&amp;E1217)=0,IF(SUMIFS($B$2:$B$3564,$A$2:$A$3564,"="&amp;F1217)=0,IF(SUMIFS($B$2:$B$3564,$A$2:$A$3564,"="&amp;G1217)=0,SUMIFS($B$2:$B$3564,$A$2:$A$3564,"="&amp;H1217),SUMIFS($B$2:$B$3564,$A$2:$A$3564,"="&amp;G1217)),SUMIFS($B$2:$B$3564,$A$2:$A$3564,"="&amp;F1217)),SUMIFS($B$2:$B$3564,$A$2:$A$3564,"="&amp;E1217))</f>
        <v>23.54</v>
      </c>
      <c r="K1217" s="2">
        <f>SUMIFS($J$2:$J$3564,$A$2:$A$3564,"&gt;"&amp;E1217,$A$2:$A$3564,"&lt;="&amp;A1217)</f>
        <v>0</v>
      </c>
      <c r="L1217" s="2">
        <f t="shared" si="149"/>
        <v>0</v>
      </c>
      <c r="M1217" s="2">
        <f t="shared" si="150"/>
        <v>1</v>
      </c>
      <c r="N1217">
        <f t="shared" si="151"/>
        <v>15.548490284039495</v>
      </c>
    </row>
    <row r="1218" spans="1:14" x14ac:dyDescent="0.3">
      <c r="A1218" s="1">
        <v>40465</v>
      </c>
      <c r="B1218">
        <v>27.94</v>
      </c>
      <c r="D1218">
        <f t="shared" si="144"/>
        <v>4</v>
      </c>
      <c r="E1218" s="1">
        <f t="shared" si="145"/>
        <v>40458</v>
      </c>
      <c r="F1218" s="1">
        <f t="shared" si="146"/>
        <v>40457</v>
      </c>
      <c r="G1218" s="1">
        <f t="shared" si="147"/>
        <v>40456</v>
      </c>
      <c r="H1218" s="1">
        <f t="shared" si="148"/>
        <v>40455</v>
      </c>
      <c r="I1218" s="2">
        <f>IF(SUMIFS($B$2:$B$3564,$A$2:$A$3564,"="&amp;E1218)=0,IF(SUMIFS($B$2:$B$3564,$A$2:$A$3564,"="&amp;F1218)=0,IF(SUMIFS($B$2:$B$3564,$A$2:$A$3564,"="&amp;G1218)=0,SUMIFS($B$2:$B$3564,$A$2:$A$3564,"="&amp;H1218),SUMIFS($B$2:$B$3564,$A$2:$A$3564,"="&amp;G1218)),SUMIFS($B$2:$B$3564,$A$2:$A$3564,"="&amp;F1218)),SUMIFS($B$2:$B$3564,$A$2:$A$3564,"="&amp;E1218))</f>
        <v>25.16</v>
      </c>
      <c r="K1218" s="2">
        <f>SUMIFS($J$2:$J$3564,$A$2:$A$3564,"&gt;"&amp;E1218,$A$2:$A$3564,"&lt;="&amp;A1218)</f>
        <v>0</v>
      </c>
      <c r="L1218" s="2">
        <f t="shared" si="149"/>
        <v>0</v>
      </c>
      <c r="M1218" s="2">
        <f t="shared" si="150"/>
        <v>1</v>
      </c>
      <c r="N1218">
        <f t="shared" si="151"/>
        <v>10.480392199657594</v>
      </c>
    </row>
    <row r="1219" spans="1:14" x14ac:dyDescent="0.3">
      <c r="A1219" s="1">
        <v>40466</v>
      </c>
      <c r="B1219">
        <v>27.06</v>
      </c>
      <c r="D1219">
        <f t="shared" ref="D1219:D1282" si="152">WEEKDAY(A1219,2)</f>
        <v>5</v>
      </c>
      <c r="E1219" s="1">
        <f t="shared" si="145"/>
        <v>40459</v>
      </c>
      <c r="F1219" s="1">
        <f t="shared" si="146"/>
        <v>40458</v>
      </c>
      <c r="G1219" s="1">
        <f t="shared" si="147"/>
        <v>40457</v>
      </c>
      <c r="H1219" s="1">
        <f t="shared" si="148"/>
        <v>40456</v>
      </c>
      <c r="I1219" s="2">
        <f>IF(SUMIFS($B$2:$B$3564,$A$2:$A$3564,"="&amp;E1219)=0,IF(SUMIFS($B$2:$B$3564,$A$2:$A$3564,"="&amp;F1219)=0,IF(SUMIFS($B$2:$B$3564,$A$2:$A$3564,"="&amp;G1219)=0,SUMIFS($B$2:$B$3564,$A$2:$A$3564,"="&amp;H1219),SUMIFS($B$2:$B$3564,$A$2:$A$3564,"="&amp;G1219)),SUMIFS($B$2:$B$3564,$A$2:$A$3564,"="&amp;F1219)),SUMIFS($B$2:$B$3564,$A$2:$A$3564,"="&amp;E1219))</f>
        <v>26.32</v>
      </c>
      <c r="K1219" s="2">
        <f>SUMIFS($J$2:$J$3564,$A$2:$A$3564,"&gt;"&amp;E1219,$A$2:$A$3564,"&lt;="&amp;A1219)</f>
        <v>0</v>
      </c>
      <c r="L1219" s="2">
        <f t="shared" si="149"/>
        <v>0</v>
      </c>
      <c r="M1219" s="2">
        <f t="shared" si="150"/>
        <v>1</v>
      </c>
      <c r="N1219">
        <f t="shared" si="151"/>
        <v>2.7727516285525415</v>
      </c>
    </row>
    <row r="1220" spans="1:14" x14ac:dyDescent="0.3">
      <c r="A1220" s="1">
        <v>40469</v>
      </c>
      <c r="B1220">
        <v>27.58</v>
      </c>
      <c r="D1220">
        <f t="shared" si="152"/>
        <v>1</v>
      </c>
      <c r="E1220" s="1">
        <f t="shared" si="145"/>
        <v>40462</v>
      </c>
      <c r="F1220" s="1">
        <f t="shared" si="146"/>
        <v>40461</v>
      </c>
      <c r="G1220" s="1">
        <f t="shared" si="147"/>
        <v>40460</v>
      </c>
      <c r="H1220" s="1">
        <f t="shared" si="148"/>
        <v>40459</v>
      </c>
      <c r="I1220" s="2">
        <f>IF(SUMIFS($B$2:$B$3564,$A$2:$A$3564,"="&amp;E1220)=0,IF(SUMIFS($B$2:$B$3564,$A$2:$A$3564,"="&amp;F1220)=0,IF(SUMIFS($B$2:$B$3564,$A$2:$A$3564,"="&amp;G1220)=0,SUMIFS($B$2:$B$3564,$A$2:$A$3564,"="&amp;H1220),SUMIFS($B$2:$B$3564,$A$2:$A$3564,"="&amp;G1220)),SUMIFS($B$2:$B$3564,$A$2:$A$3564,"="&amp;F1220)),SUMIFS($B$2:$B$3564,$A$2:$A$3564,"="&amp;E1220))</f>
        <v>26.59</v>
      </c>
      <c r="K1220" s="2">
        <f>SUMIFS($J$2:$J$3564,$A$2:$A$3564,"&gt;"&amp;E1220,$A$2:$A$3564,"&lt;="&amp;A1220)</f>
        <v>0</v>
      </c>
      <c r="L1220" s="2">
        <f t="shared" si="149"/>
        <v>0</v>
      </c>
      <c r="M1220" s="2">
        <f t="shared" si="150"/>
        <v>1</v>
      </c>
      <c r="N1220">
        <f t="shared" si="151"/>
        <v>3.655566711022725</v>
      </c>
    </row>
    <row r="1221" spans="1:14" x14ac:dyDescent="0.3">
      <c r="A1221" s="1">
        <v>40470</v>
      </c>
      <c r="B1221">
        <v>28.33</v>
      </c>
      <c r="D1221">
        <f t="shared" si="152"/>
        <v>2</v>
      </c>
      <c r="E1221" s="1">
        <f t="shared" si="145"/>
        <v>40463</v>
      </c>
      <c r="F1221" s="1">
        <f t="shared" si="146"/>
        <v>40462</v>
      </c>
      <c r="G1221" s="1">
        <f t="shared" si="147"/>
        <v>40461</v>
      </c>
      <c r="H1221" s="1">
        <f t="shared" si="148"/>
        <v>40460</v>
      </c>
      <c r="I1221" s="2">
        <f>IF(SUMIFS($B$2:$B$3564,$A$2:$A$3564,"="&amp;E1221)=0,IF(SUMIFS($B$2:$B$3564,$A$2:$A$3564,"="&amp;F1221)=0,IF(SUMIFS($B$2:$B$3564,$A$2:$A$3564,"="&amp;G1221)=0,SUMIFS($B$2:$B$3564,$A$2:$A$3564,"="&amp;H1221),SUMIFS($B$2:$B$3564,$A$2:$A$3564,"="&amp;G1221)),SUMIFS($B$2:$B$3564,$A$2:$A$3564,"="&amp;F1221)),SUMIFS($B$2:$B$3564,$A$2:$A$3564,"="&amp;E1221))</f>
        <v>27.45</v>
      </c>
      <c r="K1221" s="2">
        <f>SUMIFS($J$2:$J$3564,$A$2:$A$3564,"&gt;"&amp;E1221,$A$2:$A$3564,"&lt;="&amp;A1221)</f>
        <v>0</v>
      </c>
      <c r="L1221" s="2">
        <f t="shared" si="149"/>
        <v>0</v>
      </c>
      <c r="M1221" s="2">
        <f t="shared" si="150"/>
        <v>1</v>
      </c>
      <c r="N1221">
        <f t="shared" si="151"/>
        <v>3.1555145886885563</v>
      </c>
    </row>
    <row r="1222" spans="1:14" x14ac:dyDescent="0.3">
      <c r="A1222" s="1">
        <v>40471</v>
      </c>
      <c r="B1222">
        <v>28.81</v>
      </c>
      <c r="D1222">
        <f t="shared" si="152"/>
        <v>3</v>
      </c>
      <c r="E1222" s="1">
        <f t="shared" si="145"/>
        <v>40464</v>
      </c>
      <c r="F1222" s="1">
        <f t="shared" si="146"/>
        <v>40463</v>
      </c>
      <c r="G1222" s="1">
        <f t="shared" si="147"/>
        <v>40462</v>
      </c>
      <c r="H1222" s="1">
        <f t="shared" si="148"/>
        <v>40461</v>
      </c>
      <c r="I1222" s="2">
        <f>IF(SUMIFS($B$2:$B$3564,$A$2:$A$3564,"="&amp;E1222)=0,IF(SUMIFS($B$2:$B$3564,$A$2:$A$3564,"="&amp;F1222)=0,IF(SUMIFS($B$2:$B$3564,$A$2:$A$3564,"="&amp;G1222)=0,SUMIFS($B$2:$B$3564,$A$2:$A$3564,"="&amp;H1222),SUMIFS($B$2:$B$3564,$A$2:$A$3564,"="&amp;G1222)),SUMIFS($B$2:$B$3564,$A$2:$A$3564,"="&amp;F1222)),SUMIFS($B$2:$B$3564,$A$2:$A$3564,"="&amp;E1222))</f>
        <v>27.5</v>
      </c>
      <c r="K1222" s="2">
        <f>SUMIFS($J$2:$J$3564,$A$2:$A$3564,"&gt;"&amp;E1222,$A$2:$A$3564,"&lt;="&amp;A1222)</f>
        <v>0</v>
      </c>
      <c r="L1222" s="2">
        <f t="shared" si="149"/>
        <v>0</v>
      </c>
      <c r="M1222" s="2">
        <f t="shared" si="150"/>
        <v>1</v>
      </c>
      <c r="N1222">
        <f t="shared" si="151"/>
        <v>4.6536544423911561</v>
      </c>
    </row>
    <row r="1223" spans="1:14" x14ac:dyDescent="0.3">
      <c r="A1223" s="1">
        <v>40472</v>
      </c>
      <c r="B1223">
        <v>28.35</v>
      </c>
      <c r="D1223">
        <f t="shared" si="152"/>
        <v>4</v>
      </c>
      <c r="E1223" s="1">
        <f t="shared" si="145"/>
        <v>40465</v>
      </c>
      <c r="F1223" s="1">
        <f t="shared" si="146"/>
        <v>40464</v>
      </c>
      <c r="G1223" s="1">
        <f t="shared" si="147"/>
        <v>40463</v>
      </c>
      <c r="H1223" s="1">
        <f t="shared" si="148"/>
        <v>40462</v>
      </c>
      <c r="I1223" s="2">
        <f>IF(SUMIFS($B$2:$B$3564,$A$2:$A$3564,"="&amp;E1223)=0,IF(SUMIFS($B$2:$B$3564,$A$2:$A$3564,"="&amp;F1223)=0,IF(SUMIFS($B$2:$B$3564,$A$2:$A$3564,"="&amp;G1223)=0,SUMIFS($B$2:$B$3564,$A$2:$A$3564,"="&amp;H1223),SUMIFS($B$2:$B$3564,$A$2:$A$3564,"="&amp;G1223)),SUMIFS($B$2:$B$3564,$A$2:$A$3564,"="&amp;F1223)),SUMIFS($B$2:$B$3564,$A$2:$A$3564,"="&amp;E1223))</f>
        <v>27.94</v>
      </c>
      <c r="K1223" s="2">
        <f>SUMIFS($J$2:$J$3564,$A$2:$A$3564,"&gt;"&amp;E1223,$A$2:$A$3564,"&lt;="&amp;A1223)</f>
        <v>0</v>
      </c>
      <c r="L1223" s="2">
        <f t="shared" si="149"/>
        <v>0</v>
      </c>
      <c r="M1223" s="2">
        <f t="shared" si="150"/>
        <v>1</v>
      </c>
      <c r="N1223">
        <f t="shared" si="151"/>
        <v>1.4567676344945273</v>
      </c>
    </row>
    <row r="1224" spans="1:14" x14ac:dyDescent="0.3">
      <c r="A1224" s="1">
        <v>40473</v>
      </c>
      <c r="B1224">
        <v>28.22</v>
      </c>
      <c r="D1224">
        <f t="shared" si="152"/>
        <v>5</v>
      </c>
      <c r="E1224" s="1">
        <f t="shared" ref="E1224:E1287" si="153">A1224-7</f>
        <v>40466</v>
      </c>
      <c r="F1224" s="1">
        <f t="shared" si="146"/>
        <v>40465</v>
      </c>
      <c r="G1224" s="1">
        <f t="shared" si="147"/>
        <v>40464</v>
      </c>
      <c r="H1224" s="1">
        <f t="shared" si="148"/>
        <v>40463</v>
      </c>
      <c r="I1224" s="2">
        <f>IF(SUMIFS($B$2:$B$3564,$A$2:$A$3564,"="&amp;E1224)=0,IF(SUMIFS($B$2:$B$3564,$A$2:$A$3564,"="&amp;F1224)=0,IF(SUMIFS($B$2:$B$3564,$A$2:$A$3564,"="&amp;G1224)=0,SUMIFS($B$2:$B$3564,$A$2:$A$3564,"="&amp;H1224),SUMIFS($B$2:$B$3564,$A$2:$A$3564,"="&amp;G1224)),SUMIFS($B$2:$B$3564,$A$2:$A$3564,"="&amp;F1224)),SUMIFS($B$2:$B$3564,$A$2:$A$3564,"="&amp;E1224))</f>
        <v>27.06</v>
      </c>
      <c r="K1224" s="2">
        <f>SUMIFS($J$2:$J$3564,$A$2:$A$3564,"&gt;"&amp;E1224,$A$2:$A$3564,"&lt;="&amp;A1224)</f>
        <v>0</v>
      </c>
      <c r="L1224" s="2">
        <f t="shared" si="149"/>
        <v>0</v>
      </c>
      <c r="M1224" s="2">
        <f t="shared" si="150"/>
        <v>1</v>
      </c>
      <c r="N1224">
        <f t="shared" si="151"/>
        <v>4.1974323682026053</v>
      </c>
    </row>
    <row r="1225" spans="1:14" x14ac:dyDescent="0.3">
      <c r="A1225" s="1">
        <v>40476</v>
      </c>
      <c r="B1225">
        <v>28.5</v>
      </c>
      <c r="D1225">
        <f t="shared" si="152"/>
        <v>1</v>
      </c>
      <c r="E1225" s="1">
        <f t="shared" si="153"/>
        <v>40469</v>
      </c>
      <c r="F1225" s="1">
        <f t="shared" ref="F1225:F1288" si="154">E1225-1</f>
        <v>40468</v>
      </c>
      <c r="G1225" s="1">
        <f t="shared" ref="G1225:G1288" si="155">E1225-2</f>
        <v>40467</v>
      </c>
      <c r="H1225" s="1">
        <f t="shared" ref="H1225:H1288" si="156">E1225-3</f>
        <v>40466</v>
      </c>
      <c r="I1225" s="2">
        <f>IF(SUMIFS($B$2:$B$3564,$A$2:$A$3564,"="&amp;E1225)=0,IF(SUMIFS($B$2:$B$3564,$A$2:$A$3564,"="&amp;F1225)=0,IF(SUMIFS($B$2:$B$3564,$A$2:$A$3564,"="&amp;G1225)=0,SUMIFS($B$2:$B$3564,$A$2:$A$3564,"="&amp;H1225),SUMIFS($B$2:$B$3564,$A$2:$A$3564,"="&amp;G1225)),SUMIFS($B$2:$B$3564,$A$2:$A$3564,"="&amp;F1225)),SUMIFS($B$2:$B$3564,$A$2:$A$3564,"="&amp;E1225))</f>
        <v>27.58</v>
      </c>
      <c r="K1225" s="2">
        <f>SUMIFS($J$2:$J$3564,$A$2:$A$3564,"&gt;"&amp;E1225,$A$2:$A$3564,"&lt;="&amp;A1225)</f>
        <v>0</v>
      </c>
      <c r="L1225" s="2">
        <f t="shared" si="149"/>
        <v>0</v>
      </c>
      <c r="M1225" s="2">
        <f t="shared" si="150"/>
        <v>1</v>
      </c>
      <c r="N1225">
        <f t="shared" si="151"/>
        <v>3.2813214909449218</v>
      </c>
    </row>
    <row r="1226" spans="1:14" x14ac:dyDescent="0.3">
      <c r="A1226" s="1">
        <v>40477</v>
      </c>
      <c r="B1226">
        <v>27.96</v>
      </c>
      <c r="D1226">
        <f t="shared" si="152"/>
        <v>2</v>
      </c>
      <c r="E1226" s="1">
        <f t="shared" si="153"/>
        <v>40470</v>
      </c>
      <c r="F1226" s="1">
        <f t="shared" si="154"/>
        <v>40469</v>
      </c>
      <c r="G1226" s="1">
        <f t="shared" si="155"/>
        <v>40468</v>
      </c>
      <c r="H1226" s="1">
        <f t="shared" si="156"/>
        <v>40467</v>
      </c>
      <c r="I1226" s="2">
        <f>IF(SUMIFS($B$2:$B$3564,$A$2:$A$3564,"="&amp;E1226)=0,IF(SUMIFS($B$2:$B$3564,$A$2:$A$3564,"="&amp;F1226)=0,IF(SUMIFS($B$2:$B$3564,$A$2:$A$3564,"="&amp;G1226)=0,SUMIFS($B$2:$B$3564,$A$2:$A$3564,"="&amp;H1226),SUMIFS($B$2:$B$3564,$A$2:$A$3564,"="&amp;G1226)),SUMIFS($B$2:$B$3564,$A$2:$A$3564,"="&amp;F1226)),SUMIFS($B$2:$B$3564,$A$2:$A$3564,"="&amp;E1226))</f>
        <v>28.33</v>
      </c>
      <c r="K1226" s="2">
        <f>SUMIFS($J$2:$J$3564,$A$2:$A$3564,"&gt;"&amp;E1226,$A$2:$A$3564,"&lt;="&amp;A1226)</f>
        <v>0</v>
      </c>
      <c r="L1226" s="2">
        <f t="shared" ref="L1226:L1289" si="157">IF(K1226&lt;&gt;0,LOOKUP(K1226,C1220:C1226,B1220:B1226),0)</f>
        <v>0</v>
      </c>
      <c r="M1226" s="2">
        <f t="shared" ref="M1226:M1289" si="158">IF(K1226&lt;&gt;0,L1226/K1226,1)</f>
        <v>1</v>
      </c>
      <c r="N1226">
        <f t="shared" ref="N1226:N1289" si="159">LN(B1226*M1226/I1226)*100</f>
        <v>-1.3146396476815638</v>
      </c>
    </row>
    <row r="1227" spans="1:14" x14ac:dyDescent="0.3">
      <c r="A1227" s="1">
        <v>40478</v>
      </c>
      <c r="B1227">
        <v>28.59</v>
      </c>
      <c r="D1227">
        <f t="shared" si="152"/>
        <v>3</v>
      </c>
      <c r="E1227" s="1">
        <f t="shared" si="153"/>
        <v>40471</v>
      </c>
      <c r="F1227" s="1">
        <f t="shared" si="154"/>
        <v>40470</v>
      </c>
      <c r="G1227" s="1">
        <f t="shared" si="155"/>
        <v>40469</v>
      </c>
      <c r="H1227" s="1">
        <f t="shared" si="156"/>
        <v>40468</v>
      </c>
      <c r="I1227" s="2">
        <f>IF(SUMIFS($B$2:$B$3564,$A$2:$A$3564,"="&amp;E1227)=0,IF(SUMIFS($B$2:$B$3564,$A$2:$A$3564,"="&amp;F1227)=0,IF(SUMIFS($B$2:$B$3564,$A$2:$A$3564,"="&amp;G1227)=0,SUMIFS($B$2:$B$3564,$A$2:$A$3564,"="&amp;H1227),SUMIFS($B$2:$B$3564,$A$2:$A$3564,"="&amp;G1227)),SUMIFS($B$2:$B$3564,$A$2:$A$3564,"="&amp;F1227)),SUMIFS($B$2:$B$3564,$A$2:$A$3564,"="&amp;E1227))</f>
        <v>28.81</v>
      </c>
      <c r="K1227" s="2">
        <f>SUMIFS($J$2:$J$3564,$A$2:$A$3564,"&gt;"&amp;E1227,$A$2:$A$3564,"&lt;="&amp;A1227)</f>
        <v>0</v>
      </c>
      <c r="L1227" s="2">
        <f t="shared" si="157"/>
        <v>0</v>
      </c>
      <c r="M1227" s="2">
        <f t="shared" si="158"/>
        <v>1</v>
      </c>
      <c r="N1227">
        <f t="shared" si="159"/>
        <v>-0.7665542762216585</v>
      </c>
    </row>
    <row r="1228" spans="1:14" x14ac:dyDescent="0.3">
      <c r="A1228" s="1">
        <v>40479</v>
      </c>
      <c r="B1228">
        <v>28.71</v>
      </c>
      <c r="D1228">
        <f t="shared" si="152"/>
        <v>4</v>
      </c>
      <c r="E1228" s="1">
        <f t="shared" si="153"/>
        <v>40472</v>
      </c>
      <c r="F1228" s="1">
        <f t="shared" si="154"/>
        <v>40471</v>
      </c>
      <c r="G1228" s="1">
        <f t="shared" si="155"/>
        <v>40470</v>
      </c>
      <c r="H1228" s="1">
        <f t="shared" si="156"/>
        <v>40469</v>
      </c>
      <c r="I1228" s="2">
        <f>IF(SUMIFS($B$2:$B$3564,$A$2:$A$3564,"="&amp;E1228)=0,IF(SUMIFS($B$2:$B$3564,$A$2:$A$3564,"="&amp;F1228)=0,IF(SUMIFS($B$2:$B$3564,$A$2:$A$3564,"="&amp;G1228)=0,SUMIFS($B$2:$B$3564,$A$2:$A$3564,"="&amp;H1228),SUMIFS($B$2:$B$3564,$A$2:$A$3564,"="&amp;G1228)),SUMIFS($B$2:$B$3564,$A$2:$A$3564,"="&amp;F1228)),SUMIFS($B$2:$B$3564,$A$2:$A$3564,"="&amp;E1228))</f>
        <v>28.35</v>
      </c>
      <c r="K1228" s="2">
        <f>SUMIFS($J$2:$J$3564,$A$2:$A$3564,"&gt;"&amp;E1228,$A$2:$A$3564,"&lt;="&amp;A1228)</f>
        <v>0</v>
      </c>
      <c r="L1228" s="2">
        <f t="shared" si="157"/>
        <v>0</v>
      </c>
      <c r="M1228" s="2">
        <f t="shared" si="158"/>
        <v>1</v>
      </c>
      <c r="N1228">
        <f t="shared" si="159"/>
        <v>1.2618463959211463</v>
      </c>
    </row>
    <row r="1229" spans="1:14" x14ac:dyDescent="0.3">
      <c r="A1229" s="1">
        <v>40480</v>
      </c>
      <c r="B1229">
        <v>29.12</v>
      </c>
      <c r="D1229">
        <f t="shared" si="152"/>
        <v>5</v>
      </c>
      <c r="E1229" s="1">
        <f t="shared" si="153"/>
        <v>40473</v>
      </c>
      <c r="F1229" s="1">
        <f t="shared" si="154"/>
        <v>40472</v>
      </c>
      <c r="G1229" s="1">
        <f t="shared" si="155"/>
        <v>40471</v>
      </c>
      <c r="H1229" s="1">
        <f t="shared" si="156"/>
        <v>40470</v>
      </c>
      <c r="I1229" s="2">
        <f>IF(SUMIFS($B$2:$B$3564,$A$2:$A$3564,"="&amp;E1229)=0,IF(SUMIFS($B$2:$B$3564,$A$2:$A$3564,"="&amp;F1229)=0,IF(SUMIFS($B$2:$B$3564,$A$2:$A$3564,"="&amp;G1229)=0,SUMIFS($B$2:$B$3564,$A$2:$A$3564,"="&amp;H1229),SUMIFS($B$2:$B$3564,$A$2:$A$3564,"="&amp;G1229)),SUMIFS($B$2:$B$3564,$A$2:$A$3564,"="&amp;F1229)),SUMIFS($B$2:$B$3564,$A$2:$A$3564,"="&amp;E1229))</f>
        <v>28.22</v>
      </c>
      <c r="K1229" s="2">
        <f>SUMIFS($J$2:$J$3564,$A$2:$A$3564,"&gt;"&amp;E1229,$A$2:$A$3564,"&lt;="&amp;A1229)</f>
        <v>0</v>
      </c>
      <c r="L1229" s="2">
        <f t="shared" si="157"/>
        <v>0</v>
      </c>
      <c r="M1229" s="2">
        <f t="shared" si="158"/>
        <v>1</v>
      </c>
      <c r="N1229">
        <f t="shared" si="159"/>
        <v>3.1394276903817291</v>
      </c>
    </row>
    <row r="1230" spans="1:14" x14ac:dyDescent="0.3">
      <c r="A1230" s="1">
        <v>40483</v>
      </c>
      <c r="B1230">
        <v>29.45</v>
      </c>
      <c r="D1230">
        <f t="shared" si="152"/>
        <v>1</v>
      </c>
      <c r="E1230" s="1">
        <f t="shared" si="153"/>
        <v>40476</v>
      </c>
      <c r="F1230" s="1">
        <f t="shared" si="154"/>
        <v>40475</v>
      </c>
      <c r="G1230" s="1">
        <f t="shared" si="155"/>
        <v>40474</v>
      </c>
      <c r="H1230" s="1">
        <f t="shared" si="156"/>
        <v>40473</v>
      </c>
      <c r="I1230" s="2">
        <f>IF(SUMIFS($B$2:$B$3564,$A$2:$A$3564,"="&amp;E1230)=0,IF(SUMIFS($B$2:$B$3564,$A$2:$A$3564,"="&amp;F1230)=0,IF(SUMIFS($B$2:$B$3564,$A$2:$A$3564,"="&amp;G1230)=0,SUMIFS($B$2:$B$3564,$A$2:$A$3564,"="&amp;H1230),SUMIFS($B$2:$B$3564,$A$2:$A$3564,"="&amp;G1230)),SUMIFS($B$2:$B$3564,$A$2:$A$3564,"="&amp;F1230)),SUMIFS($B$2:$B$3564,$A$2:$A$3564,"="&amp;E1230))</f>
        <v>28.5</v>
      </c>
      <c r="K1230" s="2">
        <f>SUMIFS($J$2:$J$3564,$A$2:$A$3564,"&gt;"&amp;E1230,$A$2:$A$3564,"&lt;="&amp;A1230)</f>
        <v>0</v>
      </c>
      <c r="L1230" s="2">
        <f t="shared" si="157"/>
        <v>0</v>
      </c>
      <c r="M1230" s="2">
        <f t="shared" si="158"/>
        <v>1</v>
      </c>
      <c r="N1230">
        <f t="shared" si="159"/>
        <v>3.2789822822990757</v>
      </c>
    </row>
    <row r="1231" spans="1:14" x14ac:dyDescent="0.3">
      <c r="A1231" s="1">
        <v>40484</v>
      </c>
      <c r="B1231">
        <v>30.12</v>
      </c>
      <c r="D1231">
        <f t="shared" si="152"/>
        <v>2</v>
      </c>
      <c r="E1231" s="1">
        <f t="shared" si="153"/>
        <v>40477</v>
      </c>
      <c r="F1231" s="1">
        <f t="shared" si="154"/>
        <v>40476</v>
      </c>
      <c r="G1231" s="1">
        <f t="shared" si="155"/>
        <v>40475</v>
      </c>
      <c r="H1231" s="1">
        <f t="shared" si="156"/>
        <v>40474</v>
      </c>
      <c r="I1231" s="2">
        <f>IF(SUMIFS($B$2:$B$3564,$A$2:$A$3564,"="&amp;E1231)=0,IF(SUMIFS($B$2:$B$3564,$A$2:$A$3564,"="&amp;F1231)=0,IF(SUMIFS($B$2:$B$3564,$A$2:$A$3564,"="&amp;G1231)=0,SUMIFS($B$2:$B$3564,$A$2:$A$3564,"="&amp;H1231),SUMIFS($B$2:$B$3564,$A$2:$A$3564,"="&amp;G1231)),SUMIFS($B$2:$B$3564,$A$2:$A$3564,"="&amp;F1231)),SUMIFS($B$2:$B$3564,$A$2:$A$3564,"="&amp;E1231))</f>
        <v>27.96</v>
      </c>
      <c r="K1231" s="2">
        <f>SUMIFS($J$2:$J$3564,$A$2:$A$3564,"&gt;"&amp;E1231,$A$2:$A$3564,"&lt;="&amp;A1231)</f>
        <v>0</v>
      </c>
      <c r="L1231" s="2">
        <f t="shared" si="157"/>
        <v>0</v>
      </c>
      <c r="M1231" s="2">
        <f t="shared" si="158"/>
        <v>1</v>
      </c>
      <c r="N1231">
        <f t="shared" si="159"/>
        <v>7.4414485566083322</v>
      </c>
    </row>
    <row r="1232" spans="1:14" x14ac:dyDescent="0.3">
      <c r="A1232" s="1">
        <v>40485</v>
      </c>
      <c r="B1232">
        <v>30.15</v>
      </c>
      <c r="D1232">
        <f t="shared" si="152"/>
        <v>3</v>
      </c>
      <c r="E1232" s="1">
        <f t="shared" si="153"/>
        <v>40478</v>
      </c>
      <c r="F1232" s="1">
        <f t="shared" si="154"/>
        <v>40477</v>
      </c>
      <c r="G1232" s="1">
        <f t="shared" si="155"/>
        <v>40476</v>
      </c>
      <c r="H1232" s="1">
        <f t="shared" si="156"/>
        <v>40475</v>
      </c>
      <c r="I1232" s="2">
        <f>IF(SUMIFS($B$2:$B$3564,$A$2:$A$3564,"="&amp;E1232)=0,IF(SUMIFS($B$2:$B$3564,$A$2:$A$3564,"="&amp;F1232)=0,IF(SUMIFS($B$2:$B$3564,$A$2:$A$3564,"="&amp;G1232)=0,SUMIFS($B$2:$B$3564,$A$2:$A$3564,"="&amp;H1232),SUMIFS($B$2:$B$3564,$A$2:$A$3564,"="&amp;G1232)),SUMIFS($B$2:$B$3564,$A$2:$A$3564,"="&amp;F1232)),SUMIFS($B$2:$B$3564,$A$2:$A$3564,"="&amp;E1232))</f>
        <v>28.59</v>
      </c>
      <c r="K1232" s="2">
        <f>SUMIFS($J$2:$J$3564,$A$2:$A$3564,"&gt;"&amp;E1232,$A$2:$A$3564,"&lt;="&amp;A1232)</f>
        <v>0</v>
      </c>
      <c r="L1232" s="2">
        <f t="shared" si="157"/>
        <v>0</v>
      </c>
      <c r="M1232" s="2">
        <f t="shared" si="158"/>
        <v>1</v>
      </c>
      <c r="N1232">
        <f t="shared" si="159"/>
        <v>5.3127916838973963</v>
      </c>
    </row>
    <row r="1233" spans="1:14" x14ac:dyDescent="0.3">
      <c r="A1233" s="1">
        <v>40486</v>
      </c>
      <c r="B1233">
        <v>31.66</v>
      </c>
      <c r="D1233">
        <f t="shared" si="152"/>
        <v>4</v>
      </c>
      <c r="E1233" s="1">
        <f t="shared" si="153"/>
        <v>40479</v>
      </c>
      <c r="F1233" s="1">
        <f t="shared" si="154"/>
        <v>40478</v>
      </c>
      <c r="G1233" s="1">
        <f t="shared" si="155"/>
        <v>40477</v>
      </c>
      <c r="H1233" s="1">
        <f t="shared" si="156"/>
        <v>40476</v>
      </c>
      <c r="I1233" s="2">
        <f>IF(SUMIFS($B$2:$B$3564,$A$2:$A$3564,"="&amp;E1233)=0,IF(SUMIFS($B$2:$B$3564,$A$2:$A$3564,"="&amp;F1233)=0,IF(SUMIFS($B$2:$B$3564,$A$2:$A$3564,"="&amp;G1233)=0,SUMIFS($B$2:$B$3564,$A$2:$A$3564,"="&amp;H1233),SUMIFS($B$2:$B$3564,$A$2:$A$3564,"="&amp;G1233)),SUMIFS($B$2:$B$3564,$A$2:$A$3564,"="&amp;F1233)),SUMIFS($B$2:$B$3564,$A$2:$A$3564,"="&amp;E1233))</f>
        <v>28.71</v>
      </c>
      <c r="K1233" s="2">
        <f>SUMIFS($J$2:$J$3564,$A$2:$A$3564,"&gt;"&amp;E1233,$A$2:$A$3564,"&lt;="&amp;A1233)</f>
        <v>0</v>
      </c>
      <c r="L1233" s="2">
        <f t="shared" si="157"/>
        <v>0</v>
      </c>
      <c r="M1233" s="2">
        <f t="shared" si="158"/>
        <v>1</v>
      </c>
      <c r="N1233">
        <f t="shared" si="159"/>
        <v>9.7808560319893569</v>
      </c>
    </row>
    <row r="1234" spans="1:14" x14ac:dyDescent="0.3">
      <c r="A1234" s="1">
        <v>40487</v>
      </c>
      <c r="B1234">
        <v>31.76</v>
      </c>
      <c r="D1234">
        <f t="shared" si="152"/>
        <v>5</v>
      </c>
      <c r="E1234" s="1">
        <f t="shared" si="153"/>
        <v>40480</v>
      </c>
      <c r="F1234" s="1">
        <f t="shared" si="154"/>
        <v>40479</v>
      </c>
      <c r="G1234" s="1">
        <f t="shared" si="155"/>
        <v>40478</v>
      </c>
      <c r="H1234" s="1">
        <f t="shared" si="156"/>
        <v>40477</v>
      </c>
      <c r="I1234" s="2">
        <f>IF(SUMIFS($B$2:$B$3564,$A$2:$A$3564,"="&amp;E1234)=0,IF(SUMIFS($B$2:$B$3564,$A$2:$A$3564,"="&amp;F1234)=0,IF(SUMIFS($B$2:$B$3564,$A$2:$A$3564,"="&amp;G1234)=0,SUMIFS($B$2:$B$3564,$A$2:$A$3564,"="&amp;H1234),SUMIFS($B$2:$B$3564,$A$2:$A$3564,"="&amp;G1234)),SUMIFS($B$2:$B$3564,$A$2:$A$3564,"="&amp;F1234)),SUMIFS($B$2:$B$3564,$A$2:$A$3564,"="&amp;E1234))</f>
        <v>29.12</v>
      </c>
      <c r="K1234" s="2">
        <f>SUMIFS($J$2:$J$3564,$A$2:$A$3564,"&gt;"&amp;E1234,$A$2:$A$3564,"&lt;="&amp;A1234)</f>
        <v>0</v>
      </c>
      <c r="L1234" s="2">
        <f t="shared" si="157"/>
        <v>0</v>
      </c>
      <c r="M1234" s="2">
        <f t="shared" si="158"/>
        <v>1</v>
      </c>
      <c r="N1234">
        <f t="shared" si="159"/>
        <v>8.6782413050449865</v>
      </c>
    </row>
    <row r="1235" spans="1:14" x14ac:dyDescent="0.3">
      <c r="A1235" s="1">
        <v>40490</v>
      </c>
      <c r="B1235">
        <v>31.88</v>
      </c>
      <c r="D1235">
        <f t="shared" si="152"/>
        <v>1</v>
      </c>
      <c r="E1235" s="1">
        <f t="shared" si="153"/>
        <v>40483</v>
      </c>
      <c r="F1235" s="1">
        <f t="shared" si="154"/>
        <v>40482</v>
      </c>
      <c r="G1235" s="1">
        <f t="shared" si="155"/>
        <v>40481</v>
      </c>
      <c r="H1235" s="1">
        <f t="shared" si="156"/>
        <v>40480</v>
      </c>
      <c r="I1235" s="2">
        <f>IF(SUMIFS($B$2:$B$3564,$A$2:$A$3564,"="&amp;E1235)=0,IF(SUMIFS($B$2:$B$3564,$A$2:$A$3564,"="&amp;F1235)=0,IF(SUMIFS($B$2:$B$3564,$A$2:$A$3564,"="&amp;G1235)=0,SUMIFS($B$2:$B$3564,$A$2:$A$3564,"="&amp;H1235),SUMIFS($B$2:$B$3564,$A$2:$A$3564,"="&amp;G1235)),SUMIFS($B$2:$B$3564,$A$2:$A$3564,"="&amp;F1235)),SUMIFS($B$2:$B$3564,$A$2:$A$3564,"="&amp;E1235))</f>
        <v>29.45</v>
      </c>
      <c r="K1235" s="2">
        <f>SUMIFS($J$2:$J$3564,$A$2:$A$3564,"&gt;"&amp;E1235,$A$2:$A$3564,"&lt;="&amp;A1235)</f>
        <v>0</v>
      </c>
      <c r="L1235" s="2">
        <f t="shared" si="157"/>
        <v>0</v>
      </c>
      <c r="M1235" s="2">
        <f t="shared" si="158"/>
        <v>1</v>
      </c>
      <c r="N1235">
        <f t="shared" si="159"/>
        <v>7.9284943824418503</v>
      </c>
    </row>
    <row r="1236" spans="1:14" x14ac:dyDescent="0.3">
      <c r="A1236" s="1">
        <v>40491</v>
      </c>
      <c r="B1236">
        <v>33.11</v>
      </c>
      <c r="D1236">
        <f t="shared" si="152"/>
        <v>2</v>
      </c>
      <c r="E1236" s="1">
        <f t="shared" si="153"/>
        <v>40484</v>
      </c>
      <c r="F1236" s="1">
        <f t="shared" si="154"/>
        <v>40483</v>
      </c>
      <c r="G1236" s="1">
        <f t="shared" si="155"/>
        <v>40482</v>
      </c>
      <c r="H1236" s="1">
        <f t="shared" si="156"/>
        <v>40481</v>
      </c>
      <c r="I1236" s="2">
        <f>IF(SUMIFS($B$2:$B$3564,$A$2:$A$3564,"="&amp;E1236)=0,IF(SUMIFS($B$2:$B$3564,$A$2:$A$3564,"="&amp;F1236)=0,IF(SUMIFS($B$2:$B$3564,$A$2:$A$3564,"="&amp;G1236)=0,SUMIFS($B$2:$B$3564,$A$2:$A$3564,"="&amp;H1236),SUMIFS($B$2:$B$3564,$A$2:$A$3564,"="&amp;G1236)),SUMIFS($B$2:$B$3564,$A$2:$A$3564,"="&amp;F1236)),SUMIFS($B$2:$B$3564,$A$2:$A$3564,"="&amp;E1236))</f>
        <v>30.12</v>
      </c>
      <c r="K1236" s="2">
        <f>SUMIFS($J$2:$J$3564,$A$2:$A$3564,"&gt;"&amp;E1236,$A$2:$A$3564,"&lt;="&amp;A1236)</f>
        <v>0</v>
      </c>
      <c r="L1236" s="2">
        <f t="shared" si="157"/>
        <v>0</v>
      </c>
      <c r="M1236" s="2">
        <f t="shared" si="158"/>
        <v>1</v>
      </c>
      <c r="N1236">
        <f t="shared" si="159"/>
        <v>9.4645948627461998</v>
      </c>
    </row>
    <row r="1237" spans="1:14" x14ac:dyDescent="0.3">
      <c r="A1237" s="1">
        <v>40492</v>
      </c>
      <c r="B1237">
        <v>32.81</v>
      </c>
      <c r="D1237">
        <f t="shared" si="152"/>
        <v>3</v>
      </c>
      <c r="E1237" s="1">
        <f t="shared" si="153"/>
        <v>40485</v>
      </c>
      <c r="F1237" s="1">
        <f t="shared" si="154"/>
        <v>40484</v>
      </c>
      <c r="G1237" s="1">
        <f t="shared" si="155"/>
        <v>40483</v>
      </c>
      <c r="H1237" s="1">
        <f t="shared" si="156"/>
        <v>40482</v>
      </c>
      <c r="I1237" s="2">
        <f>IF(SUMIFS($B$2:$B$3564,$A$2:$A$3564,"="&amp;E1237)=0,IF(SUMIFS($B$2:$B$3564,$A$2:$A$3564,"="&amp;F1237)=0,IF(SUMIFS($B$2:$B$3564,$A$2:$A$3564,"="&amp;G1237)=0,SUMIFS($B$2:$B$3564,$A$2:$A$3564,"="&amp;H1237),SUMIFS($B$2:$B$3564,$A$2:$A$3564,"="&amp;G1237)),SUMIFS($B$2:$B$3564,$A$2:$A$3564,"="&amp;F1237)),SUMIFS($B$2:$B$3564,$A$2:$A$3564,"="&amp;E1237))</f>
        <v>30.15</v>
      </c>
      <c r="K1237" s="2">
        <f>SUMIFS($J$2:$J$3564,$A$2:$A$3564,"&gt;"&amp;E1237,$A$2:$A$3564,"&lt;="&amp;A1237)</f>
        <v>0</v>
      </c>
      <c r="L1237" s="2">
        <f t="shared" si="157"/>
        <v>0</v>
      </c>
      <c r="M1237" s="2">
        <f t="shared" si="158"/>
        <v>1</v>
      </c>
      <c r="N1237">
        <f t="shared" si="159"/>
        <v>8.454842379981601</v>
      </c>
    </row>
    <row r="1238" spans="1:14" x14ac:dyDescent="0.3">
      <c r="A1238" s="1">
        <v>40493</v>
      </c>
      <c r="B1238">
        <v>29.66</v>
      </c>
      <c r="D1238">
        <f t="shared" si="152"/>
        <v>4</v>
      </c>
      <c r="E1238" s="1">
        <f t="shared" si="153"/>
        <v>40486</v>
      </c>
      <c r="F1238" s="1">
        <f t="shared" si="154"/>
        <v>40485</v>
      </c>
      <c r="G1238" s="1">
        <f t="shared" si="155"/>
        <v>40484</v>
      </c>
      <c r="H1238" s="1">
        <f t="shared" si="156"/>
        <v>40483</v>
      </c>
      <c r="I1238" s="2">
        <f>IF(SUMIFS($B$2:$B$3564,$A$2:$A$3564,"="&amp;E1238)=0,IF(SUMIFS($B$2:$B$3564,$A$2:$A$3564,"="&amp;F1238)=0,IF(SUMIFS($B$2:$B$3564,$A$2:$A$3564,"="&amp;G1238)=0,SUMIFS($B$2:$B$3564,$A$2:$A$3564,"="&amp;H1238),SUMIFS($B$2:$B$3564,$A$2:$A$3564,"="&amp;G1238)),SUMIFS($B$2:$B$3564,$A$2:$A$3564,"="&amp;F1238)),SUMIFS($B$2:$B$3564,$A$2:$A$3564,"="&amp;E1238))</f>
        <v>31.66</v>
      </c>
      <c r="K1238" s="2">
        <f>SUMIFS($J$2:$J$3564,$A$2:$A$3564,"&gt;"&amp;E1238,$A$2:$A$3564,"&lt;="&amp;A1238)</f>
        <v>0</v>
      </c>
      <c r="L1238" s="2">
        <f t="shared" si="157"/>
        <v>0</v>
      </c>
      <c r="M1238" s="2">
        <f t="shared" si="158"/>
        <v>1</v>
      </c>
      <c r="N1238">
        <f t="shared" si="159"/>
        <v>-6.5254717743080031</v>
      </c>
    </row>
    <row r="1239" spans="1:14" x14ac:dyDescent="0.3">
      <c r="A1239" s="1">
        <v>40494</v>
      </c>
      <c r="B1239">
        <v>26.21</v>
      </c>
      <c r="D1239">
        <f t="shared" si="152"/>
        <v>5</v>
      </c>
      <c r="E1239" s="1">
        <f t="shared" si="153"/>
        <v>40487</v>
      </c>
      <c r="F1239" s="1">
        <f t="shared" si="154"/>
        <v>40486</v>
      </c>
      <c r="G1239" s="1">
        <f t="shared" si="155"/>
        <v>40485</v>
      </c>
      <c r="H1239" s="1">
        <f t="shared" si="156"/>
        <v>40484</v>
      </c>
      <c r="I1239" s="2">
        <f>IF(SUMIFS($B$2:$B$3564,$A$2:$A$3564,"="&amp;E1239)=0,IF(SUMIFS($B$2:$B$3564,$A$2:$A$3564,"="&amp;F1239)=0,IF(SUMIFS($B$2:$B$3564,$A$2:$A$3564,"="&amp;G1239)=0,SUMIFS($B$2:$B$3564,$A$2:$A$3564,"="&amp;H1239),SUMIFS($B$2:$B$3564,$A$2:$A$3564,"="&amp;G1239)),SUMIFS($B$2:$B$3564,$A$2:$A$3564,"="&amp;F1239)),SUMIFS($B$2:$B$3564,$A$2:$A$3564,"="&amp;E1239))</f>
        <v>31.76</v>
      </c>
      <c r="K1239" s="2">
        <f>SUMIFS($J$2:$J$3564,$A$2:$A$3564,"&gt;"&amp;E1239,$A$2:$A$3564,"&lt;="&amp;A1239)</f>
        <v>0</v>
      </c>
      <c r="L1239" s="2">
        <f t="shared" si="157"/>
        <v>0</v>
      </c>
      <c r="M1239" s="2">
        <f t="shared" si="158"/>
        <v>1</v>
      </c>
      <c r="N1239">
        <f t="shared" si="159"/>
        <v>-19.206661904362008</v>
      </c>
    </row>
    <row r="1240" spans="1:14" x14ac:dyDescent="0.3">
      <c r="A1240" s="1">
        <v>40497</v>
      </c>
      <c r="B1240">
        <v>27.03</v>
      </c>
      <c r="D1240">
        <f t="shared" si="152"/>
        <v>1</v>
      </c>
      <c r="E1240" s="1">
        <f t="shared" si="153"/>
        <v>40490</v>
      </c>
      <c r="F1240" s="1">
        <f t="shared" si="154"/>
        <v>40489</v>
      </c>
      <c r="G1240" s="1">
        <f t="shared" si="155"/>
        <v>40488</v>
      </c>
      <c r="H1240" s="1">
        <f t="shared" si="156"/>
        <v>40487</v>
      </c>
      <c r="I1240" s="2">
        <f>IF(SUMIFS($B$2:$B$3564,$A$2:$A$3564,"="&amp;E1240)=0,IF(SUMIFS($B$2:$B$3564,$A$2:$A$3564,"="&amp;F1240)=0,IF(SUMIFS($B$2:$B$3564,$A$2:$A$3564,"="&amp;G1240)=0,SUMIFS($B$2:$B$3564,$A$2:$A$3564,"="&amp;H1240),SUMIFS($B$2:$B$3564,$A$2:$A$3564,"="&amp;G1240)),SUMIFS($B$2:$B$3564,$A$2:$A$3564,"="&amp;F1240)),SUMIFS($B$2:$B$3564,$A$2:$A$3564,"="&amp;E1240))</f>
        <v>31.88</v>
      </c>
      <c r="K1240" s="2">
        <f>SUMIFS($J$2:$J$3564,$A$2:$A$3564,"&gt;"&amp;E1240,$A$2:$A$3564,"&lt;="&amp;A1240)</f>
        <v>0</v>
      </c>
      <c r="L1240" s="2">
        <f t="shared" si="157"/>
        <v>0</v>
      </c>
      <c r="M1240" s="2">
        <f t="shared" si="158"/>
        <v>1</v>
      </c>
      <c r="N1240">
        <f t="shared" si="159"/>
        <v>-16.503149363365804</v>
      </c>
    </row>
    <row r="1241" spans="1:14" x14ac:dyDescent="0.3">
      <c r="A1241" s="1">
        <v>40498</v>
      </c>
      <c r="B1241">
        <v>26.31</v>
      </c>
      <c r="D1241">
        <f t="shared" si="152"/>
        <v>2</v>
      </c>
      <c r="E1241" s="1">
        <f t="shared" si="153"/>
        <v>40491</v>
      </c>
      <c r="F1241" s="1">
        <f t="shared" si="154"/>
        <v>40490</v>
      </c>
      <c r="G1241" s="1">
        <f t="shared" si="155"/>
        <v>40489</v>
      </c>
      <c r="H1241" s="1">
        <f t="shared" si="156"/>
        <v>40488</v>
      </c>
      <c r="I1241" s="2">
        <f>IF(SUMIFS($B$2:$B$3564,$A$2:$A$3564,"="&amp;E1241)=0,IF(SUMIFS($B$2:$B$3564,$A$2:$A$3564,"="&amp;F1241)=0,IF(SUMIFS($B$2:$B$3564,$A$2:$A$3564,"="&amp;G1241)=0,SUMIFS($B$2:$B$3564,$A$2:$A$3564,"="&amp;H1241),SUMIFS($B$2:$B$3564,$A$2:$A$3564,"="&amp;G1241)),SUMIFS($B$2:$B$3564,$A$2:$A$3564,"="&amp;F1241)),SUMIFS($B$2:$B$3564,$A$2:$A$3564,"="&amp;E1241))</f>
        <v>33.11</v>
      </c>
      <c r="K1241" s="2">
        <f>SUMIFS($J$2:$J$3564,$A$2:$A$3564,"&gt;"&amp;E1241,$A$2:$A$3564,"&lt;="&amp;A1241)</f>
        <v>0</v>
      </c>
      <c r="L1241" s="2">
        <f t="shared" si="157"/>
        <v>0</v>
      </c>
      <c r="M1241" s="2">
        <f t="shared" si="158"/>
        <v>1</v>
      </c>
      <c r="N1241">
        <f t="shared" si="159"/>
        <v>-22.988625650695361</v>
      </c>
    </row>
    <row r="1242" spans="1:14" x14ac:dyDescent="0.3">
      <c r="A1242" s="1">
        <v>40499</v>
      </c>
      <c r="B1242">
        <v>26.47</v>
      </c>
      <c r="D1242">
        <f t="shared" si="152"/>
        <v>3</v>
      </c>
      <c r="E1242" s="1">
        <f t="shared" si="153"/>
        <v>40492</v>
      </c>
      <c r="F1242" s="1">
        <f t="shared" si="154"/>
        <v>40491</v>
      </c>
      <c r="G1242" s="1">
        <f t="shared" si="155"/>
        <v>40490</v>
      </c>
      <c r="H1242" s="1">
        <f t="shared" si="156"/>
        <v>40489</v>
      </c>
      <c r="I1242" s="2">
        <f>IF(SUMIFS($B$2:$B$3564,$A$2:$A$3564,"="&amp;E1242)=0,IF(SUMIFS($B$2:$B$3564,$A$2:$A$3564,"="&amp;F1242)=0,IF(SUMIFS($B$2:$B$3564,$A$2:$A$3564,"="&amp;G1242)=0,SUMIFS($B$2:$B$3564,$A$2:$A$3564,"="&amp;H1242),SUMIFS($B$2:$B$3564,$A$2:$A$3564,"="&amp;G1242)),SUMIFS($B$2:$B$3564,$A$2:$A$3564,"="&amp;F1242)),SUMIFS($B$2:$B$3564,$A$2:$A$3564,"="&amp;E1242))</f>
        <v>32.81</v>
      </c>
      <c r="K1242" s="2">
        <f>SUMIFS($J$2:$J$3564,$A$2:$A$3564,"&gt;"&amp;E1242,$A$2:$A$3564,"&lt;="&amp;A1242)</f>
        <v>0</v>
      </c>
      <c r="L1242" s="2">
        <f t="shared" si="157"/>
        <v>0</v>
      </c>
      <c r="M1242" s="2">
        <f t="shared" si="158"/>
        <v>1</v>
      </c>
      <c r="N1242">
        <f t="shared" si="159"/>
        <v>-21.472133073400045</v>
      </c>
    </row>
    <row r="1243" spans="1:14" x14ac:dyDescent="0.3">
      <c r="A1243" s="1">
        <v>40500</v>
      </c>
      <c r="B1243">
        <v>28.15</v>
      </c>
      <c r="D1243">
        <f t="shared" si="152"/>
        <v>4</v>
      </c>
      <c r="E1243" s="1">
        <f t="shared" si="153"/>
        <v>40493</v>
      </c>
      <c r="F1243" s="1">
        <f t="shared" si="154"/>
        <v>40492</v>
      </c>
      <c r="G1243" s="1">
        <f t="shared" si="155"/>
        <v>40491</v>
      </c>
      <c r="H1243" s="1">
        <f t="shared" si="156"/>
        <v>40490</v>
      </c>
      <c r="I1243" s="2">
        <f>IF(SUMIFS($B$2:$B$3564,$A$2:$A$3564,"="&amp;E1243)=0,IF(SUMIFS($B$2:$B$3564,$A$2:$A$3564,"="&amp;F1243)=0,IF(SUMIFS($B$2:$B$3564,$A$2:$A$3564,"="&amp;G1243)=0,SUMIFS($B$2:$B$3564,$A$2:$A$3564,"="&amp;H1243),SUMIFS($B$2:$B$3564,$A$2:$A$3564,"="&amp;G1243)),SUMIFS($B$2:$B$3564,$A$2:$A$3564,"="&amp;F1243)),SUMIFS($B$2:$B$3564,$A$2:$A$3564,"="&amp;E1243))</f>
        <v>29.66</v>
      </c>
      <c r="K1243" s="2">
        <f>SUMIFS($J$2:$J$3564,$A$2:$A$3564,"&gt;"&amp;E1243,$A$2:$A$3564,"&lt;="&amp;A1243)</f>
        <v>0</v>
      </c>
      <c r="L1243" s="2">
        <f t="shared" si="157"/>
        <v>0</v>
      </c>
      <c r="M1243" s="2">
        <f t="shared" si="158"/>
        <v>1</v>
      </c>
      <c r="N1243">
        <f t="shared" si="159"/>
        <v>-5.2251982124086727</v>
      </c>
    </row>
    <row r="1244" spans="1:14" x14ac:dyDescent="0.3">
      <c r="A1244" s="1">
        <v>40501</v>
      </c>
      <c r="B1244">
        <v>26.15</v>
      </c>
      <c r="D1244">
        <f t="shared" si="152"/>
        <v>5</v>
      </c>
      <c r="E1244" s="1">
        <f t="shared" si="153"/>
        <v>40494</v>
      </c>
      <c r="F1244" s="1">
        <f t="shared" si="154"/>
        <v>40493</v>
      </c>
      <c r="G1244" s="1">
        <f t="shared" si="155"/>
        <v>40492</v>
      </c>
      <c r="H1244" s="1">
        <f t="shared" si="156"/>
        <v>40491</v>
      </c>
      <c r="I1244" s="2">
        <f>IF(SUMIFS($B$2:$B$3564,$A$2:$A$3564,"="&amp;E1244)=0,IF(SUMIFS($B$2:$B$3564,$A$2:$A$3564,"="&amp;F1244)=0,IF(SUMIFS($B$2:$B$3564,$A$2:$A$3564,"="&amp;G1244)=0,SUMIFS($B$2:$B$3564,$A$2:$A$3564,"="&amp;H1244),SUMIFS($B$2:$B$3564,$A$2:$A$3564,"="&amp;G1244)),SUMIFS($B$2:$B$3564,$A$2:$A$3564,"="&amp;F1244)),SUMIFS($B$2:$B$3564,$A$2:$A$3564,"="&amp;E1244))</f>
        <v>26.21</v>
      </c>
      <c r="K1244" s="2">
        <f>SUMIFS($J$2:$J$3564,$A$2:$A$3564,"&gt;"&amp;E1244,$A$2:$A$3564,"&lt;="&amp;A1244)</f>
        <v>0</v>
      </c>
      <c r="L1244" s="2">
        <f t="shared" si="157"/>
        <v>0</v>
      </c>
      <c r="M1244" s="2">
        <f t="shared" si="158"/>
        <v>1</v>
      </c>
      <c r="N1244">
        <f t="shared" si="159"/>
        <v>-0.22918268243831216</v>
      </c>
    </row>
    <row r="1245" spans="1:14" x14ac:dyDescent="0.3">
      <c r="A1245" s="1">
        <v>40504</v>
      </c>
      <c r="B1245">
        <v>26.5</v>
      </c>
      <c r="D1245">
        <f t="shared" si="152"/>
        <v>1</v>
      </c>
      <c r="E1245" s="1">
        <f t="shared" si="153"/>
        <v>40497</v>
      </c>
      <c r="F1245" s="1">
        <f t="shared" si="154"/>
        <v>40496</v>
      </c>
      <c r="G1245" s="1">
        <f t="shared" si="155"/>
        <v>40495</v>
      </c>
      <c r="H1245" s="1">
        <f t="shared" si="156"/>
        <v>40494</v>
      </c>
      <c r="I1245" s="2">
        <f>IF(SUMIFS($B$2:$B$3564,$A$2:$A$3564,"="&amp;E1245)=0,IF(SUMIFS($B$2:$B$3564,$A$2:$A$3564,"="&amp;F1245)=0,IF(SUMIFS($B$2:$B$3564,$A$2:$A$3564,"="&amp;G1245)=0,SUMIFS($B$2:$B$3564,$A$2:$A$3564,"="&amp;H1245),SUMIFS($B$2:$B$3564,$A$2:$A$3564,"="&amp;G1245)),SUMIFS($B$2:$B$3564,$A$2:$A$3564,"="&amp;F1245)),SUMIFS($B$2:$B$3564,$A$2:$A$3564,"="&amp;E1245))</f>
        <v>27.03</v>
      </c>
      <c r="K1245" s="2">
        <f>SUMIFS($J$2:$J$3564,$A$2:$A$3564,"&gt;"&amp;E1245,$A$2:$A$3564,"&lt;="&amp;A1245)</f>
        <v>0</v>
      </c>
      <c r="L1245" s="2">
        <f t="shared" si="157"/>
        <v>0</v>
      </c>
      <c r="M1245" s="2">
        <f t="shared" si="158"/>
        <v>1</v>
      </c>
      <c r="N1245">
        <f t="shared" si="159"/>
        <v>-1.9802627296179753</v>
      </c>
    </row>
    <row r="1246" spans="1:14" x14ac:dyDescent="0.3">
      <c r="A1246" s="1">
        <v>40505</v>
      </c>
      <c r="B1246">
        <v>27.33</v>
      </c>
      <c r="D1246">
        <f t="shared" si="152"/>
        <v>2</v>
      </c>
      <c r="E1246" s="1">
        <f t="shared" si="153"/>
        <v>40498</v>
      </c>
      <c r="F1246" s="1">
        <f t="shared" si="154"/>
        <v>40497</v>
      </c>
      <c r="G1246" s="1">
        <f t="shared" si="155"/>
        <v>40496</v>
      </c>
      <c r="H1246" s="1">
        <f t="shared" si="156"/>
        <v>40495</v>
      </c>
      <c r="I1246" s="2">
        <f>IF(SUMIFS($B$2:$B$3564,$A$2:$A$3564,"="&amp;E1246)=0,IF(SUMIFS($B$2:$B$3564,$A$2:$A$3564,"="&amp;F1246)=0,IF(SUMIFS($B$2:$B$3564,$A$2:$A$3564,"="&amp;G1246)=0,SUMIFS($B$2:$B$3564,$A$2:$A$3564,"="&amp;H1246),SUMIFS($B$2:$B$3564,$A$2:$A$3564,"="&amp;G1246)),SUMIFS($B$2:$B$3564,$A$2:$A$3564,"="&amp;F1246)),SUMIFS($B$2:$B$3564,$A$2:$A$3564,"="&amp;E1246))</f>
        <v>26.31</v>
      </c>
      <c r="K1246" s="2">
        <f>SUMIFS($J$2:$J$3564,$A$2:$A$3564,"&gt;"&amp;E1246,$A$2:$A$3564,"&lt;="&amp;A1246)</f>
        <v>0</v>
      </c>
      <c r="L1246" s="2">
        <f t="shared" si="157"/>
        <v>0</v>
      </c>
      <c r="M1246" s="2">
        <f t="shared" si="158"/>
        <v>1</v>
      </c>
      <c r="N1246">
        <f t="shared" si="159"/>
        <v>3.8035904887775298</v>
      </c>
    </row>
    <row r="1247" spans="1:14" x14ac:dyDescent="0.3">
      <c r="A1247" s="1">
        <v>40506</v>
      </c>
      <c r="B1247">
        <v>27.95</v>
      </c>
      <c r="D1247">
        <f t="shared" si="152"/>
        <v>3</v>
      </c>
      <c r="E1247" s="1">
        <f t="shared" si="153"/>
        <v>40499</v>
      </c>
      <c r="F1247" s="1">
        <f t="shared" si="154"/>
        <v>40498</v>
      </c>
      <c r="G1247" s="1">
        <f t="shared" si="155"/>
        <v>40497</v>
      </c>
      <c r="H1247" s="1">
        <f t="shared" si="156"/>
        <v>40496</v>
      </c>
      <c r="I1247" s="2">
        <f>IF(SUMIFS($B$2:$B$3564,$A$2:$A$3564,"="&amp;E1247)=0,IF(SUMIFS($B$2:$B$3564,$A$2:$A$3564,"="&amp;F1247)=0,IF(SUMIFS($B$2:$B$3564,$A$2:$A$3564,"="&amp;G1247)=0,SUMIFS($B$2:$B$3564,$A$2:$A$3564,"="&amp;H1247),SUMIFS($B$2:$B$3564,$A$2:$A$3564,"="&amp;G1247)),SUMIFS($B$2:$B$3564,$A$2:$A$3564,"="&amp;F1247)),SUMIFS($B$2:$B$3564,$A$2:$A$3564,"="&amp;E1247))</f>
        <v>26.47</v>
      </c>
      <c r="K1247" s="2">
        <f>SUMIFS($J$2:$J$3564,$A$2:$A$3564,"&gt;"&amp;E1247,$A$2:$A$3564,"&lt;="&amp;A1247)</f>
        <v>0</v>
      </c>
      <c r="L1247" s="2">
        <f t="shared" si="157"/>
        <v>0</v>
      </c>
      <c r="M1247" s="2">
        <f t="shared" si="158"/>
        <v>1</v>
      </c>
      <c r="N1247">
        <f t="shared" si="159"/>
        <v>5.4405183362098377</v>
      </c>
    </row>
    <row r="1248" spans="1:14" x14ac:dyDescent="0.3">
      <c r="A1248" s="1">
        <v>40508</v>
      </c>
      <c r="B1248">
        <v>28.25</v>
      </c>
      <c r="D1248">
        <f t="shared" si="152"/>
        <v>5</v>
      </c>
      <c r="E1248" s="1">
        <f t="shared" si="153"/>
        <v>40501</v>
      </c>
      <c r="F1248" s="1">
        <f t="shared" si="154"/>
        <v>40500</v>
      </c>
      <c r="G1248" s="1">
        <f t="shared" si="155"/>
        <v>40499</v>
      </c>
      <c r="H1248" s="1">
        <f t="shared" si="156"/>
        <v>40498</v>
      </c>
      <c r="I1248" s="2">
        <f>IF(SUMIFS($B$2:$B$3564,$A$2:$A$3564,"="&amp;E1248)=0,IF(SUMIFS($B$2:$B$3564,$A$2:$A$3564,"="&amp;F1248)=0,IF(SUMIFS($B$2:$B$3564,$A$2:$A$3564,"="&amp;G1248)=0,SUMIFS($B$2:$B$3564,$A$2:$A$3564,"="&amp;H1248),SUMIFS($B$2:$B$3564,$A$2:$A$3564,"="&amp;G1248)),SUMIFS($B$2:$B$3564,$A$2:$A$3564,"="&amp;F1248)),SUMIFS($B$2:$B$3564,$A$2:$A$3564,"="&amp;E1248))</f>
        <v>26.15</v>
      </c>
      <c r="K1248" s="2">
        <f>SUMIFS($J$2:$J$3564,$A$2:$A$3564,"&gt;"&amp;E1248,$A$2:$A$3564,"&lt;="&amp;A1248)</f>
        <v>0</v>
      </c>
      <c r="L1248" s="2">
        <f t="shared" si="157"/>
        <v>0</v>
      </c>
      <c r="M1248" s="2">
        <f t="shared" si="158"/>
        <v>1</v>
      </c>
      <c r="N1248">
        <f t="shared" si="159"/>
        <v>7.7244267081517997</v>
      </c>
    </row>
    <row r="1249" spans="1:14" x14ac:dyDescent="0.3">
      <c r="A1249" s="1">
        <v>40511</v>
      </c>
      <c r="B1249">
        <v>28.35</v>
      </c>
      <c r="D1249">
        <f t="shared" si="152"/>
        <v>1</v>
      </c>
      <c r="E1249" s="1">
        <f t="shared" si="153"/>
        <v>40504</v>
      </c>
      <c r="F1249" s="1">
        <f t="shared" si="154"/>
        <v>40503</v>
      </c>
      <c r="G1249" s="1">
        <f t="shared" si="155"/>
        <v>40502</v>
      </c>
      <c r="H1249" s="1">
        <f t="shared" si="156"/>
        <v>40501</v>
      </c>
      <c r="I1249" s="2">
        <f>IF(SUMIFS($B$2:$B$3564,$A$2:$A$3564,"="&amp;E1249)=0,IF(SUMIFS($B$2:$B$3564,$A$2:$A$3564,"="&amp;F1249)=0,IF(SUMIFS($B$2:$B$3564,$A$2:$A$3564,"="&amp;G1249)=0,SUMIFS($B$2:$B$3564,$A$2:$A$3564,"="&amp;H1249),SUMIFS($B$2:$B$3564,$A$2:$A$3564,"="&amp;G1249)),SUMIFS($B$2:$B$3564,$A$2:$A$3564,"="&amp;F1249)),SUMIFS($B$2:$B$3564,$A$2:$A$3564,"="&amp;E1249))</f>
        <v>26.5</v>
      </c>
      <c r="K1249" s="2">
        <f>SUMIFS($J$2:$J$3564,$A$2:$A$3564,"&gt;"&amp;E1249,$A$2:$A$3564,"&lt;="&amp;A1249)</f>
        <v>0</v>
      </c>
      <c r="L1249" s="2">
        <f t="shared" si="157"/>
        <v>0</v>
      </c>
      <c r="M1249" s="2">
        <f t="shared" si="158"/>
        <v>1</v>
      </c>
      <c r="N1249">
        <f t="shared" si="159"/>
        <v>6.7482297181584645</v>
      </c>
    </row>
    <row r="1250" spans="1:14" x14ac:dyDescent="0.3">
      <c r="A1250" s="1">
        <v>40512</v>
      </c>
      <c r="B1250">
        <v>27.55</v>
      </c>
      <c r="D1250">
        <f t="shared" si="152"/>
        <v>2</v>
      </c>
      <c r="E1250" s="1">
        <f t="shared" si="153"/>
        <v>40505</v>
      </c>
      <c r="F1250" s="1">
        <f t="shared" si="154"/>
        <v>40504</v>
      </c>
      <c r="G1250" s="1">
        <f t="shared" si="155"/>
        <v>40503</v>
      </c>
      <c r="H1250" s="1">
        <f t="shared" si="156"/>
        <v>40502</v>
      </c>
      <c r="I1250" s="2">
        <f>IF(SUMIFS($B$2:$B$3564,$A$2:$A$3564,"="&amp;E1250)=0,IF(SUMIFS($B$2:$B$3564,$A$2:$A$3564,"="&amp;F1250)=0,IF(SUMIFS($B$2:$B$3564,$A$2:$A$3564,"="&amp;G1250)=0,SUMIFS($B$2:$B$3564,$A$2:$A$3564,"="&amp;H1250),SUMIFS($B$2:$B$3564,$A$2:$A$3564,"="&amp;G1250)),SUMIFS($B$2:$B$3564,$A$2:$A$3564,"="&amp;F1250)),SUMIFS($B$2:$B$3564,$A$2:$A$3564,"="&amp;E1250))</f>
        <v>27.33</v>
      </c>
      <c r="K1250" s="2">
        <f>SUMIFS($J$2:$J$3564,$A$2:$A$3564,"&gt;"&amp;E1250,$A$2:$A$3564,"&lt;="&amp;A1250)</f>
        <v>0</v>
      </c>
      <c r="L1250" s="2">
        <f t="shared" si="157"/>
        <v>0</v>
      </c>
      <c r="M1250" s="2">
        <f t="shared" si="158"/>
        <v>1</v>
      </c>
      <c r="N1250">
        <f t="shared" si="159"/>
        <v>0.8017535658946997</v>
      </c>
    </row>
    <row r="1251" spans="1:14" x14ac:dyDescent="0.3">
      <c r="A1251" s="1">
        <v>40513</v>
      </c>
      <c r="B1251">
        <v>28.37</v>
      </c>
      <c r="D1251">
        <f t="shared" si="152"/>
        <v>3</v>
      </c>
      <c r="E1251" s="1">
        <f t="shared" si="153"/>
        <v>40506</v>
      </c>
      <c r="F1251" s="1">
        <f t="shared" si="154"/>
        <v>40505</v>
      </c>
      <c r="G1251" s="1">
        <f t="shared" si="155"/>
        <v>40504</v>
      </c>
      <c r="H1251" s="1">
        <f t="shared" si="156"/>
        <v>40503</v>
      </c>
      <c r="I1251" s="2">
        <f>IF(SUMIFS($B$2:$B$3564,$A$2:$A$3564,"="&amp;E1251)=0,IF(SUMIFS($B$2:$B$3564,$A$2:$A$3564,"="&amp;F1251)=0,IF(SUMIFS($B$2:$B$3564,$A$2:$A$3564,"="&amp;G1251)=0,SUMIFS($B$2:$B$3564,$A$2:$A$3564,"="&amp;H1251),SUMIFS($B$2:$B$3564,$A$2:$A$3564,"="&amp;G1251)),SUMIFS($B$2:$B$3564,$A$2:$A$3564,"="&amp;F1251)),SUMIFS($B$2:$B$3564,$A$2:$A$3564,"="&amp;E1251))</f>
        <v>27.95</v>
      </c>
      <c r="K1251" s="2">
        <f>SUMIFS($J$2:$J$3564,$A$2:$A$3564,"&gt;"&amp;E1251,$A$2:$A$3564,"&lt;="&amp;A1251)</f>
        <v>0</v>
      </c>
      <c r="L1251" s="2">
        <f t="shared" si="157"/>
        <v>0</v>
      </c>
      <c r="M1251" s="2">
        <f t="shared" si="158"/>
        <v>1</v>
      </c>
      <c r="N1251">
        <f t="shared" si="159"/>
        <v>1.4915049219651955</v>
      </c>
    </row>
    <row r="1252" spans="1:14" x14ac:dyDescent="0.3">
      <c r="A1252" s="1">
        <v>40514</v>
      </c>
      <c r="B1252">
        <v>28.45</v>
      </c>
      <c r="D1252">
        <f t="shared" si="152"/>
        <v>4</v>
      </c>
      <c r="E1252" s="1">
        <f t="shared" si="153"/>
        <v>40507</v>
      </c>
      <c r="F1252" s="1">
        <f t="shared" si="154"/>
        <v>40506</v>
      </c>
      <c r="G1252" s="1">
        <f t="shared" si="155"/>
        <v>40505</v>
      </c>
      <c r="H1252" s="1">
        <f t="shared" si="156"/>
        <v>40504</v>
      </c>
      <c r="I1252" s="2">
        <f>IF(SUMIFS($B$2:$B$3564,$A$2:$A$3564,"="&amp;E1252)=0,IF(SUMIFS($B$2:$B$3564,$A$2:$A$3564,"="&amp;F1252)=0,IF(SUMIFS($B$2:$B$3564,$A$2:$A$3564,"="&amp;G1252)=0,SUMIFS($B$2:$B$3564,$A$2:$A$3564,"="&amp;H1252),SUMIFS($B$2:$B$3564,$A$2:$A$3564,"="&amp;G1252)),SUMIFS($B$2:$B$3564,$A$2:$A$3564,"="&amp;F1252)),SUMIFS($B$2:$B$3564,$A$2:$A$3564,"="&amp;E1252))</f>
        <v>27.95</v>
      </c>
      <c r="K1252" s="2">
        <f>SUMIFS($J$2:$J$3564,$A$2:$A$3564,"&gt;"&amp;E1252,$A$2:$A$3564,"&lt;="&amp;A1252)</f>
        <v>0</v>
      </c>
      <c r="L1252" s="2">
        <f t="shared" si="157"/>
        <v>0</v>
      </c>
      <c r="M1252" s="2">
        <f t="shared" si="158"/>
        <v>1</v>
      </c>
      <c r="N1252">
        <f t="shared" si="159"/>
        <v>1.7730960971231657</v>
      </c>
    </row>
    <row r="1253" spans="1:14" x14ac:dyDescent="0.3">
      <c r="A1253" s="1">
        <v>40515</v>
      </c>
      <c r="B1253">
        <v>29.5</v>
      </c>
      <c r="D1253">
        <f t="shared" si="152"/>
        <v>5</v>
      </c>
      <c r="E1253" s="1">
        <f t="shared" si="153"/>
        <v>40508</v>
      </c>
      <c r="F1253" s="1">
        <f t="shared" si="154"/>
        <v>40507</v>
      </c>
      <c r="G1253" s="1">
        <f t="shared" si="155"/>
        <v>40506</v>
      </c>
      <c r="H1253" s="1">
        <f t="shared" si="156"/>
        <v>40505</v>
      </c>
      <c r="I1253" s="2">
        <f>IF(SUMIFS($B$2:$B$3564,$A$2:$A$3564,"="&amp;E1253)=0,IF(SUMIFS($B$2:$B$3564,$A$2:$A$3564,"="&amp;F1253)=0,IF(SUMIFS($B$2:$B$3564,$A$2:$A$3564,"="&amp;G1253)=0,SUMIFS($B$2:$B$3564,$A$2:$A$3564,"="&amp;H1253),SUMIFS($B$2:$B$3564,$A$2:$A$3564,"="&amp;G1253)),SUMIFS($B$2:$B$3564,$A$2:$A$3564,"="&amp;F1253)),SUMIFS($B$2:$B$3564,$A$2:$A$3564,"="&amp;E1253))</f>
        <v>28.25</v>
      </c>
      <c r="K1253" s="2">
        <f>SUMIFS($J$2:$J$3564,$A$2:$A$3564,"&gt;"&amp;E1253,$A$2:$A$3564,"&lt;="&amp;A1253)</f>
        <v>0</v>
      </c>
      <c r="L1253" s="2">
        <f t="shared" si="157"/>
        <v>0</v>
      </c>
      <c r="M1253" s="2">
        <f t="shared" si="158"/>
        <v>1</v>
      </c>
      <c r="N1253">
        <f t="shared" si="159"/>
        <v>4.3296805753324259</v>
      </c>
    </row>
    <row r="1254" spans="1:14" x14ac:dyDescent="0.3">
      <c r="A1254" s="1">
        <v>40518</v>
      </c>
      <c r="B1254">
        <v>29.01</v>
      </c>
      <c r="D1254">
        <f t="shared" si="152"/>
        <v>1</v>
      </c>
      <c r="E1254" s="1">
        <f t="shared" si="153"/>
        <v>40511</v>
      </c>
      <c r="F1254" s="1">
        <f t="shared" si="154"/>
        <v>40510</v>
      </c>
      <c r="G1254" s="1">
        <f t="shared" si="155"/>
        <v>40509</v>
      </c>
      <c r="H1254" s="1">
        <f t="shared" si="156"/>
        <v>40508</v>
      </c>
      <c r="I1254" s="2">
        <f>IF(SUMIFS($B$2:$B$3564,$A$2:$A$3564,"="&amp;E1254)=0,IF(SUMIFS($B$2:$B$3564,$A$2:$A$3564,"="&amp;F1254)=0,IF(SUMIFS($B$2:$B$3564,$A$2:$A$3564,"="&amp;G1254)=0,SUMIFS($B$2:$B$3564,$A$2:$A$3564,"="&amp;H1254),SUMIFS($B$2:$B$3564,$A$2:$A$3564,"="&amp;G1254)),SUMIFS($B$2:$B$3564,$A$2:$A$3564,"="&amp;F1254)),SUMIFS($B$2:$B$3564,$A$2:$A$3564,"="&amp;E1254))</f>
        <v>28.35</v>
      </c>
      <c r="K1254" s="2">
        <f>SUMIFS($J$2:$J$3564,$A$2:$A$3564,"&gt;"&amp;E1254,$A$2:$A$3564,"&lt;="&amp;A1254)</f>
        <v>0</v>
      </c>
      <c r="L1254" s="2">
        <f t="shared" si="157"/>
        <v>0</v>
      </c>
      <c r="M1254" s="2">
        <f t="shared" si="158"/>
        <v>1</v>
      </c>
      <c r="N1254">
        <f t="shared" si="159"/>
        <v>2.3013567959551633</v>
      </c>
    </row>
    <row r="1255" spans="1:14" x14ac:dyDescent="0.3">
      <c r="A1255" s="1">
        <v>40519</v>
      </c>
      <c r="B1255">
        <v>28.41</v>
      </c>
      <c r="D1255">
        <f t="shared" si="152"/>
        <v>2</v>
      </c>
      <c r="E1255" s="1">
        <f t="shared" si="153"/>
        <v>40512</v>
      </c>
      <c r="F1255" s="1">
        <f t="shared" si="154"/>
        <v>40511</v>
      </c>
      <c r="G1255" s="1">
        <f t="shared" si="155"/>
        <v>40510</v>
      </c>
      <c r="H1255" s="1">
        <f t="shared" si="156"/>
        <v>40509</v>
      </c>
      <c r="I1255" s="2">
        <f>IF(SUMIFS($B$2:$B$3564,$A$2:$A$3564,"="&amp;E1255)=0,IF(SUMIFS($B$2:$B$3564,$A$2:$A$3564,"="&amp;F1255)=0,IF(SUMIFS($B$2:$B$3564,$A$2:$A$3564,"="&amp;G1255)=0,SUMIFS($B$2:$B$3564,$A$2:$A$3564,"="&amp;H1255),SUMIFS($B$2:$B$3564,$A$2:$A$3564,"="&amp;G1255)),SUMIFS($B$2:$B$3564,$A$2:$A$3564,"="&amp;F1255)),SUMIFS($B$2:$B$3564,$A$2:$A$3564,"="&amp;E1255))</f>
        <v>27.55</v>
      </c>
      <c r="K1255" s="2">
        <f>SUMIFS($J$2:$J$3564,$A$2:$A$3564,"&gt;"&amp;E1255,$A$2:$A$3564,"&lt;="&amp;A1255)</f>
        <v>0</v>
      </c>
      <c r="L1255" s="2">
        <f t="shared" si="157"/>
        <v>0</v>
      </c>
      <c r="M1255" s="2">
        <f t="shared" si="158"/>
        <v>1</v>
      </c>
      <c r="N1255">
        <f t="shared" si="159"/>
        <v>3.0738660267173143</v>
      </c>
    </row>
    <row r="1256" spans="1:14" x14ac:dyDescent="0.3">
      <c r="A1256" s="1">
        <v>40520</v>
      </c>
      <c r="B1256">
        <v>28.98</v>
      </c>
      <c r="D1256">
        <f t="shared" si="152"/>
        <v>3</v>
      </c>
      <c r="E1256" s="1">
        <f t="shared" si="153"/>
        <v>40513</v>
      </c>
      <c r="F1256" s="1">
        <f t="shared" si="154"/>
        <v>40512</v>
      </c>
      <c r="G1256" s="1">
        <f t="shared" si="155"/>
        <v>40511</v>
      </c>
      <c r="H1256" s="1">
        <f t="shared" si="156"/>
        <v>40510</v>
      </c>
      <c r="I1256" s="2">
        <f>IF(SUMIFS($B$2:$B$3564,$A$2:$A$3564,"="&amp;E1256)=0,IF(SUMIFS($B$2:$B$3564,$A$2:$A$3564,"="&amp;F1256)=0,IF(SUMIFS($B$2:$B$3564,$A$2:$A$3564,"="&amp;G1256)=0,SUMIFS($B$2:$B$3564,$A$2:$A$3564,"="&amp;H1256),SUMIFS($B$2:$B$3564,$A$2:$A$3564,"="&amp;G1256)),SUMIFS($B$2:$B$3564,$A$2:$A$3564,"="&amp;F1256)),SUMIFS($B$2:$B$3564,$A$2:$A$3564,"="&amp;E1256))</f>
        <v>28.37</v>
      </c>
      <c r="K1256" s="2">
        <f>SUMIFS($J$2:$J$3564,$A$2:$A$3564,"&gt;"&amp;E1256,$A$2:$A$3564,"&lt;="&amp;A1256)</f>
        <v>0</v>
      </c>
      <c r="L1256" s="2">
        <f t="shared" si="157"/>
        <v>0</v>
      </c>
      <c r="M1256" s="2">
        <f t="shared" si="158"/>
        <v>1</v>
      </c>
      <c r="N1256">
        <f t="shared" si="159"/>
        <v>2.1273688071776231</v>
      </c>
    </row>
    <row r="1257" spans="1:14" x14ac:dyDescent="0.3">
      <c r="A1257" s="1">
        <v>40521</v>
      </c>
      <c r="B1257">
        <v>28.71</v>
      </c>
      <c r="D1257">
        <f t="shared" si="152"/>
        <v>4</v>
      </c>
      <c r="E1257" s="1">
        <f t="shared" si="153"/>
        <v>40514</v>
      </c>
      <c r="F1257" s="1">
        <f t="shared" si="154"/>
        <v>40513</v>
      </c>
      <c r="G1257" s="1">
        <f t="shared" si="155"/>
        <v>40512</v>
      </c>
      <c r="H1257" s="1">
        <f t="shared" si="156"/>
        <v>40511</v>
      </c>
      <c r="I1257" s="2">
        <f>IF(SUMIFS($B$2:$B$3564,$A$2:$A$3564,"="&amp;E1257)=0,IF(SUMIFS($B$2:$B$3564,$A$2:$A$3564,"="&amp;F1257)=0,IF(SUMIFS($B$2:$B$3564,$A$2:$A$3564,"="&amp;G1257)=0,SUMIFS($B$2:$B$3564,$A$2:$A$3564,"="&amp;H1257),SUMIFS($B$2:$B$3564,$A$2:$A$3564,"="&amp;G1257)),SUMIFS($B$2:$B$3564,$A$2:$A$3564,"="&amp;F1257)),SUMIFS($B$2:$B$3564,$A$2:$A$3564,"="&amp;E1257))</f>
        <v>28.45</v>
      </c>
      <c r="K1257" s="2">
        <f>SUMIFS($J$2:$J$3564,$A$2:$A$3564,"&gt;"&amp;E1257,$A$2:$A$3564,"&lt;="&amp;A1257)</f>
        <v>0</v>
      </c>
      <c r="L1257" s="2">
        <f t="shared" si="157"/>
        <v>0</v>
      </c>
      <c r="M1257" s="2">
        <f t="shared" si="158"/>
        <v>1</v>
      </c>
      <c r="N1257">
        <f t="shared" si="159"/>
        <v>0.90973335606326367</v>
      </c>
    </row>
    <row r="1258" spans="1:14" x14ac:dyDescent="0.3">
      <c r="A1258" s="1">
        <v>40522</v>
      </c>
      <c r="B1258">
        <v>29.13</v>
      </c>
      <c r="D1258">
        <f t="shared" si="152"/>
        <v>5</v>
      </c>
      <c r="E1258" s="1">
        <f t="shared" si="153"/>
        <v>40515</v>
      </c>
      <c r="F1258" s="1">
        <f t="shared" si="154"/>
        <v>40514</v>
      </c>
      <c r="G1258" s="1">
        <f t="shared" si="155"/>
        <v>40513</v>
      </c>
      <c r="H1258" s="1">
        <f t="shared" si="156"/>
        <v>40512</v>
      </c>
      <c r="I1258" s="2">
        <f>IF(SUMIFS($B$2:$B$3564,$A$2:$A$3564,"="&amp;E1258)=0,IF(SUMIFS($B$2:$B$3564,$A$2:$A$3564,"="&amp;F1258)=0,IF(SUMIFS($B$2:$B$3564,$A$2:$A$3564,"="&amp;G1258)=0,SUMIFS($B$2:$B$3564,$A$2:$A$3564,"="&amp;H1258),SUMIFS($B$2:$B$3564,$A$2:$A$3564,"="&amp;G1258)),SUMIFS($B$2:$B$3564,$A$2:$A$3564,"="&amp;F1258)),SUMIFS($B$2:$B$3564,$A$2:$A$3564,"="&amp;E1258))</f>
        <v>29.5</v>
      </c>
      <c r="K1258" s="2">
        <f>SUMIFS($J$2:$J$3564,$A$2:$A$3564,"&gt;"&amp;E1258,$A$2:$A$3564,"&lt;="&amp;A1258)</f>
        <v>0</v>
      </c>
      <c r="L1258" s="2">
        <f t="shared" si="157"/>
        <v>0</v>
      </c>
      <c r="M1258" s="2">
        <f t="shared" si="158"/>
        <v>1</v>
      </c>
      <c r="N1258">
        <f t="shared" si="159"/>
        <v>-1.2621692374430931</v>
      </c>
    </row>
    <row r="1259" spans="1:14" x14ac:dyDescent="0.3">
      <c r="A1259" s="1">
        <v>40525</v>
      </c>
      <c r="B1259">
        <v>30.49</v>
      </c>
      <c r="D1259">
        <f t="shared" si="152"/>
        <v>1</v>
      </c>
      <c r="E1259" s="1">
        <f t="shared" si="153"/>
        <v>40518</v>
      </c>
      <c r="F1259" s="1">
        <f t="shared" si="154"/>
        <v>40517</v>
      </c>
      <c r="G1259" s="1">
        <f t="shared" si="155"/>
        <v>40516</v>
      </c>
      <c r="H1259" s="1">
        <f t="shared" si="156"/>
        <v>40515</v>
      </c>
      <c r="I1259" s="2">
        <f>IF(SUMIFS($B$2:$B$3564,$A$2:$A$3564,"="&amp;E1259)=0,IF(SUMIFS($B$2:$B$3564,$A$2:$A$3564,"="&amp;F1259)=0,IF(SUMIFS($B$2:$B$3564,$A$2:$A$3564,"="&amp;G1259)=0,SUMIFS($B$2:$B$3564,$A$2:$A$3564,"="&amp;H1259),SUMIFS($B$2:$B$3564,$A$2:$A$3564,"="&amp;G1259)),SUMIFS($B$2:$B$3564,$A$2:$A$3564,"="&amp;F1259)),SUMIFS($B$2:$B$3564,$A$2:$A$3564,"="&amp;E1259))</f>
        <v>29.01</v>
      </c>
      <c r="K1259" s="2">
        <f>SUMIFS($J$2:$J$3564,$A$2:$A$3564,"&gt;"&amp;E1259,$A$2:$A$3564,"&lt;="&amp;A1259)</f>
        <v>0</v>
      </c>
      <c r="L1259" s="2">
        <f t="shared" si="157"/>
        <v>0</v>
      </c>
      <c r="M1259" s="2">
        <f t="shared" si="158"/>
        <v>1</v>
      </c>
      <c r="N1259">
        <f t="shared" si="159"/>
        <v>4.9758162866850757</v>
      </c>
    </row>
    <row r="1260" spans="1:14" x14ac:dyDescent="0.3">
      <c r="A1260" s="1">
        <v>40526</v>
      </c>
      <c r="B1260">
        <v>30.78</v>
      </c>
      <c r="D1260">
        <f t="shared" si="152"/>
        <v>2</v>
      </c>
      <c r="E1260" s="1">
        <f t="shared" si="153"/>
        <v>40519</v>
      </c>
      <c r="F1260" s="1">
        <f t="shared" si="154"/>
        <v>40518</v>
      </c>
      <c r="G1260" s="1">
        <f t="shared" si="155"/>
        <v>40517</v>
      </c>
      <c r="H1260" s="1">
        <f t="shared" si="156"/>
        <v>40516</v>
      </c>
      <c r="I1260" s="2">
        <f>IF(SUMIFS($B$2:$B$3564,$A$2:$A$3564,"="&amp;E1260)=0,IF(SUMIFS($B$2:$B$3564,$A$2:$A$3564,"="&amp;F1260)=0,IF(SUMIFS($B$2:$B$3564,$A$2:$A$3564,"="&amp;G1260)=0,SUMIFS($B$2:$B$3564,$A$2:$A$3564,"="&amp;H1260),SUMIFS($B$2:$B$3564,$A$2:$A$3564,"="&amp;G1260)),SUMIFS($B$2:$B$3564,$A$2:$A$3564,"="&amp;F1260)),SUMIFS($B$2:$B$3564,$A$2:$A$3564,"="&amp;E1260))</f>
        <v>28.41</v>
      </c>
      <c r="K1260" s="2">
        <f>SUMIFS($J$2:$J$3564,$A$2:$A$3564,"&gt;"&amp;E1260,$A$2:$A$3564,"&lt;="&amp;A1260)</f>
        <v>0</v>
      </c>
      <c r="L1260" s="2">
        <f t="shared" si="157"/>
        <v>0</v>
      </c>
      <c r="M1260" s="2">
        <f t="shared" si="158"/>
        <v>1</v>
      </c>
      <c r="N1260">
        <f t="shared" si="159"/>
        <v>8.0123932544636549</v>
      </c>
    </row>
    <row r="1261" spans="1:14" x14ac:dyDescent="0.3">
      <c r="A1261" s="1">
        <v>40527</v>
      </c>
      <c r="B1261">
        <v>31.11</v>
      </c>
      <c r="D1261">
        <f t="shared" si="152"/>
        <v>3</v>
      </c>
      <c r="E1261" s="1">
        <f t="shared" si="153"/>
        <v>40520</v>
      </c>
      <c r="F1261" s="1">
        <f t="shared" si="154"/>
        <v>40519</v>
      </c>
      <c r="G1261" s="1">
        <f t="shared" si="155"/>
        <v>40518</v>
      </c>
      <c r="H1261" s="1">
        <f t="shared" si="156"/>
        <v>40517</v>
      </c>
      <c r="I1261" s="2">
        <f>IF(SUMIFS($B$2:$B$3564,$A$2:$A$3564,"="&amp;E1261)=0,IF(SUMIFS($B$2:$B$3564,$A$2:$A$3564,"="&amp;F1261)=0,IF(SUMIFS($B$2:$B$3564,$A$2:$A$3564,"="&amp;G1261)=0,SUMIFS($B$2:$B$3564,$A$2:$A$3564,"="&amp;H1261),SUMIFS($B$2:$B$3564,$A$2:$A$3564,"="&amp;G1261)),SUMIFS($B$2:$B$3564,$A$2:$A$3564,"="&amp;F1261)),SUMIFS($B$2:$B$3564,$A$2:$A$3564,"="&amp;E1261))</f>
        <v>28.98</v>
      </c>
      <c r="K1261" s="2">
        <f>SUMIFS($J$2:$J$3564,$A$2:$A$3564,"&gt;"&amp;E1261,$A$2:$A$3564,"&lt;="&amp;A1261)</f>
        <v>0</v>
      </c>
      <c r="L1261" s="2">
        <f t="shared" si="157"/>
        <v>0</v>
      </c>
      <c r="M1261" s="2">
        <f t="shared" si="158"/>
        <v>1</v>
      </c>
      <c r="N1261">
        <f t="shared" si="159"/>
        <v>7.0923374017009335</v>
      </c>
    </row>
    <row r="1262" spans="1:14" x14ac:dyDescent="0.3">
      <c r="A1262" s="1">
        <v>40528</v>
      </c>
      <c r="B1262">
        <v>31</v>
      </c>
      <c r="D1262">
        <f t="shared" si="152"/>
        <v>4</v>
      </c>
      <c r="E1262" s="1">
        <f t="shared" si="153"/>
        <v>40521</v>
      </c>
      <c r="F1262" s="1">
        <f t="shared" si="154"/>
        <v>40520</v>
      </c>
      <c r="G1262" s="1">
        <f t="shared" si="155"/>
        <v>40519</v>
      </c>
      <c r="H1262" s="1">
        <f t="shared" si="156"/>
        <v>40518</v>
      </c>
      <c r="I1262" s="2">
        <f>IF(SUMIFS($B$2:$B$3564,$A$2:$A$3564,"="&amp;E1262)=0,IF(SUMIFS($B$2:$B$3564,$A$2:$A$3564,"="&amp;F1262)=0,IF(SUMIFS($B$2:$B$3564,$A$2:$A$3564,"="&amp;G1262)=0,SUMIFS($B$2:$B$3564,$A$2:$A$3564,"="&amp;H1262),SUMIFS($B$2:$B$3564,$A$2:$A$3564,"="&amp;G1262)),SUMIFS($B$2:$B$3564,$A$2:$A$3564,"="&amp;F1262)),SUMIFS($B$2:$B$3564,$A$2:$A$3564,"="&amp;E1262))</f>
        <v>28.71</v>
      </c>
      <c r="K1262" s="2">
        <f>SUMIFS($J$2:$J$3564,$A$2:$A$3564,"&gt;"&amp;E1262,$A$2:$A$3564,"&lt;="&amp;A1262)</f>
        <v>0</v>
      </c>
      <c r="L1262" s="2">
        <f t="shared" si="157"/>
        <v>0</v>
      </c>
      <c r="M1262" s="2">
        <f t="shared" si="158"/>
        <v>1</v>
      </c>
      <c r="N1262">
        <f t="shared" si="159"/>
        <v>7.6741710352173556</v>
      </c>
    </row>
    <row r="1263" spans="1:14" x14ac:dyDescent="0.3">
      <c r="A1263" s="1">
        <v>40529</v>
      </c>
      <c r="B1263">
        <v>32.5</v>
      </c>
      <c r="D1263">
        <f t="shared" si="152"/>
        <v>5</v>
      </c>
      <c r="E1263" s="1">
        <f t="shared" si="153"/>
        <v>40522</v>
      </c>
      <c r="F1263" s="1">
        <f t="shared" si="154"/>
        <v>40521</v>
      </c>
      <c r="G1263" s="1">
        <f t="shared" si="155"/>
        <v>40520</v>
      </c>
      <c r="H1263" s="1">
        <f t="shared" si="156"/>
        <v>40519</v>
      </c>
      <c r="I1263" s="2">
        <f>IF(SUMIFS($B$2:$B$3564,$A$2:$A$3564,"="&amp;E1263)=0,IF(SUMIFS($B$2:$B$3564,$A$2:$A$3564,"="&amp;F1263)=0,IF(SUMIFS($B$2:$B$3564,$A$2:$A$3564,"="&amp;G1263)=0,SUMIFS($B$2:$B$3564,$A$2:$A$3564,"="&amp;H1263),SUMIFS($B$2:$B$3564,$A$2:$A$3564,"="&amp;G1263)),SUMIFS($B$2:$B$3564,$A$2:$A$3564,"="&amp;F1263)),SUMIFS($B$2:$B$3564,$A$2:$A$3564,"="&amp;E1263))</f>
        <v>29.13</v>
      </c>
      <c r="K1263" s="2">
        <f>SUMIFS($J$2:$J$3564,$A$2:$A$3564,"&gt;"&amp;E1263,$A$2:$A$3564,"&lt;="&amp;A1263)</f>
        <v>0</v>
      </c>
      <c r="L1263" s="2">
        <f t="shared" si="157"/>
        <v>0</v>
      </c>
      <c r="M1263" s="2">
        <f t="shared" si="158"/>
        <v>1</v>
      </c>
      <c r="N1263">
        <f t="shared" si="159"/>
        <v>10.947151836434864</v>
      </c>
    </row>
    <row r="1264" spans="1:14" x14ac:dyDescent="0.3">
      <c r="A1264" s="1">
        <v>40532</v>
      </c>
      <c r="B1264">
        <v>32.96</v>
      </c>
      <c r="D1264">
        <f t="shared" si="152"/>
        <v>1</v>
      </c>
      <c r="E1264" s="1">
        <f t="shared" si="153"/>
        <v>40525</v>
      </c>
      <c r="F1264" s="1">
        <f t="shared" si="154"/>
        <v>40524</v>
      </c>
      <c r="G1264" s="1">
        <f t="shared" si="155"/>
        <v>40523</v>
      </c>
      <c r="H1264" s="1">
        <f t="shared" si="156"/>
        <v>40522</v>
      </c>
      <c r="I1264" s="2">
        <f>IF(SUMIFS($B$2:$B$3564,$A$2:$A$3564,"="&amp;E1264)=0,IF(SUMIFS($B$2:$B$3564,$A$2:$A$3564,"="&amp;F1264)=0,IF(SUMIFS($B$2:$B$3564,$A$2:$A$3564,"="&amp;G1264)=0,SUMIFS($B$2:$B$3564,$A$2:$A$3564,"="&amp;H1264),SUMIFS($B$2:$B$3564,$A$2:$A$3564,"="&amp;G1264)),SUMIFS($B$2:$B$3564,$A$2:$A$3564,"="&amp;F1264)),SUMIFS($B$2:$B$3564,$A$2:$A$3564,"="&amp;E1264))</f>
        <v>30.49</v>
      </c>
      <c r="K1264" s="2">
        <f>SUMIFS($J$2:$J$3564,$A$2:$A$3564,"&gt;"&amp;E1264,$A$2:$A$3564,"&lt;="&amp;A1264)</f>
        <v>0</v>
      </c>
      <c r="L1264" s="2">
        <f t="shared" si="157"/>
        <v>0</v>
      </c>
      <c r="M1264" s="2">
        <f t="shared" si="158"/>
        <v>1</v>
      </c>
      <c r="N1264">
        <f t="shared" si="159"/>
        <v>7.7895944041107672</v>
      </c>
    </row>
    <row r="1265" spans="1:14" x14ac:dyDescent="0.3">
      <c r="A1265" s="1">
        <v>40533</v>
      </c>
      <c r="B1265">
        <v>33.020000000000003</v>
      </c>
      <c r="D1265">
        <f t="shared" si="152"/>
        <v>2</v>
      </c>
      <c r="E1265" s="1">
        <f t="shared" si="153"/>
        <v>40526</v>
      </c>
      <c r="F1265" s="1">
        <f t="shared" si="154"/>
        <v>40525</v>
      </c>
      <c r="G1265" s="1">
        <f t="shared" si="155"/>
        <v>40524</v>
      </c>
      <c r="H1265" s="1">
        <f t="shared" si="156"/>
        <v>40523</v>
      </c>
      <c r="I1265" s="2">
        <f>IF(SUMIFS($B$2:$B$3564,$A$2:$A$3564,"="&amp;E1265)=0,IF(SUMIFS($B$2:$B$3564,$A$2:$A$3564,"="&amp;F1265)=0,IF(SUMIFS($B$2:$B$3564,$A$2:$A$3564,"="&amp;G1265)=0,SUMIFS($B$2:$B$3564,$A$2:$A$3564,"="&amp;H1265),SUMIFS($B$2:$B$3564,$A$2:$A$3564,"="&amp;G1265)),SUMIFS($B$2:$B$3564,$A$2:$A$3564,"="&amp;F1265)),SUMIFS($B$2:$B$3564,$A$2:$A$3564,"="&amp;E1265))</f>
        <v>30.78</v>
      </c>
      <c r="K1265" s="2">
        <f>SUMIFS($J$2:$J$3564,$A$2:$A$3564,"&gt;"&amp;E1265,$A$2:$A$3564,"&lt;="&amp;A1265)</f>
        <v>0</v>
      </c>
      <c r="L1265" s="2">
        <f t="shared" si="157"/>
        <v>0</v>
      </c>
      <c r="M1265" s="2">
        <f t="shared" si="158"/>
        <v>1</v>
      </c>
      <c r="N1265">
        <f t="shared" si="159"/>
        <v>7.0248310081248784</v>
      </c>
    </row>
    <row r="1266" spans="1:14" x14ac:dyDescent="0.3">
      <c r="A1266" s="1">
        <v>40534</v>
      </c>
      <c r="B1266">
        <v>33.130000000000003</v>
      </c>
      <c r="D1266">
        <f t="shared" si="152"/>
        <v>3</v>
      </c>
      <c r="E1266" s="1">
        <f t="shared" si="153"/>
        <v>40527</v>
      </c>
      <c r="F1266" s="1">
        <f t="shared" si="154"/>
        <v>40526</v>
      </c>
      <c r="G1266" s="1">
        <f t="shared" si="155"/>
        <v>40525</v>
      </c>
      <c r="H1266" s="1">
        <f t="shared" si="156"/>
        <v>40524</v>
      </c>
      <c r="I1266" s="2">
        <f>IF(SUMIFS($B$2:$B$3564,$A$2:$A$3564,"="&amp;E1266)=0,IF(SUMIFS($B$2:$B$3564,$A$2:$A$3564,"="&amp;F1266)=0,IF(SUMIFS($B$2:$B$3564,$A$2:$A$3564,"="&amp;G1266)=0,SUMIFS($B$2:$B$3564,$A$2:$A$3564,"="&amp;H1266),SUMIFS($B$2:$B$3564,$A$2:$A$3564,"="&amp;G1266)),SUMIFS($B$2:$B$3564,$A$2:$A$3564,"="&amp;F1266)),SUMIFS($B$2:$B$3564,$A$2:$A$3564,"="&amp;E1266))</f>
        <v>31.11</v>
      </c>
      <c r="K1266" s="2">
        <f>SUMIFS($J$2:$J$3564,$A$2:$A$3564,"&gt;"&amp;E1266,$A$2:$A$3564,"&lt;="&amp;A1266)</f>
        <v>0</v>
      </c>
      <c r="L1266" s="2">
        <f t="shared" si="157"/>
        <v>0</v>
      </c>
      <c r="M1266" s="2">
        <f t="shared" si="158"/>
        <v>1</v>
      </c>
      <c r="N1266">
        <f t="shared" si="159"/>
        <v>6.2909905402258879</v>
      </c>
    </row>
    <row r="1267" spans="1:14" x14ac:dyDescent="0.3">
      <c r="A1267" s="1">
        <v>40535</v>
      </c>
      <c r="B1267">
        <v>33.979999999999997</v>
      </c>
      <c r="D1267">
        <f t="shared" si="152"/>
        <v>4</v>
      </c>
      <c r="E1267" s="1">
        <f t="shared" si="153"/>
        <v>40528</v>
      </c>
      <c r="F1267" s="1">
        <f t="shared" si="154"/>
        <v>40527</v>
      </c>
      <c r="G1267" s="1">
        <f t="shared" si="155"/>
        <v>40526</v>
      </c>
      <c r="H1267" s="1">
        <f t="shared" si="156"/>
        <v>40525</v>
      </c>
      <c r="I1267" s="2">
        <f>IF(SUMIFS($B$2:$B$3564,$A$2:$A$3564,"="&amp;E1267)=0,IF(SUMIFS($B$2:$B$3564,$A$2:$A$3564,"="&amp;F1267)=0,IF(SUMIFS($B$2:$B$3564,$A$2:$A$3564,"="&amp;G1267)=0,SUMIFS($B$2:$B$3564,$A$2:$A$3564,"="&amp;H1267),SUMIFS($B$2:$B$3564,$A$2:$A$3564,"="&amp;G1267)),SUMIFS($B$2:$B$3564,$A$2:$A$3564,"="&amp;F1267)),SUMIFS($B$2:$B$3564,$A$2:$A$3564,"="&amp;E1267))</f>
        <v>31</v>
      </c>
      <c r="K1267" s="2">
        <f>SUMIFS($J$2:$J$3564,$A$2:$A$3564,"&gt;"&amp;E1267,$A$2:$A$3564,"&lt;="&amp;A1267)</f>
        <v>0</v>
      </c>
      <c r="L1267" s="2">
        <f t="shared" si="157"/>
        <v>0</v>
      </c>
      <c r="M1267" s="2">
        <f t="shared" si="158"/>
        <v>1</v>
      </c>
      <c r="N1267">
        <f t="shared" si="159"/>
        <v>9.1784911758639574</v>
      </c>
    </row>
    <row r="1268" spans="1:14" x14ac:dyDescent="0.3">
      <c r="A1268" s="1">
        <v>40539</v>
      </c>
      <c r="B1268">
        <v>33.64</v>
      </c>
      <c r="D1268">
        <f t="shared" si="152"/>
        <v>1</v>
      </c>
      <c r="E1268" s="1">
        <f t="shared" si="153"/>
        <v>40532</v>
      </c>
      <c r="F1268" s="1">
        <f t="shared" si="154"/>
        <v>40531</v>
      </c>
      <c r="G1268" s="1">
        <f t="shared" si="155"/>
        <v>40530</v>
      </c>
      <c r="H1268" s="1">
        <f t="shared" si="156"/>
        <v>40529</v>
      </c>
      <c r="I1268" s="2">
        <f>IF(SUMIFS($B$2:$B$3564,$A$2:$A$3564,"="&amp;E1268)=0,IF(SUMIFS($B$2:$B$3564,$A$2:$A$3564,"="&amp;F1268)=0,IF(SUMIFS($B$2:$B$3564,$A$2:$A$3564,"="&amp;G1268)=0,SUMIFS($B$2:$B$3564,$A$2:$A$3564,"="&amp;H1268),SUMIFS($B$2:$B$3564,$A$2:$A$3564,"="&amp;G1268)),SUMIFS($B$2:$B$3564,$A$2:$A$3564,"="&amp;F1268)),SUMIFS($B$2:$B$3564,$A$2:$A$3564,"="&amp;E1268))</f>
        <v>32.96</v>
      </c>
      <c r="K1268" s="2">
        <f>SUMIFS($J$2:$J$3564,$A$2:$A$3564,"&gt;"&amp;E1268,$A$2:$A$3564,"&lt;="&amp;A1268)</f>
        <v>0</v>
      </c>
      <c r="L1268" s="2">
        <f t="shared" si="157"/>
        <v>0</v>
      </c>
      <c r="M1268" s="2">
        <f t="shared" si="158"/>
        <v>1</v>
      </c>
      <c r="N1268">
        <f t="shared" si="159"/>
        <v>2.0421130063476292</v>
      </c>
    </row>
    <row r="1269" spans="1:14" x14ac:dyDescent="0.3">
      <c r="A1269" s="1">
        <v>40540</v>
      </c>
      <c r="B1269">
        <v>34.39</v>
      </c>
      <c r="D1269">
        <f t="shared" si="152"/>
        <v>2</v>
      </c>
      <c r="E1269" s="1">
        <f t="shared" si="153"/>
        <v>40533</v>
      </c>
      <c r="F1269" s="1">
        <f t="shared" si="154"/>
        <v>40532</v>
      </c>
      <c r="G1269" s="1">
        <f t="shared" si="155"/>
        <v>40531</v>
      </c>
      <c r="H1269" s="1">
        <f t="shared" si="156"/>
        <v>40530</v>
      </c>
      <c r="I1269" s="2">
        <f>IF(SUMIFS($B$2:$B$3564,$A$2:$A$3564,"="&amp;E1269)=0,IF(SUMIFS($B$2:$B$3564,$A$2:$A$3564,"="&amp;F1269)=0,IF(SUMIFS($B$2:$B$3564,$A$2:$A$3564,"="&amp;G1269)=0,SUMIFS($B$2:$B$3564,$A$2:$A$3564,"="&amp;H1269),SUMIFS($B$2:$B$3564,$A$2:$A$3564,"="&amp;G1269)),SUMIFS($B$2:$B$3564,$A$2:$A$3564,"="&amp;F1269)),SUMIFS($B$2:$B$3564,$A$2:$A$3564,"="&amp;E1269))</f>
        <v>33.020000000000003</v>
      </c>
      <c r="K1269" s="2">
        <f>SUMIFS($J$2:$J$3564,$A$2:$A$3564,"&gt;"&amp;E1269,$A$2:$A$3564,"&lt;="&amp;A1269)</f>
        <v>0</v>
      </c>
      <c r="L1269" s="2">
        <f t="shared" si="157"/>
        <v>0</v>
      </c>
      <c r="M1269" s="2">
        <f t="shared" si="158"/>
        <v>1</v>
      </c>
      <c r="N1269">
        <f t="shared" si="159"/>
        <v>4.0652385952192898</v>
      </c>
    </row>
    <row r="1270" spans="1:14" x14ac:dyDescent="0.3">
      <c r="A1270" s="1">
        <v>40541</v>
      </c>
      <c r="B1270">
        <v>33.83</v>
      </c>
      <c r="D1270">
        <f t="shared" si="152"/>
        <v>3</v>
      </c>
      <c r="E1270" s="1">
        <f t="shared" si="153"/>
        <v>40534</v>
      </c>
      <c r="F1270" s="1">
        <f t="shared" si="154"/>
        <v>40533</v>
      </c>
      <c r="G1270" s="1">
        <f t="shared" si="155"/>
        <v>40532</v>
      </c>
      <c r="H1270" s="1">
        <f t="shared" si="156"/>
        <v>40531</v>
      </c>
      <c r="I1270" s="2">
        <f>IF(SUMIFS($B$2:$B$3564,$A$2:$A$3564,"="&amp;E1270)=0,IF(SUMIFS($B$2:$B$3564,$A$2:$A$3564,"="&amp;F1270)=0,IF(SUMIFS($B$2:$B$3564,$A$2:$A$3564,"="&amp;G1270)=0,SUMIFS($B$2:$B$3564,$A$2:$A$3564,"="&amp;H1270),SUMIFS($B$2:$B$3564,$A$2:$A$3564,"="&amp;G1270)),SUMIFS($B$2:$B$3564,$A$2:$A$3564,"="&amp;F1270)),SUMIFS($B$2:$B$3564,$A$2:$A$3564,"="&amp;E1270))</f>
        <v>33.130000000000003</v>
      </c>
      <c r="K1270" s="2">
        <f>SUMIFS($J$2:$J$3564,$A$2:$A$3564,"&gt;"&amp;E1270,$A$2:$A$3564,"&lt;="&amp;A1270)</f>
        <v>0</v>
      </c>
      <c r="L1270" s="2">
        <f t="shared" si="157"/>
        <v>0</v>
      </c>
      <c r="M1270" s="2">
        <f t="shared" si="158"/>
        <v>1</v>
      </c>
      <c r="N1270">
        <f t="shared" si="159"/>
        <v>2.090876648081252</v>
      </c>
    </row>
    <row r="1271" spans="1:14" x14ac:dyDescent="0.3">
      <c r="A1271" s="1">
        <v>40542</v>
      </c>
      <c r="B1271">
        <v>30.38</v>
      </c>
      <c r="D1271">
        <f t="shared" si="152"/>
        <v>4</v>
      </c>
      <c r="E1271" s="1">
        <f t="shared" si="153"/>
        <v>40535</v>
      </c>
      <c r="F1271" s="1">
        <f t="shared" si="154"/>
        <v>40534</v>
      </c>
      <c r="G1271" s="1">
        <f t="shared" si="155"/>
        <v>40533</v>
      </c>
      <c r="H1271" s="1">
        <f t="shared" si="156"/>
        <v>40532</v>
      </c>
      <c r="I1271" s="2">
        <f>IF(SUMIFS($B$2:$B$3564,$A$2:$A$3564,"="&amp;E1271)=0,IF(SUMIFS($B$2:$B$3564,$A$2:$A$3564,"="&amp;F1271)=0,IF(SUMIFS($B$2:$B$3564,$A$2:$A$3564,"="&amp;G1271)=0,SUMIFS($B$2:$B$3564,$A$2:$A$3564,"="&amp;H1271),SUMIFS($B$2:$B$3564,$A$2:$A$3564,"="&amp;G1271)),SUMIFS($B$2:$B$3564,$A$2:$A$3564,"="&amp;F1271)),SUMIFS($B$2:$B$3564,$A$2:$A$3564,"="&amp;E1271))</f>
        <v>33.979999999999997</v>
      </c>
      <c r="K1271" s="2">
        <f>SUMIFS($J$2:$J$3564,$A$2:$A$3564,"&gt;"&amp;E1271,$A$2:$A$3564,"&lt;="&amp;A1271)</f>
        <v>0</v>
      </c>
      <c r="L1271" s="2">
        <f t="shared" si="157"/>
        <v>0</v>
      </c>
      <c r="M1271" s="2">
        <f t="shared" si="158"/>
        <v>1</v>
      </c>
      <c r="N1271">
        <f t="shared" si="159"/>
        <v>-11.198761907615918</v>
      </c>
    </row>
    <row r="1272" spans="1:14" x14ac:dyDescent="0.3">
      <c r="A1272" s="1">
        <v>40543</v>
      </c>
      <c r="B1272">
        <v>32.119999999999997</v>
      </c>
      <c r="D1272">
        <f t="shared" si="152"/>
        <v>5</v>
      </c>
      <c r="E1272" s="1">
        <f t="shared" si="153"/>
        <v>40536</v>
      </c>
      <c r="F1272" s="1">
        <f t="shared" si="154"/>
        <v>40535</v>
      </c>
      <c r="G1272" s="1">
        <f t="shared" si="155"/>
        <v>40534</v>
      </c>
      <c r="H1272" s="1">
        <f t="shared" si="156"/>
        <v>40533</v>
      </c>
      <c r="I1272" s="2">
        <f>IF(SUMIFS($B$2:$B$3564,$A$2:$A$3564,"="&amp;E1272)=0,IF(SUMIFS($B$2:$B$3564,$A$2:$A$3564,"="&amp;F1272)=0,IF(SUMIFS($B$2:$B$3564,$A$2:$A$3564,"="&amp;G1272)=0,SUMIFS($B$2:$B$3564,$A$2:$A$3564,"="&amp;H1272),SUMIFS($B$2:$B$3564,$A$2:$A$3564,"="&amp;G1272)),SUMIFS($B$2:$B$3564,$A$2:$A$3564,"="&amp;F1272)),SUMIFS($B$2:$B$3564,$A$2:$A$3564,"="&amp;E1272))</f>
        <v>33.979999999999997</v>
      </c>
      <c r="K1272" s="2">
        <f>SUMIFS($J$2:$J$3564,$A$2:$A$3564,"&gt;"&amp;E1272,$A$2:$A$3564,"&lt;="&amp;A1272)</f>
        <v>0</v>
      </c>
      <c r="L1272" s="2">
        <f t="shared" si="157"/>
        <v>0</v>
      </c>
      <c r="M1272" s="2">
        <f t="shared" si="158"/>
        <v>1</v>
      </c>
      <c r="N1272">
        <f t="shared" si="159"/>
        <v>-5.6293227165224984</v>
      </c>
    </row>
    <row r="1273" spans="1:14" x14ac:dyDescent="0.3">
      <c r="A1273" s="1">
        <v>40547</v>
      </c>
      <c r="B1273">
        <v>31</v>
      </c>
      <c r="D1273">
        <f t="shared" si="152"/>
        <v>2</v>
      </c>
      <c r="E1273" s="1">
        <f t="shared" si="153"/>
        <v>40540</v>
      </c>
      <c r="F1273" s="1">
        <f t="shared" si="154"/>
        <v>40539</v>
      </c>
      <c r="G1273" s="1">
        <f t="shared" si="155"/>
        <v>40538</v>
      </c>
      <c r="H1273" s="1">
        <f t="shared" si="156"/>
        <v>40537</v>
      </c>
      <c r="I1273" s="2">
        <f>IF(SUMIFS($B$2:$B$3564,$A$2:$A$3564,"="&amp;E1273)=0,IF(SUMIFS($B$2:$B$3564,$A$2:$A$3564,"="&amp;F1273)=0,IF(SUMIFS($B$2:$B$3564,$A$2:$A$3564,"="&amp;G1273)=0,SUMIFS($B$2:$B$3564,$A$2:$A$3564,"="&amp;H1273),SUMIFS($B$2:$B$3564,$A$2:$A$3564,"="&amp;G1273)),SUMIFS($B$2:$B$3564,$A$2:$A$3564,"="&amp;F1273)),SUMIFS($B$2:$B$3564,$A$2:$A$3564,"="&amp;E1273))</f>
        <v>34.39</v>
      </c>
      <c r="K1273" s="2">
        <f>SUMIFS($J$2:$J$3564,$A$2:$A$3564,"&gt;"&amp;E1273,$A$2:$A$3564,"&lt;="&amp;A1273)</f>
        <v>0</v>
      </c>
      <c r="L1273" s="2">
        <f t="shared" si="157"/>
        <v>0</v>
      </c>
      <c r="M1273" s="2">
        <f t="shared" si="158"/>
        <v>1</v>
      </c>
      <c r="N1273">
        <f t="shared" si="159"/>
        <v>-10.377861995902867</v>
      </c>
    </row>
    <row r="1274" spans="1:14" x14ac:dyDescent="0.3">
      <c r="A1274" s="1">
        <v>40548</v>
      </c>
      <c r="B1274">
        <v>32.200000000000003</v>
      </c>
      <c r="D1274">
        <f t="shared" si="152"/>
        <v>3</v>
      </c>
      <c r="E1274" s="1">
        <f t="shared" si="153"/>
        <v>40541</v>
      </c>
      <c r="F1274" s="1">
        <f t="shared" si="154"/>
        <v>40540</v>
      </c>
      <c r="G1274" s="1">
        <f t="shared" si="155"/>
        <v>40539</v>
      </c>
      <c r="H1274" s="1">
        <f t="shared" si="156"/>
        <v>40538</v>
      </c>
      <c r="I1274" s="2">
        <f>IF(SUMIFS($B$2:$B$3564,$A$2:$A$3564,"="&amp;E1274)=0,IF(SUMIFS($B$2:$B$3564,$A$2:$A$3564,"="&amp;F1274)=0,IF(SUMIFS($B$2:$B$3564,$A$2:$A$3564,"="&amp;G1274)=0,SUMIFS($B$2:$B$3564,$A$2:$A$3564,"="&amp;H1274),SUMIFS($B$2:$B$3564,$A$2:$A$3564,"="&amp;G1274)),SUMIFS($B$2:$B$3564,$A$2:$A$3564,"="&amp;F1274)),SUMIFS($B$2:$B$3564,$A$2:$A$3564,"="&amp;E1274))</f>
        <v>33.83</v>
      </c>
      <c r="K1274" s="2">
        <f>SUMIFS($J$2:$J$3564,$A$2:$A$3564,"&gt;"&amp;E1274,$A$2:$A$3564,"&lt;="&amp;A1274)</f>
        <v>0</v>
      </c>
      <c r="L1274" s="2">
        <f t="shared" si="157"/>
        <v>0</v>
      </c>
      <c r="M1274" s="2">
        <f t="shared" si="158"/>
        <v>1</v>
      </c>
      <c r="N1274">
        <f t="shared" si="159"/>
        <v>-4.9381530242254401</v>
      </c>
    </row>
    <row r="1275" spans="1:14" x14ac:dyDescent="0.3">
      <c r="A1275" s="1">
        <v>40549</v>
      </c>
      <c r="B1275">
        <v>30.24</v>
      </c>
      <c r="D1275">
        <f t="shared" si="152"/>
        <v>4</v>
      </c>
      <c r="E1275" s="1">
        <f t="shared" si="153"/>
        <v>40542</v>
      </c>
      <c r="F1275" s="1">
        <f t="shared" si="154"/>
        <v>40541</v>
      </c>
      <c r="G1275" s="1">
        <f t="shared" si="155"/>
        <v>40540</v>
      </c>
      <c r="H1275" s="1">
        <f t="shared" si="156"/>
        <v>40539</v>
      </c>
      <c r="I1275" s="2">
        <f>IF(SUMIFS($B$2:$B$3564,$A$2:$A$3564,"="&amp;E1275)=0,IF(SUMIFS($B$2:$B$3564,$A$2:$A$3564,"="&amp;F1275)=0,IF(SUMIFS($B$2:$B$3564,$A$2:$A$3564,"="&amp;G1275)=0,SUMIFS($B$2:$B$3564,$A$2:$A$3564,"="&amp;H1275),SUMIFS($B$2:$B$3564,$A$2:$A$3564,"="&amp;G1275)),SUMIFS($B$2:$B$3564,$A$2:$A$3564,"="&amp;F1275)),SUMIFS($B$2:$B$3564,$A$2:$A$3564,"="&amp;E1275))</f>
        <v>30.38</v>
      </c>
      <c r="K1275" s="2">
        <f>SUMIFS($J$2:$J$3564,$A$2:$A$3564,"&gt;"&amp;E1275,$A$2:$A$3564,"&lt;="&amp;A1275)</f>
        <v>0</v>
      </c>
      <c r="L1275" s="2">
        <f t="shared" si="157"/>
        <v>0</v>
      </c>
      <c r="M1275" s="2">
        <f t="shared" si="158"/>
        <v>1</v>
      </c>
      <c r="N1275">
        <f t="shared" si="159"/>
        <v>-0.46189458562945285</v>
      </c>
    </row>
    <row r="1276" spans="1:14" x14ac:dyDescent="0.3">
      <c r="A1276" s="1">
        <v>40550</v>
      </c>
      <c r="B1276">
        <v>31.53</v>
      </c>
      <c r="D1276">
        <f t="shared" si="152"/>
        <v>5</v>
      </c>
      <c r="E1276" s="1">
        <f t="shared" si="153"/>
        <v>40543</v>
      </c>
      <c r="F1276" s="1">
        <f t="shared" si="154"/>
        <v>40542</v>
      </c>
      <c r="G1276" s="1">
        <f t="shared" si="155"/>
        <v>40541</v>
      </c>
      <c r="H1276" s="1">
        <f t="shared" si="156"/>
        <v>40540</v>
      </c>
      <c r="I1276" s="2">
        <f>IF(SUMIFS($B$2:$B$3564,$A$2:$A$3564,"="&amp;E1276)=0,IF(SUMIFS($B$2:$B$3564,$A$2:$A$3564,"="&amp;F1276)=0,IF(SUMIFS($B$2:$B$3564,$A$2:$A$3564,"="&amp;G1276)=0,SUMIFS($B$2:$B$3564,$A$2:$A$3564,"="&amp;H1276),SUMIFS($B$2:$B$3564,$A$2:$A$3564,"="&amp;G1276)),SUMIFS($B$2:$B$3564,$A$2:$A$3564,"="&amp;F1276)),SUMIFS($B$2:$B$3564,$A$2:$A$3564,"="&amp;E1276))</f>
        <v>32.119999999999997</v>
      </c>
      <c r="K1276" s="2">
        <f>SUMIFS($J$2:$J$3564,$A$2:$A$3564,"&gt;"&amp;E1276,$A$2:$A$3564,"&lt;="&amp;A1276)</f>
        <v>0</v>
      </c>
      <c r="L1276" s="2">
        <f t="shared" si="157"/>
        <v>0</v>
      </c>
      <c r="M1276" s="2">
        <f t="shared" si="158"/>
        <v>1</v>
      </c>
      <c r="N1276">
        <f t="shared" si="159"/>
        <v>-1.8539415521591323</v>
      </c>
    </row>
    <row r="1277" spans="1:14" x14ac:dyDescent="0.3">
      <c r="A1277" s="1">
        <v>40553</v>
      </c>
      <c r="B1277">
        <v>31.74</v>
      </c>
      <c r="D1277">
        <f t="shared" si="152"/>
        <v>1</v>
      </c>
      <c r="E1277" s="1">
        <f t="shared" si="153"/>
        <v>40546</v>
      </c>
      <c r="F1277" s="1">
        <f t="shared" si="154"/>
        <v>40545</v>
      </c>
      <c r="G1277" s="1">
        <f t="shared" si="155"/>
        <v>40544</v>
      </c>
      <c r="H1277" s="1">
        <f t="shared" si="156"/>
        <v>40543</v>
      </c>
      <c r="I1277" s="2">
        <f>IF(SUMIFS($B$2:$B$3564,$A$2:$A$3564,"="&amp;E1277)=0,IF(SUMIFS($B$2:$B$3564,$A$2:$A$3564,"="&amp;F1277)=0,IF(SUMIFS($B$2:$B$3564,$A$2:$A$3564,"="&amp;G1277)=0,SUMIFS($B$2:$B$3564,$A$2:$A$3564,"="&amp;H1277),SUMIFS($B$2:$B$3564,$A$2:$A$3564,"="&amp;G1277)),SUMIFS($B$2:$B$3564,$A$2:$A$3564,"="&amp;F1277)),SUMIFS($B$2:$B$3564,$A$2:$A$3564,"="&amp;E1277))</f>
        <v>32.119999999999997</v>
      </c>
      <c r="K1277" s="2">
        <f>SUMIFS($J$2:$J$3564,$A$2:$A$3564,"&gt;"&amp;E1277,$A$2:$A$3564,"&lt;="&amp;A1277)</f>
        <v>0</v>
      </c>
      <c r="L1277" s="2">
        <f t="shared" si="157"/>
        <v>0</v>
      </c>
      <c r="M1277" s="2">
        <f t="shared" si="158"/>
        <v>1</v>
      </c>
      <c r="N1277">
        <f t="shared" si="159"/>
        <v>-1.1901173980297846</v>
      </c>
    </row>
    <row r="1278" spans="1:14" x14ac:dyDescent="0.3">
      <c r="A1278" s="1">
        <v>40554</v>
      </c>
      <c r="B1278">
        <v>32.75</v>
      </c>
      <c r="D1278">
        <f t="shared" si="152"/>
        <v>2</v>
      </c>
      <c r="E1278" s="1">
        <f t="shared" si="153"/>
        <v>40547</v>
      </c>
      <c r="F1278" s="1">
        <f t="shared" si="154"/>
        <v>40546</v>
      </c>
      <c r="G1278" s="1">
        <f t="shared" si="155"/>
        <v>40545</v>
      </c>
      <c r="H1278" s="1">
        <f t="shared" si="156"/>
        <v>40544</v>
      </c>
      <c r="I1278" s="2">
        <f>IF(SUMIFS($B$2:$B$3564,$A$2:$A$3564,"="&amp;E1278)=0,IF(SUMIFS($B$2:$B$3564,$A$2:$A$3564,"="&amp;F1278)=0,IF(SUMIFS($B$2:$B$3564,$A$2:$A$3564,"="&amp;G1278)=0,SUMIFS($B$2:$B$3564,$A$2:$A$3564,"="&amp;H1278),SUMIFS($B$2:$B$3564,$A$2:$A$3564,"="&amp;G1278)),SUMIFS($B$2:$B$3564,$A$2:$A$3564,"="&amp;F1278)),SUMIFS($B$2:$B$3564,$A$2:$A$3564,"="&amp;E1278))</f>
        <v>31</v>
      </c>
      <c r="K1278" s="2">
        <f>SUMIFS($J$2:$J$3564,$A$2:$A$3564,"&gt;"&amp;E1278,$A$2:$A$3564,"&lt;="&amp;A1278)</f>
        <v>0</v>
      </c>
      <c r="L1278" s="2">
        <f t="shared" si="157"/>
        <v>0</v>
      </c>
      <c r="M1278" s="2">
        <f t="shared" si="158"/>
        <v>1</v>
      </c>
      <c r="N1278">
        <f t="shared" si="159"/>
        <v>5.4915757596114636</v>
      </c>
    </row>
    <row r="1279" spans="1:14" x14ac:dyDescent="0.3">
      <c r="A1279" s="1">
        <v>40555</v>
      </c>
      <c r="B1279">
        <v>32.020000000000003</v>
      </c>
      <c r="D1279">
        <f t="shared" si="152"/>
        <v>3</v>
      </c>
      <c r="E1279" s="1">
        <f t="shared" si="153"/>
        <v>40548</v>
      </c>
      <c r="F1279" s="1">
        <f t="shared" si="154"/>
        <v>40547</v>
      </c>
      <c r="G1279" s="1">
        <f t="shared" si="155"/>
        <v>40546</v>
      </c>
      <c r="H1279" s="1">
        <f t="shared" si="156"/>
        <v>40545</v>
      </c>
      <c r="I1279" s="2">
        <f>IF(SUMIFS($B$2:$B$3564,$A$2:$A$3564,"="&amp;E1279)=0,IF(SUMIFS($B$2:$B$3564,$A$2:$A$3564,"="&amp;F1279)=0,IF(SUMIFS($B$2:$B$3564,$A$2:$A$3564,"="&amp;G1279)=0,SUMIFS($B$2:$B$3564,$A$2:$A$3564,"="&amp;H1279),SUMIFS($B$2:$B$3564,$A$2:$A$3564,"="&amp;G1279)),SUMIFS($B$2:$B$3564,$A$2:$A$3564,"="&amp;F1279)),SUMIFS($B$2:$B$3564,$A$2:$A$3564,"="&amp;E1279))</f>
        <v>32.200000000000003</v>
      </c>
      <c r="K1279" s="2">
        <f>SUMIFS($J$2:$J$3564,$A$2:$A$3564,"&gt;"&amp;E1279,$A$2:$A$3564,"&lt;="&amp;A1279)</f>
        <v>0</v>
      </c>
      <c r="L1279" s="2">
        <f t="shared" si="157"/>
        <v>0</v>
      </c>
      <c r="M1279" s="2">
        <f t="shared" si="158"/>
        <v>1</v>
      </c>
      <c r="N1279">
        <f t="shared" si="159"/>
        <v>-0.56057449817939931</v>
      </c>
    </row>
    <row r="1280" spans="1:14" x14ac:dyDescent="0.3">
      <c r="A1280" s="1">
        <v>40556</v>
      </c>
      <c r="B1280">
        <v>32.06</v>
      </c>
      <c r="D1280">
        <f t="shared" si="152"/>
        <v>4</v>
      </c>
      <c r="E1280" s="1">
        <f t="shared" si="153"/>
        <v>40549</v>
      </c>
      <c r="F1280" s="1">
        <f t="shared" si="154"/>
        <v>40548</v>
      </c>
      <c r="G1280" s="1">
        <f t="shared" si="155"/>
        <v>40547</v>
      </c>
      <c r="H1280" s="1">
        <f t="shared" si="156"/>
        <v>40546</v>
      </c>
      <c r="I1280" s="2">
        <f>IF(SUMIFS($B$2:$B$3564,$A$2:$A$3564,"="&amp;E1280)=0,IF(SUMIFS($B$2:$B$3564,$A$2:$A$3564,"="&amp;F1280)=0,IF(SUMIFS($B$2:$B$3564,$A$2:$A$3564,"="&amp;G1280)=0,SUMIFS($B$2:$B$3564,$A$2:$A$3564,"="&amp;H1280),SUMIFS($B$2:$B$3564,$A$2:$A$3564,"="&amp;G1280)),SUMIFS($B$2:$B$3564,$A$2:$A$3564,"="&amp;F1280)),SUMIFS($B$2:$B$3564,$A$2:$A$3564,"="&amp;E1280))</f>
        <v>30.24</v>
      </c>
      <c r="K1280" s="2">
        <f>SUMIFS($J$2:$J$3564,$A$2:$A$3564,"&gt;"&amp;E1280,$A$2:$A$3564,"&lt;="&amp;A1280)</f>
        <v>0</v>
      </c>
      <c r="L1280" s="2">
        <f t="shared" si="157"/>
        <v>0</v>
      </c>
      <c r="M1280" s="2">
        <f t="shared" si="158"/>
        <v>1</v>
      </c>
      <c r="N1280">
        <f t="shared" si="159"/>
        <v>5.8443595870074789</v>
      </c>
    </row>
    <row r="1281" spans="1:14" x14ac:dyDescent="0.3">
      <c r="A1281" s="1">
        <v>40557</v>
      </c>
      <c r="B1281">
        <v>30.89</v>
      </c>
      <c r="D1281">
        <f t="shared" si="152"/>
        <v>5</v>
      </c>
      <c r="E1281" s="1">
        <f t="shared" si="153"/>
        <v>40550</v>
      </c>
      <c r="F1281" s="1">
        <f t="shared" si="154"/>
        <v>40549</v>
      </c>
      <c r="G1281" s="1">
        <f t="shared" si="155"/>
        <v>40548</v>
      </c>
      <c r="H1281" s="1">
        <f t="shared" si="156"/>
        <v>40547</v>
      </c>
      <c r="I1281" s="2">
        <f>IF(SUMIFS($B$2:$B$3564,$A$2:$A$3564,"="&amp;E1281)=0,IF(SUMIFS($B$2:$B$3564,$A$2:$A$3564,"="&amp;F1281)=0,IF(SUMIFS($B$2:$B$3564,$A$2:$A$3564,"="&amp;G1281)=0,SUMIFS($B$2:$B$3564,$A$2:$A$3564,"="&amp;H1281),SUMIFS($B$2:$B$3564,$A$2:$A$3564,"="&amp;G1281)),SUMIFS($B$2:$B$3564,$A$2:$A$3564,"="&amp;F1281)),SUMIFS($B$2:$B$3564,$A$2:$A$3564,"="&amp;E1281))</f>
        <v>31.53</v>
      </c>
      <c r="K1281" s="2">
        <f>SUMIFS($J$2:$J$3564,$A$2:$A$3564,"&gt;"&amp;E1281,$A$2:$A$3564,"&lt;="&amp;A1281)</f>
        <v>0</v>
      </c>
      <c r="L1281" s="2">
        <f t="shared" si="157"/>
        <v>0</v>
      </c>
      <c r="M1281" s="2">
        <f t="shared" si="158"/>
        <v>1</v>
      </c>
      <c r="N1281">
        <f t="shared" si="159"/>
        <v>-2.0506966626479115</v>
      </c>
    </row>
    <row r="1282" spans="1:14" x14ac:dyDescent="0.3">
      <c r="A1282" s="1">
        <v>40561</v>
      </c>
      <c r="B1282">
        <v>31.12</v>
      </c>
      <c r="D1282">
        <f t="shared" si="152"/>
        <v>2</v>
      </c>
      <c r="E1282" s="1">
        <f t="shared" si="153"/>
        <v>40554</v>
      </c>
      <c r="F1282" s="1">
        <f t="shared" si="154"/>
        <v>40553</v>
      </c>
      <c r="G1282" s="1">
        <f t="shared" si="155"/>
        <v>40552</v>
      </c>
      <c r="H1282" s="1">
        <f t="shared" si="156"/>
        <v>40551</v>
      </c>
      <c r="I1282" s="2">
        <f>IF(SUMIFS($B$2:$B$3564,$A$2:$A$3564,"="&amp;E1282)=0,IF(SUMIFS($B$2:$B$3564,$A$2:$A$3564,"="&amp;F1282)=0,IF(SUMIFS($B$2:$B$3564,$A$2:$A$3564,"="&amp;G1282)=0,SUMIFS($B$2:$B$3564,$A$2:$A$3564,"="&amp;H1282),SUMIFS($B$2:$B$3564,$A$2:$A$3564,"="&amp;G1282)),SUMIFS($B$2:$B$3564,$A$2:$A$3564,"="&amp;F1282)),SUMIFS($B$2:$B$3564,$A$2:$A$3564,"="&amp;E1282))</f>
        <v>32.75</v>
      </c>
      <c r="K1282" s="2">
        <f>SUMIFS($J$2:$J$3564,$A$2:$A$3564,"&gt;"&amp;E1282,$A$2:$A$3564,"&lt;="&amp;A1282)</f>
        <v>0</v>
      </c>
      <c r="L1282" s="2">
        <f t="shared" si="157"/>
        <v>0</v>
      </c>
      <c r="M1282" s="2">
        <f t="shared" si="158"/>
        <v>1</v>
      </c>
      <c r="N1282">
        <f t="shared" si="159"/>
        <v>-5.1052262771069996</v>
      </c>
    </row>
    <row r="1283" spans="1:14" x14ac:dyDescent="0.3">
      <c r="A1283" s="1">
        <v>40562</v>
      </c>
      <c r="B1283">
        <v>31.18</v>
      </c>
      <c r="D1283">
        <f t="shared" ref="D1283:D1346" si="160">WEEKDAY(A1283,2)</f>
        <v>3</v>
      </c>
      <c r="E1283" s="1">
        <f t="shared" si="153"/>
        <v>40555</v>
      </c>
      <c r="F1283" s="1">
        <f t="shared" si="154"/>
        <v>40554</v>
      </c>
      <c r="G1283" s="1">
        <f t="shared" si="155"/>
        <v>40553</v>
      </c>
      <c r="H1283" s="1">
        <f t="shared" si="156"/>
        <v>40552</v>
      </c>
      <c r="I1283" s="2">
        <f>IF(SUMIFS($B$2:$B$3564,$A$2:$A$3564,"="&amp;E1283)=0,IF(SUMIFS($B$2:$B$3564,$A$2:$A$3564,"="&amp;F1283)=0,IF(SUMIFS($B$2:$B$3564,$A$2:$A$3564,"="&amp;G1283)=0,SUMIFS($B$2:$B$3564,$A$2:$A$3564,"="&amp;H1283),SUMIFS($B$2:$B$3564,$A$2:$A$3564,"="&amp;G1283)),SUMIFS($B$2:$B$3564,$A$2:$A$3564,"="&amp;F1283)),SUMIFS($B$2:$B$3564,$A$2:$A$3564,"="&amp;E1283))</f>
        <v>32.020000000000003</v>
      </c>
      <c r="K1283" s="2">
        <f>SUMIFS($J$2:$J$3564,$A$2:$A$3564,"&gt;"&amp;E1283,$A$2:$A$3564,"&lt;="&amp;A1283)</f>
        <v>0</v>
      </c>
      <c r="L1283" s="2">
        <f t="shared" si="157"/>
        <v>0</v>
      </c>
      <c r="M1283" s="2">
        <f t="shared" si="158"/>
        <v>1</v>
      </c>
      <c r="N1283">
        <f t="shared" si="159"/>
        <v>-2.6583843938938241</v>
      </c>
    </row>
    <row r="1284" spans="1:14" x14ac:dyDescent="0.3">
      <c r="A1284" s="1">
        <v>40563</v>
      </c>
      <c r="B1284">
        <v>31.31</v>
      </c>
      <c r="D1284">
        <f t="shared" si="160"/>
        <v>4</v>
      </c>
      <c r="E1284" s="1">
        <f t="shared" si="153"/>
        <v>40556</v>
      </c>
      <c r="F1284" s="1">
        <f t="shared" si="154"/>
        <v>40555</v>
      </c>
      <c r="G1284" s="1">
        <f t="shared" si="155"/>
        <v>40554</v>
      </c>
      <c r="H1284" s="1">
        <f t="shared" si="156"/>
        <v>40553</v>
      </c>
      <c r="I1284" s="2">
        <f>IF(SUMIFS($B$2:$B$3564,$A$2:$A$3564,"="&amp;E1284)=0,IF(SUMIFS($B$2:$B$3564,$A$2:$A$3564,"="&amp;F1284)=0,IF(SUMIFS($B$2:$B$3564,$A$2:$A$3564,"="&amp;G1284)=0,SUMIFS($B$2:$B$3564,$A$2:$A$3564,"="&amp;H1284),SUMIFS($B$2:$B$3564,$A$2:$A$3564,"="&amp;G1284)),SUMIFS($B$2:$B$3564,$A$2:$A$3564,"="&amp;F1284)),SUMIFS($B$2:$B$3564,$A$2:$A$3564,"="&amp;E1284))</f>
        <v>32.06</v>
      </c>
      <c r="K1284" s="2">
        <f>SUMIFS($J$2:$J$3564,$A$2:$A$3564,"&gt;"&amp;E1284,$A$2:$A$3564,"&lt;="&amp;A1284)</f>
        <v>0</v>
      </c>
      <c r="L1284" s="2">
        <f t="shared" si="157"/>
        <v>0</v>
      </c>
      <c r="M1284" s="2">
        <f t="shared" si="158"/>
        <v>1</v>
      </c>
      <c r="N1284">
        <f t="shared" si="159"/>
        <v>-2.3671611843092646</v>
      </c>
    </row>
    <row r="1285" spans="1:14" x14ac:dyDescent="0.3">
      <c r="A1285" s="1">
        <v>40564</v>
      </c>
      <c r="B1285">
        <v>32.33</v>
      </c>
      <c r="D1285">
        <f t="shared" si="160"/>
        <v>5</v>
      </c>
      <c r="E1285" s="1">
        <f t="shared" si="153"/>
        <v>40557</v>
      </c>
      <c r="F1285" s="1">
        <f t="shared" si="154"/>
        <v>40556</v>
      </c>
      <c r="G1285" s="1">
        <f t="shared" si="155"/>
        <v>40555</v>
      </c>
      <c r="H1285" s="1">
        <f t="shared" si="156"/>
        <v>40554</v>
      </c>
      <c r="I1285" s="2">
        <f>IF(SUMIFS($B$2:$B$3564,$A$2:$A$3564,"="&amp;E1285)=0,IF(SUMIFS($B$2:$B$3564,$A$2:$A$3564,"="&amp;F1285)=0,IF(SUMIFS($B$2:$B$3564,$A$2:$A$3564,"="&amp;G1285)=0,SUMIFS($B$2:$B$3564,$A$2:$A$3564,"="&amp;H1285),SUMIFS($B$2:$B$3564,$A$2:$A$3564,"="&amp;G1285)),SUMIFS($B$2:$B$3564,$A$2:$A$3564,"="&amp;F1285)),SUMIFS($B$2:$B$3564,$A$2:$A$3564,"="&amp;E1285))</f>
        <v>30.89</v>
      </c>
      <c r="K1285" s="2">
        <f>SUMIFS($J$2:$J$3564,$A$2:$A$3564,"&gt;"&amp;E1285,$A$2:$A$3564,"&lt;="&amp;A1285)</f>
        <v>0</v>
      </c>
      <c r="L1285" s="2">
        <f t="shared" si="157"/>
        <v>0</v>
      </c>
      <c r="M1285" s="2">
        <f t="shared" si="158"/>
        <v>1</v>
      </c>
      <c r="N1285">
        <f t="shared" si="159"/>
        <v>4.5563084806851322</v>
      </c>
    </row>
    <row r="1286" spans="1:14" x14ac:dyDescent="0.3">
      <c r="A1286" s="1">
        <v>40567</v>
      </c>
      <c r="B1286">
        <v>32.31</v>
      </c>
      <c r="D1286">
        <f t="shared" si="160"/>
        <v>1</v>
      </c>
      <c r="E1286" s="1">
        <f t="shared" si="153"/>
        <v>40560</v>
      </c>
      <c r="F1286" s="1">
        <f t="shared" si="154"/>
        <v>40559</v>
      </c>
      <c r="G1286" s="1">
        <f t="shared" si="155"/>
        <v>40558</v>
      </c>
      <c r="H1286" s="1">
        <f t="shared" si="156"/>
        <v>40557</v>
      </c>
      <c r="I1286" s="2">
        <f>IF(SUMIFS($B$2:$B$3564,$A$2:$A$3564,"="&amp;E1286)=0,IF(SUMIFS($B$2:$B$3564,$A$2:$A$3564,"="&amp;F1286)=0,IF(SUMIFS($B$2:$B$3564,$A$2:$A$3564,"="&amp;G1286)=0,SUMIFS($B$2:$B$3564,$A$2:$A$3564,"="&amp;H1286),SUMIFS($B$2:$B$3564,$A$2:$A$3564,"="&amp;G1286)),SUMIFS($B$2:$B$3564,$A$2:$A$3564,"="&amp;F1286)),SUMIFS($B$2:$B$3564,$A$2:$A$3564,"="&amp;E1286))</f>
        <v>30.89</v>
      </c>
      <c r="K1286" s="2">
        <f>SUMIFS($J$2:$J$3564,$A$2:$A$3564,"&gt;"&amp;E1286,$A$2:$A$3564,"&lt;="&amp;A1286)</f>
        <v>0</v>
      </c>
      <c r="L1286" s="2">
        <f t="shared" si="157"/>
        <v>0</v>
      </c>
      <c r="M1286" s="2">
        <f t="shared" si="158"/>
        <v>1</v>
      </c>
      <c r="N1286">
        <f t="shared" si="159"/>
        <v>4.4944272905916582</v>
      </c>
    </row>
    <row r="1287" spans="1:14" x14ac:dyDescent="0.3">
      <c r="A1287" s="1">
        <v>40568</v>
      </c>
      <c r="B1287">
        <v>31.84</v>
      </c>
      <c r="D1287">
        <f t="shared" si="160"/>
        <v>2</v>
      </c>
      <c r="E1287" s="1">
        <f t="shared" si="153"/>
        <v>40561</v>
      </c>
      <c r="F1287" s="1">
        <f t="shared" si="154"/>
        <v>40560</v>
      </c>
      <c r="G1287" s="1">
        <f t="shared" si="155"/>
        <v>40559</v>
      </c>
      <c r="H1287" s="1">
        <f t="shared" si="156"/>
        <v>40558</v>
      </c>
      <c r="I1287" s="2">
        <f>IF(SUMIFS($B$2:$B$3564,$A$2:$A$3564,"="&amp;E1287)=0,IF(SUMIFS($B$2:$B$3564,$A$2:$A$3564,"="&amp;F1287)=0,IF(SUMIFS($B$2:$B$3564,$A$2:$A$3564,"="&amp;G1287)=0,SUMIFS($B$2:$B$3564,$A$2:$A$3564,"="&amp;H1287),SUMIFS($B$2:$B$3564,$A$2:$A$3564,"="&amp;G1287)),SUMIFS($B$2:$B$3564,$A$2:$A$3564,"="&amp;F1287)),SUMIFS($B$2:$B$3564,$A$2:$A$3564,"="&amp;E1287))</f>
        <v>31.12</v>
      </c>
      <c r="K1287" s="2">
        <f>SUMIFS($J$2:$J$3564,$A$2:$A$3564,"&gt;"&amp;E1287,$A$2:$A$3564,"&lt;="&amp;A1287)</f>
        <v>0</v>
      </c>
      <c r="L1287" s="2">
        <f t="shared" si="157"/>
        <v>0</v>
      </c>
      <c r="M1287" s="2">
        <f t="shared" si="158"/>
        <v>1</v>
      </c>
      <c r="N1287">
        <f t="shared" si="159"/>
        <v>2.2872661665991312</v>
      </c>
    </row>
    <row r="1288" spans="1:14" x14ac:dyDescent="0.3">
      <c r="A1288" s="1">
        <v>40569</v>
      </c>
      <c r="B1288">
        <v>33.130000000000003</v>
      </c>
      <c r="D1288">
        <f t="shared" si="160"/>
        <v>3</v>
      </c>
      <c r="E1288" s="1">
        <f t="shared" ref="E1288:E1351" si="161">A1288-7</f>
        <v>40562</v>
      </c>
      <c r="F1288" s="1">
        <f t="shared" si="154"/>
        <v>40561</v>
      </c>
      <c r="G1288" s="1">
        <f t="shared" si="155"/>
        <v>40560</v>
      </c>
      <c r="H1288" s="1">
        <f t="shared" si="156"/>
        <v>40559</v>
      </c>
      <c r="I1288" s="2">
        <f>IF(SUMIFS($B$2:$B$3564,$A$2:$A$3564,"="&amp;E1288)=0,IF(SUMIFS($B$2:$B$3564,$A$2:$A$3564,"="&amp;F1288)=0,IF(SUMIFS($B$2:$B$3564,$A$2:$A$3564,"="&amp;G1288)=0,SUMIFS($B$2:$B$3564,$A$2:$A$3564,"="&amp;H1288),SUMIFS($B$2:$B$3564,$A$2:$A$3564,"="&amp;G1288)),SUMIFS($B$2:$B$3564,$A$2:$A$3564,"="&amp;F1288)),SUMIFS($B$2:$B$3564,$A$2:$A$3564,"="&amp;E1288))</f>
        <v>31.18</v>
      </c>
      <c r="K1288" s="2">
        <f>SUMIFS($J$2:$J$3564,$A$2:$A$3564,"&gt;"&amp;E1288,$A$2:$A$3564,"&lt;="&amp;A1288)</f>
        <v>0</v>
      </c>
      <c r="L1288" s="2">
        <f t="shared" si="157"/>
        <v>0</v>
      </c>
      <c r="M1288" s="2">
        <f t="shared" si="158"/>
        <v>1</v>
      </c>
      <c r="N1288">
        <f t="shared" si="159"/>
        <v>6.0662352682174205</v>
      </c>
    </row>
    <row r="1289" spans="1:14" x14ac:dyDescent="0.3">
      <c r="A1289" s="1">
        <v>40570</v>
      </c>
      <c r="B1289">
        <v>34.18</v>
      </c>
      <c r="D1289">
        <f t="shared" si="160"/>
        <v>4</v>
      </c>
      <c r="E1289" s="1">
        <f t="shared" si="161"/>
        <v>40563</v>
      </c>
      <c r="F1289" s="1">
        <f t="shared" ref="F1289:F1352" si="162">E1289-1</f>
        <v>40562</v>
      </c>
      <c r="G1289" s="1">
        <f t="shared" ref="G1289:G1352" si="163">E1289-2</f>
        <v>40561</v>
      </c>
      <c r="H1289" s="1">
        <f t="shared" ref="H1289:H1352" si="164">E1289-3</f>
        <v>40560</v>
      </c>
      <c r="I1289" s="2">
        <f>IF(SUMIFS($B$2:$B$3564,$A$2:$A$3564,"="&amp;E1289)=0,IF(SUMIFS($B$2:$B$3564,$A$2:$A$3564,"="&amp;F1289)=0,IF(SUMIFS($B$2:$B$3564,$A$2:$A$3564,"="&amp;G1289)=0,SUMIFS($B$2:$B$3564,$A$2:$A$3564,"="&amp;H1289),SUMIFS($B$2:$B$3564,$A$2:$A$3564,"="&amp;G1289)),SUMIFS($B$2:$B$3564,$A$2:$A$3564,"="&amp;F1289)),SUMIFS($B$2:$B$3564,$A$2:$A$3564,"="&amp;E1289))</f>
        <v>31.31</v>
      </c>
      <c r="K1289" s="2">
        <f>SUMIFS($J$2:$J$3564,$A$2:$A$3564,"&gt;"&amp;E1289,$A$2:$A$3564,"&lt;="&amp;A1289)</f>
        <v>0</v>
      </c>
      <c r="L1289" s="2">
        <f t="shared" si="157"/>
        <v>0</v>
      </c>
      <c r="M1289" s="2">
        <f t="shared" si="158"/>
        <v>1</v>
      </c>
      <c r="N1289">
        <f t="shared" si="159"/>
        <v>8.7703142349130534</v>
      </c>
    </row>
    <row r="1290" spans="1:14" x14ac:dyDescent="0.3">
      <c r="A1290" s="1">
        <v>40571</v>
      </c>
      <c r="B1290">
        <v>33.94</v>
      </c>
      <c r="D1290">
        <f t="shared" si="160"/>
        <v>5</v>
      </c>
      <c r="E1290" s="1">
        <f t="shared" si="161"/>
        <v>40564</v>
      </c>
      <c r="F1290" s="1">
        <f t="shared" si="162"/>
        <v>40563</v>
      </c>
      <c r="G1290" s="1">
        <f t="shared" si="163"/>
        <v>40562</v>
      </c>
      <c r="H1290" s="1">
        <f t="shared" si="164"/>
        <v>40561</v>
      </c>
      <c r="I1290" s="2">
        <f>IF(SUMIFS($B$2:$B$3564,$A$2:$A$3564,"="&amp;E1290)=0,IF(SUMIFS($B$2:$B$3564,$A$2:$A$3564,"="&amp;F1290)=0,IF(SUMIFS($B$2:$B$3564,$A$2:$A$3564,"="&amp;G1290)=0,SUMIFS($B$2:$B$3564,$A$2:$A$3564,"="&amp;H1290),SUMIFS($B$2:$B$3564,$A$2:$A$3564,"="&amp;G1290)),SUMIFS($B$2:$B$3564,$A$2:$A$3564,"="&amp;F1290)),SUMIFS($B$2:$B$3564,$A$2:$A$3564,"="&amp;E1290))</f>
        <v>32.33</v>
      </c>
      <c r="K1290" s="2">
        <f>SUMIFS($J$2:$J$3564,$A$2:$A$3564,"&gt;"&amp;E1290,$A$2:$A$3564,"&lt;="&amp;A1290)</f>
        <v>0</v>
      </c>
      <c r="L1290" s="2">
        <f t="shared" ref="L1290:L1353" si="165">IF(K1290&lt;&gt;0,LOOKUP(K1290,C1284:C1290,B1284:B1290),0)</f>
        <v>0</v>
      </c>
      <c r="M1290" s="2">
        <f t="shared" ref="M1290:M1353" si="166">IF(K1290&lt;&gt;0,L1290/K1290,1)</f>
        <v>1</v>
      </c>
      <c r="N1290">
        <f t="shared" ref="N1290:N1353" si="167">LN(B1290*M1290/I1290)*100</f>
        <v>4.8598668068738489</v>
      </c>
    </row>
    <row r="1291" spans="1:14" x14ac:dyDescent="0.3">
      <c r="A1291" s="1">
        <v>40574</v>
      </c>
      <c r="B1291">
        <v>33.97</v>
      </c>
      <c r="D1291">
        <f t="shared" si="160"/>
        <v>1</v>
      </c>
      <c r="E1291" s="1">
        <f t="shared" si="161"/>
        <v>40567</v>
      </c>
      <c r="F1291" s="1">
        <f t="shared" si="162"/>
        <v>40566</v>
      </c>
      <c r="G1291" s="1">
        <f t="shared" si="163"/>
        <v>40565</v>
      </c>
      <c r="H1291" s="1">
        <f t="shared" si="164"/>
        <v>40564</v>
      </c>
      <c r="I1291" s="2">
        <f>IF(SUMIFS($B$2:$B$3564,$A$2:$A$3564,"="&amp;E1291)=0,IF(SUMIFS($B$2:$B$3564,$A$2:$A$3564,"="&amp;F1291)=0,IF(SUMIFS($B$2:$B$3564,$A$2:$A$3564,"="&amp;G1291)=0,SUMIFS($B$2:$B$3564,$A$2:$A$3564,"="&amp;H1291),SUMIFS($B$2:$B$3564,$A$2:$A$3564,"="&amp;G1291)),SUMIFS($B$2:$B$3564,$A$2:$A$3564,"="&amp;F1291)),SUMIFS($B$2:$B$3564,$A$2:$A$3564,"="&amp;E1291))</f>
        <v>32.31</v>
      </c>
      <c r="K1291" s="2">
        <f>SUMIFS($J$2:$J$3564,$A$2:$A$3564,"&gt;"&amp;E1291,$A$2:$A$3564,"&lt;="&amp;A1291)</f>
        <v>0</v>
      </c>
      <c r="L1291" s="2">
        <f t="shared" si="165"/>
        <v>0</v>
      </c>
      <c r="M1291" s="2">
        <f t="shared" si="166"/>
        <v>1</v>
      </c>
      <c r="N1291">
        <f t="shared" si="167"/>
        <v>5.0101002336085534</v>
      </c>
    </row>
    <row r="1292" spans="1:14" x14ac:dyDescent="0.3">
      <c r="A1292" s="1">
        <v>40575</v>
      </c>
      <c r="B1292">
        <v>33.96</v>
      </c>
      <c r="D1292">
        <f t="shared" si="160"/>
        <v>2</v>
      </c>
      <c r="E1292" s="1">
        <f t="shared" si="161"/>
        <v>40568</v>
      </c>
      <c r="F1292" s="1">
        <f t="shared" si="162"/>
        <v>40567</v>
      </c>
      <c r="G1292" s="1">
        <f t="shared" si="163"/>
        <v>40566</v>
      </c>
      <c r="H1292" s="1">
        <f t="shared" si="164"/>
        <v>40565</v>
      </c>
      <c r="I1292" s="2">
        <f>IF(SUMIFS($B$2:$B$3564,$A$2:$A$3564,"="&amp;E1292)=0,IF(SUMIFS($B$2:$B$3564,$A$2:$A$3564,"="&amp;F1292)=0,IF(SUMIFS($B$2:$B$3564,$A$2:$A$3564,"="&amp;G1292)=0,SUMIFS($B$2:$B$3564,$A$2:$A$3564,"="&amp;H1292),SUMIFS($B$2:$B$3564,$A$2:$A$3564,"="&amp;G1292)),SUMIFS($B$2:$B$3564,$A$2:$A$3564,"="&amp;F1292)),SUMIFS($B$2:$B$3564,$A$2:$A$3564,"="&amp;E1292))</f>
        <v>31.84</v>
      </c>
      <c r="K1292" s="2">
        <f>SUMIFS($J$2:$J$3564,$A$2:$A$3564,"&gt;"&amp;E1292,$A$2:$A$3564,"&lt;="&amp;A1292)</f>
        <v>0</v>
      </c>
      <c r="L1292" s="2">
        <f t="shared" si="165"/>
        <v>0</v>
      </c>
      <c r="M1292" s="2">
        <f t="shared" si="166"/>
        <v>1</v>
      </c>
      <c r="N1292">
        <f t="shared" si="167"/>
        <v>6.4460000466964233</v>
      </c>
    </row>
    <row r="1293" spans="1:14" x14ac:dyDescent="0.3">
      <c r="A1293" s="1">
        <v>40576</v>
      </c>
      <c r="B1293">
        <v>35.31</v>
      </c>
      <c r="D1293">
        <f t="shared" si="160"/>
        <v>3</v>
      </c>
      <c r="E1293" s="1">
        <f t="shared" si="161"/>
        <v>40569</v>
      </c>
      <c r="F1293" s="1">
        <f t="shared" si="162"/>
        <v>40568</v>
      </c>
      <c r="G1293" s="1">
        <f t="shared" si="163"/>
        <v>40567</v>
      </c>
      <c r="H1293" s="1">
        <f t="shared" si="164"/>
        <v>40566</v>
      </c>
      <c r="I1293" s="2">
        <f>IF(SUMIFS($B$2:$B$3564,$A$2:$A$3564,"="&amp;E1293)=0,IF(SUMIFS($B$2:$B$3564,$A$2:$A$3564,"="&amp;F1293)=0,IF(SUMIFS($B$2:$B$3564,$A$2:$A$3564,"="&amp;G1293)=0,SUMIFS($B$2:$B$3564,$A$2:$A$3564,"="&amp;H1293),SUMIFS($B$2:$B$3564,$A$2:$A$3564,"="&amp;G1293)),SUMIFS($B$2:$B$3564,$A$2:$A$3564,"="&amp;F1293)),SUMIFS($B$2:$B$3564,$A$2:$A$3564,"="&amp;E1293))</f>
        <v>33.130000000000003</v>
      </c>
      <c r="K1293" s="2">
        <f>SUMIFS($J$2:$J$3564,$A$2:$A$3564,"&gt;"&amp;E1293,$A$2:$A$3564,"&lt;="&amp;A1293)</f>
        <v>0</v>
      </c>
      <c r="L1293" s="2">
        <f t="shared" si="165"/>
        <v>0</v>
      </c>
      <c r="M1293" s="2">
        <f t="shared" si="166"/>
        <v>1</v>
      </c>
      <c r="N1293">
        <f t="shared" si="167"/>
        <v>6.3726993628490476</v>
      </c>
    </row>
    <row r="1294" spans="1:14" x14ac:dyDescent="0.3">
      <c r="A1294" s="1">
        <v>40577</v>
      </c>
      <c r="B1294">
        <v>32.04</v>
      </c>
      <c r="D1294">
        <f t="shared" si="160"/>
        <v>4</v>
      </c>
      <c r="E1294" s="1">
        <f t="shared" si="161"/>
        <v>40570</v>
      </c>
      <c r="F1294" s="1">
        <f t="shared" si="162"/>
        <v>40569</v>
      </c>
      <c r="G1294" s="1">
        <f t="shared" si="163"/>
        <v>40568</v>
      </c>
      <c r="H1294" s="1">
        <f t="shared" si="164"/>
        <v>40567</v>
      </c>
      <c r="I1294" s="2">
        <f>IF(SUMIFS($B$2:$B$3564,$A$2:$A$3564,"="&amp;E1294)=0,IF(SUMIFS($B$2:$B$3564,$A$2:$A$3564,"="&amp;F1294)=0,IF(SUMIFS($B$2:$B$3564,$A$2:$A$3564,"="&amp;G1294)=0,SUMIFS($B$2:$B$3564,$A$2:$A$3564,"="&amp;H1294),SUMIFS($B$2:$B$3564,$A$2:$A$3564,"="&amp;G1294)),SUMIFS($B$2:$B$3564,$A$2:$A$3564,"="&amp;F1294)),SUMIFS($B$2:$B$3564,$A$2:$A$3564,"="&amp;E1294))</f>
        <v>34.18</v>
      </c>
      <c r="K1294" s="2">
        <f>SUMIFS($J$2:$J$3564,$A$2:$A$3564,"&gt;"&amp;E1294,$A$2:$A$3564,"&lt;="&amp;A1294)</f>
        <v>0</v>
      </c>
      <c r="L1294" s="2">
        <f t="shared" si="165"/>
        <v>0</v>
      </c>
      <c r="M1294" s="2">
        <f t="shared" si="166"/>
        <v>1</v>
      </c>
      <c r="N1294">
        <f t="shared" si="167"/>
        <v>-6.4655555487286378</v>
      </c>
    </row>
    <row r="1295" spans="1:14" x14ac:dyDescent="0.3">
      <c r="A1295" s="1">
        <v>40578</v>
      </c>
      <c r="B1295">
        <v>32.64</v>
      </c>
      <c r="D1295">
        <f t="shared" si="160"/>
        <v>5</v>
      </c>
      <c r="E1295" s="1">
        <f t="shared" si="161"/>
        <v>40571</v>
      </c>
      <c r="F1295" s="1">
        <f t="shared" si="162"/>
        <v>40570</v>
      </c>
      <c r="G1295" s="1">
        <f t="shared" si="163"/>
        <v>40569</v>
      </c>
      <c r="H1295" s="1">
        <f t="shared" si="164"/>
        <v>40568</v>
      </c>
      <c r="I1295" s="2">
        <f>IF(SUMIFS($B$2:$B$3564,$A$2:$A$3564,"="&amp;E1295)=0,IF(SUMIFS($B$2:$B$3564,$A$2:$A$3564,"="&amp;F1295)=0,IF(SUMIFS($B$2:$B$3564,$A$2:$A$3564,"="&amp;G1295)=0,SUMIFS($B$2:$B$3564,$A$2:$A$3564,"="&amp;H1295),SUMIFS($B$2:$B$3564,$A$2:$A$3564,"="&amp;G1295)),SUMIFS($B$2:$B$3564,$A$2:$A$3564,"="&amp;F1295)),SUMIFS($B$2:$B$3564,$A$2:$A$3564,"="&amp;E1295))</f>
        <v>33.94</v>
      </c>
      <c r="K1295" s="2">
        <f>SUMIFS($J$2:$J$3564,$A$2:$A$3564,"&gt;"&amp;E1295,$A$2:$A$3564,"&lt;="&amp;A1295)</f>
        <v>0</v>
      </c>
      <c r="L1295" s="2">
        <f t="shared" si="165"/>
        <v>0</v>
      </c>
      <c r="M1295" s="2">
        <f t="shared" si="166"/>
        <v>1</v>
      </c>
      <c r="N1295">
        <f t="shared" si="167"/>
        <v>-3.9055729710173925</v>
      </c>
    </row>
    <row r="1296" spans="1:14" x14ac:dyDescent="0.3">
      <c r="A1296" s="1">
        <v>40581</v>
      </c>
      <c r="B1296">
        <v>32.68</v>
      </c>
      <c r="D1296">
        <f t="shared" si="160"/>
        <v>1</v>
      </c>
      <c r="E1296" s="1">
        <f t="shared" si="161"/>
        <v>40574</v>
      </c>
      <c r="F1296" s="1">
        <f t="shared" si="162"/>
        <v>40573</v>
      </c>
      <c r="G1296" s="1">
        <f t="shared" si="163"/>
        <v>40572</v>
      </c>
      <c r="H1296" s="1">
        <f t="shared" si="164"/>
        <v>40571</v>
      </c>
      <c r="I1296" s="2">
        <f>IF(SUMIFS($B$2:$B$3564,$A$2:$A$3564,"="&amp;E1296)=0,IF(SUMIFS($B$2:$B$3564,$A$2:$A$3564,"="&amp;F1296)=0,IF(SUMIFS($B$2:$B$3564,$A$2:$A$3564,"="&amp;G1296)=0,SUMIFS($B$2:$B$3564,$A$2:$A$3564,"="&amp;H1296),SUMIFS($B$2:$B$3564,$A$2:$A$3564,"="&amp;G1296)),SUMIFS($B$2:$B$3564,$A$2:$A$3564,"="&amp;F1296)),SUMIFS($B$2:$B$3564,$A$2:$A$3564,"="&amp;E1296))</f>
        <v>33.97</v>
      </c>
      <c r="K1296" s="2">
        <f>SUMIFS($J$2:$J$3564,$A$2:$A$3564,"&gt;"&amp;E1296,$A$2:$A$3564,"&lt;="&amp;A1296)</f>
        <v>0</v>
      </c>
      <c r="L1296" s="2">
        <f t="shared" si="165"/>
        <v>0</v>
      </c>
      <c r="M1296" s="2">
        <f t="shared" si="166"/>
        <v>1</v>
      </c>
      <c r="N1296">
        <f t="shared" si="167"/>
        <v>-3.8714512180690392</v>
      </c>
    </row>
    <row r="1297" spans="1:14" x14ac:dyDescent="0.3">
      <c r="A1297" s="1">
        <v>40582</v>
      </c>
      <c r="B1297">
        <v>31.16</v>
      </c>
      <c r="D1297">
        <f t="shared" si="160"/>
        <v>2</v>
      </c>
      <c r="E1297" s="1">
        <f t="shared" si="161"/>
        <v>40575</v>
      </c>
      <c r="F1297" s="1">
        <f t="shared" si="162"/>
        <v>40574</v>
      </c>
      <c r="G1297" s="1">
        <f t="shared" si="163"/>
        <v>40573</v>
      </c>
      <c r="H1297" s="1">
        <f t="shared" si="164"/>
        <v>40572</v>
      </c>
      <c r="I1297" s="2">
        <f>IF(SUMIFS($B$2:$B$3564,$A$2:$A$3564,"="&amp;E1297)=0,IF(SUMIFS($B$2:$B$3564,$A$2:$A$3564,"="&amp;F1297)=0,IF(SUMIFS($B$2:$B$3564,$A$2:$A$3564,"="&amp;G1297)=0,SUMIFS($B$2:$B$3564,$A$2:$A$3564,"="&amp;H1297),SUMIFS($B$2:$B$3564,$A$2:$A$3564,"="&amp;G1297)),SUMIFS($B$2:$B$3564,$A$2:$A$3564,"="&amp;F1297)),SUMIFS($B$2:$B$3564,$A$2:$A$3564,"="&amp;E1297))</f>
        <v>33.96</v>
      </c>
      <c r="K1297" s="2">
        <f>SUMIFS($J$2:$J$3564,$A$2:$A$3564,"&gt;"&amp;E1297,$A$2:$A$3564,"&lt;="&amp;A1297)</f>
        <v>0</v>
      </c>
      <c r="L1297" s="2">
        <f t="shared" si="165"/>
        <v>0</v>
      </c>
      <c r="M1297" s="2">
        <f t="shared" si="166"/>
        <v>1</v>
      </c>
      <c r="N1297">
        <f t="shared" si="167"/>
        <v>-8.6048140440599088</v>
      </c>
    </row>
    <row r="1298" spans="1:14" x14ac:dyDescent="0.3">
      <c r="A1298" s="1">
        <v>40583</v>
      </c>
      <c r="B1298">
        <v>31.5</v>
      </c>
      <c r="C1298">
        <v>29.73</v>
      </c>
      <c r="D1298">
        <f t="shared" si="160"/>
        <v>3</v>
      </c>
      <c r="E1298" s="1">
        <f t="shared" si="161"/>
        <v>40576</v>
      </c>
      <c r="F1298" s="1">
        <f t="shared" si="162"/>
        <v>40575</v>
      </c>
      <c r="G1298" s="1">
        <f t="shared" si="163"/>
        <v>40574</v>
      </c>
      <c r="H1298" s="1">
        <f t="shared" si="164"/>
        <v>40573</v>
      </c>
      <c r="I1298" s="2">
        <f>IF(SUMIFS($B$2:$B$3564,$A$2:$A$3564,"="&amp;E1298)=0,IF(SUMIFS($B$2:$B$3564,$A$2:$A$3564,"="&amp;F1298)=0,IF(SUMIFS($B$2:$B$3564,$A$2:$A$3564,"="&amp;G1298)=0,SUMIFS($B$2:$B$3564,$A$2:$A$3564,"="&amp;H1298),SUMIFS($B$2:$B$3564,$A$2:$A$3564,"="&amp;G1298)),SUMIFS($B$2:$B$3564,$A$2:$A$3564,"="&amp;F1298)),SUMIFS($B$2:$B$3564,$A$2:$A$3564,"="&amp;E1298))</f>
        <v>35.31</v>
      </c>
      <c r="K1298" s="2">
        <f>SUMIFS($J$2:$J$3564,$A$2:$A$3564,"&gt;"&amp;E1298,$A$2:$A$3564,"&lt;="&amp;A1298)</f>
        <v>0</v>
      </c>
      <c r="L1298" s="2">
        <f t="shared" si="165"/>
        <v>0</v>
      </c>
      <c r="M1298" s="2">
        <f t="shared" si="166"/>
        <v>1</v>
      </c>
      <c r="N1298">
        <f t="shared" si="167"/>
        <v>-11.417866410870776</v>
      </c>
    </row>
    <row r="1299" spans="1:14" x14ac:dyDescent="0.3">
      <c r="A1299" s="1">
        <v>40584</v>
      </c>
      <c r="B1299">
        <v>30.19</v>
      </c>
      <c r="D1299">
        <f t="shared" si="160"/>
        <v>4</v>
      </c>
      <c r="E1299" s="1">
        <f t="shared" si="161"/>
        <v>40577</v>
      </c>
      <c r="F1299" s="1">
        <f t="shared" si="162"/>
        <v>40576</v>
      </c>
      <c r="G1299" s="1">
        <f t="shared" si="163"/>
        <v>40575</v>
      </c>
      <c r="H1299" s="1">
        <f t="shared" si="164"/>
        <v>40574</v>
      </c>
      <c r="I1299" s="2">
        <f>IF(SUMIFS($B$2:$B$3564,$A$2:$A$3564,"="&amp;E1299)=0,IF(SUMIFS($B$2:$B$3564,$A$2:$A$3564,"="&amp;F1299)=0,IF(SUMIFS($B$2:$B$3564,$A$2:$A$3564,"="&amp;G1299)=0,SUMIFS($B$2:$B$3564,$A$2:$A$3564,"="&amp;H1299),SUMIFS($B$2:$B$3564,$A$2:$A$3564,"="&amp;G1299)),SUMIFS($B$2:$B$3564,$A$2:$A$3564,"="&amp;F1299)),SUMIFS($B$2:$B$3564,$A$2:$A$3564,"="&amp;E1299))</f>
        <v>32.04</v>
      </c>
      <c r="J1299">
        <v>29.73</v>
      </c>
      <c r="K1299" s="2">
        <f>SUMIFS($J$2:$J$3564,$A$2:$A$3564,"&gt;"&amp;E1299,$A$2:$A$3564,"&lt;="&amp;A1299)</f>
        <v>29.73</v>
      </c>
      <c r="L1299" s="2">
        <f t="shared" si="165"/>
        <v>31.5</v>
      </c>
      <c r="M1299" s="2">
        <f t="shared" si="166"/>
        <v>1.0595358224016145</v>
      </c>
      <c r="N1299">
        <f t="shared" si="167"/>
        <v>-0.16434696598299811</v>
      </c>
    </row>
    <row r="1300" spans="1:14" x14ac:dyDescent="0.3">
      <c r="A1300" s="1">
        <v>40585</v>
      </c>
      <c r="B1300">
        <v>29.39</v>
      </c>
      <c r="D1300">
        <f t="shared" si="160"/>
        <v>5</v>
      </c>
      <c r="E1300" s="1">
        <f t="shared" si="161"/>
        <v>40578</v>
      </c>
      <c r="F1300" s="1">
        <f t="shared" si="162"/>
        <v>40577</v>
      </c>
      <c r="G1300" s="1">
        <f t="shared" si="163"/>
        <v>40576</v>
      </c>
      <c r="H1300" s="1">
        <f t="shared" si="164"/>
        <v>40575</v>
      </c>
      <c r="I1300" s="2">
        <f>IF(SUMIFS($B$2:$B$3564,$A$2:$A$3564,"="&amp;E1300)=0,IF(SUMIFS($B$2:$B$3564,$A$2:$A$3564,"="&amp;F1300)=0,IF(SUMIFS($B$2:$B$3564,$A$2:$A$3564,"="&amp;G1300)=0,SUMIFS($B$2:$B$3564,$A$2:$A$3564,"="&amp;H1300),SUMIFS($B$2:$B$3564,$A$2:$A$3564,"="&amp;G1300)),SUMIFS($B$2:$B$3564,$A$2:$A$3564,"="&amp;F1300)),SUMIFS($B$2:$B$3564,$A$2:$A$3564,"="&amp;E1300))</f>
        <v>32.64</v>
      </c>
      <c r="K1300" s="2">
        <f>SUMIFS($J$2:$J$3564,$A$2:$A$3564,"&gt;"&amp;E1300,$A$2:$A$3564,"&lt;="&amp;A1300)</f>
        <v>29.73</v>
      </c>
      <c r="L1300" s="2">
        <f t="shared" si="165"/>
        <v>31.5</v>
      </c>
      <c r="M1300" s="2">
        <f t="shared" si="166"/>
        <v>1.0595358224016145</v>
      </c>
      <c r="N1300">
        <f t="shared" si="167"/>
        <v>-4.7053140843499266</v>
      </c>
    </row>
    <row r="1301" spans="1:14" x14ac:dyDescent="0.3">
      <c r="A1301" s="1">
        <v>40588</v>
      </c>
      <c r="B1301">
        <v>28.78</v>
      </c>
      <c r="D1301">
        <f t="shared" si="160"/>
        <v>1</v>
      </c>
      <c r="E1301" s="1">
        <f t="shared" si="161"/>
        <v>40581</v>
      </c>
      <c r="F1301" s="1">
        <f t="shared" si="162"/>
        <v>40580</v>
      </c>
      <c r="G1301" s="1">
        <f t="shared" si="163"/>
        <v>40579</v>
      </c>
      <c r="H1301" s="1">
        <f t="shared" si="164"/>
        <v>40578</v>
      </c>
      <c r="I1301" s="2">
        <f>IF(SUMIFS($B$2:$B$3564,$A$2:$A$3564,"="&amp;E1301)=0,IF(SUMIFS($B$2:$B$3564,$A$2:$A$3564,"="&amp;F1301)=0,IF(SUMIFS($B$2:$B$3564,$A$2:$A$3564,"="&amp;G1301)=0,SUMIFS($B$2:$B$3564,$A$2:$A$3564,"="&amp;H1301),SUMIFS($B$2:$B$3564,$A$2:$A$3564,"="&amp;G1301)),SUMIFS($B$2:$B$3564,$A$2:$A$3564,"="&amp;F1301)),SUMIFS($B$2:$B$3564,$A$2:$A$3564,"="&amp;E1301))</f>
        <v>32.68</v>
      </c>
      <c r="K1301" s="2">
        <f>SUMIFS($J$2:$J$3564,$A$2:$A$3564,"&gt;"&amp;E1301,$A$2:$A$3564,"&lt;="&amp;A1301)</f>
        <v>29.73</v>
      </c>
      <c r="L1301" s="2">
        <f t="shared" si="165"/>
        <v>31.5</v>
      </c>
      <c r="M1301" s="2">
        <f t="shared" si="166"/>
        <v>1.0595358224016145</v>
      </c>
      <c r="N1301">
        <f t="shared" si="167"/>
        <v>-6.9251659710999318</v>
      </c>
    </row>
    <row r="1302" spans="1:14" x14ac:dyDescent="0.3">
      <c r="A1302" s="1">
        <v>40589</v>
      </c>
      <c r="B1302">
        <v>28.21</v>
      </c>
      <c r="D1302">
        <f t="shared" si="160"/>
        <v>2</v>
      </c>
      <c r="E1302" s="1">
        <f t="shared" si="161"/>
        <v>40582</v>
      </c>
      <c r="F1302" s="1">
        <f t="shared" si="162"/>
        <v>40581</v>
      </c>
      <c r="G1302" s="1">
        <f t="shared" si="163"/>
        <v>40580</v>
      </c>
      <c r="H1302" s="1">
        <f t="shared" si="164"/>
        <v>40579</v>
      </c>
      <c r="I1302" s="2">
        <f>IF(SUMIFS($B$2:$B$3564,$A$2:$A$3564,"="&amp;E1302)=0,IF(SUMIFS($B$2:$B$3564,$A$2:$A$3564,"="&amp;F1302)=0,IF(SUMIFS($B$2:$B$3564,$A$2:$A$3564,"="&amp;G1302)=0,SUMIFS($B$2:$B$3564,$A$2:$A$3564,"="&amp;H1302),SUMIFS($B$2:$B$3564,$A$2:$A$3564,"="&amp;G1302)),SUMIFS($B$2:$B$3564,$A$2:$A$3564,"="&amp;F1302)),SUMIFS($B$2:$B$3564,$A$2:$A$3564,"="&amp;E1302))</f>
        <v>31.16</v>
      </c>
      <c r="K1302" s="2">
        <f>SUMIFS($J$2:$J$3564,$A$2:$A$3564,"&gt;"&amp;E1302,$A$2:$A$3564,"&lt;="&amp;A1302)</f>
        <v>29.73</v>
      </c>
      <c r="L1302" s="2">
        <f t="shared" si="165"/>
        <v>31.5</v>
      </c>
      <c r="M1302" s="2">
        <f t="shared" si="166"/>
        <v>1.0595358224016145</v>
      </c>
      <c r="N1302">
        <f t="shared" si="167"/>
        <v>-4.1627787167061534</v>
      </c>
    </row>
    <row r="1303" spans="1:14" x14ac:dyDescent="0.3">
      <c r="A1303" s="1">
        <v>40590</v>
      </c>
      <c r="B1303">
        <v>29.22</v>
      </c>
      <c r="D1303">
        <f t="shared" si="160"/>
        <v>3</v>
      </c>
      <c r="E1303" s="1">
        <f t="shared" si="161"/>
        <v>40583</v>
      </c>
      <c r="F1303" s="1">
        <f t="shared" si="162"/>
        <v>40582</v>
      </c>
      <c r="G1303" s="1">
        <f t="shared" si="163"/>
        <v>40581</v>
      </c>
      <c r="H1303" s="1">
        <f t="shared" si="164"/>
        <v>40580</v>
      </c>
      <c r="I1303" s="2">
        <f>IF(SUMIFS($B$2:$B$3564,$A$2:$A$3564,"="&amp;E1303)=0,IF(SUMIFS($B$2:$B$3564,$A$2:$A$3564,"="&amp;F1303)=0,IF(SUMIFS($B$2:$B$3564,$A$2:$A$3564,"="&amp;G1303)=0,SUMIFS($B$2:$B$3564,$A$2:$A$3564,"="&amp;H1303),SUMIFS($B$2:$B$3564,$A$2:$A$3564,"="&amp;G1303)),SUMIFS($B$2:$B$3564,$A$2:$A$3564,"="&amp;F1303)),SUMIFS($B$2:$B$3564,$A$2:$A$3564,"="&amp;E1303))</f>
        <v>31.5</v>
      </c>
      <c r="K1303" s="2">
        <f>SUMIFS($J$2:$J$3564,$A$2:$A$3564,"&gt;"&amp;E1303,$A$2:$A$3564,"&lt;="&amp;A1303)</f>
        <v>29.73</v>
      </c>
      <c r="L1303" s="2">
        <f t="shared" si="165"/>
        <v>31.5</v>
      </c>
      <c r="M1303" s="2">
        <f t="shared" si="166"/>
        <v>1.0595358224016145</v>
      </c>
      <c r="N1303">
        <f t="shared" si="167"/>
        <v>-1.730323068745298</v>
      </c>
    </row>
    <row r="1304" spans="1:14" x14ac:dyDescent="0.3">
      <c r="A1304" s="1">
        <v>40591</v>
      </c>
      <c r="B1304">
        <v>28.86</v>
      </c>
      <c r="D1304">
        <f t="shared" si="160"/>
        <v>4</v>
      </c>
      <c r="E1304" s="1">
        <f t="shared" si="161"/>
        <v>40584</v>
      </c>
      <c r="F1304" s="1">
        <f t="shared" si="162"/>
        <v>40583</v>
      </c>
      <c r="G1304" s="1">
        <f t="shared" si="163"/>
        <v>40582</v>
      </c>
      <c r="H1304" s="1">
        <f t="shared" si="164"/>
        <v>40581</v>
      </c>
      <c r="I1304" s="2">
        <f>IF(SUMIFS($B$2:$B$3564,$A$2:$A$3564,"="&amp;E1304)=0,IF(SUMIFS($B$2:$B$3564,$A$2:$A$3564,"="&amp;F1304)=0,IF(SUMIFS($B$2:$B$3564,$A$2:$A$3564,"="&amp;G1304)=0,SUMIFS($B$2:$B$3564,$A$2:$A$3564,"="&amp;H1304),SUMIFS($B$2:$B$3564,$A$2:$A$3564,"="&amp;G1304)),SUMIFS($B$2:$B$3564,$A$2:$A$3564,"="&amp;F1304)),SUMIFS($B$2:$B$3564,$A$2:$A$3564,"="&amp;E1304))</f>
        <v>30.19</v>
      </c>
      <c r="K1304" s="2">
        <f>SUMIFS($J$2:$J$3564,$A$2:$A$3564,"&gt;"&amp;E1304,$A$2:$A$3564,"&lt;="&amp;A1304)</f>
        <v>0</v>
      </c>
      <c r="L1304" s="2">
        <f t="shared" si="165"/>
        <v>0</v>
      </c>
      <c r="M1304" s="2">
        <f t="shared" si="166"/>
        <v>1</v>
      </c>
      <c r="N1304">
        <f t="shared" si="167"/>
        <v>-4.505419037302266</v>
      </c>
    </row>
    <row r="1305" spans="1:14" x14ac:dyDescent="0.3">
      <c r="A1305" s="1">
        <v>40592</v>
      </c>
      <c r="B1305">
        <v>28.42</v>
      </c>
      <c r="D1305">
        <f t="shared" si="160"/>
        <v>5</v>
      </c>
      <c r="E1305" s="1">
        <f t="shared" si="161"/>
        <v>40585</v>
      </c>
      <c r="F1305" s="1">
        <f t="shared" si="162"/>
        <v>40584</v>
      </c>
      <c r="G1305" s="1">
        <f t="shared" si="163"/>
        <v>40583</v>
      </c>
      <c r="H1305" s="1">
        <f t="shared" si="164"/>
        <v>40582</v>
      </c>
      <c r="I1305" s="2">
        <f>IF(SUMIFS($B$2:$B$3564,$A$2:$A$3564,"="&amp;E1305)=0,IF(SUMIFS($B$2:$B$3564,$A$2:$A$3564,"="&amp;F1305)=0,IF(SUMIFS($B$2:$B$3564,$A$2:$A$3564,"="&amp;G1305)=0,SUMIFS($B$2:$B$3564,$A$2:$A$3564,"="&amp;H1305),SUMIFS($B$2:$B$3564,$A$2:$A$3564,"="&amp;G1305)),SUMIFS($B$2:$B$3564,$A$2:$A$3564,"="&amp;F1305)),SUMIFS($B$2:$B$3564,$A$2:$A$3564,"="&amp;E1305))</f>
        <v>29.39</v>
      </c>
      <c r="K1305" s="2">
        <f>SUMIFS($J$2:$J$3564,$A$2:$A$3564,"&gt;"&amp;E1305,$A$2:$A$3564,"&lt;="&amp;A1305)</f>
        <v>0</v>
      </c>
      <c r="L1305" s="2">
        <f t="shared" si="165"/>
        <v>0</v>
      </c>
      <c r="M1305" s="2">
        <f t="shared" si="166"/>
        <v>1</v>
      </c>
      <c r="N1305">
        <f t="shared" si="167"/>
        <v>-3.3561357761871391</v>
      </c>
    </row>
    <row r="1306" spans="1:14" x14ac:dyDescent="0.3">
      <c r="A1306" s="1">
        <v>40596</v>
      </c>
      <c r="B1306">
        <v>28.38</v>
      </c>
      <c r="D1306">
        <f t="shared" si="160"/>
        <v>2</v>
      </c>
      <c r="E1306" s="1">
        <f t="shared" si="161"/>
        <v>40589</v>
      </c>
      <c r="F1306" s="1">
        <f t="shared" si="162"/>
        <v>40588</v>
      </c>
      <c r="G1306" s="1">
        <f t="shared" si="163"/>
        <v>40587</v>
      </c>
      <c r="H1306" s="1">
        <f t="shared" si="164"/>
        <v>40586</v>
      </c>
      <c r="I1306" s="2">
        <f>IF(SUMIFS($B$2:$B$3564,$A$2:$A$3564,"="&amp;E1306)=0,IF(SUMIFS($B$2:$B$3564,$A$2:$A$3564,"="&amp;F1306)=0,IF(SUMIFS($B$2:$B$3564,$A$2:$A$3564,"="&amp;G1306)=0,SUMIFS($B$2:$B$3564,$A$2:$A$3564,"="&amp;H1306),SUMIFS($B$2:$B$3564,$A$2:$A$3564,"="&amp;G1306)),SUMIFS($B$2:$B$3564,$A$2:$A$3564,"="&amp;F1306)),SUMIFS($B$2:$B$3564,$A$2:$A$3564,"="&amp;E1306))</f>
        <v>28.21</v>
      </c>
      <c r="K1306" s="2">
        <f>SUMIFS($J$2:$J$3564,$A$2:$A$3564,"&gt;"&amp;E1306,$A$2:$A$3564,"&lt;="&amp;A1306)</f>
        <v>0</v>
      </c>
      <c r="L1306" s="2">
        <f t="shared" si="165"/>
        <v>0</v>
      </c>
      <c r="M1306" s="2">
        <f t="shared" si="166"/>
        <v>1</v>
      </c>
      <c r="N1306">
        <f t="shared" si="167"/>
        <v>0.60081467179915959</v>
      </c>
    </row>
    <row r="1307" spans="1:14" x14ac:dyDescent="0.3">
      <c r="A1307" s="1">
        <v>40597</v>
      </c>
      <c r="B1307">
        <v>27.36</v>
      </c>
      <c r="D1307">
        <f t="shared" si="160"/>
        <v>3</v>
      </c>
      <c r="E1307" s="1">
        <f t="shared" si="161"/>
        <v>40590</v>
      </c>
      <c r="F1307" s="1">
        <f t="shared" si="162"/>
        <v>40589</v>
      </c>
      <c r="G1307" s="1">
        <f t="shared" si="163"/>
        <v>40588</v>
      </c>
      <c r="H1307" s="1">
        <f t="shared" si="164"/>
        <v>40587</v>
      </c>
      <c r="I1307" s="2">
        <f>IF(SUMIFS($B$2:$B$3564,$A$2:$A$3564,"="&amp;E1307)=0,IF(SUMIFS($B$2:$B$3564,$A$2:$A$3564,"="&amp;F1307)=0,IF(SUMIFS($B$2:$B$3564,$A$2:$A$3564,"="&amp;G1307)=0,SUMIFS($B$2:$B$3564,$A$2:$A$3564,"="&amp;H1307),SUMIFS($B$2:$B$3564,$A$2:$A$3564,"="&amp;G1307)),SUMIFS($B$2:$B$3564,$A$2:$A$3564,"="&amp;F1307)),SUMIFS($B$2:$B$3564,$A$2:$A$3564,"="&amp;E1307))</f>
        <v>29.22</v>
      </c>
      <c r="K1307" s="2">
        <f>SUMIFS($J$2:$J$3564,$A$2:$A$3564,"&gt;"&amp;E1307,$A$2:$A$3564,"&lt;="&amp;A1307)</f>
        <v>0</v>
      </c>
      <c r="L1307" s="2">
        <f t="shared" si="165"/>
        <v>0</v>
      </c>
      <c r="M1307" s="2">
        <f t="shared" si="166"/>
        <v>1</v>
      </c>
      <c r="N1307">
        <f t="shared" si="167"/>
        <v>-6.5771313568203702</v>
      </c>
    </row>
    <row r="1308" spans="1:14" x14ac:dyDescent="0.3">
      <c r="A1308" s="1">
        <v>40598</v>
      </c>
      <c r="B1308">
        <v>27.83</v>
      </c>
      <c r="D1308">
        <f t="shared" si="160"/>
        <v>4</v>
      </c>
      <c r="E1308" s="1">
        <f t="shared" si="161"/>
        <v>40591</v>
      </c>
      <c r="F1308" s="1">
        <f t="shared" si="162"/>
        <v>40590</v>
      </c>
      <c r="G1308" s="1">
        <f t="shared" si="163"/>
        <v>40589</v>
      </c>
      <c r="H1308" s="1">
        <f t="shared" si="164"/>
        <v>40588</v>
      </c>
      <c r="I1308" s="2">
        <f>IF(SUMIFS($B$2:$B$3564,$A$2:$A$3564,"="&amp;E1308)=0,IF(SUMIFS($B$2:$B$3564,$A$2:$A$3564,"="&amp;F1308)=0,IF(SUMIFS($B$2:$B$3564,$A$2:$A$3564,"="&amp;G1308)=0,SUMIFS($B$2:$B$3564,$A$2:$A$3564,"="&amp;H1308),SUMIFS($B$2:$B$3564,$A$2:$A$3564,"="&amp;G1308)),SUMIFS($B$2:$B$3564,$A$2:$A$3564,"="&amp;F1308)),SUMIFS($B$2:$B$3564,$A$2:$A$3564,"="&amp;E1308))</f>
        <v>28.86</v>
      </c>
      <c r="K1308" s="2">
        <f>SUMIFS($J$2:$J$3564,$A$2:$A$3564,"&gt;"&amp;E1308,$A$2:$A$3564,"&lt;="&amp;A1308)</f>
        <v>0</v>
      </c>
      <c r="L1308" s="2">
        <f t="shared" si="165"/>
        <v>0</v>
      </c>
      <c r="M1308" s="2">
        <f t="shared" si="166"/>
        <v>1</v>
      </c>
      <c r="N1308">
        <f t="shared" si="167"/>
        <v>-3.6341977807925412</v>
      </c>
    </row>
    <row r="1309" spans="1:14" x14ac:dyDescent="0.3">
      <c r="A1309" s="1">
        <v>40599</v>
      </c>
      <c r="B1309">
        <v>28.74</v>
      </c>
      <c r="D1309">
        <f t="shared" si="160"/>
        <v>5</v>
      </c>
      <c r="E1309" s="1">
        <f t="shared" si="161"/>
        <v>40592</v>
      </c>
      <c r="F1309" s="1">
        <f t="shared" si="162"/>
        <v>40591</v>
      </c>
      <c r="G1309" s="1">
        <f t="shared" si="163"/>
        <v>40590</v>
      </c>
      <c r="H1309" s="1">
        <f t="shared" si="164"/>
        <v>40589</v>
      </c>
      <c r="I1309" s="2">
        <f>IF(SUMIFS($B$2:$B$3564,$A$2:$A$3564,"="&amp;E1309)=0,IF(SUMIFS($B$2:$B$3564,$A$2:$A$3564,"="&amp;F1309)=0,IF(SUMIFS($B$2:$B$3564,$A$2:$A$3564,"="&amp;G1309)=0,SUMIFS($B$2:$B$3564,$A$2:$A$3564,"="&amp;H1309),SUMIFS($B$2:$B$3564,$A$2:$A$3564,"="&amp;G1309)),SUMIFS($B$2:$B$3564,$A$2:$A$3564,"="&amp;F1309)),SUMIFS($B$2:$B$3564,$A$2:$A$3564,"="&amp;E1309))</f>
        <v>28.42</v>
      </c>
      <c r="K1309" s="2">
        <f>SUMIFS($J$2:$J$3564,$A$2:$A$3564,"&gt;"&amp;E1309,$A$2:$A$3564,"&lt;="&amp;A1309)</f>
        <v>0</v>
      </c>
      <c r="L1309" s="2">
        <f t="shared" si="165"/>
        <v>0</v>
      </c>
      <c r="M1309" s="2">
        <f t="shared" si="166"/>
        <v>1</v>
      </c>
      <c r="N1309">
        <f t="shared" si="167"/>
        <v>1.119675798192415</v>
      </c>
    </row>
    <row r="1310" spans="1:14" x14ac:dyDescent="0.3">
      <c r="A1310" s="1">
        <v>40602</v>
      </c>
      <c r="B1310">
        <v>29.45</v>
      </c>
      <c r="D1310">
        <f t="shared" si="160"/>
        <v>1</v>
      </c>
      <c r="E1310" s="1">
        <f t="shared" si="161"/>
        <v>40595</v>
      </c>
      <c r="F1310" s="1">
        <f t="shared" si="162"/>
        <v>40594</v>
      </c>
      <c r="G1310" s="1">
        <f t="shared" si="163"/>
        <v>40593</v>
      </c>
      <c r="H1310" s="1">
        <f t="shared" si="164"/>
        <v>40592</v>
      </c>
      <c r="I1310" s="2">
        <f>IF(SUMIFS($B$2:$B$3564,$A$2:$A$3564,"="&amp;E1310)=0,IF(SUMIFS($B$2:$B$3564,$A$2:$A$3564,"="&amp;F1310)=0,IF(SUMIFS($B$2:$B$3564,$A$2:$A$3564,"="&amp;G1310)=0,SUMIFS($B$2:$B$3564,$A$2:$A$3564,"="&amp;H1310),SUMIFS($B$2:$B$3564,$A$2:$A$3564,"="&amp;G1310)),SUMIFS($B$2:$B$3564,$A$2:$A$3564,"="&amp;F1310)),SUMIFS($B$2:$B$3564,$A$2:$A$3564,"="&amp;E1310))</f>
        <v>28.42</v>
      </c>
      <c r="K1310" s="2">
        <f>SUMIFS($J$2:$J$3564,$A$2:$A$3564,"&gt;"&amp;E1310,$A$2:$A$3564,"&lt;="&amp;A1310)</f>
        <v>0</v>
      </c>
      <c r="L1310" s="2">
        <f t="shared" si="165"/>
        <v>0</v>
      </c>
      <c r="M1310" s="2">
        <f t="shared" si="166"/>
        <v>1</v>
      </c>
      <c r="N1310">
        <f t="shared" si="167"/>
        <v>3.5600787428640994</v>
      </c>
    </row>
    <row r="1311" spans="1:14" x14ac:dyDescent="0.3">
      <c r="A1311" s="1">
        <v>40603</v>
      </c>
      <c r="B1311">
        <v>29.26</v>
      </c>
      <c r="D1311">
        <f t="shared" si="160"/>
        <v>2</v>
      </c>
      <c r="E1311" s="1">
        <f t="shared" si="161"/>
        <v>40596</v>
      </c>
      <c r="F1311" s="1">
        <f t="shared" si="162"/>
        <v>40595</v>
      </c>
      <c r="G1311" s="1">
        <f t="shared" si="163"/>
        <v>40594</v>
      </c>
      <c r="H1311" s="1">
        <f t="shared" si="164"/>
        <v>40593</v>
      </c>
      <c r="I1311" s="2">
        <f>IF(SUMIFS($B$2:$B$3564,$A$2:$A$3564,"="&amp;E1311)=0,IF(SUMIFS($B$2:$B$3564,$A$2:$A$3564,"="&amp;F1311)=0,IF(SUMIFS($B$2:$B$3564,$A$2:$A$3564,"="&amp;G1311)=0,SUMIFS($B$2:$B$3564,$A$2:$A$3564,"="&amp;H1311),SUMIFS($B$2:$B$3564,$A$2:$A$3564,"="&amp;G1311)),SUMIFS($B$2:$B$3564,$A$2:$A$3564,"="&amp;F1311)),SUMIFS($B$2:$B$3564,$A$2:$A$3564,"="&amp;E1311))</f>
        <v>28.38</v>
      </c>
      <c r="K1311" s="2">
        <f>SUMIFS($J$2:$J$3564,$A$2:$A$3564,"&gt;"&amp;E1311,$A$2:$A$3564,"&lt;="&amp;A1311)</f>
        <v>0</v>
      </c>
      <c r="L1311" s="2">
        <f t="shared" si="165"/>
        <v>0</v>
      </c>
      <c r="M1311" s="2">
        <f t="shared" si="166"/>
        <v>1</v>
      </c>
      <c r="N1311">
        <f t="shared" si="167"/>
        <v>3.05367238600817</v>
      </c>
    </row>
    <row r="1312" spans="1:14" x14ac:dyDescent="0.3">
      <c r="A1312" s="1">
        <v>40604</v>
      </c>
      <c r="B1312">
        <v>30.38</v>
      </c>
      <c r="D1312">
        <f t="shared" si="160"/>
        <v>3</v>
      </c>
      <c r="E1312" s="1">
        <f t="shared" si="161"/>
        <v>40597</v>
      </c>
      <c r="F1312" s="1">
        <f t="shared" si="162"/>
        <v>40596</v>
      </c>
      <c r="G1312" s="1">
        <f t="shared" si="163"/>
        <v>40595</v>
      </c>
      <c r="H1312" s="1">
        <f t="shared" si="164"/>
        <v>40594</v>
      </c>
      <c r="I1312" s="2">
        <f>IF(SUMIFS($B$2:$B$3564,$A$2:$A$3564,"="&amp;E1312)=0,IF(SUMIFS($B$2:$B$3564,$A$2:$A$3564,"="&amp;F1312)=0,IF(SUMIFS($B$2:$B$3564,$A$2:$A$3564,"="&amp;G1312)=0,SUMIFS($B$2:$B$3564,$A$2:$A$3564,"="&amp;H1312),SUMIFS($B$2:$B$3564,$A$2:$A$3564,"="&amp;G1312)),SUMIFS($B$2:$B$3564,$A$2:$A$3564,"="&amp;F1312)),SUMIFS($B$2:$B$3564,$A$2:$A$3564,"="&amp;E1312))</f>
        <v>27.36</v>
      </c>
      <c r="K1312" s="2">
        <f>SUMIFS($J$2:$J$3564,$A$2:$A$3564,"&gt;"&amp;E1312,$A$2:$A$3564,"&lt;="&amp;A1312)</f>
        <v>0</v>
      </c>
      <c r="L1312" s="2">
        <f t="shared" si="165"/>
        <v>0</v>
      </c>
      <c r="M1312" s="2">
        <f t="shared" si="166"/>
        <v>1</v>
      </c>
      <c r="N1312">
        <f t="shared" si="167"/>
        <v>10.470240441327711</v>
      </c>
    </row>
    <row r="1313" spans="1:14" x14ac:dyDescent="0.3">
      <c r="A1313" s="1">
        <v>40605</v>
      </c>
      <c r="B1313">
        <v>30.59</v>
      </c>
      <c r="D1313">
        <f t="shared" si="160"/>
        <v>4</v>
      </c>
      <c r="E1313" s="1">
        <f t="shared" si="161"/>
        <v>40598</v>
      </c>
      <c r="F1313" s="1">
        <f t="shared" si="162"/>
        <v>40597</v>
      </c>
      <c r="G1313" s="1">
        <f t="shared" si="163"/>
        <v>40596</v>
      </c>
      <c r="H1313" s="1">
        <f t="shared" si="164"/>
        <v>40595</v>
      </c>
      <c r="I1313" s="2">
        <f>IF(SUMIFS($B$2:$B$3564,$A$2:$A$3564,"="&amp;E1313)=0,IF(SUMIFS($B$2:$B$3564,$A$2:$A$3564,"="&amp;F1313)=0,IF(SUMIFS($B$2:$B$3564,$A$2:$A$3564,"="&amp;G1313)=0,SUMIFS($B$2:$B$3564,$A$2:$A$3564,"="&amp;H1313),SUMIFS($B$2:$B$3564,$A$2:$A$3564,"="&amp;G1313)),SUMIFS($B$2:$B$3564,$A$2:$A$3564,"="&amp;F1313)),SUMIFS($B$2:$B$3564,$A$2:$A$3564,"="&amp;E1313))</f>
        <v>27.83</v>
      </c>
      <c r="K1313" s="2">
        <f>SUMIFS($J$2:$J$3564,$A$2:$A$3564,"&gt;"&amp;E1313,$A$2:$A$3564,"&lt;="&amp;A1313)</f>
        <v>0</v>
      </c>
      <c r="L1313" s="2">
        <f t="shared" si="165"/>
        <v>0</v>
      </c>
      <c r="M1313" s="2">
        <f t="shared" si="166"/>
        <v>1</v>
      </c>
      <c r="N1313">
        <f t="shared" si="167"/>
        <v>9.4558582625012786</v>
      </c>
    </row>
    <row r="1314" spans="1:14" x14ac:dyDescent="0.3">
      <c r="A1314" s="1">
        <v>40606</v>
      </c>
      <c r="B1314">
        <v>29.88</v>
      </c>
      <c r="D1314">
        <f t="shared" si="160"/>
        <v>5</v>
      </c>
      <c r="E1314" s="1">
        <f t="shared" si="161"/>
        <v>40599</v>
      </c>
      <c r="F1314" s="1">
        <f t="shared" si="162"/>
        <v>40598</v>
      </c>
      <c r="G1314" s="1">
        <f t="shared" si="163"/>
        <v>40597</v>
      </c>
      <c r="H1314" s="1">
        <f t="shared" si="164"/>
        <v>40596</v>
      </c>
      <c r="I1314" s="2">
        <f>IF(SUMIFS($B$2:$B$3564,$A$2:$A$3564,"="&amp;E1314)=0,IF(SUMIFS($B$2:$B$3564,$A$2:$A$3564,"="&amp;F1314)=0,IF(SUMIFS($B$2:$B$3564,$A$2:$A$3564,"="&amp;G1314)=0,SUMIFS($B$2:$B$3564,$A$2:$A$3564,"="&amp;H1314),SUMIFS($B$2:$B$3564,$A$2:$A$3564,"="&amp;G1314)),SUMIFS($B$2:$B$3564,$A$2:$A$3564,"="&amp;F1314)),SUMIFS($B$2:$B$3564,$A$2:$A$3564,"="&amp;E1314))</f>
        <v>28.74</v>
      </c>
      <c r="K1314" s="2">
        <f>SUMIFS($J$2:$J$3564,$A$2:$A$3564,"&gt;"&amp;E1314,$A$2:$A$3564,"&lt;="&amp;A1314)</f>
        <v>0</v>
      </c>
      <c r="L1314" s="2">
        <f t="shared" si="165"/>
        <v>0</v>
      </c>
      <c r="M1314" s="2">
        <f t="shared" si="166"/>
        <v>1</v>
      </c>
      <c r="N1314">
        <f t="shared" si="167"/>
        <v>3.8899479613737813</v>
      </c>
    </row>
    <row r="1315" spans="1:14" x14ac:dyDescent="0.3">
      <c r="A1315" s="1">
        <v>40609</v>
      </c>
      <c r="B1315">
        <v>29.99</v>
      </c>
      <c r="D1315">
        <f t="shared" si="160"/>
        <v>1</v>
      </c>
      <c r="E1315" s="1">
        <f t="shared" si="161"/>
        <v>40602</v>
      </c>
      <c r="F1315" s="1">
        <f t="shared" si="162"/>
        <v>40601</v>
      </c>
      <c r="G1315" s="1">
        <f t="shared" si="163"/>
        <v>40600</v>
      </c>
      <c r="H1315" s="1">
        <f t="shared" si="164"/>
        <v>40599</v>
      </c>
      <c r="I1315" s="2">
        <f>IF(SUMIFS($B$2:$B$3564,$A$2:$A$3564,"="&amp;E1315)=0,IF(SUMIFS($B$2:$B$3564,$A$2:$A$3564,"="&amp;F1315)=0,IF(SUMIFS($B$2:$B$3564,$A$2:$A$3564,"="&amp;G1315)=0,SUMIFS($B$2:$B$3564,$A$2:$A$3564,"="&amp;H1315),SUMIFS($B$2:$B$3564,$A$2:$A$3564,"="&amp;G1315)),SUMIFS($B$2:$B$3564,$A$2:$A$3564,"="&amp;F1315)),SUMIFS($B$2:$B$3564,$A$2:$A$3564,"="&amp;E1315))</f>
        <v>29.45</v>
      </c>
      <c r="K1315" s="2">
        <f>SUMIFS($J$2:$J$3564,$A$2:$A$3564,"&gt;"&amp;E1315,$A$2:$A$3564,"&lt;="&amp;A1315)</f>
        <v>0</v>
      </c>
      <c r="L1315" s="2">
        <f t="shared" si="165"/>
        <v>0</v>
      </c>
      <c r="M1315" s="2">
        <f t="shared" si="166"/>
        <v>1</v>
      </c>
      <c r="N1315">
        <f t="shared" si="167"/>
        <v>1.8170082663321916</v>
      </c>
    </row>
    <row r="1316" spans="1:14" x14ac:dyDescent="0.3">
      <c r="A1316" s="1">
        <v>40610</v>
      </c>
      <c r="B1316">
        <v>30.7</v>
      </c>
      <c r="D1316">
        <f t="shared" si="160"/>
        <v>2</v>
      </c>
      <c r="E1316" s="1">
        <f t="shared" si="161"/>
        <v>40603</v>
      </c>
      <c r="F1316" s="1">
        <f t="shared" si="162"/>
        <v>40602</v>
      </c>
      <c r="G1316" s="1">
        <f t="shared" si="163"/>
        <v>40601</v>
      </c>
      <c r="H1316" s="1">
        <f t="shared" si="164"/>
        <v>40600</v>
      </c>
      <c r="I1316" s="2">
        <f>IF(SUMIFS($B$2:$B$3564,$A$2:$A$3564,"="&amp;E1316)=0,IF(SUMIFS($B$2:$B$3564,$A$2:$A$3564,"="&amp;F1316)=0,IF(SUMIFS($B$2:$B$3564,$A$2:$A$3564,"="&amp;G1316)=0,SUMIFS($B$2:$B$3564,$A$2:$A$3564,"="&amp;H1316),SUMIFS($B$2:$B$3564,$A$2:$A$3564,"="&amp;G1316)),SUMIFS($B$2:$B$3564,$A$2:$A$3564,"="&amp;F1316)),SUMIFS($B$2:$B$3564,$A$2:$A$3564,"="&amp;E1316))</f>
        <v>29.26</v>
      </c>
      <c r="K1316" s="2">
        <f>SUMIFS($J$2:$J$3564,$A$2:$A$3564,"&gt;"&amp;E1316,$A$2:$A$3564,"&lt;="&amp;A1316)</f>
        <v>0</v>
      </c>
      <c r="L1316" s="2">
        <f t="shared" si="165"/>
        <v>0</v>
      </c>
      <c r="M1316" s="2">
        <f t="shared" si="166"/>
        <v>1</v>
      </c>
      <c r="N1316">
        <f t="shared" si="167"/>
        <v>4.8041259001173096</v>
      </c>
    </row>
    <row r="1317" spans="1:14" x14ac:dyDescent="0.3">
      <c r="A1317" s="1">
        <v>40611</v>
      </c>
      <c r="B1317">
        <v>30.42</v>
      </c>
      <c r="D1317">
        <f t="shared" si="160"/>
        <v>3</v>
      </c>
      <c r="E1317" s="1">
        <f t="shared" si="161"/>
        <v>40604</v>
      </c>
      <c r="F1317" s="1">
        <f t="shared" si="162"/>
        <v>40603</v>
      </c>
      <c r="G1317" s="1">
        <f t="shared" si="163"/>
        <v>40602</v>
      </c>
      <c r="H1317" s="1">
        <f t="shared" si="164"/>
        <v>40601</v>
      </c>
      <c r="I1317" s="2">
        <f>IF(SUMIFS($B$2:$B$3564,$A$2:$A$3564,"="&amp;E1317)=0,IF(SUMIFS($B$2:$B$3564,$A$2:$A$3564,"="&amp;F1317)=0,IF(SUMIFS($B$2:$B$3564,$A$2:$A$3564,"="&amp;G1317)=0,SUMIFS($B$2:$B$3564,$A$2:$A$3564,"="&amp;H1317),SUMIFS($B$2:$B$3564,$A$2:$A$3564,"="&amp;G1317)),SUMIFS($B$2:$B$3564,$A$2:$A$3564,"="&amp;F1317)),SUMIFS($B$2:$B$3564,$A$2:$A$3564,"="&amp;E1317))</f>
        <v>30.38</v>
      </c>
      <c r="K1317" s="2">
        <f>SUMIFS($J$2:$J$3564,$A$2:$A$3564,"&gt;"&amp;E1317,$A$2:$A$3564,"&lt;="&amp;A1317)</f>
        <v>0</v>
      </c>
      <c r="L1317" s="2">
        <f t="shared" si="165"/>
        <v>0</v>
      </c>
      <c r="M1317" s="2">
        <f t="shared" si="166"/>
        <v>1</v>
      </c>
      <c r="N1317">
        <f t="shared" si="167"/>
        <v>0.13157896635199931</v>
      </c>
    </row>
    <row r="1318" spans="1:14" x14ac:dyDescent="0.3">
      <c r="A1318" s="1">
        <v>40612</v>
      </c>
      <c r="B1318">
        <v>28.71</v>
      </c>
      <c r="D1318">
        <f t="shared" si="160"/>
        <v>4</v>
      </c>
      <c r="E1318" s="1">
        <f t="shared" si="161"/>
        <v>40605</v>
      </c>
      <c r="F1318" s="1">
        <f t="shared" si="162"/>
        <v>40604</v>
      </c>
      <c r="G1318" s="1">
        <f t="shared" si="163"/>
        <v>40603</v>
      </c>
      <c r="H1318" s="1">
        <f t="shared" si="164"/>
        <v>40602</v>
      </c>
      <c r="I1318" s="2">
        <f>IF(SUMIFS($B$2:$B$3564,$A$2:$A$3564,"="&amp;E1318)=0,IF(SUMIFS($B$2:$B$3564,$A$2:$A$3564,"="&amp;F1318)=0,IF(SUMIFS($B$2:$B$3564,$A$2:$A$3564,"="&amp;G1318)=0,SUMIFS($B$2:$B$3564,$A$2:$A$3564,"="&amp;H1318),SUMIFS($B$2:$B$3564,$A$2:$A$3564,"="&amp;G1318)),SUMIFS($B$2:$B$3564,$A$2:$A$3564,"="&amp;F1318)),SUMIFS($B$2:$B$3564,$A$2:$A$3564,"="&amp;E1318))</f>
        <v>30.59</v>
      </c>
      <c r="K1318" s="2">
        <f>SUMIFS($J$2:$J$3564,$A$2:$A$3564,"&gt;"&amp;E1318,$A$2:$A$3564,"&lt;="&amp;A1318)</f>
        <v>0</v>
      </c>
      <c r="L1318" s="2">
        <f t="shared" si="165"/>
        <v>0</v>
      </c>
      <c r="M1318" s="2">
        <f t="shared" si="166"/>
        <v>1</v>
      </c>
      <c r="N1318">
        <f t="shared" si="167"/>
        <v>-6.3427664029839432</v>
      </c>
    </row>
    <row r="1319" spans="1:14" x14ac:dyDescent="0.3">
      <c r="A1319" s="1">
        <v>40613</v>
      </c>
      <c r="B1319">
        <v>28.86</v>
      </c>
      <c r="D1319">
        <f t="shared" si="160"/>
        <v>5</v>
      </c>
      <c r="E1319" s="1">
        <f t="shared" si="161"/>
        <v>40606</v>
      </c>
      <c r="F1319" s="1">
        <f t="shared" si="162"/>
        <v>40605</v>
      </c>
      <c r="G1319" s="1">
        <f t="shared" si="163"/>
        <v>40604</v>
      </c>
      <c r="H1319" s="1">
        <f t="shared" si="164"/>
        <v>40603</v>
      </c>
      <c r="I1319" s="2">
        <f>IF(SUMIFS($B$2:$B$3564,$A$2:$A$3564,"="&amp;E1319)=0,IF(SUMIFS($B$2:$B$3564,$A$2:$A$3564,"="&amp;F1319)=0,IF(SUMIFS($B$2:$B$3564,$A$2:$A$3564,"="&amp;G1319)=0,SUMIFS($B$2:$B$3564,$A$2:$A$3564,"="&amp;H1319),SUMIFS($B$2:$B$3564,$A$2:$A$3564,"="&amp;G1319)),SUMIFS($B$2:$B$3564,$A$2:$A$3564,"="&amp;F1319)),SUMIFS($B$2:$B$3564,$A$2:$A$3564,"="&amp;E1319))</f>
        <v>29.88</v>
      </c>
      <c r="K1319" s="2">
        <f>SUMIFS($J$2:$J$3564,$A$2:$A$3564,"&gt;"&amp;E1319,$A$2:$A$3564,"&lt;="&amp;A1319)</f>
        <v>0</v>
      </c>
      <c r="L1319" s="2">
        <f t="shared" si="165"/>
        <v>0</v>
      </c>
      <c r="M1319" s="2">
        <f t="shared" si="166"/>
        <v>1</v>
      </c>
      <c r="N1319">
        <f t="shared" si="167"/>
        <v>-3.4732806918891725</v>
      </c>
    </row>
    <row r="1320" spans="1:14" x14ac:dyDescent="0.3">
      <c r="A1320" s="1">
        <v>40616</v>
      </c>
      <c r="B1320">
        <v>27.79</v>
      </c>
      <c r="D1320">
        <f t="shared" si="160"/>
        <v>1</v>
      </c>
      <c r="E1320" s="1">
        <f t="shared" si="161"/>
        <v>40609</v>
      </c>
      <c r="F1320" s="1">
        <f t="shared" si="162"/>
        <v>40608</v>
      </c>
      <c r="G1320" s="1">
        <f t="shared" si="163"/>
        <v>40607</v>
      </c>
      <c r="H1320" s="1">
        <f t="shared" si="164"/>
        <v>40606</v>
      </c>
      <c r="I1320" s="2">
        <f>IF(SUMIFS($B$2:$B$3564,$A$2:$A$3564,"="&amp;E1320)=0,IF(SUMIFS($B$2:$B$3564,$A$2:$A$3564,"="&amp;F1320)=0,IF(SUMIFS($B$2:$B$3564,$A$2:$A$3564,"="&amp;G1320)=0,SUMIFS($B$2:$B$3564,$A$2:$A$3564,"="&amp;H1320),SUMIFS($B$2:$B$3564,$A$2:$A$3564,"="&amp;G1320)),SUMIFS($B$2:$B$3564,$A$2:$A$3564,"="&amp;F1320)),SUMIFS($B$2:$B$3564,$A$2:$A$3564,"="&amp;E1320))</f>
        <v>29.99</v>
      </c>
      <c r="K1320" s="2">
        <f>SUMIFS($J$2:$J$3564,$A$2:$A$3564,"&gt;"&amp;E1320,$A$2:$A$3564,"&lt;="&amp;A1320)</f>
        <v>0</v>
      </c>
      <c r="L1320" s="2">
        <f t="shared" si="165"/>
        <v>0</v>
      </c>
      <c r="M1320" s="2">
        <f t="shared" si="166"/>
        <v>1</v>
      </c>
      <c r="N1320">
        <f t="shared" si="167"/>
        <v>-7.6187749006505321</v>
      </c>
    </row>
    <row r="1321" spans="1:14" x14ac:dyDescent="0.3">
      <c r="A1321" s="1">
        <v>40617</v>
      </c>
      <c r="B1321">
        <v>25.65</v>
      </c>
      <c r="D1321">
        <f t="shared" si="160"/>
        <v>2</v>
      </c>
      <c r="E1321" s="1">
        <f t="shared" si="161"/>
        <v>40610</v>
      </c>
      <c r="F1321" s="1">
        <f t="shared" si="162"/>
        <v>40609</v>
      </c>
      <c r="G1321" s="1">
        <f t="shared" si="163"/>
        <v>40608</v>
      </c>
      <c r="H1321" s="1">
        <f t="shared" si="164"/>
        <v>40607</v>
      </c>
      <c r="I1321" s="2">
        <f>IF(SUMIFS($B$2:$B$3564,$A$2:$A$3564,"="&amp;E1321)=0,IF(SUMIFS($B$2:$B$3564,$A$2:$A$3564,"="&amp;F1321)=0,IF(SUMIFS($B$2:$B$3564,$A$2:$A$3564,"="&amp;G1321)=0,SUMIFS($B$2:$B$3564,$A$2:$A$3564,"="&amp;H1321),SUMIFS($B$2:$B$3564,$A$2:$A$3564,"="&amp;G1321)),SUMIFS($B$2:$B$3564,$A$2:$A$3564,"="&amp;F1321)),SUMIFS($B$2:$B$3564,$A$2:$A$3564,"="&amp;E1321))</f>
        <v>30.7</v>
      </c>
      <c r="K1321" s="2">
        <f>SUMIFS($J$2:$J$3564,$A$2:$A$3564,"&gt;"&amp;E1321,$A$2:$A$3564,"&lt;="&amp;A1321)</f>
        <v>0</v>
      </c>
      <c r="L1321" s="2">
        <f t="shared" si="165"/>
        <v>0</v>
      </c>
      <c r="M1321" s="2">
        <f t="shared" si="166"/>
        <v>1</v>
      </c>
      <c r="N1321">
        <f t="shared" si="167"/>
        <v>-17.971908297637302</v>
      </c>
    </row>
    <row r="1322" spans="1:14" x14ac:dyDescent="0.3">
      <c r="A1322" s="1">
        <v>40618</v>
      </c>
      <c r="B1322">
        <v>25.85</v>
      </c>
      <c r="D1322">
        <f t="shared" si="160"/>
        <v>3</v>
      </c>
      <c r="E1322" s="1">
        <f t="shared" si="161"/>
        <v>40611</v>
      </c>
      <c r="F1322" s="1">
        <f t="shared" si="162"/>
        <v>40610</v>
      </c>
      <c r="G1322" s="1">
        <f t="shared" si="163"/>
        <v>40609</v>
      </c>
      <c r="H1322" s="1">
        <f t="shared" si="164"/>
        <v>40608</v>
      </c>
      <c r="I1322" s="2">
        <f>IF(SUMIFS($B$2:$B$3564,$A$2:$A$3564,"="&amp;E1322)=0,IF(SUMIFS($B$2:$B$3564,$A$2:$A$3564,"="&amp;F1322)=0,IF(SUMIFS($B$2:$B$3564,$A$2:$A$3564,"="&amp;G1322)=0,SUMIFS($B$2:$B$3564,$A$2:$A$3564,"="&amp;H1322),SUMIFS($B$2:$B$3564,$A$2:$A$3564,"="&amp;G1322)),SUMIFS($B$2:$B$3564,$A$2:$A$3564,"="&amp;F1322)),SUMIFS($B$2:$B$3564,$A$2:$A$3564,"="&amp;E1322))</f>
        <v>30.42</v>
      </c>
      <c r="K1322" s="2">
        <f>SUMIFS($J$2:$J$3564,$A$2:$A$3564,"&gt;"&amp;E1322,$A$2:$A$3564,"&lt;="&amp;A1322)</f>
        <v>0</v>
      </c>
      <c r="L1322" s="2">
        <f t="shared" si="165"/>
        <v>0</v>
      </c>
      <c r="M1322" s="2">
        <f t="shared" si="166"/>
        <v>1</v>
      </c>
      <c r="N1322">
        <f t="shared" si="167"/>
        <v>-16.27896858767086</v>
      </c>
    </row>
    <row r="1323" spans="1:14" x14ac:dyDescent="0.3">
      <c r="A1323" s="1">
        <v>40619</v>
      </c>
      <c r="B1323">
        <v>26.74</v>
      </c>
      <c r="D1323">
        <f t="shared" si="160"/>
        <v>4</v>
      </c>
      <c r="E1323" s="1">
        <f t="shared" si="161"/>
        <v>40612</v>
      </c>
      <c r="F1323" s="1">
        <f t="shared" si="162"/>
        <v>40611</v>
      </c>
      <c r="G1323" s="1">
        <f t="shared" si="163"/>
        <v>40610</v>
      </c>
      <c r="H1323" s="1">
        <f t="shared" si="164"/>
        <v>40609</v>
      </c>
      <c r="I1323" s="2">
        <f>IF(SUMIFS($B$2:$B$3564,$A$2:$A$3564,"="&amp;E1323)=0,IF(SUMIFS($B$2:$B$3564,$A$2:$A$3564,"="&amp;F1323)=0,IF(SUMIFS($B$2:$B$3564,$A$2:$A$3564,"="&amp;G1323)=0,SUMIFS($B$2:$B$3564,$A$2:$A$3564,"="&amp;H1323),SUMIFS($B$2:$B$3564,$A$2:$A$3564,"="&amp;G1323)),SUMIFS($B$2:$B$3564,$A$2:$A$3564,"="&amp;F1323)),SUMIFS($B$2:$B$3564,$A$2:$A$3564,"="&amp;E1323))</f>
        <v>28.71</v>
      </c>
      <c r="K1323" s="2">
        <f>SUMIFS($J$2:$J$3564,$A$2:$A$3564,"&gt;"&amp;E1323,$A$2:$A$3564,"&lt;="&amp;A1323)</f>
        <v>0</v>
      </c>
      <c r="L1323" s="2">
        <f t="shared" si="165"/>
        <v>0</v>
      </c>
      <c r="M1323" s="2">
        <f t="shared" si="166"/>
        <v>1</v>
      </c>
      <c r="N1323">
        <f t="shared" si="167"/>
        <v>-7.1084922459175539</v>
      </c>
    </row>
    <row r="1324" spans="1:14" x14ac:dyDescent="0.3">
      <c r="A1324" s="1">
        <v>40620</v>
      </c>
      <c r="B1324">
        <v>27.71</v>
      </c>
      <c r="D1324">
        <f t="shared" si="160"/>
        <v>5</v>
      </c>
      <c r="E1324" s="1">
        <f t="shared" si="161"/>
        <v>40613</v>
      </c>
      <c r="F1324" s="1">
        <f t="shared" si="162"/>
        <v>40612</v>
      </c>
      <c r="G1324" s="1">
        <f t="shared" si="163"/>
        <v>40611</v>
      </c>
      <c r="H1324" s="1">
        <f t="shared" si="164"/>
        <v>40610</v>
      </c>
      <c r="I1324" s="2">
        <f>IF(SUMIFS($B$2:$B$3564,$A$2:$A$3564,"="&amp;E1324)=0,IF(SUMIFS($B$2:$B$3564,$A$2:$A$3564,"="&amp;F1324)=0,IF(SUMIFS($B$2:$B$3564,$A$2:$A$3564,"="&amp;G1324)=0,SUMIFS($B$2:$B$3564,$A$2:$A$3564,"="&amp;H1324),SUMIFS($B$2:$B$3564,$A$2:$A$3564,"="&amp;G1324)),SUMIFS($B$2:$B$3564,$A$2:$A$3564,"="&amp;F1324)),SUMIFS($B$2:$B$3564,$A$2:$A$3564,"="&amp;E1324))</f>
        <v>28.86</v>
      </c>
      <c r="K1324" s="2">
        <f>SUMIFS($J$2:$J$3564,$A$2:$A$3564,"&gt;"&amp;E1324,$A$2:$A$3564,"&lt;="&amp;A1324)</f>
        <v>0</v>
      </c>
      <c r="L1324" s="2">
        <f t="shared" si="165"/>
        <v>0</v>
      </c>
      <c r="M1324" s="2">
        <f t="shared" si="166"/>
        <v>1</v>
      </c>
      <c r="N1324">
        <f t="shared" si="167"/>
        <v>-4.0663194470837656</v>
      </c>
    </row>
    <row r="1325" spans="1:14" x14ac:dyDescent="0.3">
      <c r="A1325" s="1">
        <v>40623</v>
      </c>
      <c r="B1325">
        <v>27.48</v>
      </c>
      <c r="D1325">
        <f t="shared" si="160"/>
        <v>1</v>
      </c>
      <c r="E1325" s="1">
        <f t="shared" si="161"/>
        <v>40616</v>
      </c>
      <c r="F1325" s="1">
        <f t="shared" si="162"/>
        <v>40615</v>
      </c>
      <c r="G1325" s="1">
        <f t="shared" si="163"/>
        <v>40614</v>
      </c>
      <c r="H1325" s="1">
        <f t="shared" si="164"/>
        <v>40613</v>
      </c>
      <c r="I1325" s="2">
        <f>IF(SUMIFS($B$2:$B$3564,$A$2:$A$3564,"="&amp;E1325)=0,IF(SUMIFS($B$2:$B$3564,$A$2:$A$3564,"="&amp;F1325)=0,IF(SUMIFS($B$2:$B$3564,$A$2:$A$3564,"="&amp;G1325)=0,SUMIFS($B$2:$B$3564,$A$2:$A$3564,"="&amp;H1325),SUMIFS($B$2:$B$3564,$A$2:$A$3564,"="&amp;G1325)),SUMIFS($B$2:$B$3564,$A$2:$A$3564,"="&amp;F1325)),SUMIFS($B$2:$B$3564,$A$2:$A$3564,"="&amp;E1325))</f>
        <v>27.79</v>
      </c>
      <c r="K1325" s="2">
        <f>SUMIFS($J$2:$J$3564,$A$2:$A$3564,"&gt;"&amp;E1325,$A$2:$A$3564,"&lt;="&amp;A1325)</f>
        <v>0</v>
      </c>
      <c r="L1325" s="2">
        <f t="shared" si="165"/>
        <v>0</v>
      </c>
      <c r="M1325" s="2">
        <f t="shared" si="166"/>
        <v>1</v>
      </c>
      <c r="N1325">
        <f t="shared" si="167"/>
        <v>-1.1217776400263695</v>
      </c>
    </row>
    <row r="1326" spans="1:14" x14ac:dyDescent="0.3">
      <c r="A1326" s="1">
        <v>40624</v>
      </c>
      <c r="B1326">
        <v>27.16</v>
      </c>
      <c r="D1326">
        <f t="shared" si="160"/>
        <v>2</v>
      </c>
      <c r="E1326" s="1">
        <f t="shared" si="161"/>
        <v>40617</v>
      </c>
      <c r="F1326" s="1">
        <f t="shared" si="162"/>
        <v>40616</v>
      </c>
      <c r="G1326" s="1">
        <f t="shared" si="163"/>
        <v>40615</v>
      </c>
      <c r="H1326" s="1">
        <f t="shared" si="164"/>
        <v>40614</v>
      </c>
      <c r="I1326" s="2">
        <f>IF(SUMIFS($B$2:$B$3564,$A$2:$A$3564,"="&amp;E1326)=0,IF(SUMIFS($B$2:$B$3564,$A$2:$A$3564,"="&amp;F1326)=0,IF(SUMIFS($B$2:$B$3564,$A$2:$A$3564,"="&amp;G1326)=0,SUMIFS($B$2:$B$3564,$A$2:$A$3564,"="&amp;H1326),SUMIFS($B$2:$B$3564,$A$2:$A$3564,"="&amp;G1326)),SUMIFS($B$2:$B$3564,$A$2:$A$3564,"="&amp;F1326)),SUMIFS($B$2:$B$3564,$A$2:$A$3564,"="&amp;E1326))</f>
        <v>25.65</v>
      </c>
      <c r="K1326" s="2">
        <f>SUMIFS($J$2:$J$3564,$A$2:$A$3564,"&gt;"&amp;E1326,$A$2:$A$3564,"&lt;="&amp;A1326)</f>
        <v>0</v>
      </c>
      <c r="L1326" s="2">
        <f t="shared" si="165"/>
        <v>0</v>
      </c>
      <c r="M1326" s="2">
        <f t="shared" si="166"/>
        <v>1</v>
      </c>
      <c r="N1326">
        <f t="shared" si="167"/>
        <v>5.7201731073716822</v>
      </c>
    </row>
    <row r="1327" spans="1:14" x14ac:dyDescent="0.3">
      <c r="A1327" s="1">
        <v>40625</v>
      </c>
      <c r="B1327">
        <v>26.58</v>
      </c>
      <c r="D1327">
        <f t="shared" si="160"/>
        <v>3</v>
      </c>
      <c r="E1327" s="1">
        <f t="shared" si="161"/>
        <v>40618</v>
      </c>
      <c r="F1327" s="1">
        <f t="shared" si="162"/>
        <v>40617</v>
      </c>
      <c r="G1327" s="1">
        <f t="shared" si="163"/>
        <v>40616</v>
      </c>
      <c r="H1327" s="1">
        <f t="shared" si="164"/>
        <v>40615</v>
      </c>
      <c r="I1327" s="2">
        <f>IF(SUMIFS($B$2:$B$3564,$A$2:$A$3564,"="&amp;E1327)=0,IF(SUMIFS($B$2:$B$3564,$A$2:$A$3564,"="&amp;F1327)=0,IF(SUMIFS($B$2:$B$3564,$A$2:$A$3564,"="&amp;G1327)=0,SUMIFS($B$2:$B$3564,$A$2:$A$3564,"="&amp;H1327),SUMIFS($B$2:$B$3564,$A$2:$A$3564,"="&amp;G1327)),SUMIFS($B$2:$B$3564,$A$2:$A$3564,"="&amp;F1327)),SUMIFS($B$2:$B$3564,$A$2:$A$3564,"="&amp;E1327))</f>
        <v>25.85</v>
      </c>
      <c r="K1327" s="2">
        <f>SUMIFS($J$2:$J$3564,$A$2:$A$3564,"&gt;"&amp;E1327,$A$2:$A$3564,"&lt;="&amp;A1327)</f>
        <v>0</v>
      </c>
      <c r="L1327" s="2">
        <f t="shared" si="165"/>
        <v>0</v>
      </c>
      <c r="M1327" s="2">
        <f t="shared" si="166"/>
        <v>1</v>
      </c>
      <c r="N1327">
        <f t="shared" si="167"/>
        <v>2.7848452330660947</v>
      </c>
    </row>
    <row r="1328" spans="1:14" x14ac:dyDescent="0.3">
      <c r="A1328" s="1">
        <v>40626</v>
      </c>
      <c r="B1328">
        <v>27.45</v>
      </c>
      <c r="D1328">
        <f t="shared" si="160"/>
        <v>4</v>
      </c>
      <c r="E1328" s="1">
        <f t="shared" si="161"/>
        <v>40619</v>
      </c>
      <c r="F1328" s="1">
        <f t="shared" si="162"/>
        <v>40618</v>
      </c>
      <c r="G1328" s="1">
        <f t="shared" si="163"/>
        <v>40617</v>
      </c>
      <c r="H1328" s="1">
        <f t="shared" si="164"/>
        <v>40616</v>
      </c>
      <c r="I1328" s="2">
        <f>IF(SUMIFS($B$2:$B$3564,$A$2:$A$3564,"="&amp;E1328)=0,IF(SUMIFS($B$2:$B$3564,$A$2:$A$3564,"="&amp;F1328)=0,IF(SUMIFS($B$2:$B$3564,$A$2:$A$3564,"="&amp;G1328)=0,SUMIFS($B$2:$B$3564,$A$2:$A$3564,"="&amp;H1328),SUMIFS($B$2:$B$3564,$A$2:$A$3564,"="&amp;G1328)),SUMIFS($B$2:$B$3564,$A$2:$A$3564,"="&amp;F1328)),SUMIFS($B$2:$B$3564,$A$2:$A$3564,"="&amp;E1328))</f>
        <v>26.74</v>
      </c>
      <c r="K1328" s="2">
        <f>SUMIFS($J$2:$J$3564,$A$2:$A$3564,"&gt;"&amp;E1328,$A$2:$A$3564,"&lt;="&amp;A1328)</f>
        <v>0</v>
      </c>
      <c r="L1328" s="2">
        <f t="shared" si="165"/>
        <v>0</v>
      </c>
      <c r="M1328" s="2">
        <f t="shared" si="166"/>
        <v>1</v>
      </c>
      <c r="N1328">
        <f t="shared" si="167"/>
        <v>2.6205596281742531</v>
      </c>
    </row>
    <row r="1329" spans="1:14" x14ac:dyDescent="0.3">
      <c r="A1329" s="1">
        <v>40627</v>
      </c>
      <c r="B1329">
        <v>27.86</v>
      </c>
      <c r="D1329">
        <f t="shared" si="160"/>
        <v>5</v>
      </c>
      <c r="E1329" s="1">
        <f t="shared" si="161"/>
        <v>40620</v>
      </c>
      <c r="F1329" s="1">
        <f t="shared" si="162"/>
        <v>40619</v>
      </c>
      <c r="G1329" s="1">
        <f t="shared" si="163"/>
        <v>40618</v>
      </c>
      <c r="H1329" s="1">
        <f t="shared" si="164"/>
        <v>40617</v>
      </c>
      <c r="I1329" s="2">
        <f>IF(SUMIFS($B$2:$B$3564,$A$2:$A$3564,"="&amp;E1329)=0,IF(SUMIFS($B$2:$B$3564,$A$2:$A$3564,"="&amp;F1329)=0,IF(SUMIFS($B$2:$B$3564,$A$2:$A$3564,"="&amp;G1329)=0,SUMIFS($B$2:$B$3564,$A$2:$A$3564,"="&amp;H1329),SUMIFS($B$2:$B$3564,$A$2:$A$3564,"="&amp;G1329)),SUMIFS($B$2:$B$3564,$A$2:$A$3564,"="&amp;F1329)),SUMIFS($B$2:$B$3564,$A$2:$A$3564,"="&amp;E1329))</f>
        <v>27.71</v>
      </c>
      <c r="K1329" s="2">
        <f>SUMIFS($J$2:$J$3564,$A$2:$A$3564,"&gt;"&amp;E1329,$A$2:$A$3564,"&lt;="&amp;A1329)</f>
        <v>0</v>
      </c>
      <c r="L1329" s="2">
        <f t="shared" si="165"/>
        <v>0</v>
      </c>
      <c r="M1329" s="2">
        <f t="shared" si="166"/>
        <v>1</v>
      </c>
      <c r="N1329">
        <f t="shared" si="167"/>
        <v>0.5398609476772539</v>
      </c>
    </row>
    <row r="1330" spans="1:14" x14ac:dyDescent="0.3">
      <c r="A1330" s="1">
        <v>40630</v>
      </c>
      <c r="B1330">
        <v>27.05</v>
      </c>
      <c r="D1330">
        <f t="shared" si="160"/>
        <v>1</v>
      </c>
      <c r="E1330" s="1">
        <f t="shared" si="161"/>
        <v>40623</v>
      </c>
      <c r="F1330" s="1">
        <f t="shared" si="162"/>
        <v>40622</v>
      </c>
      <c r="G1330" s="1">
        <f t="shared" si="163"/>
        <v>40621</v>
      </c>
      <c r="H1330" s="1">
        <f t="shared" si="164"/>
        <v>40620</v>
      </c>
      <c r="I1330" s="2">
        <f>IF(SUMIFS($B$2:$B$3564,$A$2:$A$3564,"="&amp;E1330)=0,IF(SUMIFS($B$2:$B$3564,$A$2:$A$3564,"="&amp;F1330)=0,IF(SUMIFS($B$2:$B$3564,$A$2:$A$3564,"="&amp;G1330)=0,SUMIFS($B$2:$B$3564,$A$2:$A$3564,"="&amp;H1330),SUMIFS($B$2:$B$3564,$A$2:$A$3564,"="&amp;G1330)),SUMIFS($B$2:$B$3564,$A$2:$A$3564,"="&amp;F1330)),SUMIFS($B$2:$B$3564,$A$2:$A$3564,"="&amp;E1330))</f>
        <v>27.48</v>
      </c>
      <c r="K1330" s="2">
        <f>SUMIFS($J$2:$J$3564,$A$2:$A$3564,"&gt;"&amp;E1330,$A$2:$A$3564,"&lt;="&amp;A1330)</f>
        <v>0</v>
      </c>
      <c r="L1330" s="2">
        <f t="shared" si="165"/>
        <v>0</v>
      </c>
      <c r="M1330" s="2">
        <f t="shared" si="166"/>
        <v>1</v>
      </c>
      <c r="N1330">
        <f t="shared" si="167"/>
        <v>-1.5771462061657995</v>
      </c>
    </row>
    <row r="1331" spans="1:14" x14ac:dyDescent="0.3">
      <c r="A1331" s="1">
        <v>40631</v>
      </c>
      <c r="B1331">
        <v>27.02</v>
      </c>
      <c r="D1331">
        <f t="shared" si="160"/>
        <v>2</v>
      </c>
      <c r="E1331" s="1">
        <f t="shared" si="161"/>
        <v>40624</v>
      </c>
      <c r="F1331" s="1">
        <f t="shared" si="162"/>
        <v>40623</v>
      </c>
      <c r="G1331" s="1">
        <f t="shared" si="163"/>
        <v>40622</v>
      </c>
      <c r="H1331" s="1">
        <f t="shared" si="164"/>
        <v>40621</v>
      </c>
      <c r="I1331" s="2">
        <f>IF(SUMIFS($B$2:$B$3564,$A$2:$A$3564,"="&amp;E1331)=0,IF(SUMIFS($B$2:$B$3564,$A$2:$A$3564,"="&amp;F1331)=0,IF(SUMIFS($B$2:$B$3564,$A$2:$A$3564,"="&amp;G1331)=0,SUMIFS($B$2:$B$3564,$A$2:$A$3564,"="&amp;H1331),SUMIFS($B$2:$B$3564,$A$2:$A$3564,"="&amp;G1331)),SUMIFS($B$2:$B$3564,$A$2:$A$3564,"="&amp;F1331)),SUMIFS($B$2:$B$3564,$A$2:$A$3564,"="&amp;E1331))</f>
        <v>27.16</v>
      </c>
      <c r="K1331" s="2">
        <f>SUMIFS($J$2:$J$3564,$A$2:$A$3564,"&gt;"&amp;E1331,$A$2:$A$3564,"&lt;="&amp;A1331)</f>
        <v>0</v>
      </c>
      <c r="L1331" s="2">
        <f t="shared" si="165"/>
        <v>0</v>
      </c>
      <c r="M1331" s="2">
        <f t="shared" si="166"/>
        <v>1</v>
      </c>
      <c r="N1331">
        <f t="shared" si="167"/>
        <v>-0.51679701584425608</v>
      </c>
    </row>
    <row r="1332" spans="1:14" x14ac:dyDescent="0.3">
      <c r="A1332" s="1">
        <v>40632</v>
      </c>
      <c r="B1332">
        <v>27.21</v>
      </c>
      <c r="D1332">
        <f t="shared" si="160"/>
        <v>3</v>
      </c>
      <c r="E1332" s="1">
        <f t="shared" si="161"/>
        <v>40625</v>
      </c>
      <c r="F1332" s="1">
        <f t="shared" si="162"/>
        <v>40624</v>
      </c>
      <c r="G1332" s="1">
        <f t="shared" si="163"/>
        <v>40623</v>
      </c>
      <c r="H1332" s="1">
        <f t="shared" si="164"/>
        <v>40622</v>
      </c>
      <c r="I1332" s="2">
        <f>IF(SUMIFS($B$2:$B$3564,$A$2:$A$3564,"="&amp;E1332)=0,IF(SUMIFS($B$2:$B$3564,$A$2:$A$3564,"="&amp;F1332)=0,IF(SUMIFS($B$2:$B$3564,$A$2:$A$3564,"="&amp;G1332)=0,SUMIFS($B$2:$B$3564,$A$2:$A$3564,"="&amp;H1332),SUMIFS($B$2:$B$3564,$A$2:$A$3564,"="&amp;G1332)),SUMIFS($B$2:$B$3564,$A$2:$A$3564,"="&amp;F1332)),SUMIFS($B$2:$B$3564,$A$2:$A$3564,"="&amp;E1332))</f>
        <v>26.58</v>
      </c>
      <c r="K1332" s="2">
        <f>SUMIFS($J$2:$J$3564,$A$2:$A$3564,"&gt;"&amp;E1332,$A$2:$A$3564,"&lt;="&amp;A1332)</f>
        <v>0</v>
      </c>
      <c r="L1332" s="2">
        <f t="shared" si="165"/>
        <v>0</v>
      </c>
      <c r="M1332" s="2">
        <f t="shared" si="166"/>
        <v>1</v>
      </c>
      <c r="N1332">
        <f t="shared" si="167"/>
        <v>2.3425499510055854</v>
      </c>
    </row>
    <row r="1333" spans="1:14" x14ac:dyDescent="0.3">
      <c r="A1333" s="1">
        <v>40633</v>
      </c>
      <c r="B1333">
        <v>27.11</v>
      </c>
      <c r="D1333">
        <f t="shared" si="160"/>
        <v>4</v>
      </c>
      <c r="E1333" s="1">
        <f t="shared" si="161"/>
        <v>40626</v>
      </c>
      <c r="F1333" s="1">
        <f t="shared" si="162"/>
        <v>40625</v>
      </c>
      <c r="G1333" s="1">
        <f t="shared" si="163"/>
        <v>40624</v>
      </c>
      <c r="H1333" s="1">
        <f t="shared" si="164"/>
        <v>40623</v>
      </c>
      <c r="I1333" s="2">
        <f>IF(SUMIFS($B$2:$B$3564,$A$2:$A$3564,"="&amp;E1333)=0,IF(SUMIFS($B$2:$B$3564,$A$2:$A$3564,"="&amp;F1333)=0,IF(SUMIFS($B$2:$B$3564,$A$2:$A$3564,"="&amp;G1333)=0,SUMIFS($B$2:$B$3564,$A$2:$A$3564,"="&amp;H1333),SUMIFS($B$2:$B$3564,$A$2:$A$3564,"="&amp;G1333)),SUMIFS($B$2:$B$3564,$A$2:$A$3564,"="&amp;F1333)),SUMIFS($B$2:$B$3564,$A$2:$A$3564,"="&amp;E1333))</f>
        <v>27.45</v>
      </c>
      <c r="K1333" s="2">
        <f>SUMIFS($J$2:$J$3564,$A$2:$A$3564,"&gt;"&amp;E1333,$A$2:$A$3564,"&lt;="&amp;A1333)</f>
        <v>0</v>
      </c>
      <c r="L1333" s="2">
        <f t="shared" si="165"/>
        <v>0</v>
      </c>
      <c r="M1333" s="2">
        <f t="shared" si="166"/>
        <v>1</v>
      </c>
      <c r="N1333">
        <f t="shared" si="167"/>
        <v>-1.2463504444965525</v>
      </c>
    </row>
    <row r="1334" spans="1:14" x14ac:dyDescent="0.3">
      <c r="A1334" s="1">
        <v>40634</v>
      </c>
      <c r="B1334">
        <v>27.44</v>
      </c>
      <c r="D1334">
        <f t="shared" si="160"/>
        <v>5</v>
      </c>
      <c r="E1334" s="1">
        <f t="shared" si="161"/>
        <v>40627</v>
      </c>
      <c r="F1334" s="1">
        <f t="shared" si="162"/>
        <v>40626</v>
      </c>
      <c r="G1334" s="1">
        <f t="shared" si="163"/>
        <v>40625</v>
      </c>
      <c r="H1334" s="1">
        <f t="shared" si="164"/>
        <v>40624</v>
      </c>
      <c r="I1334" s="2">
        <f>IF(SUMIFS($B$2:$B$3564,$A$2:$A$3564,"="&amp;E1334)=0,IF(SUMIFS($B$2:$B$3564,$A$2:$A$3564,"="&amp;F1334)=0,IF(SUMIFS($B$2:$B$3564,$A$2:$A$3564,"="&amp;G1334)=0,SUMIFS($B$2:$B$3564,$A$2:$A$3564,"="&amp;H1334),SUMIFS($B$2:$B$3564,$A$2:$A$3564,"="&amp;G1334)),SUMIFS($B$2:$B$3564,$A$2:$A$3564,"="&amp;F1334)),SUMIFS($B$2:$B$3564,$A$2:$A$3564,"="&amp;E1334))</f>
        <v>27.86</v>
      </c>
      <c r="K1334" s="2">
        <f>SUMIFS($J$2:$J$3564,$A$2:$A$3564,"&gt;"&amp;E1334,$A$2:$A$3564,"&lt;="&amp;A1334)</f>
        <v>0</v>
      </c>
      <c r="L1334" s="2">
        <f t="shared" si="165"/>
        <v>0</v>
      </c>
      <c r="M1334" s="2">
        <f t="shared" si="166"/>
        <v>1</v>
      </c>
      <c r="N1334">
        <f t="shared" si="167"/>
        <v>-1.5190165493975121</v>
      </c>
    </row>
    <row r="1335" spans="1:14" x14ac:dyDescent="0.3">
      <c r="A1335" s="1">
        <v>40637</v>
      </c>
      <c r="B1335">
        <v>28</v>
      </c>
      <c r="D1335">
        <f t="shared" si="160"/>
        <v>1</v>
      </c>
      <c r="E1335" s="1">
        <f t="shared" si="161"/>
        <v>40630</v>
      </c>
      <c r="F1335" s="1">
        <f t="shared" si="162"/>
        <v>40629</v>
      </c>
      <c r="G1335" s="1">
        <f t="shared" si="163"/>
        <v>40628</v>
      </c>
      <c r="H1335" s="1">
        <f t="shared" si="164"/>
        <v>40627</v>
      </c>
      <c r="I1335" s="2">
        <f>IF(SUMIFS($B$2:$B$3564,$A$2:$A$3564,"="&amp;E1335)=0,IF(SUMIFS($B$2:$B$3564,$A$2:$A$3564,"="&amp;F1335)=0,IF(SUMIFS($B$2:$B$3564,$A$2:$A$3564,"="&amp;G1335)=0,SUMIFS($B$2:$B$3564,$A$2:$A$3564,"="&amp;H1335),SUMIFS($B$2:$B$3564,$A$2:$A$3564,"="&amp;G1335)),SUMIFS($B$2:$B$3564,$A$2:$A$3564,"="&amp;F1335)),SUMIFS($B$2:$B$3564,$A$2:$A$3564,"="&amp;E1335))</f>
        <v>27.05</v>
      </c>
      <c r="K1335" s="2">
        <f>SUMIFS($J$2:$J$3564,$A$2:$A$3564,"&gt;"&amp;E1335,$A$2:$A$3564,"&lt;="&amp;A1335)</f>
        <v>0</v>
      </c>
      <c r="L1335" s="2">
        <f t="shared" si="165"/>
        <v>0</v>
      </c>
      <c r="M1335" s="2">
        <f t="shared" si="166"/>
        <v>1</v>
      </c>
      <c r="N1335">
        <f t="shared" si="167"/>
        <v>3.4517504882713395</v>
      </c>
    </row>
    <row r="1336" spans="1:14" x14ac:dyDescent="0.3">
      <c r="A1336" s="1">
        <v>40638</v>
      </c>
      <c r="B1336">
        <v>27.55</v>
      </c>
      <c r="D1336">
        <f t="shared" si="160"/>
        <v>2</v>
      </c>
      <c r="E1336" s="1">
        <f t="shared" si="161"/>
        <v>40631</v>
      </c>
      <c r="F1336" s="1">
        <f t="shared" si="162"/>
        <v>40630</v>
      </c>
      <c r="G1336" s="1">
        <f t="shared" si="163"/>
        <v>40629</v>
      </c>
      <c r="H1336" s="1">
        <f t="shared" si="164"/>
        <v>40628</v>
      </c>
      <c r="I1336" s="2">
        <f>IF(SUMIFS($B$2:$B$3564,$A$2:$A$3564,"="&amp;E1336)=0,IF(SUMIFS($B$2:$B$3564,$A$2:$A$3564,"="&amp;F1336)=0,IF(SUMIFS($B$2:$B$3564,$A$2:$A$3564,"="&amp;G1336)=0,SUMIFS($B$2:$B$3564,$A$2:$A$3564,"="&amp;H1336),SUMIFS($B$2:$B$3564,$A$2:$A$3564,"="&amp;G1336)),SUMIFS($B$2:$B$3564,$A$2:$A$3564,"="&amp;F1336)),SUMIFS($B$2:$B$3564,$A$2:$A$3564,"="&amp;E1336))</f>
        <v>27.02</v>
      </c>
      <c r="K1336" s="2">
        <f>SUMIFS($J$2:$J$3564,$A$2:$A$3564,"&gt;"&amp;E1336,$A$2:$A$3564,"&lt;="&amp;A1336)</f>
        <v>0</v>
      </c>
      <c r="L1336" s="2">
        <f t="shared" si="165"/>
        <v>0</v>
      </c>
      <c r="M1336" s="2">
        <f t="shared" si="166"/>
        <v>1</v>
      </c>
      <c r="N1336">
        <f t="shared" si="167"/>
        <v>1.9425203066870702</v>
      </c>
    </row>
    <row r="1337" spans="1:14" x14ac:dyDescent="0.3">
      <c r="A1337" s="1">
        <v>40639</v>
      </c>
      <c r="B1337">
        <v>26.71</v>
      </c>
      <c r="D1337">
        <f t="shared" si="160"/>
        <v>3</v>
      </c>
      <c r="E1337" s="1">
        <f t="shared" si="161"/>
        <v>40632</v>
      </c>
      <c r="F1337" s="1">
        <f t="shared" si="162"/>
        <v>40631</v>
      </c>
      <c r="G1337" s="1">
        <f t="shared" si="163"/>
        <v>40630</v>
      </c>
      <c r="H1337" s="1">
        <f t="shared" si="164"/>
        <v>40629</v>
      </c>
      <c r="I1337" s="2">
        <f>IF(SUMIFS($B$2:$B$3564,$A$2:$A$3564,"="&amp;E1337)=0,IF(SUMIFS($B$2:$B$3564,$A$2:$A$3564,"="&amp;F1337)=0,IF(SUMIFS($B$2:$B$3564,$A$2:$A$3564,"="&amp;G1337)=0,SUMIFS($B$2:$B$3564,$A$2:$A$3564,"="&amp;H1337),SUMIFS($B$2:$B$3564,$A$2:$A$3564,"="&amp;G1337)),SUMIFS($B$2:$B$3564,$A$2:$A$3564,"="&amp;F1337)),SUMIFS($B$2:$B$3564,$A$2:$A$3564,"="&amp;E1337))</f>
        <v>27.21</v>
      </c>
      <c r="K1337" s="2">
        <f>SUMIFS($J$2:$J$3564,$A$2:$A$3564,"&gt;"&amp;E1337,$A$2:$A$3564,"&lt;="&amp;A1337)</f>
        <v>0</v>
      </c>
      <c r="L1337" s="2">
        <f t="shared" si="165"/>
        <v>0</v>
      </c>
      <c r="M1337" s="2">
        <f t="shared" si="166"/>
        <v>1</v>
      </c>
      <c r="N1337">
        <f t="shared" si="167"/>
        <v>-1.8546525673285377</v>
      </c>
    </row>
    <row r="1338" spans="1:14" x14ac:dyDescent="0.3">
      <c r="A1338" s="1">
        <v>40640</v>
      </c>
      <c r="B1338">
        <v>26.5</v>
      </c>
      <c r="D1338">
        <f t="shared" si="160"/>
        <v>4</v>
      </c>
      <c r="E1338" s="1">
        <f t="shared" si="161"/>
        <v>40633</v>
      </c>
      <c r="F1338" s="1">
        <f t="shared" si="162"/>
        <v>40632</v>
      </c>
      <c r="G1338" s="1">
        <f t="shared" si="163"/>
        <v>40631</v>
      </c>
      <c r="H1338" s="1">
        <f t="shared" si="164"/>
        <v>40630</v>
      </c>
      <c r="I1338" s="2">
        <f>IF(SUMIFS($B$2:$B$3564,$A$2:$A$3564,"="&amp;E1338)=0,IF(SUMIFS($B$2:$B$3564,$A$2:$A$3564,"="&amp;F1338)=0,IF(SUMIFS($B$2:$B$3564,$A$2:$A$3564,"="&amp;G1338)=0,SUMIFS($B$2:$B$3564,$A$2:$A$3564,"="&amp;H1338),SUMIFS($B$2:$B$3564,$A$2:$A$3564,"="&amp;G1338)),SUMIFS($B$2:$B$3564,$A$2:$A$3564,"="&amp;F1338)),SUMIFS($B$2:$B$3564,$A$2:$A$3564,"="&amp;E1338))</f>
        <v>27.11</v>
      </c>
      <c r="K1338" s="2">
        <f>SUMIFS($J$2:$J$3564,$A$2:$A$3564,"&gt;"&amp;E1338,$A$2:$A$3564,"&lt;="&amp;A1338)</f>
        <v>0</v>
      </c>
      <c r="L1338" s="2">
        <f t="shared" si="165"/>
        <v>0</v>
      </c>
      <c r="M1338" s="2">
        <f t="shared" si="166"/>
        <v>1</v>
      </c>
      <c r="N1338">
        <f t="shared" si="167"/>
        <v>-2.2757930518397567</v>
      </c>
    </row>
    <row r="1339" spans="1:14" x14ac:dyDescent="0.3">
      <c r="A1339" s="1">
        <v>40641</v>
      </c>
      <c r="B1339">
        <v>25.66</v>
      </c>
      <c r="C1339">
        <v>24.88</v>
      </c>
      <c r="D1339">
        <f t="shared" si="160"/>
        <v>5</v>
      </c>
      <c r="E1339" s="1">
        <f t="shared" si="161"/>
        <v>40634</v>
      </c>
      <c r="F1339" s="1">
        <f t="shared" si="162"/>
        <v>40633</v>
      </c>
      <c r="G1339" s="1">
        <f t="shared" si="163"/>
        <v>40632</v>
      </c>
      <c r="H1339" s="1">
        <f t="shared" si="164"/>
        <v>40631</v>
      </c>
      <c r="I1339" s="2">
        <f>IF(SUMIFS($B$2:$B$3564,$A$2:$A$3564,"="&amp;E1339)=0,IF(SUMIFS($B$2:$B$3564,$A$2:$A$3564,"="&amp;F1339)=0,IF(SUMIFS($B$2:$B$3564,$A$2:$A$3564,"="&amp;G1339)=0,SUMIFS($B$2:$B$3564,$A$2:$A$3564,"="&amp;H1339),SUMIFS($B$2:$B$3564,$A$2:$A$3564,"="&amp;G1339)),SUMIFS($B$2:$B$3564,$A$2:$A$3564,"="&amp;F1339)),SUMIFS($B$2:$B$3564,$A$2:$A$3564,"="&amp;E1339))</f>
        <v>27.44</v>
      </c>
      <c r="K1339" s="2">
        <f>SUMIFS($J$2:$J$3564,$A$2:$A$3564,"&gt;"&amp;E1339,$A$2:$A$3564,"&lt;="&amp;A1339)</f>
        <v>0</v>
      </c>
      <c r="L1339" s="2">
        <f t="shared" si="165"/>
        <v>0</v>
      </c>
      <c r="M1339" s="2">
        <f t="shared" si="166"/>
        <v>1</v>
      </c>
      <c r="N1339">
        <f t="shared" si="167"/>
        <v>-6.7068443670194196</v>
      </c>
    </row>
    <row r="1340" spans="1:14" x14ac:dyDescent="0.3">
      <c r="A1340" s="1">
        <v>40644</v>
      </c>
      <c r="B1340">
        <v>24.84</v>
      </c>
      <c r="D1340">
        <f t="shared" si="160"/>
        <v>1</v>
      </c>
      <c r="E1340" s="1">
        <f t="shared" si="161"/>
        <v>40637</v>
      </c>
      <c r="F1340" s="1">
        <f t="shared" si="162"/>
        <v>40636</v>
      </c>
      <c r="G1340" s="1">
        <f t="shared" si="163"/>
        <v>40635</v>
      </c>
      <c r="H1340" s="1">
        <f t="shared" si="164"/>
        <v>40634</v>
      </c>
      <c r="I1340" s="2">
        <f>IF(SUMIFS($B$2:$B$3564,$A$2:$A$3564,"="&amp;E1340)=0,IF(SUMIFS($B$2:$B$3564,$A$2:$A$3564,"="&amp;F1340)=0,IF(SUMIFS($B$2:$B$3564,$A$2:$A$3564,"="&amp;G1340)=0,SUMIFS($B$2:$B$3564,$A$2:$A$3564,"="&amp;H1340),SUMIFS($B$2:$B$3564,$A$2:$A$3564,"="&amp;G1340)),SUMIFS($B$2:$B$3564,$A$2:$A$3564,"="&amp;F1340)),SUMIFS($B$2:$B$3564,$A$2:$A$3564,"="&amp;E1340))</f>
        <v>28</v>
      </c>
      <c r="J1340">
        <v>24.88</v>
      </c>
      <c r="K1340" s="2">
        <f>SUMIFS($J$2:$J$3564,$A$2:$A$3564,"&gt;"&amp;E1340,$A$2:$A$3564,"&lt;="&amp;A1340)</f>
        <v>24.88</v>
      </c>
      <c r="L1340" s="2">
        <f t="shared" si="165"/>
        <v>25.66</v>
      </c>
      <c r="M1340" s="2">
        <f t="shared" si="166"/>
        <v>1.0313504823151125</v>
      </c>
      <c r="N1340">
        <f t="shared" si="167"/>
        <v>-8.888016179341431</v>
      </c>
    </row>
    <row r="1341" spans="1:14" x14ac:dyDescent="0.3">
      <c r="A1341" s="1">
        <v>40645</v>
      </c>
      <c r="B1341">
        <v>24.37</v>
      </c>
      <c r="D1341">
        <f t="shared" si="160"/>
        <v>2</v>
      </c>
      <c r="E1341" s="1">
        <f t="shared" si="161"/>
        <v>40638</v>
      </c>
      <c r="F1341" s="1">
        <f t="shared" si="162"/>
        <v>40637</v>
      </c>
      <c r="G1341" s="1">
        <f t="shared" si="163"/>
        <v>40636</v>
      </c>
      <c r="H1341" s="1">
        <f t="shared" si="164"/>
        <v>40635</v>
      </c>
      <c r="I1341" s="2">
        <f>IF(SUMIFS($B$2:$B$3564,$A$2:$A$3564,"="&amp;E1341)=0,IF(SUMIFS($B$2:$B$3564,$A$2:$A$3564,"="&amp;F1341)=0,IF(SUMIFS($B$2:$B$3564,$A$2:$A$3564,"="&amp;G1341)=0,SUMIFS($B$2:$B$3564,$A$2:$A$3564,"="&amp;H1341),SUMIFS($B$2:$B$3564,$A$2:$A$3564,"="&amp;G1341)),SUMIFS($B$2:$B$3564,$A$2:$A$3564,"="&amp;F1341)),SUMIFS($B$2:$B$3564,$A$2:$A$3564,"="&amp;E1341))</f>
        <v>27.55</v>
      </c>
      <c r="K1341" s="2">
        <f>SUMIFS($J$2:$J$3564,$A$2:$A$3564,"&gt;"&amp;E1341,$A$2:$A$3564,"&lt;="&amp;A1341)</f>
        <v>24.88</v>
      </c>
      <c r="L1341" s="2">
        <f t="shared" si="165"/>
        <v>25.66</v>
      </c>
      <c r="M1341" s="2">
        <f t="shared" si="166"/>
        <v>1.0313504823151125</v>
      </c>
      <c r="N1341">
        <f t="shared" si="167"/>
        <v>-9.1780576645296978</v>
      </c>
    </row>
    <row r="1342" spans="1:14" x14ac:dyDescent="0.3">
      <c r="A1342" s="1">
        <v>40646</v>
      </c>
      <c r="B1342">
        <v>23.65</v>
      </c>
      <c r="D1342">
        <f t="shared" si="160"/>
        <v>3</v>
      </c>
      <c r="E1342" s="1">
        <f t="shared" si="161"/>
        <v>40639</v>
      </c>
      <c r="F1342" s="1">
        <f t="shared" si="162"/>
        <v>40638</v>
      </c>
      <c r="G1342" s="1">
        <f t="shared" si="163"/>
        <v>40637</v>
      </c>
      <c r="H1342" s="1">
        <f t="shared" si="164"/>
        <v>40636</v>
      </c>
      <c r="I1342" s="2">
        <f>IF(SUMIFS($B$2:$B$3564,$A$2:$A$3564,"="&amp;E1342)=0,IF(SUMIFS($B$2:$B$3564,$A$2:$A$3564,"="&amp;F1342)=0,IF(SUMIFS($B$2:$B$3564,$A$2:$A$3564,"="&amp;G1342)=0,SUMIFS($B$2:$B$3564,$A$2:$A$3564,"="&amp;H1342),SUMIFS($B$2:$B$3564,$A$2:$A$3564,"="&amp;G1342)),SUMIFS($B$2:$B$3564,$A$2:$A$3564,"="&amp;F1342)),SUMIFS($B$2:$B$3564,$A$2:$A$3564,"="&amp;E1342))</f>
        <v>26.71</v>
      </c>
      <c r="K1342" s="2">
        <f>SUMIFS($J$2:$J$3564,$A$2:$A$3564,"&gt;"&amp;E1342,$A$2:$A$3564,"&lt;="&amp;A1342)</f>
        <v>24.88</v>
      </c>
      <c r="L1342" s="2">
        <f t="shared" si="165"/>
        <v>25.66</v>
      </c>
      <c r="M1342" s="2">
        <f t="shared" si="166"/>
        <v>1.0313504823151125</v>
      </c>
      <c r="N1342">
        <f t="shared" si="167"/>
        <v>-9.0805820867415932</v>
      </c>
    </row>
    <row r="1343" spans="1:14" x14ac:dyDescent="0.3">
      <c r="A1343" s="1">
        <v>40647</v>
      </c>
      <c r="B1343">
        <v>23.06</v>
      </c>
      <c r="D1343">
        <f t="shared" si="160"/>
        <v>4</v>
      </c>
      <c r="E1343" s="1">
        <f t="shared" si="161"/>
        <v>40640</v>
      </c>
      <c r="F1343" s="1">
        <f t="shared" si="162"/>
        <v>40639</v>
      </c>
      <c r="G1343" s="1">
        <f t="shared" si="163"/>
        <v>40638</v>
      </c>
      <c r="H1343" s="1">
        <f t="shared" si="164"/>
        <v>40637</v>
      </c>
      <c r="I1343" s="2">
        <f>IF(SUMIFS($B$2:$B$3564,$A$2:$A$3564,"="&amp;E1343)=0,IF(SUMIFS($B$2:$B$3564,$A$2:$A$3564,"="&amp;F1343)=0,IF(SUMIFS($B$2:$B$3564,$A$2:$A$3564,"="&amp;G1343)=0,SUMIFS($B$2:$B$3564,$A$2:$A$3564,"="&amp;H1343),SUMIFS($B$2:$B$3564,$A$2:$A$3564,"="&amp;G1343)),SUMIFS($B$2:$B$3564,$A$2:$A$3564,"="&amp;F1343)),SUMIFS($B$2:$B$3564,$A$2:$A$3564,"="&amp;E1343))</f>
        <v>26.5</v>
      </c>
      <c r="K1343" s="2">
        <f>SUMIFS($J$2:$J$3564,$A$2:$A$3564,"&gt;"&amp;E1343,$A$2:$A$3564,"&lt;="&amp;A1343)</f>
        <v>24.88</v>
      </c>
      <c r="L1343" s="2">
        <f t="shared" si="165"/>
        <v>25.66</v>
      </c>
      <c r="M1343" s="2">
        <f t="shared" si="166"/>
        <v>1.0313504823151125</v>
      </c>
      <c r="N1343">
        <f t="shared" si="167"/>
        <v>-10.817612683475192</v>
      </c>
    </row>
    <row r="1344" spans="1:14" x14ac:dyDescent="0.3">
      <c r="A1344" s="1">
        <v>40648</v>
      </c>
      <c r="B1344">
        <v>22.97</v>
      </c>
      <c r="D1344">
        <f t="shared" si="160"/>
        <v>5</v>
      </c>
      <c r="E1344" s="1">
        <f t="shared" si="161"/>
        <v>40641</v>
      </c>
      <c r="F1344" s="1">
        <f t="shared" si="162"/>
        <v>40640</v>
      </c>
      <c r="G1344" s="1">
        <f t="shared" si="163"/>
        <v>40639</v>
      </c>
      <c r="H1344" s="1">
        <f t="shared" si="164"/>
        <v>40638</v>
      </c>
      <c r="I1344" s="2">
        <f>IF(SUMIFS($B$2:$B$3564,$A$2:$A$3564,"="&amp;E1344)=0,IF(SUMIFS($B$2:$B$3564,$A$2:$A$3564,"="&amp;F1344)=0,IF(SUMIFS($B$2:$B$3564,$A$2:$A$3564,"="&amp;G1344)=0,SUMIFS($B$2:$B$3564,$A$2:$A$3564,"="&amp;H1344),SUMIFS($B$2:$B$3564,$A$2:$A$3564,"="&amp;G1344)),SUMIFS($B$2:$B$3564,$A$2:$A$3564,"="&amp;F1344)),SUMIFS($B$2:$B$3564,$A$2:$A$3564,"="&amp;E1344))</f>
        <v>25.66</v>
      </c>
      <c r="K1344" s="2">
        <f>SUMIFS($J$2:$J$3564,$A$2:$A$3564,"&gt;"&amp;E1344,$A$2:$A$3564,"&lt;="&amp;A1344)</f>
        <v>24.88</v>
      </c>
      <c r="L1344" s="2">
        <f t="shared" si="165"/>
        <v>25.66</v>
      </c>
      <c r="M1344" s="2">
        <f t="shared" si="166"/>
        <v>1.0313504823151125</v>
      </c>
      <c r="N1344">
        <f t="shared" si="167"/>
        <v>-7.9875251169971975</v>
      </c>
    </row>
    <row r="1345" spans="1:14" x14ac:dyDescent="0.3">
      <c r="A1345" s="1">
        <v>40651</v>
      </c>
      <c r="B1345">
        <v>22.79</v>
      </c>
      <c r="D1345">
        <f t="shared" si="160"/>
        <v>1</v>
      </c>
      <c r="E1345" s="1">
        <f t="shared" si="161"/>
        <v>40644</v>
      </c>
      <c r="F1345" s="1">
        <f t="shared" si="162"/>
        <v>40643</v>
      </c>
      <c r="G1345" s="1">
        <f t="shared" si="163"/>
        <v>40642</v>
      </c>
      <c r="H1345" s="1">
        <f t="shared" si="164"/>
        <v>40641</v>
      </c>
      <c r="I1345" s="2">
        <f>IF(SUMIFS($B$2:$B$3564,$A$2:$A$3564,"="&amp;E1345)=0,IF(SUMIFS($B$2:$B$3564,$A$2:$A$3564,"="&amp;F1345)=0,IF(SUMIFS($B$2:$B$3564,$A$2:$A$3564,"="&amp;G1345)=0,SUMIFS($B$2:$B$3564,$A$2:$A$3564,"="&amp;H1345),SUMIFS($B$2:$B$3564,$A$2:$A$3564,"="&amp;G1345)),SUMIFS($B$2:$B$3564,$A$2:$A$3564,"="&amp;F1345)),SUMIFS($B$2:$B$3564,$A$2:$A$3564,"="&amp;E1345))</f>
        <v>24.84</v>
      </c>
      <c r="K1345" s="2">
        <f>SUMIFS($J$2:$J$3564,$A$2:$A$3564,"&gt;"&amp;E1345,$A$2:$A$3564,"&lt;="&amp;A1345)</f>
        <v>0</v>
      </c>
      <c r="L1345" s="2">
        <f t="shared" si="165"/>
        <v>0</v>
      </c>
      <c r="M1345" s="2">
        <f t="shared" si="166"/>
        <v>1</v>
      </c>
      <c r="N1345">
        <f t="shared" si="167"/>
        <v>-8.6133413807685155</v>
      </c>
    </row>
    <row r="1346" spans="1:14" x14ac:dyDescent="0.3">
      <c r="A1346" s="1">
        <v>40652</v>
      </c>
      <c r="B1346">
        <v>22.62</v>
      </c>
      <c r="D1346">
        <f t="shared" si="160"/>
        <v>2</v>
      </c>
      <c r="E1346" s="1">
        <f t="shared" si="161"/>
        <v>40645</v>
      </c>
      <c r="F1346" s="1">
        <f t="shared" si="162"/>
        <v>40644</v>
      </c>
      <c r="G1346" s="1">
        <f t="shared" si="163"/>
        <v>40643</v>
      </c>
      <c r="H1346" s="1">
        <f t="shared" si="164"/>
        <v>40642</v>
      </c>
      <c r="I1346" s="2">
        <f>IF(SUMIFS($B$2:$B$3564,$A$2:$A$3564,"="&amp;E1346)=0,IF(SUMIFS($B$2:$B$3564,$A$2:$A$3564,"="&amp;F1346)=0,IF(SUMIFS($B$2:$B$3564,$A$2:$A$3564,"="&amp;G1346)=0,SUMIFS($B$2:$B$3564,$A$2:$A$3564,"="&amp;H1346),SUMIFS($B$2:$B$3564,$A$2:$A$3564,"="&amp;G1346)),SUMIFS($B$2:$B$3564,$A$2:$A$3564,"="&amp;F1346)),SUMIFS($B$2:$B$3564,$A$2:$A$3564,"="&amp;E1346))</f>
        <v>24.37</v>
      </c>
      <c r="K1346" s="2">
        <f>SUMIFS($J$2:$J$3564,$A$2:$A$3564,"&gt;"&amp;E1346,$A$2:$A$3564,"&lt;="&amp;A1346)</f>
        <v>0</v>
      </c>
      <c r="L1346" s="2">
        <f t="shared" si="165"/>
        <v>0</v>
      </c>
      <c r="M1346" s="2">
        <f t="shared" si="166"/>
        <v>1</v>
      </c>
      <c r="N1346">
        <f t="shared" si="167"/>
        <v>-7.4518396949140486</v>
      </c>
    </row>
    <row r="1347" spans="1:14" x14ac:dyDescent="0.3">
      <c r="A1347" s="1">
        <v>40653</v>
      </c>
      <c r="B1347">
        <v>23.53</v>
      </c>
      <c r="D1347">
        <f t="shared" ref="D1347:D1410" si="168">WEEKDAY(A1347,2)</f>
        <v>3</v>
      </c>
      <c r="E1347" s="1">
        <f t="shared" si="161"/>
        <v>40646</v>
      </c>
      <c r="F1347" s="1">
        <f t="shared" si="162"/>
        <v>40645</v>
      </c>
      <c r="G1347" s="1">
        <f t="shared" si="163"/>
        <v>40644</v>
      </c>
      <c r="H1347" s="1">
        <f t="shared" si="164"/>
        <v>40643</v>
      </c>
      <c r="I1347" s="2">
        <f>IF(SUMIFS($B$2:$B$3564,$A$2:$A$3564,"="&amp;E1347)=0,IF(SUMIFS($B$2:$B$3564,$A$2:$A$3564,"="&amp;F1347)=0,IF(SUMIFS($B$2:$B$3564,$A$2:$A$3564,"="&amp;G1347)=0,SUMIFS($B$2:$B$3564,$A$2:$A$3564,"="&amp;H1347),SUMIFS($B$2:$B$3564,$A$2:$A$3564,"="&amp;G1347)),SUMIFS($B$2:$B$3564,$A$2:$A$3564,"="&amp;F1347)),SUMIFS($B$2:$B$3564,$A$2:$A$3564,"="&amp;E1347))</f>
        <v>23.65</v>
      </c>
      <c r="K1347" s="2">
        <f>SUMIFS($J$2:$J$3564,$A$2:$A$3564,"&gt;"&amp;E1347,$A$2:$A$3564,"&lt;="&amp;A1347)</f>
        <v>0</v>
      </c>
      <c r="L1347" s="2">
        <f t="shared" si="165"/>
        <v>0</v>
      </c>
      <c r="M1347" s="2">
        <f t="shared" si="166"/>
        <v>1</v>
      </c>
      <c r="N1347">
        <f t="shared" si="167"/>
        <v>-0.50869121986707833</v>
      </c>
    </row>
    <row r="1348" spans="1:14" x14ac:dyDescent="0.3">
      <c r="A1348" s="1">
        <v>40654</v>
      </c>
      <c r="B1348">
        <v>23.8</v>
      </c>
      <c r="D1348">
        <f t="shared" si="168"/>
        <v>4</v>
      </c>
      <c r="E1348" s="1">
        <f t="shared" si="161"/>
        <v>40647</v>
      </c>
      <c r="F1348" s="1">
        <f t="shared" si="162"/>
        <v>40646</v>
      </c>
      <c r="G1348" s="1">
        <f t="shared" si="163"/>
        <v>40645</v>
      </c>
      <c r="H1348" s="1">
        <f t="shared" si="164"/>
        <v>40644</v>
      </c>
      <c r="I1348" s="2">
        <f>IF(SUMIFS($B$2:$B$3564,$A$2:$A$3564,"="&amp;E1348)=0,IF(SUMIFS($B$2:$B$3564,$A$2:$A$3564,"="&amp;F1348)=0,IF(SUMIFS($B$2:$B$3564,$A$2:$A$3564,"="&amp;G1348)=0,SUMIFS($B$2:$B$3564,$A$2:$A$3564,"="&amp;H1348),SUMIFS($B$2:$B$3564,$A$2:$A$3564,"="&amp;G1348)),SUMIFS($B$2:$B$3564,$A$2:$A$3564,"="&amp;F1348)),SUMIFS($B$2:$B$3564,$A$2:$A$3564,"="&amp;E1348))</f>
        <v>23.06</v>
      </c>
      <c r="K1348" s="2">
        <f>SUMIFS($J$2:$J$3564,$A$2:$A$3564,"&gt;"&amp;E1348,$A$2:$A$3564,"&lt;="&amp;A1348)</f>
        <v>0</v>
      </c>
      <c r="L1348" s="2">
        <f t="shared" si="165"/>
        <v>0</v>
      </c>
      <c r="M1348" s="2">
        <f t="shared" si="166"/>
        <v>1</v>
      </c>
      <c r="N1348">
        <f t="shared" si="167"/>
        <v>3.1586065836516206</v>
      </c>
    </row>
    <row r="1349" spans="1:14" x14ac:dyDescent="0.3">
      <c r="A1349" s="1">
        <v>40658</v>
      </c>
      <c r="B1349">
        <v>23.4</v>
      </c>
      <c r="D1349">
        <f t="shared" si="168"/>
        <v>1</v>
      </c>
      <c r="E1349" s="1">
        <f t="shared" si="161"/>
        <v>40651</v>
      </c>
      <c r="F1349" s="1">
        <f t="shared" si="162"/>
        <v>40650</v>
      </c>
      <c r="G1349" s="1">
        <f t="shared" si="163"/>
        <v>40649</v>
      </c>
      <c r="H1349" s="1">
        <f t="shared" si="164"/>
        <v>40648</v>
      </c>
      <c r="I1349" s="2">
        <f>IF(SUMIFS($B$2:$B$3564,$A$2:$A$3564,"="&amp;E1349)=0,IF(SUMIFS($B$2:$B$3564,$A$2:$A$3564,"="&amp;F1349)=0,IF(SUMIFS($B$2:$B$3564,$A$2:$A$3564,"="&amp;G1349)=0,SUMIFS($B$2:$B$3564,$A$2:$A$3564,"="&amp;H1349),SUMIFS($B$2:$B$3564,$A$2:$A$3564,"="&amp;G1349)),SUMIFS($B$2:$B$3564,$A$2:$A$3564,"="&amp;F1349)),SUMIFS($B$2:$B$3564,$A$2:$A$3564,"="&amp;E1349))</f>
        <v>22.79</v>
      </c>
      <c r="K1349" s="2">
        <f>SUMIFS($J$2:$J$3564,$A$2:$A$3564,"&gt;"&amp;E1349,$A$2:$A$3564,"&lt;="&amp;A1349)</f>
        <v>0</v>
      </c>
      <c r="L1349" s="2">
        <f t="shared" si="165"/>
        <v>0</v>
      </c>
      <c r="M1349" s="2">
        <f t="shared" si="166"/>
        <v>1</v>
      </c>
      <c r="N1349">
        <f t="shared" si="167"/>
        <v>2.6414179106062847</v>
      </c>
    </row>
    <row r="1350" spans="1:14" x14ac:dyDescent="0.3">
      <c r="A1350" s="1">
        <v>40659</v>
      </c>
      <c r="B1350">
        <v>23.24</v>
      </c>
      <c r="D1350">
        <f t="shared" si="168"/>
        <v>2</v>
      </c>
      <c r="E1350" s="1">
        <f t="shared" si="161"/>
        <v>40652</v>
      </c>
      <c r="F1350" s="1">
        <f t="shared" si="162"/>
        <v>40651</v>
      </c>
      <c r="G1350" s="1">
        <f t="shared" si="163"/>
        <v>40650</v>
      </c>
      <c r="H1350" s="1">
        <f t="shared" si="164"/>
        <v>40649</v>
      </c>
      <c r="I1350" s="2">
        <f>IF(SUMIFS($B$2:$B$3564,$A$2:$A$3564,"="&amp;E1350)=0,IF(SUMIFS($B$2:$B$3564,$A$2:$A$3564,"="&amp;F1350)=0,IF(SUMIFS($B$2:$B$3564,$A$2:$A$3564,"="&amp;G1350)=0,SUMIFS($B$2:$B$3564,$A$2:$A$3564,"="&amp;H1350),SUMIFS($B$2:$B$3564,$A$2:$A$3564,"="&amp;G1350)),SUMIFS($B$2:$B$3564,$A$2:$A$3564,"="&amp;F1350)),SUMIFS($B$2:$B$3564,$A$2:$A$3564,"="&amp;E1350))</f>
        <v>22.62</v>
      </c>
      <c r="K1350" s="2">
        <f>SUMIFS($J$2:$J$3564,$A$2:$A$3564,"&gt;"&amp;E1350,$A$2:$A$3564,"&lt;="&amp;A1350)</f>
        <v>0</v>
      </c>
      <c r="L1350" s="2">
        <f t="shared" si="165"/>
        <v>0</v>
      </c>
      <c r="M1350" s="2">
        <f t="shared" si="166"/>
        <v>1</v>
      </c>
      <c r="N1350">
        <f t="shared" si="167"/>
        <v>2.7040461295736025</v>
      </c>
    </row>
    <row r="1351" spans="1:14" x14ac:dyDescent="0.3">
      <c r="A1351" s="1">
        <v>40660</v>
      </c>
      <c r="B1351">
        <v>22.96</v>
      </c>
      <c r="D1351">
        <f t="shared" si="168"/>
        <v>3</v>
      </c>
      <c r="E1351" s="1">
        <f t="shared" si="161"/>
        <v>40653</v>
      </c>
      <c r="F1351" s="1">
        <f t="shared" si="162"/>
        <v>40652</v>
      </c>
      <c r="G1351" s="1">
        <f t="shared" si="163"/>
        <v>40651</v>
      </c>
      <c r="H1351" s="1">
        <f t="shared" si="164"/>
        <v>40650</v>
      </c>
      <c r="I1351" s="2">
        <f>IF(SUMIFS($B$2:$B$3564,$A$2:$A$3564,"="&amp;E1351)=0,IF(SUMIFS($B$2:$B$3564,$A$2:$A$3564,"="&amp;F1351)=0,IF(SUMIFS($B$2:$B$3564,$A$2:$A$3564,"="&amp;G1351)=0,SUMIFS($B$2:$B$3564,$A$2:$A$3564,"="&amp;H1351),SUMIFS($B$2:$B$3564,$A$2:$A$3564,"="&amp;G1351)),SUMIFS($B$2:$B$3564,$A$2:$A$3564,"="&amp;F1351)),SUMIFS($B$2:$B$3564,$A$2:$A$3564,"="&amp;E1351))</f>
        <v>23.53</v>
      </c>
      <c r="K1351" s="2">
        <f>SUMIFS($J$2:$J$3564,$A$2:$A$3564,"&gt;"&amp;E1351,$A$2:$A$3564,"&lt;="&amp;A1351)</f>
        <v>0</v>
      </c>
      <c r="L1351" s="2">
        <f t="shared" si="165"/>
        <v>0</v>
      </c>
      <c r="M1351" s="2">
        <f t="shared" si="166"/>
        <v>1</v>
      </c>
      <c r="N1351">
        <f t="shared" si="167"/>
        <v>-2.4522631287905434</v>
      </c>
    </row>
    <row r="1352" spans="1:14" x14ac:dyDescent="0.3">
      <c r="A1352" s="1">
        <v>40661</v>
      </c>
      <c r="B1352">
        <v>22.51</v>
      </c>
      <c r="D1352">
        <f t="shared" si="168"/>
        <v>4</v>
      </c>
      <c r="E1352" s="1">
        <f t="shared" ref="E1352:E1415" si="169">A1352-7</f>
        <v>40654</v>
      </c>
      <c r="F1352" s="1">
        <f t="shared" si="162"/>
        <v>40653</v>
      </c>
      <c r="G1352" s="1">
        <f t="shared" si="163"/>
        <v>40652</v>
      </c>
      <c r="H1352" s="1">
        <f t="shared" si="164"/>
        <v>40651</v>
      </c>
      <c r="I1352" s="2">
        <f>IF(SUMIFS($B$2:$B$3564,$A$2:$A$3564,"="&amp;E1352)=0,IF(SUMIFS($B$2:$B$3564,$A$2:$A$3564,"="&amp;F1352)=0,IF(SUMIFS($B$2:$B$3564,$A$2:$A$3564,"="&amp;G1352)=0,SUMIFS($B$2:$B$3564,$A$2:$A$3564,"="&amp;H1352),SUMIFS($B$2:$B$3564,$A$2:$A$3564,"="&amp;G1352)),SUMIFS($B$2:$B$3564,$A$2:$A$3564,"="&amp;F1352)),SUMIFS($B$2:$B$3564,$A$2:$A$3564,"="&amp;E1352))</f>
        <v>23.8</v>
      </c>
      <c r="K1352" s="2">
        <f>SUMIFS($J$2:$J$3564,$A$2:$A$3564,"&gt;"&amp;E1352,$A$2:$A$3564,"&lt;="&amp;A1352)</f>
        <v>0</v>
      </c>
      <c r="L1352" s="2">
        <f t="shared" si="165"/>
        <v>0</v>
      </c>
      <c r="M1352" s="2">
        <f t="shared" si="166"/>
        <v>1</v>
      </c>
      <c r="N1352">
        <f t="shared" si="167"/>
        <v>-5.5725925758788053</v>
      </c>
    </row>
    <row r="1353" spans="1:14" x14ac:dyDescent="0.3">
      <c r="A1353" s="1">
        <v>40662</v>
      </c>
      <c r="B1353">
        <v>22.25</v>
      </c>
      <c r="D1353">
        <f t="shared" si="168"/>
        <v>5</v>
      </c>
      <c r="E1353" s="1">
        <f t="shared" si="169"/>
        <v>40655</v>
      </c>
      <c r="F1353" s="1">
        <f t="shared" ref="F1353:F1416" si="170">E1353-1</f>
        <v>40654</v>
      </c>
      <c r="G1353" s="1">
        <f t="shared" ref="G1353:G1416" si="171">E1353-2</f>
        <v>40653</v>
      </c>
      <c r="H1353" s="1">
        <f t="shared" ref="H1353:H1416" si="172">E1353-3</f>
        <v>40652</v>
      </c>
      <c r="I1353" s="2">
        <f>IF(SUMIFS($B$2:$B$3564,$A$2:$A$3564,"="&amp;E1353)=0,IF(SUMIFS($B$2:$B$3564,$A$2:$A$3564,"="&amp;F1353)=0,IF(SUMIFS($B$2:$B$3564,$A$2:$A$3564,"="&amp;G1353)=0,SUMIFS($B$2:$B$3564,$A$2:$A$3564,"="&amp;H1353),SUMIFS($B$2:$B$3564,$A$2:$A$3564,"="&amp;G1353)),SUMIFS($B$2:$B$3564,$A$2:$A$3564,"="&amp;F1353)),SUMIFS($B$2:$B$3564,$A$2:$A$3564,"="&amp;E1353))</f>
        <v>23.8</v>
      </c>
      <c r="K1353" s="2">
        <f>SUMIFS($J$2:$J$3564,$A$2:$A$3564,"&gt;"&amp;E1353,$A$2:$A$3564,"&lt;="&amp;A1353)</f>
        <v>0</v>
      </c>
      <c r="L1353" s="2">
        <f t="shared" si="165"/>
        <v>0</v>
      </c>
      <c r="M1353" s="2">
        <f t="shared" si="166"/>
        <v>1</v>
      </c>
      <c r="N1353">
        <f t="shared" si="167"/>
        <v>-6.734357206517978</v>
      </c>
    </row>
    <row r="1354" spans="1:14" x14ac:dyDescent="0.3">
      <c r="A1354" s="1">
        <v>40665</v>
      </c>
      <c r="B1354">
        <v>21.87</v>
      </c>
      <c r="D1354">
        <f t="shared" si="168"/>
        <v>1</v>
      </c>
      <c r="E1354" s="1">
        <f t="shared" si="169"/>
        <v>40658</v>
      </c>
      <c r="F1354" s="1">
        <f t="shared" si="170"/>
        <v>40657</v>
      </c>
      <c r="G1354" s="1">
        <f t="shared" si="171"/>
        <v>40656</v>
      </c>
      <c r="H1354" s="1">
        <f t="shared" si="172"/>
        <v>40655</v>
      </c>
      <c r="I1354" s="2">
        <f>IF(SUMIFS($B$2:$B$3564,$A$2:$A$3564,"="&amp;E1354)=0,IF(SUMIFS($B$2:$B$3564,$A$2:$A$3564,"="&amp;F1354)=0,IF(SUMIFS($B$2:$B$3564,$A$2:$A$3564,"="&amp;G1354)=0,SUMIFS($B$2:$B$3564,$A$2:$A$3564,"="&amp;H1354),SUMIFS($B$2:$B$3564,$A$2:$A$3564,"="&amp;G1354)),SUMIFS($B$2:$B$3564,$A$2:$A$3564,"="&amp;F1354)),SUMIFS($B$2:$B$3564,$A$2:$A$3564,"="&amp;E1354))</f>
        <v>23.4</v>
      </c>
      <c r="K1354" s="2">
        <f>SUMIFS($J$2:$J$3564,$A$2:$A$3564,"&gt;"&amp;E1354,$A$2:$A$3564,"&lt;="&amp;A1354)</f>
        <v>0</v>
      </c>
      <c r="L1354" s="2">
        <f t="shared" ref="L1354:L1417" si="173">IF(K1354&lt;&gt;0,LOOKUP(K1354,C1348:C1354,B1348:B1354),0)</f>
        <v>0</v>
      </c>
      <c r="M1354" s="2">
        <f t="shared" ref="M1354:M1417" si="174">IF(K1354&lt;&gt;0,L1354/K1354,1)</f>
        <v>1</v>
      </c>
      <c r="N1354">
        <f t="shared" ref="N1354:N1417" si="175">LN(B1354*M1354/I1354)*100</f>
        <v>-6.7620187674979144</v>
      </c>
    </row>
    <row r="1355" spans="1:14" x14ac:dyDescent="0.3">
      <c r="A1355" s="1">
        <v>40666</v>
      </c>
      <c r="B1355">
        <v>22.05</v>
      </c>
      <c r="D1355">
        <f t="shared" si="168"/>
        <v>2</v>
      </c>
      <c r="E1355" s="1">
        <f t="shared" si="169"/>
        <v>40659</v>
      </c>
      <c r="F1355" s="1">
        <f t="shared" si="170"/>
        <v>40658</v>
      </c>
      <c r="G1355" s="1">
        <f t="shared" si="171"/>
        <v>40657</v>
      </c>
      <c r="H1355" s="1">
        <f t="shared" si="172"/>
        <v>40656</v>
      </c>
      <c r="I1355" s="2">
        <f>IF(SUMIFS($B$2:$B$3564,$A$2:$A$3564,"="&amp;E1355)=0,IF(SUMIFS($B$2:$B$3564,$A$2:$A$3564,"="&amp;F1355)=0,IF(SUMIFS($B$2:$B$3564,$A$2:$A$3564,"="&amp;G1355)=0,SUMIFS($B$2:$B$3564,$A$2:$A$3564,"="&amp;H1355),SUMIFS($B$2:$B$3564,$A$2:$A$3564,"="&amp;G1355)),SUMIFS($B$2:$B$3564,$A$2:$A$3564,"="&amp;F1355)),SUMIFS($B$2:$B$3564,$A$2:$A$3564,"="&amp;E1355))</f>
        <v>23.24</v>
      </c>
      <c r="K1355" s="2">
        <f>SUMIFS($J$2:$J$3564,$A$2:$A$3564,"&gt;"&amp;E1355,$A$2:$A$3564,"&lt;="&amp;A1355)</f>
        <v>0</v>
      </c>
      <c r="L1355" s="2">
        <f t="shared" si="173"/>
        <v>0</v>
      </c>
      <c r="M1355" s="2">
        <f t="shared" si="174"/>
        <v>1</v>
      </c>
      <c r="N1355">
        <f t="shared" si="175"/>
        <v>-5.2562330090855331</v>
      </c>
    </row>
    <row r="1356" spans="1:14" x14ac:dyDescent="0.3">
      <c r="A1356" s="1">
        <v>40667</v>
      </c>
      <c r="B1356">
        <v>21.35</v>
      </c>
      <c r="D1356">
        <f t="shared" si="168"/>
        <v>3</v>
      </c>
      <c r="E1356" s="1">
        <f t="shared" si="169"/>
        <v>40660</v>
      </c>
      <c r="F1356" s="1">
        <f t="shared" si="170"/>
        <v>40659</v>
      </c>
      <c r="G1356" s="1">
        <f t="shared" si="171"/>
        <v>40658</v>
      </c>
      <c r="H1356" s="1">
        <f t="shared" si="172"/>
        <v>40657</v>
      </c>
      <c r="I1356" s="2">
        <f>IF(SUMIFS($B$2:$B$3564,$A$2:$A$3564,"="&amp;E1356)=0,IF(SUMIFS($B$2:$B$3564,$A$2:$A$3564,"="&amp;F1356)=0,IF(SUMIFS($B$2:$B$3564,$A$2:$A$3564,"="&amp;G1356)=0,SUMIFS($B$2:$B$3564,$A$2:$A$3564,"="&amp;H1356),SUMIFS($B$2:$B$3564,$A$2:$A$3564,"="&amp;G1356)),SUMIFS($B$2:$B$3564,$A$2:$A$3564,"="&amp;F1356)),SUMIFS($B$2:$B$3564,$A$2:$A$3564,"="&amp;E1356))</f>
        <v>22.96</v>
      </c>
      <c r="K1356" s="2">
        <f>SUMIFS($J$2:$J$3564,$A$2:$A$3564,"&gt;"&amp;E1356,$A$2:$A$3564,"&lt;="&amp;A1356)</f>
        <v>0</v>
      </c>
      <c r="L1356" s="2">
        <f t="shared" si="173"/>
        <v>0</v>
      </c>
      <c r="M1356" s="2">
        <f t="shared" si="174"/>
        <v>1</v>
      </c>
      <c r="N1356">
        <f t="shared" si="175"/>
        <v>-7.2701831776732062</v>
      </c>
    </row>
    <row r="1357" spans="1:14" x14ac:dyDescent="0.3">
      <c r="A1357" s="1">
        <v>40668</v>
      </c>
      <c r="B1357">
        <v>20.86</v>
      </c>
      <c r="D1357">
        <f t="shared" si="168"/>
        <v>4</v>
      </c>
      <c r="E1357" s="1">
        <f t="shared" si="169"/>
        <v>40661</v>
      </c>
      <c r="F1357" s="1">
        <f t="shared" si="170"/>
        <v>40660</v>
      </c>
      <c r="G1357" s="1">
        <f t="shared" si="171"/>
        <v>40659</v>
      </c>
      <c r="H1357" s="1">
        <f t="shared" si="172"/>
        <v>40658</v>
      </c>
      <c r="I1357" s="2">
        <f>IF(SUMIFS($B$2:$B$3564,$A$2:$A$3564,"="&amp;E1357)=0,IF(SUMIFS($B$2:$B$3564,$A$2:$A$3564,"="&amp;F1357)=0,IF(SUMIFS($B$2:$B$3564,$A$2:$A$3564,"="&amp;G1357)=0,SUMIFS($B$2:$B$3564,$A$2:$A$3564,"="&amp;H1357),SUMIFS($B$2:$B$3564,$A$2:$A$3564,"="&amp;G1357)),SUMIFS($B$2:$B$3564,$A$2:$A$3564,"="&amp;F1357)),SUMIFS($B$2:$B$3564,$A$2:$A$3564,"="&amp;E1357))</f>
        <v>22.51</v>
      </c>
      <c r="K1357" s="2">
        <f>SUMIFS($J$2:$J$3564,$A$2:$A$3564,"&gt;"&amp;E1357,$A$2:$A$3564,"&lt;="&amp;A1357)</f>
        <v>0</v>
      </c>
      <c r="L1357" s="2">
        <f t="shared" si="173"/>
        <v>0</v>
      </c>
      <c r="M1357" s="2">
        <f t="shared" si="174"/>
        <v>1</v>
      </c>
      <c r="N1357">
        <f t="shared" si="175"/>
        <v>-7.6126205346014535</v>
      </c>
    </row>
    <row r="1358" spans="1:14" x14ac:dyDescent="0.3">
      <c r="A1358" s="1">
        <v>40669</v>
      </c>
      <c r="B1358">
        <v>20.47</v>
      </c>
      <c r="D1358">
        <f t="shared" si="168"/>
        <v>5</v>
      </c>
      <c r="E1358" s="1">
        <f t="shared" si="169"/>
        <v>40662</v>
      </c>
      <c r="F1358" s="1">
        <f t="shared" si="170"/>
        <v>40661</v>
      </c>
      <c r="G1358" s="1">
        <f t="shared" si="171"/>
        <v>40660</v>
      </c>
      <c r="H1358" s="1">
        <f t="shared" si="172"/>
        <v>40659</v>
      </c>
      <c r="I1358" s="2">
        <f>IF(SUMIFS($B$2:$B$3564,$A$2:$A$3564,"="&amp;E1358)=0,IF(SUMIFS($B$2:$B$3564,$A$2:$A$3564,"="&amp;F1358)=0,IF(SUMIFS($B$2:$B$3564,$A$2:$A$3564,"="&amp;G1358)=0,SUMIFS($B$2:$B$3564,$A$2:$A$3564,"="&amp;H1358),SUMIFS($B$2:$B$3564,$A$2:$A$3564,"="&amp;G1358)),SUMIFS($B$2:$B$3564,$A$2:$A$3564,"="&amp;F1358)),SUMIFS($B$2:$B$3564,$A$2:$A$3564,"="&amp;E1358))</f>
        <v>22.25</v>
      </c>
      <c r="K1358" s="2">
        <f>SUMIFS($J$2:$J$3564,$A$2:$A$3564,"&gt;"&amp;E1358,$A$2:$A$3564,"&lt;="&amp;A1358)</f>
        <v>0</v>
      </c>
      <c r="L1358" s="2">
        <f t="shared" si="173"/>
        <v>0</v>
      </c>
      <c r="M1358" s="2">
        <f t="shared" si="174"/>
        <v>1</v>
      </c>
      <c r="N1358">
        <f t="shared" si="175"/>
        <v>-8.3381608939051137</v>
      </c>
    </row>
    <row r="1359" spans="1:14" x14ac:dyDescent="0.3">
      <c r="A1359" s="1">
        <v>40672</v>
      </c>
      <c r="B1359">
        <v>20.96</v>
      </c>
      <c r="D1359">
        <f t="shared" si="168"/>
        <v>1</v>
      </c>
      <c r="E1359" s="1">
        <f t="shared" si="169"/>
        <v>40665</v>
      </c>
      <c r="F1359" s="1">
        <f t="shared" si="170"/>
        <v>40664</v>
      </c>
      <c r="G1359" s="1">
        <f t="shared" si="171"/>
        <v>40663</v>
      </c>
      <c r="H1359" s="1">
        <f t="shared" si="172"/>
        <v>40662</v>
      </c>
      <c r="I1359" s="2">
        <f>IF(SUMIFS($B$2:$B$3564,$A$2:$A$3564,"="&amp;E1359)=0,IF(SUMIFS($B$2:$B$3564,$A$2:$A$3564,"="&amp;F1359)=0,IF(SUMIFS($B$2:$B$3564,$A$2:$A$3564,"="&amp;G1359)=0,SUMIFS($B$2:$B$3564,$A$2:$A$3564,"="&amp;H1359),SUMIFS($B$2:$B$3564,$A$2:$A$3564,"="&amp;G1359)),SUMIFS($B$2:$B$3564,$A$2:$A$3564,"="&amp;F1359)),SUMIFS($B$2:$B$3564,$A$2:$A$3564,"="&amp;E1359))</f>
        <v>21.87</v>
      </c>
      <c r="K1359" s="2">
        <f>SUMIFS($J$2:$J$3564,$A$2:$A$3564,"&gt;"&amp;E1359,$A$2:$A$3564,"&lt;="&amp;A1359)</f>
        <v>0</v>
      </c>
      <c r="L1359" s="2">
        <f t="shared" si="173"/>
        <v>0</v>
      </c>
      <c r="M1359" s="2">
        <f t="shared" si="174"/>
        <v>1</v>
      </c>
      <c r="N1359">
        <f t="shared" si="175"/>
        <v>-4.2499975235835121</v>
      </c>
    </row>
    <row r="1360" spans="1:14" x14ac:dyDescent="0.3">
      <c r="A1360" s="1">
        <v>40673</v>
      </c>
      <c r="B1360">
        <v>21.87</v>
      </c>
      <c r="D1360">
        <f t="shared" si="168"/>
        <v>2</v>
      </c>
      <c r="E1360" s="1">
        <f t="shared" si="169"/>
        <v>40666</v>
      </c>
      <c r="F1360" s="1">
        <f t="shared" si="170"/>
        <v>40665</v>
      </c>
      <c r="G1360" s="1">
        <f t="shared" si="171"/>
        <v>40664</v>
      </c>
      <c r="H1360" s="1">
        <f t="shared" si="172"/>
        <v>40663</v>
      </c>
      <c r="I1360" s="2">
        <f>IF(SUMIFS($B$2:$B$3564,$A$2:$A$3564,"="&amp;E1360)=0,IF(SUMIFS($B$2:$B$3564,$A$2:$A$3564,"="&amp;F1360)=0,IF(SUMIFS($B$2:$B$3564,$A$2:$A$3564,"="&amp;G1360)=0,SUMIFS($B$2:$B$3564,$A$2:$A$3564,"="&amp;H1360),SUMIFS($B$2:$B$3564,$A$2:$A$3564,"="&amp;G1360)),SUMIFS($B$2:$B$3564,$A$2:$A$3564,"="&amp;F1360)),SUMIFS($B$2:$B$3564,$A$2:$A$3564,"="&amp;E1360))</f>
        <v>22.05</v>
      </c>
      <c r="K1360" s="2">
        <f>SUMIFS($J$2:$J$3564,$A$2:$A$3564,"&gt;"&amp;E1360,$A$2:$A$3564,"&lt;="&amp;A1360)</f>
        <v>0</v>
      </c>
      <c r="L1360" s="2">
        <f t="shared" si="173"/>
        <v>0</v>
      </c>
      <c r="M1360" s="2">
        <f t="shared" si="174"/>
        <v>1</v>
      </c>
      <c r="N1360">
        <f t="shared" si="175"/>
        <v>-0.81967672041785145</v>
      </c>
    </row>
    <row r="1361" spans="1:14" x14ac:dyDescent="0.3">
      <c r="A1361" s="1">
        <v>40674</v>
      </c>
      <c r="B1361">
        <v>20.94</v>
      </c>
      <c r="D1361">
        <f t="shared" si="168"/>
        <v>3</v>
      </c>
      <c r="E1361" s="1">
        <f t="shared" si="169"/>
        <v>40667</v>
      </c>
      <c r="F1361" s="1">
        <f t="shared" si="170"/>
        <v>40666</v>
      </c>
      <c r="G1361" s="1">
        <f t="shared" si="171"/>
        <v>40665</v>
      </c>
      <c r="H1361" s="1">
        <f t="shared" si="172"/>
        <v>40664</v>
      </c>
      <c r="I1361" s="2">
        <f>IF(SUMIFS($B$2:$B$3564,$A$2:$A$3564,"="&amp;E1361)=0,IF(SUMIFS($B$2:$B$3564,$A$2:$A$3564,"="&amp;F1361)=0,IF(SUMIFS($B$2:$B$3564,$A$2:$A$3564,"="&amp;G1361)=0,SUMIFS($B$2:$B$3564,$A$2:$A$3564,"="&amp;H1361),SUMIFS($B$2:$B$3564,$A$2:$A$3564,"="&amp;G1361)),SUMIFS($B$2:$B$3564,$A$2:$A$3564,"="&amp;F1361)),SUMIFS($B$2:$B$3564,$A$2:$A$3564,"="&amp;E1361))</f>
        <v>21.35</v>
      </c>
      <c r="K1361" s="2">
        <f>SUMIFS($J$2:$J$3564,$A$2:$A$3564,"&gt;"&amp;E1361,$A$2:$A$3564,"&lt;="&amp;A1361)</f>
        <v>0</v>
      </c>
      <c r="L1361" s="2">
        <f t="shared" si="173"/>
        <v>0</v>
      </c>
      <c r="M1361" s="2">
        <f t="shared" si="174"/>
        <v>1</v>
      </c>
      <c r="N1361">
        <f t="shared" si="175"/>
        <v>-1.9390534232242764</v>
      </c>
    </row>
    <row r="1362" spans="1:14" x14ac:dyDescent="0.3">
      <c r="A1362" s="1">
        <v>40675</v>
      </c>
      <c r="B1362">
        <v>21.33</v>
      </c>
      <c r="D1362">
        <f t="shared" si="168"/>
        <v>4</v>
      </c>
      <c r="E1362" s="1">
        <f t="shared" si="169"/>
        <v>40668</v>
      </c>
      <c r="F1362" s="1">
        <f t="shared" si="170"/>
        <v>40667</v>
      </c>
      <c r="G1362" s="1">
        <f t="shared" si="171"/>
        <v>40666</v>
      </c>
      <c r="H1362" s="1">
        <f t="shared" si="172"/>
        <v>40665</v>
      </c>
      <c r="I1362" s="2">
        <f>IF(SUMIFS($B$2:$B$3564,$A$2:$A$3564,"="&amp;E1362)=0,IF(SUMIFS($B$2:$B$3564,$A$2:$A$3564,"="&amp;F1362)=0,IF(SUMIFS($B$2:$B$3564,$A$2:$A$3564,"="&amp;G1362)=0,SUMIFS($B$2:$B$3564,$A$2:$A$3564,"="&amp;H1362),SUMIFS($B$2:$B$3564,$A$2:$A$3564,"="&amp;G1362)),SUMIFS($B$2:$B$3564,$A$2:$A$3564,"="&amp;F1362)),SUMIFS($B$2:$B$3564,$A$2:$A$3564,"="&amp;E1362))</f>
        <v>20.86</v>
      </c>
      <c r="K1362" s="2">
        <f>SUMIFS($J$2:$J$3564,$A$2:$A$3564,"&gt;"&amp;E1362,$A$2:$A$3564,"&lt;="&amp;A1362)</f>
        <v>0</v>
      </c>
      <c r="L1362" s="2">
        <f t="shared" si="173"/>
        <v>0</v>
      </c>
      <c r="M1362" s="2">
        <f t="shared" si="174"/>
        <v>1</v>
      </c>
      <c r="N1362">
        <f t="shared" si="175"/>
        <v>2.228108291063271</v>
      </c>
    </row>
    <row r="1363" spans="1:14" x14ac:dyDescent="0.3">
      <c r="A1363" s="1">
        <v>40676</v>
      </c>
      <c r="B1363">
        <v>21.45</v>
      </c>
      <c r="D1363">
        <f t="shared" si="168"/>
        <v>5</v>
      </c>
      <c r="E1363" s="1">
        <f t="shared" si="169"/>
        <v>40669</v>
      </c>
      <c r="F1363" s="1">
        <f t="shared" si="170"/>
        <v>40668</v>
      </c>
      <c r="G1363" s="1">
        <f t="shared" si="171"/>
        <v>40667</v>
      </c>
      <c r="H1363" s="1">
        <f t="shared" si="172"/>
        <v>40666</v>
      </c>
      <c r="I1363" s="2">
        <f>IF(SUMIFS($B$2:$B$3564,$A$2:$A$3564,"="&amp;E1363)=0,IF(SUMIFS($B$2:$B$3564,$A$2:$A$3564,"="&amp;F1363)=0,IF(SUMIFS($B$2:$B$3564,$A$2:$A$3564,"="&amp;G1363)=0,SUMIFS($B$2:$B$3564,$A$2:$A$3564,"="&amp;H1363),SUMIFS($B$2:$B$3564,$A$2:$A$3564,"="&amp;G1363)),SUMIFS($B$2:$B$3564,$A$2:$A$3564,"="&amp;F1363)),SUMIFS($B$2:$B$3564,$A$2:$A$3564,"="&amp;E1363))</f>
        <v>20.47</v>
      </c>
      <c r="K1363" s="2">
        <f>SUMIFS($J$2:$J$3564,$A$2:$A$3564,"&gt;"&amp;E1363,$A$2:$A$3564,"&lt;="&amp;A1363)</f>
        <v>0</v>
      </c>
      <c r="L1363" s="2">
        <f t="shared" si="173"/>
        <v>0</v>
      </c>
      <c r="M1363" s="2">
        <f t="shared" si="174"/>
        <v>1</v>
      </c>
      <c r="N1363">
        <f t="shared" si="175"/>
        <v>4.6764245700827756</v>
      </c>
    </row>
    <row r="1364" spans="1:14" x14ac:dyDescent="0.3">
      <c r="A1364" s="1">
        <v>40679</v>
      </c>
      <c r="B1364">
        <v>21.77</v>
      </c>
      <c r="D1364">
        <f t="shared" si="168"/>
        <v>1</v>
      </c>
      <c r="E1364" s="1">
        <f t="shared" si="169"/>
        <v>40672</v>
      </c>
      <c r="F1364" s="1">
        <f t="shared" si="170"/>
        <v>40671</v>
      </c>
      <c r="G1364" s="1">
        <f t="shared" si="171"/>
        <v>40670</v>
      </c>
      <c r="H1364" s="1">
        <f t="shared" si="172"/>
        <v>40669</v>
      </c>
      <c r="I1364" s="2">
        <f>IF(SUMIFS($B$2:$B$3564,$A$2:$A$3564,"="&amp;E1364)=0,IF(SUMIFS($B$2:$B$3564,$A$2:$A$3564,"="&amp;F1364)=0,IF(SUMIFS($B$2:$B$3564,$A$2:$A$3564,"="&amp;G1364)=0,SUMIFS($B$2:$B$3564,$A$2:$A$3564,"="&amp;H1364),SUMIFS($B$2:$B$3564,$A$2:$A$3564,"="&amp;G1364)),SUMIFS($B$2:$B$3564,$A$2:$A$3564,"="&amp;F1364)),SUMIFS($B$2:$B$3564,$A$2:$A$3564,"="&amp;E1364))</f>
        <v>20.96</v>
      </c>
      <c r="K1364" s="2">
        <f>SUMIFS($J$2:$J$3564,$A$2:$A$3564,"&gt;"&amp;E1364,$A$2:$A$3564,"&lt;="&amp;A1364)</f>
        <v>0</v>
      </c>
      <c r="L1364" s="2">
        <f t="shared" si="173"/>
        <v>0</v>
      </c>
      <c r="M1364" s="2">
        <f t="shared" si="174"/>
        <v>1</v>
      </c>
      <c r="N1364">
        <f t="shared" si="175"/>
        <v>3.7917015793614581</v>
      </c>
    </row>
    <row r="1365" spans="1:14" x14ac:dyDescent="0.3">
      <c r="A1365" s="1">
        <v>40680</v>
      </c>
      <c r="B1365">
        <v>21.93</v>
      </c>
      <c r="D1365">
        <f t="shared" si="168"/>
        <v>2</v>
      </c>
      <c r="E1365" s="1">
        <f t="shared" si="169"/>
        <v>40673</v>
      </c>
      <c r="F1365" s="1">
        <f t="shared" si="170"/>
        <v>40672</v>
      </c>
      <c r="G1365" s="1">
        <f t="shared" si="171"/>
        <v>40671</v>
      </c>
      <c r="H1365" s="1">
        <f t="shared" si="172"/>
        <v>40670</v>
      </c>
      <c r="I1365" s="2">
        <f>IF(SUMIFS($B$2:$B$3564,$A$2:$A$3564,"="&amp;E1365)=0,IF(SUMIFS($B$2:$B$3564,$A$2:$A$3564,"="&amp;F1365)=0,IF(SUMIFS($B$2:$B$3564,$A$2:$A$3564,"="&amp;G1365)=0,SUMIFS($B$2:$B$3564,$A$2:$A$3564,"="&amp;H1365),SUMIFS($B$2:$B$3564,$A$2:$A$3564,"="&amp;G1365)),SUMIFS($B$2:$B$3564,$A$2:$A$3564,"="&amp;F1365)),SUMIFS($B$2:$B$3564,$A$2:$A$3564,"="&amp;E1365))</f>
        <v>21.87</v>
      </c>
      <c r="K1365" s="2">
        <f>SUMIFS($J$2:$J$3564,$A$2:$A$3564,"&gt;"&amp;E1365,$A$2:$A$3564,"&lt;="&amp;A1365)</f>
        <v>0</v>
      </c>
      <c r="L1365" s="2">
        <f t="shared" si="173"/>
        <v>0</v>
      </c>
      <c r="M1365" s="2">
        <f t="shared" si="174"/>
        <v>1</v>
      </c>
      <c r="N1365">
        <f t="shared" si="175"/>
        <v>0.27397277411202692</v>
      </c>
    </row>
    <row r="1366" spans="1:14" x14ac:dyDescent="0.3">
      <c r="A1366" s="1">
        <v>40681</v>
      </c>
      <c r="B1366">
        <v>22.85</v>
      </c>
      <c r="D1366">
        <f t="shared" si="168"/>
        <v>3</v>
      </c>
      <c r="E1366" s="1">
        <f t="shared" si="169"/>
        <v>40674</v>
      </c>
      <c r="F1366" s="1">
        <f t="shared" si="170"/>
        <v>40673</v>
      </c>
      <c r="G1366" s="1">
        <f t="shared" si="171"/>
        <v>40672</v>
      </c>
      <c r="H1366" s="1">
        <f t="shared" si="172"/>
        <v>40671</v>
      </c>
      <c r="I1366" s="2">
        <f>IF(SUMIFS($B$2:$B$3564,$A$2:$A$3564,"="&amp;E1366)=0,IF(SUMIFS($B$2:$B$3564,$A$2:$A$3564,"="&amp;F1366)=0,IF(SUMIFS($B$2:$B$3564,$A$2:$A$3564,"="&amp;G1366)=0,SUMIFS($B$2:$B$3564,$A$2:$A$3564,"="&amp;H1366),SUMIFS($B$2:$B$3564,$A$2:$A$3564,"="&amp;G1366)),SUMIFS($B$2:$B$3564,$A$2:$A$3564,"="&amp;F1366)),SUMIFS($B$2:$B$3564,$A$2:$A$3564,"="&amp;E1366))</f>
        <v>20.94</v>
      </c>
      <c r="K1366" s="2">
        <f>SUMIFS($J$2:$J$3564,$A$2:$A$3564,"&gt;"&amp;E1366,$A$2:$A$3564,"&lt;="&amp;A1366)</f>
        <v>0</v>
      </c>
      <c r="L1366" s="2">
        <f t="shared" si="173"/>
        <v>0</v>
      </c>
      <c r="M1366" s="2">
        <f t="shared" si="174"/>
        <v>1</v>
      </c>
      <c r="N1366">
        <f t="shared" si="175"/>
        <v>8.7289911897822989</v>
      </c>
    </row>
    <row r="1367" spans="1:14" x14ac:dyDescent="0.3">
      <c r="A1367" s="1">
        <v>40682</v>
      </c>
      <c r="B1367">
        <v>21.82</v>
      </c>
      <c r="D1367">
        <f t="shared" si="168"/>
        <v>4</v>
      </c>
      <c r="E1367" s="1">
        <f t="shared" si="169"/>
        <v>40675</v>
      </c>
      <c r="F1367" s="1">
        <f t="shared" si="170"/>
        <v>40674</v>
      </c>
      <c r="G1367" s="1">
        <f t="shared" si="171"/>
        <v>40673</v>
      </c>
      <c r="H1367" s="1">
        <f t="shared" si="172"/>
        <v>40672</v>
      </c>
      <c r="I1367" s="2">
        <f>IF(SUMIFS($B$2:$B$3564,$A$2:$A$3564,"="&amp;E1367)=0,IF(SUMIFS($B$2:$B$3564,$A$2:$A$3564,"="&amp;F1367)=0,IF(SUMIFS($B$2:$B$3564,$A$2:$A$3564,"="&amp;G1367)=0,SUMIFS($B$2:$B$3564,$A$2:$A$3564,"="&amp;H1367),SUMIFS($B$2:$B$3564,$A$2:$A$3564,"="&amp;G1367)),SUMIFS($B$2:$B$3564,$A$2:$A$3564,"="&amp;F1367)),SUMIFS($B$2:$B$3564,$A$2:$A$3564,"="&amp;E1367))</f>
        <v>21.33</v>
      </c>
      <c r="K1367" s="2">
        <f>SUMIFS($J$2:$J$3564,$A$2:$A$3564,"&gt;"&amp;E1367,$A$2:$A$3564,"&lt;="&amp;A1367)</f>
        <v>0</v>
      </c>
      <c r="L1367" s="2">
        <f t="shared" si="173"/>
        <v>0</v>
      </c>
      <c r="M1367" s="2">
        <f t="shared" si="174"/>
        <v>1</v>
      </c>
      <c r="N1367">
        <f t="shared" si="175"/>
        <v>2.2712447921665597</v>
      </c>
    </row>
    <row r="1368" spans="1:14" x14ac:dyDescent="0.3">
      <c r="A1368" s="1">
        <v>40683</v>
      </c>
      <c r="B1368">
        <v>22.41</v>
      </c>
      <c r="D1368">
        <f t="shared" si="168"/>
        <v>5</v>
      </c>
      <c r="E1368" s="1">
        <f t="shared" si="169"/>
        <v>40676</v>
      </c>
      <c r="F1368" s="1">
        <f t="shared" si="170"/>
        <v>40675</v>
      </c>
      <c r="G1368" s="1">
        <f t="shared" si="171"/>
        <v>40674</v>
      </c>
      <c r="H1368" s="1">
        <f t="shared" si="172"/>
        <v>40673</v>
      </c>
      <c r="I1368" s="2">
        <f>IF(SUMIFS($B$2:$B$3564,$A$2:$A$3564,"="&amp;E1368)=0,IF(SUMIFS($B$2:$B$3564,$A$2:$A$3564,"="&amp;F1368)=0,IF(SUMIFS($B$2:$B$3564,$A$2:$A$3564,"="&amp;G1368)=0,SUMIFS($B$2:$B$3564,$A$2:$A$3564,"="&amp;H1368),SUMIFS($B$2:$B$3564,$A$2:$A$3564,"="&amp;G1368)),SUMIFS($B$2:$B$3564,$A$2:$A$3564,"="&amp;F1368)),SUMIFS($B$2:$B$3564,$A$2:$A$3564,"="&amp;E1368))</f>
        <v>21.45</v>
      </c>
      <c r="K1368" s="2">
        <f>SUMIFS($J$2:$J$3564,$A$2:$A$3564,"&gt;"&amp;E1368,$A$2:$A$3564,"&lt;="&amp;A1368)</f>
        <v>0</v>
      </c>
      <c r="L1368" s="2">
        <f t="shared" si="173"/>
        <v>0</v>
      </c>
      <c r="M1368" s="2">
        <f t="shared" si="174"/>
        <v>1</v>
      </c>
      <c r="N1368">
        <f t="shared" si="175"/>
        <v>4.3782642438809729</v>
      </c>
    </row>
    <row r="1369" spans="1:14" x14ac:dyDescent="0.3">
      <c r="A1369" s="1">
        <v>40686</v>
      </c>
      <c r="B1369">
        <v>21.51</v>
      </c>
      <c r="D1369">
        <f t="shared" si="168"/>
        <v>1</v>
      </c>
      <c r="E1369" s="1">
        <f t="shared" si="169"/>
        <v>40679</v>
      </c>
      <c r="F1369" s="1">
        <f t="shared" si="170"/>
        <v>40678</v>
      </c>
      <c r="G1369" s="1">
        <f t="shared" si="171"/>
        <v>40677</v>
      </c>
      <c r="H1369" s="1">
        <f t="shared" si="172"/>
        <v>40676</v>
      </c>
      <c r="I1369" s="2">
        <f>IF(SUMIFS($B$2:$B$3564,$A$2:$A$3564,"="&amp;E1369)=0,IF(SUMIFS($B$2:$B$3564,$A$2:$A$3564,"="&amp;F1369)=0,IF(SUMIFS($B$2:$B$3564,$A$2:$A$3564,"="&amp;G1369)=0,SUMIFS($B$2:$B$3564,$A$2:$A$3564,"="&amp;H1369),SUMIFS($B$2:$B$3564,$A$2:$A$3564,"="&amp;G1369)),SUMIFS($B$2:$B$3564,$A$2:$A$3564,"="&amp;F1369)),SUMIFS($B$2:$B$3564,$A$2:$A$3564,"="&amp;E1369))</f>
        <v>21.77</v>
      </c>
      <c r="K1369" s="2">
        <f>SUMIFS($J$2:$J$3564,$A$2:$A$3564,"&gt;"&amp;E1369,$A$2:$A$3564,"&lt;="&amp;A1369)</f>
        <v>0</v>
      </c>
      <c r="L1369" s="2">
        <f t="shared" si="173"/>
        <v>0</v>
      </c>
      <c r="M1369" s="2">
        <f t="shared" si="174"/>
        <v>1</v>
      </c>
      <c r="N1369">
        <f t="shared" si="175"/>
        <v>-1.2014931966817286</v>
      </c>
    </row>
    <row r="1370" spans="1:14" x14ac:dyDescent="0.3">
      <c r="A1370" s="1">
        <v>40687</v>
      </c>
      <c r="B1370">
        <v>21.91</v>
      </c>
      <c r="D1370">
        <f t="shared" si="168"/>
        <v>2</v>
      </c>
      <c r="E1370" s="1">
        <f t="shared" si="169"/>
        <v>40680</v>
      </c>
      <c r="F1370" s="1">
        <f t="shared" si="170"/>
        <v>40679</v>
      </c>
      <c r="G1370" s="1">
        <f t="shared" si="171"/>
        <v>40678</v>
      </c>
      <c r="H1370" s="1">
        <f t="shared" si="172"/>
        <v>40677</v>
      </c>
      <c r="I1370" s="2">
        <f>IF(SUMIFS($B$2:$B$3564,$A$2:$A$3564,"="&amp;E1370)=0,IF(SUMIFS($B$2:$B$3564,$A$2:$A$3564,"="&amp;F1370)=0,IF(SUMIFS($B$2:$B$3564,$A$2:$A$3564,"="&amp;G1370)=0,SUMIFS($B$2:$B$3564,$A$2:$A$3564,"="&amp;H1370),SUMIFS($B$2:$B$3564,$A$2:$A$3564,"="&amp;G1370)),SUMIFS($B$2:$B$3564,$A$2:$A$3564,"="&amp;F1370)),SUMIFS($B$2:$B$3564,$A$2:$A$3564,"="&amp;E1370))</f>
        <v>21.93</v>
      </c>
      <c r="K1370" s="2">
        <f>SUMIFS($J$2:$J$3564,$A$2:$A$3564,"&gt;"&amp;E1370,$A$2:$A$3564,"&lt;="&amp;A1370)</f>
        <v>0</v>
      </c>
      <c r="L1370" s="2">
        <f t="shared" si="173"/>
        <v>0</v>
      </c>
      <c r="M1370" s="2">
        <f t="shared" si="174"/>
        <v>1</v>
      </c>
      <c r="N1370">
        <f t="shared" si="175"/>
        <v>-9.1240882242170113E-2</v>
      </c>
    </row>
    <row r="1371" spans="1:14" x14ac:dyDescent="0.3">
      <c r="A1371" s="1">
        <v>40688</v>
      </c>
      <c r="B1371">
        <v>22.64</v>
      </c>
      <c r="D1371">
        <f t="shared" si="168"/>
        <v>3</v>
      </c>
      <c r="E1371" s="1">
        <f t="shared" si="169"/>
        <v>40681</v>
      </c>
      <c r="F1371" s="1">
        <f t="shared" si="170"/>
        <v>40680</v>
      </c>
      <c r="G1371" s="1">
        <f t="shared" si="171"/>
        <v>40679</v>
      </c>
      <c r="H1371" s="1">
        <f t="shared" si="172"/>
        <v>40678</v>
      </c>
      <c r="I1371" s="2">
        <f>IF(SUMIFS($B$2:$B$3564,$A$2:$A$3564,"="&amp;E1371)=0,IF(SUMIFS($B$2:$B$3564,$A$2:$A$3564,"="&amp;F1371)=0,IF(SUMIFS($B$2:$B$3564,$A$2:$A$3564,"="&amp;G1371)=0,SUMIFS($B$2:$B$3564,$A$2:$A$3564,"="&amp;H1371),SUMIFS($B$2:$B$3564,$A$2:$A$3564,"="&amp;G1371)),SUMIFS($B$2:$B$3564,$A$2:$A$3564,"="&amp;F1371)),SUMIFS($B$2:$B$3564,$A$2:$A$3564,"="&amp;E1371))</f>
        <v>22.85</v>
      </c>
      <c r="K1371" s="2">
        <f>SUMIFS($J$2:$J$3564,$A$2:$A$3564,"&gt;"&amp;E1371,$A$2:$A$3564,"&lt;="&amp;A1371)</f>
        <v>0</v>
      </c>
      <c r="L1371" s="2">
        <f t="shared" si="173"/>
        <v>0</v>
      </c>
      <c r="M1371" s="2">
        <f t="shared" si="174"/>
        <v>1</v>
      </c>
      <c r="N1371">
        <f t="shared" si="175"/>
        <v>-0.92328640052315381</v>
      </c>
    </row>
    <row r="1372" spans="1:14" x14ac:dyDescent="0.3">
      <c r="A1372" s="1">
        <v>40689</v>
      </c>
      <c r="B1372">
        <v>22.69</v>
      </c>
      <c r="D1372">
        <f t="shared" si="168"/>
        <v>4</v>
      </c>
      <c r="E1372" s="1">
        <f t="shared" si="169"/>
        <v>40682</v>
      </c>
      <c r="F1372" s="1">
        <f t="shared" si="170"/>
        <v>40681</v>
      </c>
      <c r="G1372" s="1">
        <f t="shared" si="171"/>
        <v>40680</v>
      </c>
      <c r="H1372" s="1">
        <f t="shared" si="172"/>
        <v>40679</v>
      </c>
      <c r="I1372" s="2">
        <f>IF(SUMIFS($B$2:$B$3564,$A$2:$A$3564,"="&amp;E1372)=0,IF(SUMIFS($B$2:$B$3564,$A$2:$A$3564,"="&amp;F1372)=0,IF(SUMIFS($B$2:$B$3564,$A$2:$A$3564,"="&amp;G1372)=0,SUMIFS($B$2:$B$3564,$A$2:$A$3564,"="&amp;H1372),SUMIFS($B$2:$B$3564,$A$2:$A$3564,"="&amp;G1372)),SUMIFS($B$2:$B$3564,$A$2:$A$3564,"="&amp;F1372)),SUMIFS($B$2:$B$3564,$A$2:$A$3564,"="&amp;E1372))</f>
        <v>21.82</v>
      </c>
      <c r="K1372" s="2">
        <f>SUMIFS($J$2:$J$3564,$A$2:$A$3564,"&gt;"&amp;E1372,$A$2:$A$3564,"&lt;="&amp;A1372)</f>
        <v>0</v>
      </c>
      <c r="L1372" s="2">
        <f t="shared" si="173"/>
        <v>0</v>
      </c>
      <c r="M1372" s="2">
        <f t="shared" si="174"/>
        <v>1</v>
      </c>
      <c r="N1372">
        <f t="shared" si="175"/>
        <v>3.9097318386825739</v>
      </c>
    </row>
    <row r="1373" spans="1:14" x14ac:dyDescent="0.3">
      <c r="A1373" s="1">
        <v>40690</v>
      </c>
      <c r="B1373">
        <v>22.99</v>
      </c>
      <c r="D1373">
        <f t="shared" si="168"/>
        <v>5</v>
      </c>
      <c r="E1373" s="1">
        <f t="shared" si="169"/>
        <v>40683</v>
      </c>
      <c r="F1373" s="1">
        <f t="shared" si="170"/>
        <v>40682</v>
      </c>
      <c r="G1373" s="1">
        <f t="shared" si="171"/>
        <v>40681</v>
      </c>
      <c r="H1373" s="1">
        <f t="shared" si="172"/>
        <v>40680</v>
      </c>
      <c r="I1373" s="2">
        <f>IF(SUMIFS($B$2:$B$3564,$A$2:$A$3564,"="&amp;E1373)=0,IF(SUMIFS($B$2:$B$3564,$A$2:$A$3564,"="&amp;F1373)=0,IF(SUMIFS($B$2:$B$3564,$A$2:$A$3564,"="&amp;G1373)=0,SUMIFS($B$2:$B$3564,$A$2:$A$3564,"="&amp;H1373),SUMIFS($B$2:$B$3564,$A$2:$A$3564,"="&amp;G1373)),SUMIFS($B$2:$B$3564,$A$2:$A$3564,"="&amp;F1373)),SUMIFS($B$2:$B$3564,$A$2:$A$3564,"="&amp;E1373))</f>
        <v>22.41</v>
      </c>
      <c r="K1373" s="2">
        <f>SUMIFS($J$2:$J$3564,$A$2:$A$3564,"&gt;"&amp;E1373,$A$2:$A$3564,"&lt;="&amp;A1373)</f>
        <v>0</v>
      </c>
      <c r="L1373" s="2">
        <f t="shared" si="173"/>
        <v>0</v>
      </c>
      <c r="M1373" s="2">
        <f t="shared" si="174"/>
        <v>1</v>
      </c>
      <c r="N1373">
        <f t="shared" si="175"/>
        <v>2.5552050962254507</v>
      </c>
    </row>
    <row r="1374" spans="1:14" x14ac:dyDescent="0.3">
      <c r="A1374" s="1">
        <v>40694</v>
      </c>
      <c r="B1374">
        <v>23.18</v>
      </c>
      <c r="D1374">
        <f t="shared" si="168"/>
        <v>2</v>
      </c>
      <c r="E1374" s="1">
        <f t="shared" si="169"/>
        <v>40687</v>
      </c>
      <c r="F1374" s="1">
        <f t="shared" si="170"/>
        <v>40686</v>
      </c>
      <c r="G1374" s="1">
        <f t="shared" si="171"/>
        <v>40685</v>
      </c>
      <c r="H1374" s="1">
        <f t="shared" si="172"/>
        <v>40684</v>
      </c>
      <c r="I1374" s="2">
        <f>IF(SUMIFS($B$2:$B$3564,$A$2:$A$3564,"="&amp;E1374)=0,IF(SUMIFS($B$2:$B$3564,$A$2:$A$3564,"="&amp;F1374)=0,IF(SUMIFS($B$2:$B$3564,$A$2:$A$3564,"="&amp;G1374)=0,SUMIFS($B$2:$B$3564,$A$2:$A$3564,"="&amp;H1374),SUMIFS($B$2:$B$3564,$A$2:$A$3564,"="&amp;G1374)),SUMIFS($B$2:$B$3564,$A$2:$A$3564,"="&amp;F1374)),SUMIFS($B$2:$B$3564,$A$2:$A$3564,"="&amp;E1374))</f>
        <v>21.91</v>
      </c>
      <c r="K1374" s="2">
        <f>SUMIFS($J$2:$J$3564,$A$2:$A$3564,"&gt;"&amp;E1374,$A$2:$A$3564,"&lt;="&amp;A1374)</f>
        <v>0</v>
      </c>
      <c r="L1374" s="2">
        <f t="shared" si="173"/>
        <v>0</v>
      </c>
      <c r="M1374" s="2">
        <f t="shared" si="174"/>
        <v>1</v>
      </c>
      <c r="N1374">
        <f t="shared" si="175"/>
        <v>5.6346684304230381</v>
      </c>
    </row>
    <row r="1375" spans="1:14" x14ac:dyDescent="0.3">
      <c r="A1375" s="1">
        <v>40695</v>
      </c>
      <c r="B1375">
        <v>22.46</v>
      </c>
      <c r="D1375">
        <f t="shared" si="168"/>
        <v>3</v>
      </c>
      <c r="E1375" s="1">
        <f t="shared" si="169"/>
        <v>40688</v>
      </c>
      <c r="F1375" s="1">
        <f t="shared" si="170"/>
        <v>40687</v>
      </c>
      <c r="G1375" s="1">
        <f t="shared" si="171"/>
        <v>40686</v>
      </c>
      <c r="H1375" s="1">
        <f t="shared" si="172"/>
        <v>40685</v>
      </c>
      <c r="I1375" s="2">
        <f>IF(SUMIFS($B$2:$B$3564,$A$2:$A$3564,"="&amp;E1375)=0,IF(SUMIFS($B$2:$B$3564,$A$2:$A$3564,"="&amp;F1375)=0,IF(SUMIFS($B$2:$B$3564,$A$2:$A$3564,"="&amp;G1375)=0,SUMIFS($B$2:$B$3564,$A$2:$A$3564,"="&amp;H1375),SUMIFS($B$2:$B$3564,$A$2:$A$3564,"="&amp;G1375)),SUMIFS($B$2:$B$3564,$A$2:$A$3564,"="&amp;F1375)),SUMIFS($B$2:$B$3564,$A$2:$A$3564,"="&amp;E1375))</f>
        <v>22.64</v>
      </c>
      <c r="K1375" s="2">
        <f>SUMIFS($J$2:$J$3564,$A$2:$A$3564,"&gt;"&amp;E1375,$A$2:$A$3564,"&lt;="&amp;A1375)</f>
        <v>0</v>
      </c>
      <c r="L1375" s="2">
        <f t="shared" si="173"/>
        <v>0</v>
      </c>
      <c r="M1375" s="2">
        <f t="shared" si="174"/>
        <v>1</v>
      </c>
      <c r="N1375">
        <f t="shared" si="175"/>
        <v>-0.79823040246850085</v>
      </c>
    </row>
    <row r="1376" spans="1:14" x14ac:dyDescent="0.3">
      <c r="A1376" s="1">
        <v>40696</v>
      </c>
      <c r="B1376">
        <v>23.52</v>
      </c>
      <c r="D1376">
        <f t="shared" si="168"/>
        <v>4</v>
      </c>
      <c r="E1376" s="1">
        <f t="shared" si="169"/>
        <v>40689</v>
      </c>
      <c r="F1376" s="1">
        <f t="shared" si="170"/>
        <v>40688</v>
      </c>
      <c r="G1376" s="1">
        <f t="shared" si="171"/>
        <v>40687</v>
      </c>
      <c r="H1376" s="1">
        <f t="shared" si="172"/>
        <v>40686</v>
      </c>
      <c r="I1376" s="2">
        <f>IF(SUMIFS($B$2:$B$3564,$A$2:$A$3564,"="&amp;E1376)=0,IF(SUMIFS($B$2:$B$3564,$A$2:$A$3564,"="&amp;F1376)=0,IF(SUMIFS($B$2:$B$3564,$A$2:$A$3564,"="&amp;G1376)=0,SUMIFS($B$2:$B$3564,$A$2:$A$3564,"="&amp;H1376),SUMIFS($B$2:$B$3564,$A$2:$A$3564,"="&amp;G1376)),SUMIFS($B$2:$B$3564,$A$2:$A$3564,"="&amp;F1376)),SUMIFS($B$2:$B$3564,$A$2:$A$3564,"="&amp;E1376))</f>
        <v>22.69</v>
      </c>
      <c r="K1376" s="2">
        <f>SUMIFS($J$2:$J$3564,$A$2:$A$3564,"&gt;"&amp;E1376,$A$2:$A$3564,"&lt;="&amp;A1376)</f>
        <v>0</v>
      </c>
      <c r="L1376" s="2">
        <f t="shared" si="173"/>
        <v>0</v>
      </c>
      <c r="M1376" s="2">
        <f t="shared" si="174"/>
        <v>1</v>
      </c>
      <c r="N1376">
        <f t="shared" si="175"/>
        <v>3.5926824238675747</v>
      </c>
    </row>
    <row r="1377" spans="1:14" x14ac:dyDescent="0.3">
      <c r="A1377" s="1">
        <v>40697</v>
      </c>
      <c r="B1377">
        <v>23.95</v>
      </c>
      <c r="D1377">
        <f t="shared" si="168"/>
        <v>5</v>
      </c>
      <c r="E1377" s="1">
        <f t="shared" si="169"/>
        <v>40690</v>
      </c>
      <c r="F1377" s="1">
        <f t="shared" si="170"/>
        <v>40689</v>
      </c>
      <c r="G1377" s="1">
        <f t="shared" si="171"/>
        <v>40688</v>
      </c>
      <c r="H1377" s="1">
        <f t="shared" si="172"/>
        <v>40687</v>
      </c>
      <c r="I1377" s="2">
        <f>IF(SUMIFS($B$2:$B$3564,$A$2:$A$3564,"="&amp;E1377)=0,IF(SUMIFS($B$2:$B$3564,$A$2:$A$3564,"="&amp;F1377)=0,IF(SUMIFS($B$2:$B$3564,$A$2:$A$3564,"="&amp;G1377)=0,SUMIFS($B$2:$B$3564,$A$2:$A$3564,"="&amp;H1377),SUMIFS($B$2:$B$3564,$A$2:$A$3564,"="&amp;G1377)),SUMIFS($B$2:$B$3564,$A$2:$A$3564,"="&amp;F1377)),SUMIFS($B$2:$B$3564,$A$2:$A$3564,"="&amp;E1377))</f>
        <v>22.99</v>
      </c>
      <c r="K1377" s="2">
        <f>SUMIFS($J$2:$J$3564,$A$2:$A$3564,"&gt;"&amp;E1377,$A$2:$A$3564,"&lt;="&amp;A1377)</f>
        <v>0</v>
      </c>
      <c r="L1377" s="2">
        <f t="shared" si="173"/>
        <v>0</v>
      </c>
      <c r="M1377" s="2">
        <f t="shared" si="174"/>
        <v>1</v>
      </c>
      <c r="N1377">
        <f t="shared" si="175"/>
        <v>4.0908985081834093</v>
      </c>
    </row>
    <row r="1378" spans="1:14" x14ac:dyDescent="0.3">
      <c r="A1378" s="1">
        <v>40700</v>
      </c>
      <c r="B1378">
        <v>23.59</v>
      </c>
      <c r="D1378">
        <f t="shared" si="168"/>
        <v>1</v>
      </c>
      <c r="E1378" s="1">
        <f t="shared" si="169"/>
        <v>40693</v>
      </c>
      <c r="F1378" s="1">
        <f t="shared" si="170"/>
        <v>40692</v>
      </c>
      <c r="G1378" s="1">
        <f t="shared" si="171"/>
        <v>40691</v>
      </c>
      <c r="H1378" s="1">
        <f t="shared" si="172"/>
        <v>40690</v>
      </c>
      <c r="I1378" s="2">
        <f>IF(SUMIFS($B$2:$B$3564,$A$2:$A$3564,"="&amp;E1378)=0,IF(SUMIFS($B$2:$B$3564,$A$2:$A$3564,"="&amp;F1378)=0,IF(SUMIFS($B$2:$B$3564,$A$2:$A$3564,"="&amp;G1378)=0,SUMIFS($B$2:$B$3564,$A$2:$A$3564,"="&amp;H1378),SUMIFS($B$2:$B$3564,$A$2:$A$3564,"="&amp;G1378)),SUMIFS($B$2:$B$3564,$A$2:$A$3564,"="&amp;F1378)),SUMIFS($B$2:$B$3564,$A$2:$A$3564,"="&amp;E1378))</f>
        <v>22.99</v>
      </c>
      <c r="K1378" s="2">
        <f>SUMIFS($J$2:$J$3564,$A$2:$A$3564,"&gt;"&amp;E1378,$A$2:$A$3564,"&lt;="&amp;A1378)</f>
        <v>0</v>
      </c>
      <c r="L1378" s="2">
        <f t="shared" si="173"/>
        <v>0</v>
      </c>
      <c r="M1378" s="2">
        <f t="shared" si="174"/>
        <v>1</v>
      </c>
      <c r="N1378">
        <f t="shared" si="175"/>
        <v>2.5763554644493478</v>
      </c>
    </row>
    <row r="1379" spans="1:14" x14ac:dyDescent="0.3">
      <c r="A1379" s="1">
        <v>40701</v>
      </c>
      <c r="B1379">
        <v>24.35</v>
      </c>
      <c r="D1379">
        <f t="shared" si="168"/>
        <v>2</v>
      </c>
      <c r="E1379" s="1">
        <f t="shared" si="169"/>
        <v>40694</v>
      </c>
      <c r="F1379" s="1">
        <f t="shared" si="170"/>
        <v>40693</v>
      </c>
      <c r="G1379" s="1">
        <f t="shared" si="171"/>
        <v>40692</v>
      </c>
      <c r="H1379" s="1">
        <f t="shared" si="172"/>
        <v>40691</v>
      </c>
      <c r="I1379" s="2">
        <f>IF(SUMIFS($B$2:$B$3564,$A$2:$A$3564,"="&amp;E1379)=0,IF(SUMIFS($B$2:$B$3564,$A$2:$A$3564,"="&amp;F1379)=0,IF(SUMIFS($B$2:$B$3564,$A$2:$A$3564,"="&amp;G1379)=0,SUMIFS($B$2:$B$3564,$A$2:$A$3564,"="&amp;H1379),SUMIFS($B$2:$B$3564,$A$2:$A$3564,"="&amp;G1379)),SUMIFS($B$2:$B$3564,$A$2:$A$3564,"="&amp;F1379)),SUMIFS($B$2:$B$3564,$A$2:$A$3564,"="&amp;E1379))</f>
        <v>23.18</v>
      </c>
      <c r="K1379" s="2">
        <f>SUMIFS($J$2:$J$3564,$A$2:$A$3564,"&gt;"&amp;E1379,$A$2:$A$3564,"&lt;="&amp;A1379)</f>
        <v>0</v>
      </c>
      <c r="L1379" s="2">
        <f t="shared" si="173"/>
        <v>0</v>
      </c>
      <c r="M1379" s="2">
        <f t="shared" si="174"/>
        <v>1</v>
      </c>
      <c r="N1379">
        <f t="shared" si="175"/>
        <v>4.9242011616993322</v>
      </c>
    </row>
    <row r="1380" spans="1:14" x14ac:dyDescent="0.3">
      <c r="A1380" s="1">
        <v>40702</v>
      </c>
      <c r="B1380">
        <v>24.95</v>
      </c>
      <c r="D1380">
        <f t="shared" si="168"/>
        <v>3</v>
      </c>
      <c r="E1380" s="1">
        <f t="shared" si="169"/>
        <v>40695</v>
      </c>
      <c r="F1380" s="1">
        <f t="shared" si="170"/>
        <v>40694</v>
      </c>
      <c r="G1380" s="1">
        <f t="shared" si="171"/>
        <v>40693</v>
      </c>
      <c r="H1380" s="1">
        <f t="shared" si="172"/>
        <v>40692</v>
      </c>
      <c r="I1380" s="2">
        <f>IF(SUMIFS($B$2:$B$3564,$A$2:$A$3564,"="&amp;E1380)=0,IF(SUMIFS($B$2:$B$3564,$A$2:$A$3564,"="&amp;F1380)=0,IF(SUMIFS($B$2:$B$3564,$A$2:$A$3564,"="&amp;G1380)=0,SUMIFS($B$2:$B$3564,$A$2:$A$3564,"="&amp;H1380),SUMIFS($B$2:$B$3564,$A$2:$A$3564,"="&amp;G1380)),SUMIFS($B$2:$B$3564,$A$2:$A$3564,"="&amp;F1380)),SUMIFS($B$2:$B$3564,$A$2:$A$3564,"="&amp;E1380))</f>
        <v>22.46</v>
      </c>
      <c r="K1380" s="2">
        <f>SUMIFS($J$2:$J$3564,$A$2:$A$3564,"&gt;"&amp;E1380,$A$2:$A$3564,"&lt;="&amp;A1380)</f>
        <v>0</v>
      </c>
      <c r="L1380" s="2">
        <f t="shared" si="173"/>
        <v>0</v>
      </c>
      <c r="M1380" s="2">
        <f t="shared" si="174"/>
        <v>1</v>
      </c>
      <c r="N1380">
        <f t="shared" si="175"/>
        <v>10.513787288723037</v>
      </c>
    </row>
    <row r="1381" spans="1:14" x14ac:dyDescent="0.3">
      <c r="A1381" s="1">
        <v>40703</v>
      </c>
      <c r="B1381">
        <v>24.84</v>
      </c>
      <c r="C1381">
        <v>23.99</v>
      </c>
      <c r="D1381">
        <f t="shared" si="168"/>
        <v>4</v>
      </c>
      <c r="E1381" s="1">
        <f t="shared" si="169"/>
        <v>40696</v>
      </c>
      <c r="F1381" s="1">
        <f t="shared" si="170"/>
        <v>40695</v>
      </c>
      <c r="G1381" s="1">
        <f t="shared" si="171"/>
        <v>40694</v>
      </c>
      <c r="H1381" s="1">
        <f t="shared" si="172"/>
        <v>40693</v>
      </c>
      <c r="I1381" s="2">
        <f>IF(SUMIFS($B$2:$B$3564,$A$2:$A$3564,"="&amp;E1381)=0,IF(SUMIFS($B$2:$B$3564,$A$2:$A$3564,"="&amp;F1381)=0,IF(SUMIFS($B$2:$B$3564,$A$2:$A$3564,"="&amp;G1381)=0,SUMIFS($B$2:$B$3564,$A$2:$A$3564,"="&amp;H1381),SUMIFS($B$2:$B$3564,$A$2:$A$3564,"="&amp;G1381)),SUMIFS($B$2:$B$3564,$A$2:$A$3564,"="&amp;F1381)),SUMIFS($B$2:$B$3564,$A$2:$A$3564,"="&amp;E1381))</f>
        <v>23.52</v>
      </c>
      <c r="K1381" s="2">
        <f>SUMIFS($J$2:$J$3564,$A$2:$A$3564,"&gt;"&amp;E1381,$A$2:$A$3564,"&lt;="&amp;A1381)</f>
        <v>0</v>
      </c>
      <c r="L1381" s="2">
        <f t="shared" si="173"/>
        <v>0</v>
      </c>
      <c r="M1381" s="2">
        <f t="shared" si="174"/>
        <v>1</v>
      </c>
      <c r="N1381">
        <f t="shared" si="175"/>
        <v>5.4604134034851954</v>
      </c>
    </row>
    <row r="1382" spans="1:14" x14ac:dyDescent="0.3">
      <c r="A1382" s="1">
        <v>40704</v>
      </c>
      <c r="B1382">
        <v>24.54</v>
      </c>
      <c r="D1382">
        <f t="shared" si="168"/>
        <v>5</v>
      </c>
      <c r="E1382" s="1">
        <f t="shared" si="169"/>
        <v>40697</v>
      </c>
      <c r="F1382" s="1">
        <f t="shared" si="170"/>
        <v>40696</v>
      </c>
      <c r="G1382" s="1">
        <f t="shared" si="171"/>
        <v>40695</v>
      </c>
      <c r="H1382" s="1">
        <f t="shared" si="172"/>
        <v>40694</v>
      </c>
      <c r="I1382" s="2">
        <f>IF(SUMIFS($B$2:$B$3564,$A$2:$A$3564,"="&amp;E1382)=0,IF(SUMIFS($B$2:$B$3564,$A$2:$A$3564,"="&amp;F1382)=0,IF(SUMIFS($B$2:$B$3564,$A$2:$A$3564,"="&amp;G1382)=0,SUMIFS($B$2:$B$3564,$A$2:$A$3564,"="&amp;H1382),SUMIFS($B$2:$B$3564,$A$2:$A$3564,"="&amp;G1382)),SUMIFS($B$2:$B$3564,$A$2:$A$3564,"="&amp;F1382)),SUMIFS($B$2:$B$3564,$A$2:$A$3564,"="&amp;E1382))</f>
        <v>23.95</v>
      </c>
      <c r="J1382">
        <v>23.99</v>
      </c>
      <c r="K1382" s="2">
        <f>SUMIFS($J$2:$J$3564,$A$2:$A$3564,"&gt;"&amp;E1382,$A$2:$A$3564,"&lt;="&amp;A1382)</f>
        <v>23.99</v>
      </c>
      <c r="L1382" s="2">
        <f t="shared" si="173"/>
        <v>24.84</v>
      </c>
      <c r="M1382" s="2">
        <f t="shared" si="174"/>
        <v>1.035431429762401</v>
      </c>
      <c r="N1382">
        <f t="shared" si="175"/>
        <v>5.9154295639515881</v>
      </c>
    </row>
    <row r="1383" spans="1:14" x14ac:dyDescent="0.3">
      <c r="A1383" s="1">
        <v>40707</v>
      </c>
      <c r="B1383">
        <v>24.38</v>
      </c>
      <c r="D1383">
        <f t="shared" si="168"/>
        <v>1</v>
      </c>
      <c r="E1383" s="1">
        <f t="shared" si="169"/>
        <v>40700</v>
      </c>
      <c r="F1383" s="1">
        <f t="shared" si="170"/>
        <v>40699</v>
      </c>
      <c r="G1383" s="1">
        <f t="shared" si="171"/>
        <v>40698</v>
      </c>
      <c r="H1383" s="1">
        <f t="shared" si="172"/>
        <v>40697</v>
      </c>
      <c r="I1383" s="2">
        <f>IF(SUMIFS($B$2:$B$3564,$A$2:$A$3564,"="&amp;E1383)=0,IF(SUMIFS($B$2:$B$3564,$A$2:$A$3564,"="&amp;F1383)=0,IF(SUMIFS($B$2:$B$3564,$A$2:$A$3564,"="&amp;G1383)=0,SUMIFS($B$2:$B$3564,$A$2:$A$3564,"="&amp;H1383),SUMIFS($B$2:$B$3564,$A$2:$A$3564,"="&amp;G1383)),SUMIFS($B$2:$B$3564,$A$2:$A$3564,"="&amp;F1383)),SUMIFS($B$2:$B$3564,$A$2:$A$3564,"="&amp;E1383))</f>
        <v>23.59</v>
      </c>
      <c r="K1383" s="2">
        <f>SUMIFS($J$2:$J$3564,$A$2:$A$3564,"&gt;"&amp;E1383,$A$2:$A$3564,"&lt;="&amp;A1383)</f>
        <v>23.99</v>
      </c>
      <c r="L1383" s="2">
        <f t="shared" si="173"/>
        <v>24.84</v>
      </c>
      <c r="M1383" s="2">
        <f t="shared" si="174"/>
        <v>1.035431429762401</v>
      </c>
      <c r="N1383">
        <f t="shared" si="175"/>
        <v>6.775841084721641</v>
      </c>
    </row>
    <row r="1384" spans="1:14" x14ac:dyDescent="0.3">
      <c r="A1384" s="1">
        <v>40708</v>
      </c>
      <c r="B1384">
        <v>24.23</v>
      </c>
      <c r="D1384">
        <f t="shared" si="168"/>
        <v>2</v>
      </c>
      <c r="E1384" s="1">
        <f t="shared" si="169"/>
        <v>40701</v>
      </c>
      <c r="F1384" s="1">
        <f t="shared" si="170"/>
        <v>40700</v>
      </c>
      <c r="G1384" s="1">
        <f t="shared" si="171"/>
        <v>40699</v>
      </c>
      <c r="H1384" s="1">
        <f t="shared" si="172"/>
        <v>40698</v>
      </c>
      <c r="I1384" s="2">
        <f>IF(SUMIFS($B$2:$B$3564,$A$2:$A$3564,"="&amp;E1384)=0,IF(SUMIFS($B$2:$B$3564,$A$2:$A$3564,"="&amp;F1384)=0,IF(SUMIFS($B$2:$B$3564,$A$2:$A$3564,"="&amp;G1384)=0,SUMIFS($B$2:$B$3564,$A$2:$A$3564,"="&amp;H1384),SUMIFS($B$2:$B$3564,$A$2:$A$3564,"="&amp;G1384)),SUMIFS($B$2:$B$3564,$A$2:$A$3564,"="&amp;F1384)),SUMIFS($B$2:$B$3564,$A$2:$A$3564,"="&amp;E1384))</f>
        <v>24.35</v>
      </c>
      <c r="K1384" s="2">
        <f>SUMIFS($J$2:$J$3564,$A$2:$A$3564,"&gt;"&amp;E1384,$A$2:$A$3564,"&lt;="&amp;A1384)</f>
        <v>23.99</v>
      </c>
      <c r="L1384" s="2">
        <f t="shared" si="173"/>
        <v>24.84</v>
      </c>
      <c r="M1384" s="2">
        <f t="shared" si="174"/>
        <v>1.035431429762401</v>
      </c>
      <c r="N1384">
        <f t="shared" si="175"/>
        <v>2.9877865513510402</v>
      </c>
    </row>
    <row r="1385" spans="1:14" x14ac:dyDescent="0.3">
      <c r="A1385" s="1">
        <v>40709</v>
      </c>
      <c r="B1385">
        <v>24.15</v>
      </c>
      <c r="D1385">
        <f t="shared" si="168"/>
        <v>3</v>
      </c>
      <c r="E1385" s="1">
        <f t="shared" si="169"/>
        <v>40702</v>
      </c>
      <c r="F1385" s="1">
        <f t="shared" si="170"/>
        <v>40701</v>
      </c>
      <c r="G1385" s="1">
        <f t="shared" si="171"/>
        <v>40700</v>
      </c>
      <c r="H1385" s="1">
        <f t="shared" si="172"/>
        <v>40699</v>
      </c>
      <c r="I1385" s="2">
        <f>IF(SUMIFS($B$2:$B$3564,$A$2:$A$3564,"="&amp;E1385)=0,IF(SUMIFS($B$2:$B$3564,$A$2:$A$3564,"="&amp;F1385)=0,IF(SUMIFS($B$2:$B$3564,$A$2:$A$3564,"="&amp;G1385)=0,SUMIFS($B$2:$B$3564,$A$2:$A$3564,"="&amp;H1385),SUMIFS($B$2:$B$3564,$A$2:$A$3564,"="&amp;G1385)),SUMIFS($B$2:$B$3564,$A$2:$A$3564,"="&amp;F1385)),SUMIFS($B$2:$B$3564,$A$2:$A$3564,"="&amp;E1385))</f>
        <v>24.95</v>
      </c>
      <c r="K1385" s="2">
        <f>SUMIFS($J$2:$J$3564,$A$2:$A$3564,"&gt;"&amp;E1385,$A$2:$A$3564,"&lt;="&amp;A1385)</f>
        <v>23.99</v>
      </c>
      <c r="L1385" s="2">
        <f t="shared" si="173"/>
        <v>24.84</v>
      </c>
      <c r="M1385" s="2">
        <f t="shared" si="174"/>
        <v>1.035431429762401</v>
      </c>
      <c r="N1385">
        <f t="shared" si="175"/>
        <v>0.22287381147288085</v>
      </c>
    </row>
    <row r="1386" spans="1:14" x14ac:dyDescent="0.3">
      <c r="A1386" s="1">
        <v>40710</v>
      </c>
      <c r="B1386">
        <v>24.93</v>
      </c>
      <c r="D1386">
        <f t="shared" si="168"/>
        <v>4</v>
      </c>
      <c r="E1386" s="1">
        <f t="shared" si="169"/>
        <v>40703</v>
      </c>
      <c r="F1386" s="1">
        <f t="shared" si="170"/>
        <v>40702</v>
      </c>
      <c r="G1386" s="1">
        <f t="shared" si="171"/>
        <v>40701</v>
      </c>
      <c r="H1386" s="1">
        <f t="shared" si="172"/>
        <v>40700</v>
      </c>
      <c r="I1386" s="2">
        <f>IF(SUMIFS($B$2:$B$3564,$A$2:$A$3564,"="&amp;E1386)=0,IF(SUMIFS($B$2:$B$3564,$A$2:$A$3564,"="&amp;F1386)=0,IF(SUMIFS($B$2:$B$3564,$A$2:$A$3564,"="&amp;G1386)=0,SUMIFS($B$2:$B$3564,$A$2:$A$3564,"="&amp;H1386),SUMIFS($B$2:$B$3564,$A$2:$A$3564,"="&amp;G1386)),SUMIFS($B$2:$B$3564,$A$2:$A$3564,"="&amp;F1386)),SUMIFS($B$2:$B$3564,$A$2:$A$3564,"="&amp;E1386))</f>
        <v>24.84</v>
      </c>
      <c r="K1386" s="2">
        <f>SUMIFS($J$2:$J$3564,$A$2:$A$3564,"&gt;"&amp;E1386,$A$2:$A$3564,"&lt;="&amp;A1386)</f>
        <v>23.99</v>
      </c>
      <c r="L1386" s="2">
        <f t="shared" si="173"/>
        <v>24.84</v>
      </c>
      <c r="M1386" s="2">
        <f t="shared" si="174"/>
        <v>1.035431429762401</v>
      </c>
      <c r="N1386">
        <f t="shared" si="175"/>
        <v>3.8434820683863231</v>
      </c>
    </row>
    <row r="1387" spans="1:14" x14ac:dyDescent="0.3">
      <c r="A1387" s="1">
        <v>40711</v>
      </c>
      <c r="B1387">
        <v>25.38</v>
      </c>
      <c r="D1387">
        <f t="shared" si="168"/>
        <v>5</v>
      </c>
      <c r="E1387" s="1">
        <f t="shared" si="169"/>
        <v>40704</v>
      </c>
      <c r="F1387" s="1">
        <f t="shared" si="170"/>
        <v>40703</v>
      </c>
      <c r="G1387" s="1">
        <f t="shared" si="171"/>
        <v>40702</v>
      </c>
      <c r="H1387" s="1">
        <f t="shared" si="172"/>
        <v>40701</v>
      </c>
      <c r="I1387" s="2">
        <f>IF(SUMIFS($B$2:$B$3564,$A$2:$A$3564,"="&amp;E1387)=0,IF(SUMIFS($B$2:$B$3564,$A$2:$A$3564,"="&amp;F1387)=0,IF(SUMIFS($B$2:$B$3564,$A$2:$A$3564,"="&amp;G1387)=0,SUMIFS($B$2:$B$3564,$A$2:$A$3564,"="&amp;H1387),SUMIFS($B$2:$B$3564,$A$2:$A$3564,"="&amp;G1387)),SUMIFS($B$2:$B$3564,$A$2:$A$3564,"="&amp;F1387)),SUMIFS($B$2:$B$3564,$A$2:$A$3564,"="&amp;E1387))</f>
        <v>24.54</v>
      </c>
      <c r="K1387" s="2">
        <f>SUMIFS($J$2:$J$3564,$A$2:$A$3564,"&gt;"&amp;E1387,$A$2:$A$3564,"&lt;="&amp;A1387)</f>
        <v>0</v>
      </c>
      <c r="L1387" s="2">
        <f t="shared" si="173"/>
        <v>0</v>
      </c>
      <c r="M1387" s="2">
        <f t="shared" si="174"/>
        <v>1</v>
      </c>
      <c r="N1387">
        <f t="shared" si="175"/>
        <v>3.365702300347627</v>
      </c>
    </row>
    <row r="1388" spans="1:14" x14ac:dyDescent="0.3">
      <c r="A1388" s="1">
        <v>40714</v>
      </c>
      <c r="B1388">
        <v>26.21</v>
      </c>
      <c r="D1388">
        <f t="shared" si="168"/>
        <v>1</v>
      </c>
      <c r="E1388" s="1">
        <f t="shared" si="169"/>
        <v>40707</v>
      </c>
      <c r="F1388" s="1">
        <f t="shared" si="170"/>
        <v>40706</v>
      </c>
      <c r="G1388" s="1">
        <f t="shared" si="171"/>
        <v>40705</v>
      </c>
      <c r="H1388" s="1">
        <f t="shared" si="172"/>
        <v>40704</v>
      </c>
      <c r="I1388" s="2">
        <f>IF(SUMIFS($B$2:$B$3564,$A$2:$A$3564,"="&amp;E1388)=0,IF(SUMIFS($B$2:$B$3564,$A$2:$A$3564,"="&amp;F1388)=0,IF(SUMIFS($B$2:$B$3564,$A$2:$A$3564,"="&amp;G1388)=0,SUMIFS($B$2:$B$3564,$A$2:$A$3564,"="&amp;H1388),SUMIFS($B$2:$B$3564,$A$2:$A$3564,"="&amp;G1388)),SUMIFS($B$2:$B$3564,$A$2:$A$3564,"="&amp;F1388)),SUMIFS($B$2:$B$3564,$A$2:$A$3564,"="&amp;E1388))</f>
        <v>24.38</v>
      </c>
      <c r="K1388" s="2">
        <f>SUMIFS($J$2:$J$3564,$A$2:$A$3564,"&gt;"&amp;E1388,$A$2:$A$3564,"&lt;="&amp;A1388)</f>
        <v>0</v>
      </c>
      <c r="L1388" s="2">
        <f t="shared" si="173"/>
        <v>0</v>
      </c>
      <c r="M1388" s="2">
        <f t="shared" si="174"/>
        <v>1</v>
      </c>
      <c r="N1388">
        <f t="shared" si="175"/>
        <v>7.2377893282189483</v>
      </c>
    </row>
    <row r="1389" spans="1:14" x14ac:dyDescent="0.3">
      <c r="A1389" s="1">
        <v>40715</v>
      </c>
      <c r="B1389">
        <v>26.26</v>
      </c>
      <c r="D1389">
        <f t="shared" si="168"/>
        <v>2</v>
      </c>
      <c r="E1389" s="1">
        <f t="shared" si="169"/>
        <v>40708</v>
      </c>
      <c r="F1389" s="1">
        <f t="shared" si="170"/>
        <v>40707</v>
      </c>
      <c r="G1389" s="1">
        <f t="shared" si="171"/>
        <v>40706</v>
      </c>
      <c r="H1389" s="1">
        <f t="shared" si="172"/>
        <v>40705</v>
      </c>
      <c r="I1389" s="2">
        <f>IF(SUMIFS($B$2:$B$3564,$A$2:$A$3564,"="&amp;E1389)=0,IF(SUMIFS($B$2:$B$3564,$A$2:$A$3564,"="&amp;F1389)=0,IF(SUMIFS($B$2:$B$3564,$A$2:$A$3564,"="&amp;G1389)=0,SUMIFS($B$2:$B$3564,$A$2:$A$3564,"="&amp;H1389),SUMIFS($B$2:$B$3564,$A$2:$A$3564,"="&amp;G1389)),SUMIFS($B$2:$B$3564,$A$2:$A$3564,"="&amp;F1389)),SUMIFS($B$2:$B$3564,$A$2:$A$3564,"="&amp;E1389))</f>
        <v>24.23</v>
      </c>
      <c r="K1389" s="2">
        <f>SUMIFS($J$2:$J$3564,$A$2:$A$3564,"&gt;"&amp;E1389,$A$2:$A$3564,"&lt;="&amp;A1389)</f>
        <v>0</v>
      </c>
      <c r="L1389" s="2">
        <f t="shared" si="173"/>
        <v>0</v>
      </c>
      <c r="M1389" s="2">
        <f t="shared" si="174"/>
        <v>1</v>
      </c>
      <c r="N1389">
        <f t="shared" si="175"/>
        <v>8.0455334046215725</v>
      </c>
    </row>
    <row r="1390" spans="1:14" x14ac:dyDescent="0.3">
      <c r="A1390" s="1">
        <v>40716</v>
      </c>
      <c r="B1390">
        <v>26</v>
      </c>
      <c r="D1390">
        <f t="shared" si="168"/>
        <v>3</v>
      </c>
      <c r="E1390" s="1">
        <f t="shared" si="169"/>
        <v>40709</v>
      </c>
      <c r="F1390" s="1">
        <f t="shared" si="170"/>
        <v>40708</v>
      </c>
      <c r="G1390" s="1">
        <f t="shared" si="171"/>
        <v>40707</v>
      </c>
      <c r="H1390" s="1">
        <f t="shared" si="172"/>
        <v>40706</v>
      </c>
      <c r="I1390" s="2">
        <f>IF(SUMIFS($B$2:$B$3564,$A$2:$A$3564,"="&amp;E1390)=0,IF(SUMIFS($B$2:$B$3564,$A$2:$A$3564,"="&amp;F1390)=0,IF(SUMIFS($B$2:$B$3564,$A$2:$A$3564,"="&amp;G1390)=0,SUMIFS($B$2:$B$3564,$A$2:$A$3564,"="&amp;H1390),SUMIFS($B$2:$B$3564,$A$2:$A$3564,"="&amp;G1390)),SUMIFS($B$2:$B$3564,$A$2:$A$3564,"="&amp;F1390)),SUMIFS($B$2:$B$3564,$A$2:$A$3564,"="&amp;E1390))</f>
        <v>24.15</v>
      </c>
      <c r="K1390" s="2">
        <f>SUMIFS($J$2:$J$3564,$A$2:$A$3564,"&gt;"&amp;E1390,$A$2:$A$3564,"&lt;="&amp;A1390)</f>
        <v>0</v>
      </c>
      <c r="L1390" s="2">
        <f t="shared" si="173"/>
        <v>0</v>
      </c>
      <c r="M1390" s="2">
        <f t="shared" si="174"/>
        <v>1</v>
      </c>
      <c r="N1390">
        <f t="shared" si="175"/>
        <v>7.3812157922900319</v>
      </c>
    </row>
    <row r="1391" spans="1:14" x14ac:dyDescent="0.3">
      <c r="A1391" s="1">
        <v>40717</v>
      </c>
      <c r="B1391">
        <v>26.08</v>
      </c>
      <c r="D1391">
        <f t="shared" si="168"/>
        <v>4</v>
      </c>
      <c r="E1391" s="1">
        <f t="shared" si="169"/>
        <v>40710</v>
      </c>
      <c r="F1391" s="1">
        <f t="shared" si="170"/>
        <v>40709</v>
      </c>
      <c r="G1391" s="1">
        <f t="shared" si="171"/>
        <v>40708</v>
      </c>
      <c r="H1391" s="1">
        <f t="shared" si="172"/>
        <v>40707</v>
      </c>
      <c r="I1391" s="2">
        <f>IF(SUMIFS($B$2:$B$3564,$A$2:$A$3564,"="&amp;E1391)=0,IF(SUMIFS($B$2:$B$3564,$A$2:$A$3564,"="&amp;F1391)=0,IF(SUMIFS($B$2:$B$3564,$A$2:$A$3564,"="&amp;G1391)=0,SUMIFS($B$2:$B$3564,$A$2:$A$3564,"="&amp;H1391),SUMIFS($B$2:$B$3564,$A$2:$A$3564,"="&amp;G1391)),SUMIFS($B$2:$B$3564,$A$2:$A$3564,"="&amp;F1391)),SUMIFS($B$2:$B$3564,$A$2:$A$3564,"="&amp;E1391))</f>
        <v>24.93</v>
      </c>
      <c r="K1391" s="2">
        <f>SUMIFS($J$2:$J$3564,$A$2:$A$3564,"&gt;"&amp;E1391,$A$2:$A$3564,"&lt;="&amp;A1391)</f>
        <v>0</v>
      </c>
      <c r="L1391" s="2">
        <f t="shared" si="173"/>
        <v>0</v>
      </c>
      <c r="M1391" s="2">
        <f t="shared" si="174"/>
        <v>1</v>
      </c>
      <c r="N1391">
        <f t="shared" si="175"/>
        <v>4.5096839522985706</v>
      </c>
    </row>
    <row r="1392" spans="1:14" x14ac:dyDescent="0.3">
      <c r="A1392" s="1">
        <v>40718</v>
      </c>
      <c r="B1392">
        <v>26</v>
      </c>
      <c r="D1392">
        <f t="shared" si="168"/>
        <v>5</v>
      </c>
      <c r="E1392" s="1">
        <f t="shared" si="169"/>
        <v>40711</v>
      </c>
      <c r="F1392" s="1">
        <f t="shared" si="170"/>
        <v>40710</v>
      </c>
      <c r="G1392" s="1">
        <f t="shared" si="171"/>
        <v>40709</v>
      </c>
      <c r="H1392" s="1">
        <f t="shared" si="172"/>
        <v>40708</v>
      </c>
      <c r="I1392" s="2">
        <f>IF(SUMIFS($B$2:$B$3564,$A$2:$A$3564,"="&amp;E1392)=0,IF(SUMIFS($B$2:$B$3564,$A$2:$A$3564,"="&amp;F1392)=0,IF(SUMIFS($B$2:$B$3564,$A$2:$A$3564,"="&amp;G1392)=0,SUMIFS($B$2:$B$3564,$A$2:$A$3564,"="&amp;H1392),SUMIFS($B$2:$B$3564,$A$2:$A$3564,"="&amp;G1392)),SUMIFS($B$2:$B$3564,$A$2:$A$3564,"="&amp;F1392)),SUMIFS($B$2:$B$3564,$A$2:$A$3564,"="&amp;E1392))</f>
        <v>25.38</v>
      </c>
      <c r="K1392" s="2">
        <f>SUMIFS($J$2:$J$3564,$A$2:$A$3564,"&gt;"&amp;E1392,$A$2:$A$3564,"&lt;="&amp;A1392)</f>
        <v>0</v>
      </c>
      <c r="L1392" s="2">
        <f t="shared" si="173"/>
        <v>0</v>
      </c>
      <c r="M1392" s="2">
        <f t="shared" si="174"/>
        <v>1</v>
      </c>
      <c r="N1392">
        <f t="shared" si="175"/>
        <v>2.4135075735240585</v>
      </c>
    </row>
    <row r="1393" spans="1:14" x14ac:dyDescent="0.3">
      <c r="A1393" s="1">
        <v>40721</v>
      </c>
      <c r="B1393">
        <v>25.91</v>
      </c>
      <c r="D1393">
        <f t="shared" si="168"/>
        <v>1</v>
      </c>
      <c r="E1393" s="1">
        <f t="shared" si="169"/>
        <v>40714</v>
      </c>
      <c r="F1393" s="1">
        <f t="shared" si="170"/>
        <v>40713</v>
      </c>
      <c r="G1393" s="1">
        <f t="shared" si="171"/>
        <v>40712</v>
      </c>
      <c r="H1393" s="1">
        <f t="shared" si="172"/>
        <v>40711</v>
      </c>
      <c r="I1393" s="2">
        <f>IF(SUMIFS($B$2:$B$3564,$A$2:$A$3564,"="&amp;E1393)=0,IF(SUMIFS($B$2:$B$3564,$A$2:$A$3564,"="&amp;F1393)=0,IF(SUMIFS($B$2:$B$3564,$A$2:$A$3564,"="&amp;G1393)=0,SUMIFS($B$2:$B$3564,$A$2:$A$3564,"="&amp;H1393),SUMIFS($B$2:$B$3564,$A$2:$A$3564,"="&amp;G1393)),SUMIFS($B$2:$B$3564,$A$2:$A$3564,"="&amp;F1393)),SUMIFS($B$2:$B$3564,$A$2:$A$3564,"="&amp;E1393))</f>
        <v>26.21</v>
      </c>
      <c r="K1393" s="2">
        <f>SUMIFS($J$2:$J$3564,$A$2:$A$3564,"&gt;"&amp;E1393,$A$2:$A$3564,"&lt;="&amp;A1393)</f>
        <v>0</v>
      </c>
      <c r="L1393" s="2">
        <f t="shared" si="173"/>
        <v>0</v>
      </c>
      <c r="M1393" s="2">
        <f t="shared" si="174"/>
        <v>1</v>
      </c>
      <c r="N1393">
        <f t="shared" si="175"/>
        <v>-1.1512022761296425</v>
      </c>
    </row>
    <row r="1394" spans="1:14" x14ac:dyDescent="0.3">
      <c r="A1394" s="1">
        <v>40722</v>
      </c>
      <c r="B1394">
        <v>27.01</v>
      </c>
      <c r="D1394">
        <f t="shared" si="168"/>
        <v>2</v>
      </c>
      <c r="E1394" s="1">
        <f t="shared" si="169"/>
        <v>40715</v>
      </c>
      <c r="F1394" s="1">
        <f t="shared" si="170"/>
        <v>40714</v>
      </c>
      <c r="G1394" s="1">
        <f t="shared" si="171"/>
        <v>40713</v>
      </c>
      <c r="H1394" s="1">
        <f t="shared" si="172"/>
        <v>40712</v>
      </c>
      <c r="I1394" s="2">
        <f>IF(SUMIFS($B$2:$B$3564,$A$2:$A$3564,"="&amp;E1394)=0,IF(SUMIFS($B$2:$B$3564,$A$2:$A$3564,"="&amp;F1394)=0,IF(SUMIFS($B$2:$B$3564,$A$2:$A$3564,"="&amp;G1394)=0,SUMIFS($B$2:$B$3564,$A$2:$A$3564,"="&amp;H1394),SUMIFS($B$2:$B$3564,$A$2:$A$3564,"="&amp;G1394)),SUMIFS($B$2:$B$3564,$A$2:$A$3564,"="&amp;F1394)),SUMIFS($B$2:$B$3564,$A$2:$A$3564,"="&amp;E1394))</f>
        <v>26.26</v>
      </c>
      <c r="K1394" s="2">
        <f>SUMIFS($J$2:$J$3564,$A$2:$A$3564,"&gt;"&amp;E1394,$A$2:$A$3564,"&lt;="&amp;A1394)</f>
        <v>0</v>
      </c>
      <c r="L1394" s="2">
        <f t="shared" si="173"/>
        <v>0</v>
      </c>
      <c r="M1394" s="2">
        <f t="shared" si="174"/>
        <v>1</v>
      </c>
      <c r="N1394">
        <f t="shared" si="175"/>
        <v>2.816029892987415</v>
      </c>
    </row>
    <row r="1395" spans="1:14" x14ac:dyDescent="0.3">
      <c r="A1395" s="1">
        <v>40723</v>
      </c>
      <c r="B1395">
        <v>26.92</v>
      </c>
      <c r="D1395">
        <f t="shared" si="168"/>
        <v>3</v>
      </c>
      <c r="E1395" s="1">
        <f t="shared" si="169"/>
        <v>40716</v>
      </c>
      <c r="F1395" s="1">
        <f t="shared" si="170"/>
        <v>40715</v>
      </c>
      <c r="G1395" s="1">
        <f t="shared" si="171"/>
        <v>40714</v>
      </c>
      <c r="H1395" s="1">
        <f t="shared" si="172"/>
        <v>40713</v>
      </c>
      <c r="I1395" s="2">
        <f>IF(SUMIFS($B$2:$B$3564,$A$2:$A$3564,"="&amp;E1395)=0,IF(SUMIFS($B$2:$B$3564,$A$2:$A$3564,"="&amp;F1395)=0,IF(SUMIFS($B$2:$B$3564,$A$2:$A$3564,"="&amp;G1395)=0,SUMIFS($B$2:$B$3564,$A$2:$A$3564,"="&amp;H1395),SUMIFS($B$2:$B$3564,$A$2:$A$3564,"="&amp;G1395)),SUMIFS($B$2:$B$3564,$A$2:$A$3564,"="&amp;F1395)),SUMIFS($B$2:$B$3564,$A$2:$A$3564,"="&amp;E1395))</f>
        <v>26</v>
      </c>
      <c r="K1395" s="2">
        <f>SUMIFS($J$2:$J$3564,$A$2:$A$3564,"&gt;"&amp;E1395,$A$2:$A$3564,"&lt;="&amp;A1395)</f>
        <v>0</v>
      </c>
      <c r="L1395" s="2">
        <f t="shared" si="173"/>
        <v>0</v>
      </c>
      <c r="M1395" s="2">
        <f t="shared" si="174"/>
        <v>1</v>
      </c>
      <c r="N1395">
        <f t="shared" si="175"/>
        <v>3.4772966755044972</v>
      </c>
    </row>
    <row r="1396" spans="1:14" x14ac:dyDescent="0.3">
      <c r="A1396" s="1">
        <v>40724</v>
      </c>
      <c r="B1396">
        <v>26.34</v>
      </c>
      <c r="D1396">
        <f t="shared" si="168"/>
        <v>4</v>
      </c>
      <c r="E1396" s="1">
        <f t="shared" si="169"/>
        <v>40717</v>
      </c>
      <c r="F1396" s="1">
        <f t="shared" si="170"/>
        <v>40716</v>
      </c>
      <c r="G1396" s="1">
        <f t="shared" si="171"/>
        <v>40715</v>
      </c>
      <c r="H1396" s="1">
        <f t="shared" si="172"/>
        <v>40714</v>
      </c>
      <c r="I1396" s="2">
        <f>IF(SUMIFS($B$2:$B$3564,$A$2:$A$3564,"="&amp;E1396)=0,IF(SUMIFS($B$2:$B$3564,$A$2:$A$3564,"="&amp;F1396)=0,IF(SUMIFS($B$2:$B$3564,$A$2:$A$3564,"="&amp;G1396)=0,SUMIFS($B$2:$B$3564,$A$2:$A$3564,"="&amp;H1396),SUMIFS($B$2:$B$3564,$A$2:$A$3564,"="&amp;G1396)),SUMIFS($B$2:$B$3564,$A$2:$A$3564,"="&amp;F1396)),SUMIFS($B$2:$B$3564,$A$2:$A$3564,"="&amp;E1396))</f>
        <v>26.08</v>
      </c>
      <c r="K1396" s="2">
        <f>SUMIFS($J$2:$J$3564,$A$2:$A$3564,"&gt;"&amp;E1396,$A$2:$A$3564,"&lt;="&amp;A1396)</f>
        <v>0</v>
      </c>
      <c r="L1396" s="2">
        <f t="shared" si="173"/>
        <v>0</v>
      </c>
      <c r="M1396" s="2">
        <f t="shared" si="174"/>
        <v>1</v>
      </c>
      <c r="N1396">
        <f t="shared" si="175"/>
        <v>0.99199592566828876</v>
      </c>
    </row>
    <row r="1397" spans="1:14" x14ac:dyDescent="0.3">
      <c r="A1397" s="1">
        <v>40725</v>
      </c>
      <c r="B1397">
        <v>27.25</v>
      </c>
      <c r="D1397">
        <f t="shared" si="168"/>
        <v>5</v>
      </c>
      <c r="E1397" s="1">
        <f t="shared" si="169"/>
        <v>40718</v>
      </c>
      <c r="F1397" s="1">
        <f t="shared" si="170"/>
        <v>40717</v>
      </c>
      <c r="G1397" s="1">
        <f t="shared" si="171"/>
        <v>40716</v>
      </c>
      <c r="H1397" s="1">
        <f t="shared" si="172"/>
        <v>40715</v>
      </c>
      <c r="I1397" s="2">
        <f>IF(SUMIFS($B$2:$B$3564,$A$2:$A$3564,"="&amp;E1397)=0,IF(SUMIFS($B$2:$B$3564,$A$2:$A$3564,"="&amp;F1397)=0,IF(SUMIFS($B$2:$B$3564,$A$2:$A$3564,"="&amp;G1397)=0,SUMIFS($B$2:$B$3564,$A$2:$A$3564,"="&amp;H1397),SUMIFS($B$2:$B$3564,$A$2:$A$3564,"="&amp;G1397)),SUMIFS($B$2:$B$3564,$A$2:$A$3564,"="&amp;F1397)),SUMIFS($B$2:$B$3564,$A$2:$A$3564,"="&amp;E1397))</f>
        <v>26</v>
      </c>
      <c r="K1397" s="2">
        <f>SUMIFS($J$2:$J$3564,$A$2:$A$3564,"&gt;"&amp;E1397,$A$2:$A$3564,"&lt;="&amp;A1397)</f>
        <v>0</v>
      </c>
      <c r="L1397" s="2">
        <f t="shared" si="173"/>
        <v>0</v>
      </c>
      <c r="M1397" s="2">
        <f t="shared" si="174"/>
        <v>1</v>
      </c>
      <c r="N1397">
        <f t="shared" si="175"/>
        <v>4.695698308777108</v>
      </c>
    </row>
    <row r="1398" spans="1:14" x14ac:dyDescent="0.3">
      <c r="A1398" s="1">
        <v>40729</v>
      </c>
      <c r="B1398">
        <v>27.6</v>
      </c>
      <c r="D1398">
        <f t="shared" si="168"/>
        <v>2</v>
      </c>
      <c r="E1398" s="1">
        <f t="shared" si="169"/>
        <v>40722</v>
      </c>
      <c r="F1398" s="1">
        <f t="shared" si="170"/>
        <v>40721</v>
      </c>
      <c r="G1398" s="1">
        <f t="shared" si="171"/>
        <v>40720</v>
      </c>
      <c r="H1398" s="1">
        <f t="shared" si="172"/>
        <v>40719</v>
      </c>
      <c r="I1398" s="2">
        <f>IF(SUMIFS($B$2:$B$3564,$A$2:$A$3564,"="&amp;E1398)=0,IF(SUMIFS($B$2:$B$3564,$A$2:$A$3564,"="&amp;F1398)=0,IF(SUMIFS($B$2:$B$3564,$A$2:$A$3564,"="&amp;G1398)=0,SUMIFS($B$2:$B$3564,$A$2:$A$3564,"="&amp;H1398),SUMIFS($B$2:$B$3564,$A$2:$A$3564,"="&amp;G1398)),SUMIFS($B$2:$B$3564,$A$2:$A$3564,"="&amp;F1398)),SUMIFS($B$2:$B$3564,$A$2:$A$3564,"="&amp;E1398))</f>
        <v>27.01</v>
      </c>
      <c r="K1398" s="2">
        <f>SUMIFS($J$2:$J$3564,$A$2:$A$3564,"&gt;"&amp;E1398,$A$2:$A$3564,"&lt;="&amp;A1398)</f>
        <v>0</v>
      </c>
      <c r="L1398" s="2">
        <f t="shared" si="173"/>
        <v>0</v>
      </c>
      <c r="M1398" s="2">
        <f t="shared" si="174"/>
        <v>1</v>
      </c>
      <c r="N1398">
        <f t="shared" si="175"/>
        <v>2.160860491858021</v>
      </c>
    </row>
    <row r="1399" spans="1:14" x14ac:dyDescent="0.3">
      <c r="A1399" s="1">
        <v>40730</v>
      </c>
      <c r="B1399">
        <v>27.68</v>
      </c>
      <c r="D1399">
        <f t="shared" si="168"/>
        <v>3</v>
      </c>
      <c r="E1399" s="1">
        <f t="shared" si="169"/>
        <v>40723</v>
      </c>
      <c r="F1399" s="1">
        <f t="shared" si="170"/>
        <v>40722</v>
      </c>
      <c r="G1399" s="1">
        <f t="shared" si="171"/>
        <v>40721</v>
      </c>
      <c r="H1399" s="1">
        <f t="shared" si="172"/>
        <v>40720</v>
      </c>
      <c r="I1399" s="2">
        <f>IF(SUMIFS($B$2:$B$3564,$A$2:$A$3564,"="&amp;E1399)=0,IF(SUMIFS($B$2:$B$3564,$A$2:$A$3564,"="&amp;F1399)=0,IF(SUMIFS($B$2:$B$3564,$A$2:$A$3564,"="&amp;G1399)=0,SUMIFS($B$2:$B$3564,$A$2:$A$3564,"="&amp;H1399),SUMIFS($B$2:$B$3564,$A$2:$A$3564,"="&amp;G1399)),SUMIFS($B$2:$B$3564,$A$2:$A$3564,"="&amp;F1399)),SUMIFS($B$2:$B$3564,$A$2:$A$3564,"="&amp;E1399))</f>
        <v>26.92</v>
      </c>
      <c r="K1399" s="2">
        <f>SUMIFS($J$2:$J$3564,$A$2:$A$3564,"&gt;"&amp;E1399,$A$2:$A$3564,"&lt;="&amp;A1399)</f>
        <v>0</v>
      </c>
      <c r="L1399" s="2">
        <f t="shared" si="173"/>
        <v>0</v>
      </c>
      <c r="M1399" s="2">
        <f t="shared" si="174"/>
        <v>1</v>
      </c>
      <c r="N1399">
        <f t="shared" si="175"/>
        <v>2.7840625972941662</v>
      </c>
    </row>
    <row r="1400" spans="1:14" x14ac:dyDescent="0.3">
      <c r="A1400" s="1">
        <v>40731</v>
      </c>
      <c r="B1400">
        <v>29.52</v>
      </c>
      <c r="D1400">
        <f t="shared" si="168"/>
        <v>4</v>
      </c>
      <c r="E1400" s="1">
        <f t="shared" si="169"/>
        <v>40724</v>
      </c>
      <c r="F1400" s="1">
        <f t="shared" si="170"/>
        <v>40723</v>
      </c>
      <c r="G1400" s="1">
        <f t="shared" si="171"/>
        <v>40722</v>
      </c>
      <c r="H1400" s="1">
        <f t="shared" si="172"/>
        <v>40721</v>
      </c>
      <c r="I1400" s="2">
        <f>IF(SUMIFS($B$2:$B$3564,$A$2:$A$3564,"="&amp;E1400)=0,IF(SUMIFS($B$2:$B$3564,$A$2:$A$3564,"="&amp;F1400)=0,IF(SUMIFS($B$2:$B$3564,$A$2:$A$3564,"="&amp;G1400)=0,SUMIFS($B$2:$B$3564,$A$2:$A$3564,"="&amp;H1400),SUMIFS($B$2:$B$3564,$A$2:$A$3564,"="&amp;G1400)),SUMIFS($B$2:$B$3564,$A$2:$A$3564,"="&amp;F1400)),SUMIFS($B$2:$B$3564,$A$2:$A$3564,"="&amp;E1400))</f>
        <v>26.34</v>
      </c>
      <c r="K1400" s="2">
        <f>SUMIFS($J$2:$J$3564,$A$2:$A$3564,"&gt;"&amp;E1400,$A$2:$A$3564,"&lt;="&amp;A1400)</f>
        <v>0</v>
      </c>
      <c r="L1400" s="2">
        <f t="shared" si="173"/>
        <v>0</v>
      </c>
      <c r="M1400" s="2">
        <f t="shared" si="174"/>
        <v>1</v>
      </c>
      <c r="N1400">
        <f t="shared" si="175"/>
        <v>11.397930341713677</v>
      </c>
    </row>
    <row r="1401" spans="1:14" x14ac:dyDescent="0.3">
      <c r="A1401" s="1">
        <v>40732</v>
      </c>
      <c r="B1401">
        <v>29.36</v>
      </c>
      <c r="D1401">
        <f t="shared" si="168"/>
        <v>5</v>
      </c>
      <c r="E1401" s="1">
        <f t="shared" si="169"/>
        <v>40725</v>
      </c>
      <c r="F1401" s="1">
        <f t="shared" si="170"/>
        <v>40724</v>
      </c>
      <c r="G1401" s="1">
        <f t="shared" si="171"/>
        <v>40723</v>
      </c>
      <c r="H1401" s="1">
        <f t="shared" si="172"/>
        <v>40722</v>
      </c>
      <c r="I1401" s="2">
        <f>IF(SUMIFS($B$2:$B$3564,$A$2:$A$3564,"="&amp;E1401)=0,IF(SUMIFS($B$2:$B$3564,$A$2:$A$3564,"="&amp;F1401)=0,IF(SUMIFS($B$2:$B$3564,$A$2:$A$3564,"="&amp;G1401)=0,SUMIFS($B$2:$B$3564,$A$2:$A$3564,"="&amp;H1401),SUMIFS($B$2:$B$3564,$A$2:$A$3564,"="&amp;G1401)),SUMIFS($B$2:$B$3564,$A$2:$A$3564,"="&amp;F1401)),SUMIFS($B$2:$B$3564,$A$2:$A$3564,"="&amp;E1401))</f>
        <v>27.25</v>
      </c>
      <c r="K1401" s="2">
        <f>SUMIFS($J$2:$J$3564,$A$2:$A$3564,"&gt;"&amp;E1401,$A$2:$A$3564,"&lt;="&amp;A1401)</f>
        <v>0</v>
      </c>
      <c r="L1401" s="2">
        <f t="shared" si="173"/>
        <v>0</v>
      </c>
      <c r="M1401" s="2">
        <f t="shared" si="174"/>
        <v>1</v>
      </c>
      <c r="N1401">
        <f t="shared" si="175"/>
        <v>7.4579682637061717</v>
      </c>
    </row>
    <row r="1402" spans="1:14" x14ac:dyDescent="0.3">
      <c r="A1402" s="1">
        <v>40735</v>
      </c>
      <c r="B1402">
        <v>28.92</v>
      </c>
      <c r="D1402">
        <f t="shared" si="168"/>
        <v>1</v>
      </c>
      <c r="E1402" s="1">
        <f t="shared" si="169"/>
        <v>40728</v>
      </c>
      <c r="F1402" s="1">
        <f t="shared" si="170"/>
        <v>40727</v>
      </c>
      <c r="G1402" s="1">
        <f t="shared" si="171"/>
        <v>40726</v>
      </c>
      <c r="H1402" s="1">
        <f t="shared" si="172"/>
        <v>40725</v>
      </c>
      <c r="I1402" s="2">
        <f>IF(SUMIFS($B$2:$B$3564,$A$2:$A$3564,"="&amp;E1402)=0,IF(SUMIFS($B$2:$B$3564,$A$2:$A$3564,"="&amp;F1402)=0,IF(SUMIFS($B$2:$B$3564,$A$2:$A$3564,"="&amp;G1402)=0,SUMIFS($B$2:$B$3564,$A$2:$A$3564,"="&amp;H1402),SUMIFS($B$2:$B$3564,$A$2:$A$3564,"="&amp;G1402)),SUMIFS($B$2:$B$3564,$A$2:$A$3564,"="&amp;F1402)),SUMIFS($B$2:$B$3564,$A$2:$A$3564,"="&amp;E1402))</f>
        <v>27.25</v>
      </c>
      <c r="K1402" s="2">
        <f>SUMIFS($J$2:$J$3564,$A$2:$A$3564,"&gt;"&amp;E1402,$A$2:$A$3564,"&lt;="&amp;A1402)</f>
        <v>0</v>
      </c>
      <c r="L1402" s="2">
        <f t="shared" si="173"/>
        <v>0</v>
      </c>
      <c r="M1402" s="2">
        <f t="shared" si="174"/>
        <v>1</v>
      </c>
      <c r="N1402">
        <f t="shared" si="175"/>
        <v>5.9479876181310951</v>
      </c>
    </row>
    <row r="1403" spans="1:14" x14ac:dyDescent="0.3">
      <c r="A1403" s="1">
        <v>40736</v>
      </c>
      <c r="B1403">
        <v>30.49</v>
      </c>
      <c r="D1403">
        <f t="shared" si="168"/>
        <v>2</v>
      </c>
      <c r="E1403" s="1">
        <f t="shared" si="169"/>
        <v>40729</v>
      </c>
      <c r="F1403" s="1">
        <f t="shared" si="170"/>
        <v>40728</v>
      </c>
      <c r="G1403" s="1">
        <f t="shared" si="171"/>
        <v>40727</v>
      </c>
      <c r="H1403" s="1">
        <f t="shared" si="172"/>
        <v>40726</v>
      </c>
      <c r="I1403" s="2">
        <f>IF(SUMIFS($B$2:$B$3564,$A$2:$A$3564,"="&amp;E1403)=0,IF(SUMIFS($B$2:$B$3564,$A$2:$A$3564,"="&amp;F1403)=0,IF(SUMIFS($B$2:$B$3564,$A$2:$A$3564,"="&amp;G1403)=0,SUMIFS($B$2:$B$3564,$A$2:$A$3564,"="&amp;H1403),SUMIFS($B$2:$B$3564,$A$2:$A$3564,"="&amp;G1403)),SUMIFS($B$2:$B$3564,$A$2:$A$3564,"="&amp;F1403)),SUMIFS($B$2:$B$3564,$A$2:$A$3564,"="&amp;E1403))</f>
        <v>27.6</v>
      </c>
      <c r="K1403" s="2">
        <f>SUMIFS($J$2:$J$3564,$A$2:$A$3564,"&gt;"&amp;E1403,$A$2:$A$3564,"&lt;="&amp;A1403)</f>
        <v>0</v>
      </c>
      <c r="L1403" s="2">
        <f t="shared" si="173"/>
        <v>0</v>
      </c>
      <c r="M1403" s="2">
        <f t="shared" si="174"/>
        <v>1</v>
      </c>
      <c r="N1403">
        <f t="shared" si="175"/>
        <v>9.9582988277058924</v>
      </c>
    </row>
    <row r="1404" spans="1:14" x14ac:dyDescent="0.3">
      <c r="A1404" s="1">
        <v>40737</v>
      </c>
      <c r="B1404">
        <v>30.24</v>
      </c>
      <c r="D1404">
        <f t="shared" si="168"/>
        <v>3</v>
      </c>
      <c r="E1404" s="1">
        <f t="shared" si="169"/>
        <v>40730</v>
      </c>
      <c r="F1404" s="1">
        <f t="shared" si="170"/>
        <v>40729</v>
      </c>
      <c r="G1404" s="1">
        <f t="shared" si="171"/>
        <v>40728</v>
      </c>
      <c r="H1404" s="1">
        <f t="shared" si="172"/>
        <v>40727</v>
      </c>
      <c r="I1404" s="2">
        <f>IF(SUMIFS($B$2:$B$3564,$A$2:$A$3564,"="&amp;E1404)=0,IF(SUMIFS($B$2:$B$3564,$A$2:$A$3564,"="&amp;F1404)=0,IF(SUMIFS($B$2:$B$3564,$A$2:$A$3564,"="&amp;G1404)=0,SUMIFS($B$2:$B$3564,$A$2:$A$3564,"="&amp;H1404),SUMIFS($B$2:$B$3564,$A$2:$A$3564,"="&amp;G1404)),SUMIFS($B$2:$B$3564,$A$2:$A$3564,"="&amp;F1404)),SUMIFS($B$2:$B$3564,$A$2:$A$3564,"="&amp;E1404))</f>
        <v>27.68</v>
      </c>
      <c r="K1404" s="2">
        <f>SUMIFS($J$2:$J$3564,$A$2:$A$3564,"&gt;"&amp;E1404,$A$2:$A$3564,"&lt;="&amp;A1404)</f>
        <v>0</v>
      </c>
      <c r="L1404" s="2">
        <f t="shared" si="173"/>
        <v>0</v>
      </c>
      <c r="M1404" s="2">
        <f t="shared" si="174"/>
        <v>1</v>
      </c>
      <c r="N1404">
        <f t="shared" si="175"/>
        <v>8.8455420561863392</v>
      </c>
    </row>
    <row r="1405" spans="1:14" x14ac:dyDescent="0.3">
      <c r="A1405" s="1">
        <v>40738</v>
      </c>
      <c r="B1405">
        <v>29.02</v>
      </c>
      <c r="D1405">
        <f t="shared" si="168"/>
        <v>4</v>
      </c>
      <c r="E1405" s="1">
        <f t="shared" si="169"/>
        <v>40731</v>
      </c>
      <c r="F1405" s="1">
        <f t="shared" si="170"/>
        <v>40730</v>
      </c>
      <c r="G1405" s="1">
        <f t="shared" si="171"/>
        <v>40729</v>
      </c>
      <c r="H1405" s="1">
        <f t="shared" si="172"/>
        <v>40728</v>
      </c>
      <c r="I1405" s="2">
        <f>IF(SUMIFS($B$2:$B$3564,$A$2:$A$3564,"="&amp;E1405)=0,IF(SUMIFS($B$2:$B$3564,$A$2:$A$3564,"="&amp;F1405)=0,IF(SUMIFS($B$2:$B$3564,$A$2:$A$3564,"="&amp;G1405)=0,SUMIFS($B$2:$B$3564,$A$2:$A$3564,"="&amp;H1405),SUMIFS($B$2:$B$3564,$A$2:$A$3564,"="&amp;G1405)),SUMIFS($B$2:$B$3564,$A$2:$A$3564,"="&amp;F1405)),SUMIFS($B$2:$B$3564,$A$2:$A$3564,"="&amp;E1405))</f>
        <v>29.52</v>
      </c>
      <c r="K1405" s="2">
        <f>SUMIFS($J$2:$J$3564,$A$2:$A$3564,"&gt;"&amp;E1405,$A$2:$A$3564,"&lt;="&amp;A1405)</f>
        <v>0</v>
      </c>
      <c r="L1405" s="2">
        <f t="shared" si="173"/>
        <v>0</v>
      </c>
      <c r="M1405" s="2">
        <f t="shared" si="174"/>
        <v>1</v>
      </c>
      <c r="N1405">
        <f t="shared" si="175"/>
        <v>-1.7082752276229911</v>
      </c>
    </row>
    <row r="1406" spans="1:14" x14ac:dyDescent="0.3">
      <c r="A1406" s="1">
        <v>40739</v>
      </c>
      <c r="B1406">
        <v>28.97</v>
      </c>
      <c r="D1406">
        <f t="shared" si="168"/>
        <v>5</v>
      </c>
      <c r="E1406" s="1">
        <f t="shared" si="169"/>
        <v>40732</v>
      </c>
      <c r="F1406" s="1">
        <f t="shared" si="170"/>
        <v>40731</v>
      </c>
      <c r="G1406" s="1">
        <f t="shared" si="171"/>
        <v>40730</v>
      </c>
      <c r="H1406" s="1">
        <f t="shared" si="172"/>
        <v>40729</v>
      </c>
      <c r="I1406" s="2">
        <f>IF(SUMIFS($B$2:$B$3564,$A$2:$A$3564,"="&amp;E1406)=0,IF(SUMIFS($B$2:$B$3564,$A$2:$A$3564,"="&amp;F1406)=0,IF(SUMIFS($B$2:$B$3564,$A$2:$A$3564,"="&amp;G1406)=0,SUMIFS($B$2:$B$3564,$A$2:$A$3564,"="&amp;H1406),SUMIFS($B$2:$B$3564,$A$2:$A$3564,"="&amp;G1406)),SUMIFS($B$2:$B$3564,$A$2:$A$3564,"="&amp;F1406)),SUMIFS($B$2:$B$3564,$A$2:$A$3564,"="&amp;E1406))</f>
        <v>29.36</v>
      </c>
      <c r="K1406" s="2">
        <f>SUMIFS($J$2:$J$3564,$A$2:$A$3564,"&gt;"&amp;E1406,$A$2:$A$3564,"&lt;="&amp;A1406)</f>
        <v>0</v>
      </c>
      <c r="L1406" s="2">
        <f t="shared" si="173"/>
        <v>0</v>
      </c>
      <c r="M1406" s="2">
        <f t="shared" si="174"/>
        <v>1</v>
      </c>
      <c r="N1406">
        <f t="shared" si="175"/>
        <v>-1.3372391965055817</v>
      </c>
    </row>
    <row r="1407" spans="1:14" x14ac:dyDescent="0.3">
      <c r="A1407" s="1">
        <v>40742</v>
      </c>
      <c r="B1407">
        <v>28.94</v>
      </c>
      <c r="D1407">
        <f t="shared" si="168"/>
        <v>1</v>
      </c>
      <c r="E1407" s="1">
        <f t="shared" si="169"/>
        <v>40735</v>
      </c>
      <c r="F1407" s="1">
        <f t="shared" si="170"/>
        <v>40734</v>
      </c>
      <c r="G1407" s="1">
        <f t="shared" si="171"/>
        <v>40733</v>
      </c>
      <c r="H1407" s="1">
        <f t="shared" si="172"/>
        <v>40732</v>
      </c>
      <c r="I1407" s="2">
        <f>IF(SUMIFS($B$2:$B$3564,$A$2:$A$3564,"="&amp;E1407)=0,IF(SUMIFS($B$2:$B$3564,$A$2:$A$3564,"="&amp;F1407)=0,IF(SUMIFS($B$2:$B$3564,$A$2:$A$3564,"="&amp;G1407)=0,SUMIFS($B$2:$B$3564,$A$2:$A$3564,"="&amp;H1407),SUMIFS($B$2:$B$3564,$A$2:$A$3564,"="&amp;G1407)),SUMIFS($B$2:$B$3564,$A$2:$A$3564,"="&amp;F1407)),SUMIFS($B$2:$B$3564,$A$2:$A$3564,"="&amp;E1407))</f>
        <v>28.92</v>
      </c>
      <c r="K1407" s="2">
        <f>SUMIFS($J$2:$J$3564,$A$2:$A$3564,"&gt;"&amp;E1407,$A$2:$A$3564,"&lt;="&amp;A1407)</f>
        <v>0</v>
      </c>
      <c r="L1407" s="2">
        <f t="shared" si="173"/>
        <v>0</v>
      </c>
      <c r="M1407" s="2">
        <f t="shared" si="174"/>
        <v>1</v>
      </c>
      <c r="N1407">
        <f t="shared" si="175"/>
        <v>6.9132391277386254E-2</v>
      </c>
    </row>
    <row r="1408" spans="1:14" x14ac:dyDescent="0.3">
      <c r="A1408" s="1">
        <v>40743</v>
      </c>
      <c r="B1408">
        <v>28.78</v>
      </c>
      <c r="D1408">
        <f t="shared" si="168"/>
        <v>2</v>
      </c>
      <c r="E1408" s="1">
        <f t="shared" si="169"/>
        <v>40736</v>
      </c>
      <c r="F1408" s="1">
        <f t="shared" si="170"/>
        <v>40735</v>
      </c>
      <c r="G1408" s="1">
        <f t="shared" si="171"/>
        <v>40734</v>
      </c>
      <c r="H1408" s="1">
        <f t="shared" si="172"/>
        <v>40733</v>
      </c>
      <c r="I1408" s="2">
        <f>IF(SUMIFS($B$2:$B$3564,$A$2:$A$3564,"="&amp;E1408)=0,IF(SUMIFS($B$2:$B$3564,$A$2:$A$3564,"="&amp;F1408)=0,IF(SUMIFS($B$2:$B$3564,$A$2:$A$3564,"="&amp;G1408)=0,SUMIFS($B$2:$B$3564,$A$2:$A$3564,"="&amp;H1408),SUMIFS($B$2:$B$3564,$A$2:$A$3564,"="&amp;G1408)),SUMIFS($B$2:$B$3564,$A$2:$A$3564,"="&amp;F1408)),SUMIFS($B$2:$B$3564,$A$2:$A$3564,"="&amp;E1408))</f>
        <v>30.49</v>
      </c>
      <c r="K1408" s="2">
        <f>SUMIFS($J$2:$J$3564,$A$2:$A$3564,"&gt;"&amp;E1408,$A$2:$A$3564,"&lt;="&amp;A1408)</f>
        <v>0</v>
      </c>
      <c r="L1408" s="2">
        <f t="shared" si="173"/>
        <v>0</v>
      </c>
      <c r="M1408" s="2">
        <f t="shared" si="174"/>
        <v>1</v>
      </c>
      <c r="N1408">
        <f t="shared" si="175"/>
        <v>-5.7718059540941589</v>
      </c>
    </row>
    <row r="1409" spans="1:14" x14ac:dyDescent="0.3">
      <c r="A1409" s="1">
        <v>40744</v>
      </c>
      <c r="B1409">
        <v>28.92</v>
      </c>
      <c r="D1409">
        <f t="shared" si="168"/>
        <v>3</v>
      </c>
      <c r="E1409" s="1">
        <f t="shared" si="169"/>
        <v>40737</v>
      </c>
      <c r="F1409" s="1">
        <f t="shared" si="170"/>
        <v>40736</v>
      </c>
      <c r="G1409" s="1">
        <f t="shared" si="171"/>
        <v>40735</v>
      </c>
      <c r="H1409" s="1">
        <f t="shared" si="172"/>
        <v>40734</v>
      </c>
      <c r="I1409" s="2">
        <f>IF(SUMIFS($B$2:$B$3564,$A$2:$A$3564,"="&amp;E1409)=0,IF(SUMIFS($B$2:$B$3564,$A$2:$A$3564,"="&amp;F1409)=0,IF(SUMIFS($B$2:$B$3564,$A$2:$A$3564,"="&amp;G1409)=0,SUMIFS($B$2:$B$3564,$A$2:$A$3564,"="&amp;H1409),SUMIFS($B$2:$B$3564,$A$2:$A$3564,"="&amp;G1409)),SUMIFS($B$2:$B$3564,$A$2:$A$3564,"="&amp;F1409)),SUMIFS($B$2:$B$3564,$A$2:$A$3564,"="&amp;E1409))</f>
        <v>30.24</v>
      </c>
      <c r="K1409" s="2">
        <f>SUMIFS($J$2:$J$3564,$A$2:$A$3564,"&gt;"&amp;E1409,$A$2:$A$3564,"&lt;="&amp;A1409)</f>
        <v>0</v>
      </c>
      <c r="L1409" s="2">
        <f t="shared" si="173"/>
        <v>0</v>
      </c>
      <c r="M1409" s="2">
        <f t="shared" si="174"/>
        <v>1</v>
      </c>
      <c r="N1409">
        <f t="shared" si="175"/>
        <v>-4.4632154020768153</v>
      </c>
    </row>
    <row r="1410" spans="1:14" x14ac:dyDescent="0.3">
      <c r="A1410" s="1">
        <v>40745</v>
      </c>
      <c r="B1410">
        <v>29.85</v>
      </c>
      <c r="D1410">
        <f t="shared" si="168"/>
        <v>4</v>
      </c>
      <c r="E1410" s="1">
        <f t="shared" si="169"/>
        <v>40738</v>
      </c>
      <c r="F1410" s="1">
        <f t="shared" si="170"/>
        <v>40737</v>
      </c>
      <c r="G1410" s="1">
        <f t="shared" si="171"/>
        <v>40736</v>
      </c>
      <c r="H1410" s="1">
        <f t="shared" si="172"/>
        <v>40735</v>
      </c>
      <c r="I1410" s="2">
        <f>IF(SUMIFS($B$2:$B$3564,$A$2:$A$3564,"="&amp;E1410)=0,IF(SUMIFS($B$2:$B$3564,$A$2:$A$3564,"="&amp;F1410)=0,IF(SUMIFS($B$2:$B$3564,$A$2:$A$3564,"="&amp;G1410)=0,SUMIFS($B$2:$B$3564,$A$2:$A$3564,"="&amp;H1410),SUMIFS($B$2:$B$3564,$A$2:$A$3564,"="&amp;G1410)),SUMIFS($B$2:$B$3564,$A$2:$A$3564,"="&amp;F1410)),SUMIFS($B$2:$B$3564,$A$2:$A$3564,"="&amp;E1410))</f>
        <v>29.02</v>
      </c>
      <c r="K1410" s="2">
        <f>SUMIFS($J$2:$J$3564,$A$2:$A$3564,"&gt;"&amp;E1410,$A$2:$A$3564,"&lt;="&amp;A1410)</f>
        <v>0</v>
      </c>
      <c r="L1410" s="2">
        <f t="shared" si="173"/>
        <v>0</v>
      </c>
      <c r="M1410" s="2">
        <f t="shared" si="174"/>
        <v>1</v>
      </c>
      <c r="N1410">
        <f t="shared" si="175"/>
        <v>2.8199592382569372</v>
      </c>
    </row>
    <row r="1411" spans="1:14" x14ac:dyDescent="0.3">
      <c r="A1411" s="1">
        <v>40746</v>
      </c>
      <c r="B1411">
        <v>31.34</v>
      </c>
      <c r="D1411">
        <f t="shared" ref="D1411:D1474" si="176">WEEKDAY(A1411,2)</f>
        <v>5</v>
      </c>
      <c r="E1411" s="1">
        <f t="shared" si="169"/>
        <v>40739</v>
      </c>
      <c r="F1411" s="1">
        <f t="shared" si="170"/>
        <v>40738</v>
      </c>
      <c r="G1411" s="1">
        <f t="shared" si="171"/>
        <v>40737</v>
      </c>
      <c r="H1411" s="1">
        <f t="shared" si="172"/>
        <v>40736</v>
      </c>
      <c r="I1411" s="2">
        <f>IF(SUMIFS($B$2:$B$3564,$A$2:$A$3564,"="&amp;E1411)=0,IF(SUMIFS($B$2:$B$3564,$A$2:$A$3564,"="&amp;F1411)=0,IF(SUMIFS($B$2:$B$3564,$A$2:$A$3564,"="&amp;G1411)=0,SUMIFS($B$2:$B$3564,$A$2:$A$3564,"="&amp;H1411),SUMIFS($B$2:$B$3564,$A$2:$A$3564,"="&amp;G1411)),SUMIFS($B$2:$B$3564,$A$2:$A$3564,"="&amp;F1411)),SUMIFS($B$2:$B$3564,$A$2:$A$3564,"="&amp;E1411))</f>
        <v>28.97</v>
      </c>
      <c r="K1411" s="2">
        <f>SUMIFS($J$2:$J$3564,$A$2:$A$3564,"&gt;"&amp;E1411,$A$2:$A$3564,"&lt;="&amp;A1411)</f>
        <v>0</v>
      </c>
      <c r="L1411" s="2">
        <f t="shared" si="173"/>
        <v>0</v>
      </c>
      <c r="M1411" s="2">
        <f t="shared" si="174"/>
        <v>1</v>
      </c>
      <c r="N1411">
        <f t="shared" si="175"/>
        <v>7.8634425146615854</v>
      </c>
    </row>
    <row r="1412" spans="1:14" x14ac:dyDescent="0.3">
      <c r="A1412" s="1">
        <v>40749</v>
      </c>
      <c r="B1412">
        <v>30.74</v>
      </c>
      <c r="D1412">
        <f t="shared" si="176"/>
        <v>1</v>
      </c>
      <c r="E1412" s="1">
        <f t="shared" si="169"/>
        <v>40742</v>
      </c>
      <c r="F1412" s="1">
        <f t="shared" si="170"/>
        <v>40741</v>
      </c>
      <c r="G1412" s="1">
        <f t="shared" si="171"/>
        <v>40740</v>
      </c>
      <c r="H1412" s="1">
        <f t="shared" si="172"/>
        <v>40739</v>
      </c>
      <c r="I1412" s="2">
        <f>IF(SUMIFS($B$2:$B$3564,$A$2:$A$3564,"="&amp;E1412)=0,IF(SUMIFS($B$2:$B$3564,$A$2:$A$3564,"="&amp;F1412)=0,IF(SUMIFS($B$2:$B$3564,$A$2:$A$3564,"="&amp;G1412)=0,SUMIFS($B$2:$B$3564,$A$2:$A$3564,"="&amp;H1412),SUMIFS($B$2:$B$3564,$A$2:$A$3564,"="&amp;G1412)),SUMIFS($B$2:$B$3564,$A$2:$A$3564,"="&amp;F1412)),SUMIFS($B$2:$B$3564,$A$2:$A$3564,"="&amp;E1412))</f>
        <v>28.94</v>
      </c>
      <c r="K1412" s="2">
        <f>SUMIFS($J$2:$J$3564,$A$2:$A$3564,"&gt;"&amp;E1412,$A$2:$A$3564,"&lt;="&amp;A1412)</f>
        <v>0</v>
      </c>
      <c r="L1412" s="2">
        <f t="shared" si="173"/>
        <v>0</v>
      </c>
      <c r="M1412" s="2">
        <f t="shared" si="174"/>
        <v>1</v>
      </c>
      <c r="N1412">
        <f t="shared" si="175"/>
        <v>6.0340016907111975</v>
      </c>
    </row>
    <row r="1413" spans="1:14" x14ac:dyDescent="0.3">
      <c r="A1413" s="1">
        <v>40750</v>
      </c>
      <c r="B1413">
        <v>30.94</v>
      </c>
      <c r="D1413">
        <f t="shared" si="176"/>
        <v>2</v>
      </c>
      <c r="E1413" s="1">
        <f t="shared" si="169"/>
        <v>40743</v>
      </c>
      <c r="F1413" s="1">
        <f t="shared" si="170"/>
        <v>40742</v>
      </c>
      <c r="G1413" s="1">
        <f t="shared" si="171"/>
        <v>40741</v>
      </c>
      <c r="H1413" s="1">
        <f t="shared" si="172"/>
        <v>40740</v>
      </c>
      <c r="I1413" s="2">
        <f>IF(SUMIFS($B$2:$B$3564,$A$2:$A$3564,"="&amp;E1413)=0,IF(SUMIFS($B$2:$B$3564,$A$2:$A$3564,"="&amp;F1413)=0,IF(SUMIFS($B$2:$B$3564,$A$2:$A$3564,"="&amp;G1413)=0,SUMIFS($B$2:$B$3564,$A$2:$A$3564,"="&amp;H1413),SUMIFS($B$2:$B$3564,$A$2:$A$3564,"="&amp;G1413)),SUMIFS($B$2:$B$3564,$A$2:$A$3564,"="&amp;F1413)),SUMIFS($B$2:$B$3564,$A$2:$A$3564,"="&amp;E1413))</f>
        <v>28.78</v>
      </c>
      <c r="K1413" s="2">
        <f>SUMIFS($J$2:$J$3564,$A$2:$A$3564,"&gt;"&amp;E1413,$A$2:$A$3564,"&lt;="&amp;A1413)</f>
        <v>0</v>
      </c>
      <c r="L1413" s="2">
        <f t="shared" si="173"/>
        <v>0</v>
      </c>
      <c r="M1413" s="2">
        <f t="shared" si="174"/>
        <v>1</v>
      </c>
      <c r="N1413">
        <f t="shared" si="175"/>
        <v>7.2369143685698303</v>
      </c>
    </row>
    <row r="1414" spans="1:14" x14ac:dyDescent="0.3">
      <c r="A1414" s="1">
        <v>40751</v>
      </c>
      <c r="B1414">
        <v>31.13</v>
      </c>
      <c r="D1414">
        <f t="shared" si="176"/>
        <v>3</v>
      </c>
      <c r="E1414" s="1">
        <f t="shared" si="169"/>
        <v>40744</v>
      </c>
      <c r="F1414" s="1">
        <f t="shared" si="170"/>
        <v>40743</v>
      </c>
      <c r="G1414" s="1">
        <f t="shared" si="171"/>
        <v>40742</v>
      </c>
      <c r="H1414" s="1">
        <f t="shared" si="172"/>
        <v>40741</v>
      </c>
      <c r="I1414" s="2">
        <f>IF(SUMIFS($B$2:$B$3564,$A$2:$A$3564,"="&amp;E1414)=0,IF(SUMIFS($B$2:$B$3564,$A$2:$A$3564,"="&amp;F1414)=0,IF(SUMIFS($B$2:$B$3564,$A$2:$A$3564,"="&amp;G1414)=0,SUMIFS($B$2:$B$3564,$A$2:$A$3564,"="&amp;H1414),SUMIFS($B$2:$B$3564,$A$2:$A$3564,"="&amp;G1414)),SUMIFS($B$2:$B$3564,$A$2:$A$3564,"="&amp;F1414)),SUMIFS($B$2:$B$3564,$A$2:$A$3564,"="&amp;E1414))</f>
        <v>28.92</v>
      </c>
      <c r="K1414" s="2">
        <f>SUMIFS($J$2:$J$3564,$A$2:$A$3564,"&gt;"&amp;E1414,$A$2:$A$3564,"&lt;="&amp;A1414)</f>
        <v>0</v>
      </c>
      <c r="L1414" s="2">
        <f t="shared" si="173"/>
        <v>0</v>
      </c>
      <c r="M1414" s="2">
        <f t="shared" si="174"/>
        <v>1</v>
      </c>
      <c r="N1414">
        <f t="shared" si="175"/>
        <v>7.3638587162952822</v>
      </c>
    </row>
    <row r="1415" spans="1:14" x14ac:dyDescent="0.3">
      <c r="A1415" s="1">
        <v>40752</v>
      </c>
      <c r="B1415">
        <v>29.92</v>
      </c>
      <c r="D1415">
        <f t="shared" si="176"/>
        <v>4</v>
      </c>
      <c r="E1415" s="1">
        <f t="shared" si="169"/>
        <v>40745</v>
      </c>
      <c r="F1415" s="1">
        <f t="shared" si="170"/>
        <v>40744</v>
      </c>
      <c r="G1415" s="1">
        <f t="shared" si="171"/>
        <v>40743</v>
      </c>
      <c r="H1415" s="1">
        <f t="shared" si="172"/>
        <v>40742</v>
      </c>
      <c r="I1415" s="2">
        <f>IF(SUMIFS($B$2:$B$3564,$A$2:$A$3564,"="&amp;E1415)=0,IF(SUMIFS($B$2:$B$3564,$A$2:$A$3564,"="&amp;F1415)=0,IF(SUMIFS($B$2:$B$3564,$A$2:$A$3564,"="&amp;G1415)=0,SUMIFS($B$2:$B$3564,$A$2:$A$3564,"="&amp;H1415),SUMIFS($B$2:$B$3564,$A$2:$A$3564,"="&amp;G1415)),SUMIFS($B$2:$B$3564,$A$2:$A$3564,"="&amp;F1415)),SUMIFS($B$2:$B$3564,$A$2:$A$3564,"="&amp;E1415))</f>
        <v>29.85</v>
      </c>
      <c r="K1415" s="2">
        <f>SUMIFS($J$2:$J$3564,$A$2:$A$3564,"&gt;"&amp;E1415,$A$2:$A$3564,"&lt;="&amp;A1415)</f>
        <v>0</v>
      </c>
      <c r="L1415" s="2">
        <f t="shared" si="173"/>
        <v>0</v>
      </c>
      <c r="M1415" s="2">
        <f t="shared" si="174"/>
        <v>1</v>
      </c>
      <c r="N1415">
        <f t="shared" si="175"/>
        <v>0.23423132676654623</v>
      </c>
    </row>
    <row r="1416" spans="1:14" x14ac:dyDescent="0.3">
      <c r="A1416" s="1">
        <v>40753</v>
      </c>
      <c r="B1416">
        <v>29.81</v>
      </c>
      <c r="D1416">
        <f t="shared" si="176"/>
        <v>5</v>
      </c>
      <c r="E1416" s="1">
        <f t="shared" ref="E1416:E1479" si="177">A1416-7</f>
        <v>40746</v>
      </c>
      <c r="F1416" s="1">
        <f t="shared" si="170"/>
        <v>40745</v>
      </c>
      <c r="G1416" s="1">
        <f t="shared" si="171"/>
        <v>40744</v>
      </c>
      <c r="H1416" s="1">
        <f t="shared" si="172"/>
        <v>40743</v>
      </c>
      <c r="I1416" s="2">
        <f>IF(SUMIFS($B$2:$B$3564,$A$2:$A$3564,"="&amp;E1416)=0,IF(SUMIFS($B$2:$B$3564,$A$2:$A$3564,"="&amp;F1416)=0,IF(SUMIFS($B$2:$B$3564,$A$2:$A$3564,"="&amp;G1416)=0,SUMIFS($B$2:$B$3564,$A$2:$A$3564,"="&amp;H1416),SUMIFS($B$2:$B$3564,$A$2:$A$3564,"="&amp;G1416)),SUMIFS($B$2:$B$3564,$A$2:$A$3564,"="&amp;F1416)),SUMIFS($B$2:$B$3564,$A$2:$A$3564,"="&amp;E1416))</f>
        <v>31.34</v>
      </c>
      <c r="K1416" s="2">
        <f>SUMIFS($J$2:$J$3564,$A$2:$A$3564,"&gt;"&amp;E1416,$A$2:$A$3564,"&lt;="&amp;A1416)</f>
        <v>0</v>
      </c>
      <c r="L1416" s="2">
        <f t="shared" si="173"/>
        <v>0</v>
      </c>
      <c r="M1416" s="2">
        <f t="shared" si="174"/>
        <v>1</v>
      </c>
      <c r="N1416">
        <f t="shared" si="175"/>
        <v>-5.0051329237894686</v>
      </c>
    </row>
    <row r="1417" spans="1:14" x14ac:dyDescent="0.3">
      <c r="A1417" s="1">
        <v>40756</v>
      </c>
      <c r="B1417">
        <v>28.97</v>
      </c>
      <c r="D1417">
        <f t="shared" si="176"/>
        <v>1</v>
      </c>
      <c r="E1417" s="1">
        <f t="shared" si="177"/>
        <v>40749</v>
      </c>
      <c r="F1417" s="1">
        <f t="shared" ref="F1417:F1480" si="178">E1417-1</f>
        <v>40748</v>
      </c>
      <c r="G1417" s="1">
        <f t="shared" ref="G1417:G1480" si="179">E1417-2</f>
        <v>40747</v>
      </c>
      <c r="H1417" s="1">
        <f t="shared" ref="H1417:H1480" si="180">E1417-3</f>
        <v>40746</v>
      </c>
      <c r="I1417" s="2">
        <f>IF(SUMIFS($B$2:$B$3564,$A$2:$A$3564,"="&amp;E1417)=0,IF(SUMIFS($B$2:$B$3564,$A$2:$A$3564,"="&amp;F1417)=0,IF(SUMIFS($B$2:$B$3564,$A$2:$A$3564,"="&amp;G1417)=0,SUMIFS($B$2:$B$3564,$A$2:$A$3564,"="&amp;H1417),SUMIFS($B$2:$B$3564,$A$2:$A$3564,"="&amp;G1417)),SUMIFS($B$2:$B$3564,$A$2:$A$3564,"="&amp;F1417)),SUMIFS($B$2:$B$3564,$A$2:$A$3564,"="&amp;E1417))</f>
        <v>30.74</v>
      </c>
      <c r="K1417" s="2">
        <f>SUMIFS($J$2:$J$3564,$A$2:$A$3564,"&gt;"&amp;E1417,$A$2:$A$3564,"&lt;="&amp;A1417)</f>
        <v>0</v>
      </c>
      <c r="L1417" s="2">
        <f t="shared" si="173"/>
        <v>0</v>
      </c>
      <c r="M1417" s="2">
        <f t="shared" si="174"/>
        <v>1</v>
      </c>
      <c r="N1417">
        <f t="shared" si="175"/>
        <v>-5.9303926329190739</v>
      </c>
    </row>
    <row r="1418" spans="1:14" x14ac:dyDescent="0.3">
      <c r="A1418" s="1">
        <v>40757</v>
      </c>
      <c r="B1418">
        <v>28.16</v>
      </c>
      <c r="D1418">
        <f t="shared" si="176"/>
        <v>2</v>
      </c>
      <c r="E1418" s="1">
        <f t="shared" si="177"/>
        <v>40750</v>
      </c>
      <c r="F1418" s="1">
        <f t="shared" si="178"/>
        <v>40749</v>
      </c>
      <c r="G1418" s="1">
        <f t="shared" si="179"/>
        <v>40748</v>
      </c>
      <c r="H1418" s="1">
        <f t="shared" si="180"/>
        <v>40747</v>
      </c>
      <c r="I1418" s="2">
        <f>IF(SUMIFS($B$2:$B$3564,$A$2:$A$3564,"="&amp;E1418)=0,IF(SUMIFS($B$2:$B$3564,$A$2:$A$3564,"="&amp;F1418)=0,IF(SUMIFS($B$2:$B$3564,$A$2:$A$3564,"="&amp;G1418)=0,SUMIFS($B$2:$B$3564,$A$2:$A$3564,"="&amp;H1418),SUMIFS($B$2:$B$3564,$A$2:$A$3564,"="&amp;G1418)),SUMIFS($B$2:$B$3564,$A$2:$A$3564,"="&amp;F1418)),SUMIFS($B$2:$B$3564,$A$2:$A$3564,"="&amp;E1418))</f>
        <v>30.94</v>
      </c>
      <c r="K1418" s="2">
        <f>SUMIFS($J$2:$J$3564,$A$2:$A$3564,"&gt;"&amp;E1418,$A$2:$A$3564,"&lt;="&amp;A1418)</f>
        <v>0</v>
      </c>
      <c r="L1418" s="2">
        <f t="shared" ref="L1418:L1481" si="181">IF(K1418&lt;&gt;0,LOOKUP(K1418,C1412:C1418,B1412:B1418),0)</f>
        <v>0</v>
      </c>
      <c r="M1418" s="2">
        <f t="shared" ref="M1418:M1481" si="182">IF(K1418&lt;&gt;0,L1418/K1418,1)</f>
        <v>1</v>
      </c>
      <c r="N1418">
        <f t="shared" ref="N1418:N1481" si="183">LN(B1418*M1418/I1418)*100</f>
        <v>-9.4147313855078423</v>
      </c>
    </row>
    <row r="1419" spans="1:14" x14ac:dyDescent="0.3">
      <c r="A1419" s="1">
        <v>40758</v>
      </c>
      <c r="B1419">
        <v>27.69</v>
      </c>
      <c r="D1419">
        <f t="shared" si="176"/>
        <v>3</v>
      </c>
      <c r="E1419" s="1">
        <f t="shared" si="177"/>
        <v>40751</v>
      </c>
      <c r="F1419" s="1">
        <f t="shared" si="178"/>
        <v>40750</v>
      </c>
      <c r="G1419" s="1">
        <f t="shared" si="179"/>
        <v>40749</v>
      </c>
      <c r="H1419" s="1">
        <f t="shared" si="180"/>
        <v>40748</v>
      </c>
      <c r="I1419" s="2">
        <f>IF(SUMIFS($B$2:$B$3564,$A$2:$A$3564,"="&amp;E1419)=0,IF(SUMIFS($B$2:$B$3564,$A$2:$A$3564,"="&amp;F1419)=0,IF(SUMIFS($B$2:$B$3564,$A$2:$A$3564,"="&amp;G1419)=0,SUMIFS($B$2:$B$3564,$A$2:$A$3564,"="&amp;H1419),SUMIFS($B$2:$B$3564,$A$2:$A$3564,"="&amp;G1419)),SUMIFS($B$2:$B$3564,$A$2:$A$3564,"="&amp;F1419)),SUMIFS($B$2:$B$3564,$A$2:$A$3564,"="&amp;E1419))</f>
        <v>31.13</v>
      </c>
      <c r="K1419" s="2">
        <f>SUMIFS($J$2:$J$3564,$A$2:$A$3564,"&gt;"&amp;E1419,$A$2:$A$3564,"&lt;="&amp;A1419)</f>
        <v>0</v>
      </c>
      <c r="L1419" s="2">
        <f t="shared" si="181"/>
        <v>0</v>
      </c>
      <c r="M1419" s="2">
        <f t="shared" si="182"/>
        <v>1</v>
      </c>
      <c r="N1419">
        <f t="shared" si="183"/>
        <v>-11.710064727064626</v>
      </c>
    </row>
    <row r="1420" spans="1:14" x14ac:dyDescent="0.3">
      <c r="A1420" s="1">
        <v>40759</v>
      </c>
      <c r="B1420">
        <v>27.79</v>
      </c>
      <c r="D1420">
        <f t="shared" si="176"/>
        <v>4</v>
      </c>
      <c r="E1420" s="1">
        <f t="shared" si="177"/>
        <v>40752</v>
      </c>
      <c r="F1420" s="1">
        <f t="shared" si="178"/>
        <v>40751</v>
      </c>
      <c r="G1420" s="1">
        <f t="shared" si="179"/>
        <v>40750</v>
      </c>
      <c r="H1420" s="1">
        <f t="shared" si="180"/>
        <v>40749</v>
      </c>
      <c r="I1420" s="2">
        <f>IF(SUMIFS($B$2:$B$3564,$A$2:$A$3564,"="&amp;E1420)=0,IF(SUMIFS($B$2:$B$3564,$A$2:$A$3564,"="&amp;F1420)=0,IF(SUMIFS($B$2:$B$3564,$A$2:$A$3564,"="&amp;G1420)=0,SUMIFS($B$2:$B$3564,$A$2:$A$3564,"="&amp;H1420),SUMIFS($B$2:$B$3564,$A$2:$A$3564,"="&amp;G1420)),SUMIFS($B$2:$B$3564,$A$2:$A$3564,"="&amp;F1420)),SUMIFS($B$2:$B$3564,$A$2:$A$3564,"="&amp;E1420))</f>
        <v>29.92</v>
      </c>
      <c r="K1420" s="2">
        <f>SUMIFS($J$2:$J$3564,$A$2:$A$3564,"&gt;"&amp;E1420,$A$2:$A$3564,"&lt;="&amp;A1420)</f>
        <v>0</v>
      </c>
      <c r="L1420" s="2">
        <f t="shared" si="181"/>
        <v>0</v>
      </c>
      <c r="M1420" s="2">
        <f t="shared" si="182"/>
        <v>1</v>
      </c>
      <c r="N1420">
        <f t="shared" si="183"/>
        <v>-7.3850909351864242</v>
      </c>
    </row>
    <row r="1421" spans="1:14" x14ac:dyDescent="0.3">
      <c r="A1421" s="1">
        <v>40760</v>
      </c>
      <c r="B1421">
        <v>27.54</v>
      </c>
      <c r="D1421">
        <f t="shared" si="176"/>
        <v>5</v>
      </c>
      <c r="E1421" s="1">
        <f t="shared" si="177"/>
        <v>40753</v>
      </c>
      <c r="F1421" s="1">
        <f t="shared" si="178"/>
        <v>40752</v>
      </c>
      <c r="G1421" s="1">
        <f t="shared" si="179"/>
        <v>40751</v>
      </c>
      <c r="H1421" s="1">
        <f t="shared" si="180"/>
        <v>40750</v>
      </c>
      <c r="I1421" s="2">
        <f>IF(SUMIFS($B$2:$B$3564,$A$2:$A$3564,"="&amp;E1421)=0,IF(SUMIFS($B$2:$B$3564,$A$2:$A$3564,"="&amp;F1421)=0,IF(SUMIFS($B$2:$B$3564,$A$2:$A$3564,"="&amp;G1421)=0,SUMIFS($B$2:$B$3564,$A$2:$A$3564,"="&amp;H1421),SUMIFS($B$2:$B$3564,$A$2:$A$3564,"="&amp;G1421)),SUMIFS($B$2:$B$3564,$A$2:$A$3564,"="&amp;F1421)),SUMIFS($B$2:$B$3564,$A$2:$A$3564,"="&amp;E1421))</f>
        <v>29.81</v>
      </c>
      <c r="K1421" s="2">
        <f>SUMIFS($J$2:$J$3564,$A$2:$A$3564,"&gt;"&amp;E1421,$A$2:$A$3564,"&lt;="&amp;A1421)</f>
        <v>0</v>
      </c>
      <c r="L1421" s="2">
        <f t="shared" si="181"/>
        <v>0</v>
      </c>
      <c r="M1421" s="2">
        <f t="shared" si="182"/>
        <v>1</v>
      </c>
      <c r="N1421">
        <f t="shared" si="183"/>
        <v>-7.9204414389471305</v>
      </c>
    </row>
    <row r="1422" spans="1:14" x14ac:dyDescent="0.3">
      <c r="A1422" s="1">
        <v>40763</v>
      </c>
      <c r="B1422">
        <v>26.98</v>
      </c>
      <c r="D1422">
        <f t="shared" si="176"/>
        <v>1</v>
      </c>
      <c r="E1422" s="1">
        <f t="shared" si="177"/>
        <v>40756</v>
      </c>
      <c r="F1422" s="1">
        <f t="shared" si="178"/>
        <v>40755</v>
      </c>
      <c r="G1422" s="1">
        <f t="shared" si="179"/>
        <v>40754</v>
      </c>
      <c r="H1422" s="1">
        <f t="shared" si="180"/>
        <v>40753</v>
      </c>
      <c r="I1422" s="2">
        <f>IF(SUMIFS($B$2:$B$3564,$A$2:$A$3564,"="&amp;E1422)=0,IF(SUMIFS($B$2:$B$3564,$A$2:$A$3564,"="&amp;F1422)=0,IF(SUMIFS($B$2:$B$3564,$A$2:$A$3564,"="&amp;G1422)=0,SUMIFS($B$2:$B$3564,$A$2:$A$3564,"="&amp;H1422),SUMIFS($B$2:$B$3564,$A$2:$A$3564,"="&amp;G1422)),SUMIFS($B$2:$B$3564,$A$2:$A$3564,"="&amp;F1422)),SUMIFS($B$2:$B$3564,$A$2:$A$3564,"="&amp;E1422))</f>
        <v>28.97</v>
      </c>
      <c r="K1422" s="2">
        <f>SUMIFS($J$2:$J$3564,$A$2:$A$3564,"&gt;"&amp;E1422,$A$2:$A$3564,"&lt;="&amp;A1422)</f>
        <v>0</v>
      </c>
      <c r="L1422" s="2">
        <f t="shared" si="181"/>
        <v>0</v>
      </c>
      <c r="M1422" s="2">
        <f t="shared" si="182"/>
        <v>1</v>
      </c>
      <c r="N1422">
        <f t="shared" si="183"/>
        <v>-7.116496100164917</v>
      </c>
    </row>
    <row r="1423" spans="1:14" x14ac:dyDescent="0.3">
      <c r="A1423" s="1">
        <v>40764</v>
      </c>
      <c r="B1423">
        <v>27.49</v>
      </c>
      <c r="D1423">
        <f t="shared" si="176"/>
        <v>2</v>
      </c>
      <c r="E1423" s="1">
        <f t="shared" si="177"/>
        <v>40757</v>
      </c>
      <c r="F1423" s="1">
        <f t="shared" si="178"/>
        <v>40756</v>
      </c>
      <c r="G1423" s="1">
        <f t="shared" si="179"/>
        <v>40755</v>
      </c>
      <c r="H1423" s="1">
        <f t="shared" si="180"/>
        <v>40754</v>
      </c>
      <c r="I1423" s="2">
        <f>IF(SUMIFS($B$2:$B$3564,$A$2:$A$3564,"="&amp;E1423)=0,IF(SUMIFS($B$2:$B$3564,$A$2:$A$3564,"="&amp;F1423)=0,IF(SUMIFS($B$2:$B$3564,$A$2:$A$3564,"="&amp;G1423)=0,SUMIFS($B$2:$B$3564,$A$2:$A$3564,"="&amp;H1423),SUMIFS($B$2:$B$3564,$A$2:$A$3564,"="&amp;G1423)),SUMIFS($B$2:$B$3564,$A$2:$A$3564,"="&amp;F1423)),SUMIFS($B$2:$B$3564,$A$2:$A$3564,"="&amp;E1423))</f>
        <v>28.16</v>
      </c>
      <c r="K1423" s="2">
        <f>SUMIFS($J$2:$J$3564,$A$2:$A$3564,"&gt;"&amp;E1423,$A$2:$A$3564,"&lt;="&amp;A1423)</f>
        <v>0</v>
      </c>
      <c r="L1423" s="2">
        <f t="shared" si="181"/>
        <v>0</v>
      </c>
      <c r="M1423" s="2">
        <f t="shared" si="182"/>
        <v>1</v>
      </c>
      <c r="N1423">
        <f t="shared" si="183"/>
        <v>-2.4080229112687315</v>
      </c>
    </row>
    <row r="1424" spans="1:14" x14ac:dyDescent="0.3">
      <c r="A1424" s="1">
        <v>40765</v>
      </c>
      <c r="B1424">
        <v>27.62</v>
      </c>
      <c r="D1424">
        <f t="shared" si="176"/>
        <v>3</v>
      </c>
      <c r="E1424" s="1">
        <f t="shared" si="177"/>
        <v>40758</v>
      </c>
      <c r="F1424" s="1">
        <f t="shared" si="178"/>
        <v>40757</v>
      </c>
      <c r="G1424" s="1">
        <f t="shared" si="179"/>
        <v>40756</v>
      </c>
      <c r="H1424" s="1">
        <f t="shared" si="180"/>
        <v>40755</v>
      </c>
      <c r="I1424" s="2">
        <f>IF(SUMIFS($B$2:$B$3564,$A$2:$A$3564,"="&amp;E1424)=0,IF(SUMIFS($B$2:$B$3564,$A$2:$A$3564,"="&amp;F1424)=0,IF(SUMIFS($B$2:$B$3564,$A$2:$A$3564,"="&amp;G1424)=0,SUMIFS($B$2:$B$3564,$A$2:$A$3564,"="&amp;H1424),SUMIFS($B$2:$B$3564,$A$2:$A$3564,"="&amp;G1424)),SUMIFS($B$2:$B$3564,$A$2:$A$3564,"="&amp;F1424)),SUMIFS($B$2:$B$3564,$A$2:$A$3564,"="&amp;E1424))</f>
        <v>27.69</v>
      </c>
      <c r="K1424" s="2">
        <f>SUMIFS($J$2:$J$3564,$A$2:$A$3564,"&gt;"&amp;E1424,$A$2:$A$3564,"&lt;="&amp;A1424)</f>
        <v>0</v>
      </c>
      <c r="L1424" s="2">
        <f t="shared" si="181"/>
        <v>0</v>
      </c>
      <c r="M1424" s="2">
        <f t="shared" si="182"/>
        <v>1</v>
      </c>
      <c r="N1424">
        <f t="shared" si="183"/>
        <v>-0.25311892017244747</v>
      </c>
    </row>
    <row r="1425" spans="1:14" x14ac:dyDescent="0.3">
      <c r="A1425" s="1">
        <v>40766</v>
      </c>
      <c r="B1425">
        <v>28.08</v>
      </c>
      <c r="D1425">
        <f t="shared" si="176"/>
        <v>4</v>
      </c>
      <c r="E1425" s="1">
        <f t="shared" si="177"/>
        <v>40759</v>
      </c>
      <c r="F1425" s="1">
        <f t="shared" si="178"/>
        <v>40758</v>
      </c>
      <c r="G1425" s="1">
        <f t="shared" si="179"/>
        <v>40757</v>
      </c>
      <c r="H1425" s="1">
        <f t="shared" si="180"/>
        <v>40756</v>
      </c>
      <c r="I1425" s="2">
        <f>IF(SUMIFS($B$2:$B$3564,$A$2:$A$3564,"="&amp;E1425)=0,IF(SUMIFS($B$2:$B$3564,$A$2:$A$3564,"="&amp;F1425)=0,IF(SUMIFS($B$2:$B$3564,$A$2:$A$3564,"="&amp;G1425)=0,SUMIFS($B$2:$B$3564,$A$2:$A$3564,"="&amp;H1425),SUMIFS($B$2:$B$3564,$A$2:$A$3564,"="&amp;G1425)),SUMIFS($B$2:$B$3564,$A$2:$A$3564,"="&amp;F1425)),SUMIFS($B$2:$B$3564,$A$2:$A$3564,"="&amp;E1425))</f>
        <v>27.79</v>
      </c>
      <c r="K1425" s="2">
        <f>SUMIFS($J$2:$J$3564,$A$2:$A$3564,"&gt;"&amp;E1425,$A$2:$A$3564,"&lt;="&amp;A1425)</f>
        <v>0</v>
      </c>
      <c r="L1425" s="2">
        <f t="shared" si="181"/>
        <v>0</v>
      </c>
      <c r="M1425" s="2">
        <f t="shared" si="182"/>
        <v>1</v>
      </c>
      <c r="N1425">
        <f t="shared" si="183"/>
        <v>1.0381335403198062</v>
      </c>
    </row>
    <row r="1426" spans="1:14" x14ac:dyDescent="0.3">
      <c r="A1426" s="1">
        <v>40767</v>
      </c>
      <c r="B1426">
        <v>27.84</v>
      </c>
      <c r="D1426">
        <f t="shared" si="176"/>
        <v>5</v>
      </c>
      <c r="E1426" s="1">
        <f t="shared" si="177"/>
        <v>40760</v>
      </c>
      <c r="F1426" s="1">
        <f t="shared" si="178"/>
        <v>40759</v>
      </c>
      <c r="G1426" s="1">
        <f t="shared" si="179"/>
        <v>40758</v>
      </c>
      <c r="H1426" s="1">
        <f t="shared" si="180"/>
        <v>40757</v>
      </c>
      <c r="I1426" s="2">
        <f>IF(SUMIFS($B$2:$B$3564,$A$2:$A$3564,"="&amp;E1426)=0,IF(SUMIFS($B$2:$B$3564,$A$2:$A$3564,"="&amp;F1426)=0,IF(SUMIFS($B$2:$B$3564,$A$2:$A$3564,"="&amp;G1426)=0,SUMIFS($B$2:$B$3564,$A$2:$A$3564,"="&amp;H1426),SUMIFS($B$2:$B$3564,$A$2:$A$3564,"="&amp;G1426)),SUMIFS($B$2:$B$3564,$A$2:$A$3564,"="&amp;F1426)),SUMIFS($B$2:$B$3564,$A$2:$A$3564,"="&amp;E1426))</f>
        <v>27.54</v>
      </c>
      <c r="K1426" s="2">
        <f>SUMIFS($J$2:$J$3564,$A$2:$A$3564,"&gt;"&amp;E1426,$A$2:$A$3564,"&lt;="&amp;A1426)</f>
        <v>0</v>
      </c>
      <c r="L1426" s="2">
        <f t="shared" si="181"/>
        <v>0</v>
      </c>
      <c r="M1426" s="2">
        <f t="shared" si="182"/>
        <v>1</v>
      </c>
      <c r="N1426">
        <f t="shared" si="183"/>
        <v>1.0834342165710145</v>
      </c>
    </row>
    <row r="1427" spans="1:14" x14ac:dyDescent="0.3">
      <c r="A1427" s="1">
        <v>40770</v>
      </c>
      <c r="B1427">
        <v>27.48</v>
      </c>
      <c r="D1427">
        <f t="shared" si="176"/>
        <v>1</v>
      </c>
      <c r="E1427" s="1">
        <f t="shared" si="177"/>
        <v>40763</v>
      </c>
      <c r="F1427" s="1">
        <f t="shared" si="178"/>
        <v>40762</v>
      </c>
      <c r="G1427" s="1">
        <f t="shared" si="179"/>
        <v>40761</v>
      </c>
      <c r="H1427" s="1">
        <f t="shared" si="180"/>
        <v>40760</v>
      </c>
      <c r="I1427" s="2">
        <f>IF(SUMIFS($B$2:$B$3564,$A$2:$A$3564,"="&amp;E1427)=0,IF(SUMIFS($B$2:$B$3564,$A$2:$A$3564,"="&amp;F1427)=0,IF(SUMIFS($B$2:$B$3564,$A$2:$A$3564,"="&amp;G1427)=0,SUMIFS($B$2:$B$3564,$A$2:$A$3564,"="&amp;H1427),SUMIFS($B$2:$B$3564,$A$2:$A$3564,"="&amp;G1427)),SUMIFS($B$2:$B$3564,$A$2:$A$3564,"="&amp;F1427)),SUMIFS($B$2:$B$3564,$A$2:$A$3564,"="&amp;E1427))</f>
        <v>26.98</v>
      </c>
      <c r="K1427" s="2">
        <f>SUMIFS($J$2:$J$3564,$A$2:$A$3564,"&gt;"&amp;E1427,$A$2:$A$3564,"&lt;="&amp;A1427)</f>
        <v>0</v>
      </c>
      <c r="L1427" s="2">
        <f t="shared" si="181"/>
        <v>0</v>
      </c>
      <c r="M1427" s="2">
        <f t="shared" si="182"/>
        <v>1</v>
      </c>
      <c r="N1427">
        <f t="shared" si="183"/>
        <v>1.8362616574538686</v>
      </c>
    </row>
    <row r="1428" spans="1:14" x14ac:dyDescent="0.3">
      <c r="A1428" s="1">
        <v>40771</v>
      </c>
      <c r="B1428">
        <v>28.04</v>
      </c>
      <c r="D1428">
        <f t="shared" si="176"/>
        <v>2</v>
      </c>
      <c r="E1428" s="1">
        <f t="shared" si="177"/>
        <v>40764</v>
      </c>
      <c r="F1428" s="1">
        <f t="shared" si="178"/>
        <v>40763</v>
      </c>
      <c r="G1428" s="1">
        <f t="shared" si="179"/>
        <v>40762</v>
      </c>
      <c r="H1428" s="1">
        <f t="shared" si="180"/>
        <v>40761</v>
      </c>
      <c r="I1428" s="2">
        <f>IF(SUMIFS($B$2:$B$3564,$A$2:$A$3564,"="&amp;E1428)=0,IF(SUMIFS($B$2:$B$3564,$A$2:$A$3564,"="&amp;F1428)=0,IF(SUMIFS($B$2:$B$3564,$A$2:$A$3564,"="&amp;G1428)=0,SUMIFS($B$2:$B$3564,$A$2:$A$3564,"="&amp;H1428),SUMIFS($B$2:$B$3564,$A$2:$A$3564,"="&amp;G1428)),SUMIFS($B$2:$B$3564,$A$2:$A$3564,"="&amp;F1428)),SUMIFS($B$2:$B$3564,$A$2:$A$3564,"="&amp;E1428))</f>
        <v>27.49</v>
      </c>
      <c r="K1428" s="2">
        <f>SUMIFS($J$2:$J$3564,$A$2:$A$3564,"&gt;"&amp;E1428,$A$2:$A$3564,"&lt;="&amp;A1428)</f>
        <v>0</v>
      </c>
      <c r="L1428" s="2">
        <f t="shared" si="181"/>
        <v>0</v>
      </c>
      <c r="M1428" s="2">
        <f t="shared" si="182"/>
        <v>1</v>
      </c>
      <c r="N1428">
        <f t="shared" si="183"/>
        <v>1.9809759989234981</v>
      </c>
    </row>
    <row r="1429" spans="1:14" x14ac:dyDescent="0.3">
      <c r="A1429" s="1">
        <v>40772</v>
      </c>
      <c r="B1429">
        <v>29.49</v>
      </c>
      <c r="D1429">
        <f t="shared" si="176"/>
        <v>3</v>
      </c>
      <c r="E1429" s="1">
        <f t="shared" si="177"/>
        <v>40765</v>
      </c>
      <c r="F1429" s="1">
        <f t="shared" si="178"/>
        <v>40764</v>
      </c>
      <c r="G1429" s="1">
        <f t="shared" si="179"/>
        <v>40763</v>
      </c>
      <c r="H1429" s="1">
        <f t="shared" si="180"/>
        <v>40762</v>
      </c>
      <c r="I1429" s="2">
        <f>IF(SUMIFS($B$2:$B$3564,$A$2:$A$3564,"="&amp;E1429)=0,IF(SUMIFS($B$2:$B$3564,$A$2:$A$3564,"="&amp;F1429)=0,IF(SUMIFS($B$2:$B$3564,$A$2:$A$3564,"="&amp;G1429)=0,SUMIFS($B$2:$B$3564,$A$2:$A$3564,"="&amp;H1429),SUMIFS($B$2:$B$3564,$A$2:$A$3564,"="&amp;G1429)),SUMIFS($B$2:$B$3564,$A$2:$A$3564,"="&amp;F1429)),SUMIFS($B$2:$B$3564,$A$2:$A$3564,"="&amp;E1429))</f>
        <v>27.62</v>
      </c>
      <c r="K1429" s="2">
        <f>SUMIFS($J$2:$J$3564,$A$2:$A$3564,"&gt;"&amp;E1429,$A$2:$A$3564,"&lt;="&amp;A1429)</f>
        <v>0</v>
      </c>
      <c r="L1429" s="2">
        <f t="shared" si="181"/>
        <v>0</v>
      </c>
      <c r="M1429" s="2">
        <f t="shared" si="182"/>
        <v>1</v>
      </c>
      <c r="N1429">
        <f t="shared" si="183"/>
        <v>6.5511074846038682</v>
      </c>
    </row>
    <row r="1430" spans="1:14" x14ac:dyDescent="0.3">
      <c r="A1430" s="1">
        <v>40773</v>
      </c>
      <c r="B1430">
        <v>29.12</v>
      </c>
      <c r="D1430">
        <f t="shared" si="176"/>
        <v>4</v>
      </c>
      <c r="E1430" s="1">
        <f t="shared" si="177"/>
        <v>40766</v>
      </c>
      <c r="F1430" s="1">
        <f t="shared" si="178"/>
        <v>40765</v>
      </c>
      <c r="G1430" s="1">
        <f t="shared" si="179"/>
        <v>40764</v>
      </c>
      <c r="H1430" s="1">
        <f t="shared" si="180"/>
        <v>40763</v>
      </c>
      <c r="I1430" s="2">
        <f>IF(SUMIFS($B$2:$B$3564,$A$2:$A$3564,"="&amp;E1430)=0,IF(SUMIFS($B$2:$B$3564,$A$2:$A$3564,"="&amp;F1430)=0,IF(SUMIFS($B$2:$B$3564,$A$2:$A$3564,"="&amp;G1430)=0,SUMIFS($B$2:$B$3564,$A$2:$A$3564,"="&amp;H1430),SUMIFS($B$2:$B$3564,$A$2:$A$3564,"="&amp;G1430)),SUMIFS($B$2:$B$3564,$A$2:$A$3564,"="&amp;F1430)),SUMIFS($B$2:$B$3564,$A$2:$A$3564,"="&amp;E1430))</f>
        <v>28.08</v>
      </c>
      <c r="K1430" s="2">
        <f>SUMIFS($J$2:$J$3564,$A$2:$A$3564,"&gt;"&amp;E1430,$A$2:$A$3564,"&lt;="&amp;A1430)</f>
        <v>0</v>
      </c>
      <c r="L1430" s="2">
        <f t="shared" si="181"/>
        <v>0</v>
      </c>
      <c r="M1430" s="2">
        <f t="shared" si="182"/>
        <v>1</v>
      </c>
      <c r="N1430">
        <f t="shared" si="183"/>
        <v>3.6367644170875004</v>
      </c>
    </row>
    <row r="1431" spans="1:14" x14ac:dyDescent="0.3">
      <c r="A1431" s="1">
        <v>40774</v>
      </c>
      <c r="B1431">
        <v>30.96</v>
      </c>
      <c r="D1431">
        <f t="shared" si="176"/>
        <v>5</v>
      </c>
      <c r="E1431" s="1">
        <f t="shared" si="177"/>
        <v>40767</v>
      </c>
      <c r="F1431" s="1">
        <f t="shared" si="178"/>
        <v>40766</v>
      </c>
      <c r="G1431" s="1">
        <f t="shared" si="179"/>
        <v>40765</v>
      </c>
      <c r="H1431" s="1">
        <f t="shared" si="180"/>
        <v>40764</v>
      </c>
      <c r="I1431" s="2">
        <f>IF(SUMIFS($B$2:$B$3564,$A$2:$A$3564,"="&amp;E1431)=0,IF(SUMIFS($B$2:$B$3564,$A$2:$A$3564,"="&amp;F1431)=0,IF(SUMIFS($B$2:$B$3564,$A$2:$A$3564,"="&amp;G1431)=0,SUMIFS($B$2:$B$3564,$A$2:$A$3564,"="&amp;H1431),SUMIFS($B$2:$B$3564,$A$2:$A$3564,"="&amp;G1431)),SUMIFS($B$2:$B$3564,$A$2:$A$3564,"="&amp;F1431)),SUMIFS($B$2:$B$3564,$A$2:$A$3564,"="&amp;E1431))</f>
        <v>27.84</v>
      </c>
      <c r="K1431" s="2">
        <f>SUMIFS($J$2:$J$3564,$A$2:$A$3564,"&gt;"&amp;E1431,$A$2:$A$3564,"&lt;="&amp;A1431)</f>
        <v>0</v>
      </c>
      <c r="L1431" s="2">
        <f t="shared" si="181"/>
        <v>0</v>
      </c>
      <c r="M1431" s="2">
        <f t="shared" si="182"/>
        <v>1</v>
      </c>
      <c r="N1431">
        <f t="shared" si="183"/>
        <v>10.622221325530742</v>
      </c>
    </row>
    <row r="1432" spans="1:14" x14ac:dyDescent="0.3">
      <c r="A1432" s="1">
        <v>40777</v>
      </c>
      <c r="B1432">
        <v>30.79</v>
      </c>
      <c r="D1432">
        <f t="shared" si="176"/>
        <v>1</v>
      </c>
      <c r="E1432" s="1">
        <f t="shared" si="177"/>
        <v>40770</v>
      </c>
      <c r="F1432" s="1">
        <f t="shared" si="178"/>
        <v>40769</v>
      </c>
      <c r="G1432" s="1">
        <f t="shared" si="179"/>
        <v>40768</v>
      </c>
      <c r="H1432" s="1">
        <f t="shared" si="180"/>
        <v>40767</v>
      </c>
      <c r="I1432" s="2">
        <f>IF(SUMIFS($B$2:$B$3564,$A$2:$A$3564,"="&amp;E1432)=0,IF(SUMIFS($B$2:$B$3564,$A$2:$A$3564,"="&amp;F1432)=0,IF(SUMIFS($B$2:$B$3564,$A$2:$A$3564,"="&amp;G1432)=0,SUMIFS($B$2:$B$3564,$A$2:$A$3564,"="&amp;H1432),SUMIFS($B$2:$B$3564,$A$2:$A$3564,"="&amp;G1432)),SUMIFS($B$2:$B$3564,$A$2:$A$3564,"="&amp;F1432)),SUMIFS($B$2:$B$3564,$A$2:$A$3564,"="&amp;E1432))</f>
        <v>27.48</v>
      </c>
      <c r="K1432" s="2">
        <f>SUMIFS($J$2:$J$3564,$A$2:$A$3564,"&gt;"&amp;E1432,$A$2:$A$3564,"&lt;="&amp;A1432)</f>
        <v>0</v>
      </c>
      <c r="L1432" s="2">
        <f t="shared" si="181"/>
        <v>0</v>
      </c>
      <c r="M1432" s="2">
        <f t="shared" si="182"/>
        <v>1</v>
      </c>
      <c r="N1432">
        <f t="shared" si="183"/>
        <v>11.373149458226038</v>
      </c>
    </row>
    <row r="1433" spans="1:14" x14ac:dyDescent="0.3">
      <c r="A1433" s="1">
        <v>40778</v>
      </c>
      <c r="B1433">
        <v>30.82</v>
      </c>
      <c r="D1433">
        <f t="shared" si="176"/>
        <v>2</v>
      </c>
      <c r="E1433" s="1">
        <f t="shared" si="177"/>
        <v>40771</v>
      </c>
      <c r="F1433" s="1">
        <f t="shared" si="178"/>
        <v>40770</v>
      </c>
      <c r="G1433" s="1">
        <f t="shared" si="179"/>
        <v>40769</v>
      </c>
      <c r="H1433" s="1">
        <f t="shared" si="180"/>
        <v>40768</v>
      </c>
      <c r="I1433" s="2">
        <f>IF(SUMIFS($B$2:$B$3564,$A$2:$A$3564,"="&amp;E1433)=0,IF(SUMIFS($B$2:$B$3564,$A$2:$A$3564,"="&amp;F1433)=0,IF(SUMIFS($B$2:$B$3564,$A$2:$A$3564,"="&amp;G1433)=0,SUMIFS($B$2:$B$3564,$A$2:$A$3564,"="&amp;H1433),SUMIFS($B$2:$B$3564,$A$2:$A$3564,"="&amp;G1433)),SUMIFS($B$2:$B$3564,$A$2:$A$3564,"="&amp;F1433)),SUMIFS($B$2:$B$3564,$A$2:$A$3564,"="&amp;E1433))</f>
        <v>28.04</v>
      </c>
      <c r="K1433" s="2">
        <f>SUMIFS($J$2:$J$3564,$A$2:$A$3564,"&gt;"&amp;E1433,$A$2:$A$3564,"&lt;="&amp;A1433)</f>
        <v>0</v>
      </c>
      <c r="L1433" s="2">
        <f t="shared" si="181"/>
        <v>0</v>
      </c>
      <c r="M1433" s="2">
        <f t="shared" si="182"/>
        <v>1</v>
      </c>
      <c r="N1433">
        <f t="shared" si="183"/>
        <v>9.4531767725580398</v>
      </c>
    </row>
    <row r="1434" spans="1:14" x14ac:dyDescent="0.3">
      <c r="A1434" s="1">
        <v>40779</v>
      </c>
      <c r="B1434">
        <v>30.18</v>
      </c>
      <c r="D1434">
        <f t="shared" si="176"/>
        <v>3</v>
      </c>
      <c r="E1434" s="1">
        <f t="shared" si="177"/>
        <v>40772</v>
      </c>
      <c r="F1434" s="1">
        <f t="shared" si="178"/>
        <v>40771</v>
      </c>
      <c r="G1434" s="1">
        <f t="shared" si="179"/>
        <v>40770</v>
      </c>
      <c r="H1434" s="1">
        <f t="shared" si="180"/>
        <v>40769</v>
      </c>
      <c r="I1434" s="2">
        <f>IF(SUMIFS($B$2:$B$3564,$A$2:$A$3564,"="&amp;E1434)=0,IF(SUMIFS($B$2:$B$3564,$A$2:$A$3564,"="&amp;F1434)=0,IF(SUMIFS($B$2:$B$3564,$A$2:$A$3564,"="&amp;G1434)=0,SUMIFS($B$2:$B$3564,$A$2:$A$3564,"="&amp;H1434),SUMIFS($B$2:$B$3564,$A$2:$A$3564,"="&amp;G1434)),SUMIFS($B$2:$B$3564,$A$2:$A$3564,"="&amp;F1434)),SUMIFS($B$2:$B$3564,$A$2:$A$3564,"="&amp;E1434))</f>
        <v>29.49</v>
      </c>
      <c r="K1434" s="2">
        <f>SUMIFS($J$2:$J$3564,$A$2:$A$3564,"&gt;"&amp;E1434,$A$2:$A$3564,"&lt;="&amp;A1434)</f>
        <v>0</v>
      </c>
      <c r="L1434" s="2">
        <f t="shared" si="181"/>
        <v>0</v>
      </c>
      <c r="M1434" s="2">
        <f t="shared" si="182"/>
        <v>1</v>
      </c>
      <c r="N1434">
        <f t="shared" si="183"/>
        <v>2.3128230512517911</v>
      </c>
    </row>
    <row r="1435" spans="1:14" x14ac:dyDescent="0.3">
      <c r="A1435" s="1">
        <v>40780</v>
      </c>
      <c r="B1435">
        <v>29.66</v>
      </c>
      <c r="D1435">
        <f t="shared" si="176"/>
        <v>4</v>
      </c>
      <c r="E1435" s="1">
        <f t="shared" si="177"/>
        <v>40773</v>
      </c>
      <c r="F1435" s="1">
        <f t="shared" si="178"/>
        <v>40772</v>
      </c>
      <c r="G1435" s="1">
        <f t="shared" si="179"/>
        <v>40771</v>
      </c>
      <c r="H1435" s="1">
        <f t="shared" si="180"/>
        <v>40770</v>
      </c>
      <c r="I1435" s="2">
        <f>IF(SUMIFS($B$2:$B$3564,$A$2:$A$3564,"="&amp;E1435)=0,IF(SUMIFS($B$2:$B$3564,$A$2:$A$3564,"="&amp;F1435)=0,IF(SUMIFS($B$2:$B$3564,$A$2:$A$3564,"="&amp;G1435)=0,SUMIFS($B$2:$B$3564,$A$2:$A$3564,"="&amp;H1435),SUMIFS($B$2:$B$3564,$A$2:$A$3564,"="&amp;G1435)),SUMIFS($B$2:$B$3564,$A$2:$A$3564,"="&amp;F1435)),SUMIFS($B$2:$B$3564,$A$2:$A$3564,"="&amp;E1435))</f>
        <v>29.12</v>
      </c>
      <c r="K1435" s="2">
        <f>SUMIFS($J$2:$J$3564,$A$2:$A$3564,"&gt;"&amp;E1435,$A$2:$A$3564,"&lt;="&amp;A1435)</f>
        <v>0</v>
      </c>
      <c r="L1435" s="2">
        <f t="shared" si="181"/>
        <v>0</v>
      </c>
      <c r="M1435" s="2">
        <f t="shared" si="182"/>
        <v>1</v>
      </c>
      <c r="N1435">
        <f t="shared" si="183"/>
        <v>1.8374113381300752</v>
      </c>
    </row>
    <row r="1436" spans="1:14" x14ac:dyDescent="0.3">
      <c r="A1436" s="1">
        <v>40781</v>
      </c>
      <c r="B1436">
        <v>30.22</v>
      </c>
      <c r="D1436">
        <f t="shared" si="176"/>
        <v>5</v>
      </c>
      <c r="E1436" s="1">
        <f t="shared" si="177"/>
        <v>40774</v>
      </c>
      <c r="F1436" s="1">
        <f t="shared" si="178"/>
        <v>40773</v>
      </c>
      <c r="G1436" s="1">
        <f t="shared" si="179"/>
        <v>40772</v>
      </c>
      <c r="H1436" s="1">
        <f t="shared" si="180"/>
        <v>40771</v>
      </c>
      <c r="I1436" s="2">
        <f>IF(SUMIFS($B$2:$B$3564,$A$2:$A$3564,"="&amp;E1436)=0,IF(SUMIFS($B$2:$B$3564,$A$2:$A$3564,"="&amp;F1436)=0,IF(SUMIFS($B$2:$B$3564,$A$2:$A$3564,"="&amp;G1436)=0,SUMIFS($B$2:$B$3564,$A$2:$A$3564,"="&amp;H1436),SUMIFS($B$2:$B$3564,$A$2:$A$3564,"="&amp;G1436)),SUMIFS($B$2:$B$3564,$A$2:$A$3564,"="&amp;F1436)),SUMIFS($B$2:$B$3564,$A$2:$A$3564,"="&amp;E1436))</f>
        <v>30.96</v>
      </c>
      <c r="K1436" s="2">
        <f>SUMIFS($J$2:$J$3564,$A$2:$A$3564,"&gt;"&amp;E1436,$A$2:$A$3564,"&lt;="&amp;A1436)</f>
        <v>0</v>
      </c>
      <c r="L1436" s="2">
        <f t="shared" si="181"/>
        <v>0</v>
      </c>
      <c r="M1436" s="2">
        <f t="shared" si="182"/>
        <v>1</v>
      </c>
      <c r="N1436">
        <f t="shared" si="183"/>
        <v>-2.4192091876932977</v>
      </c>
    </row>
    <row r="1437" spans="1:14" x14ac:dyDescent="0.3">
      <c r="A1437" s="1">
        <v>40784</v>
      </c>
      <c r="B1437">
        <v>29.89</v>
      </c>
      <c r="D1437">
        <f t="shared" si="176"/>
        <v>1</v>
      </c>
      <c r="E1437" s="1">
        <f t="shared" si="177"/>
        <v>40777</v>
      </c>
      <c r="F1437" s="1">
        <f t="shared" si="178"/>
        <v>40776</v>
      </c>
      <c r="G1437" s="1">
        <f t="shared" si="179"/>
        <v>40775</v>
      </c>
      <c r="H1437" s="1">
        <f t="shared" si="180"/>
        <v>40774</v>
      </c>
      <c r="I1437" s="2">
        <f>IF(SUMIFS($B$2:$B$3564,$A$2:$A$3564,"="&amp;E1437)=0,IF(SUMIFS($B$2:$B$3564,$A$2:$A$3564,"="&amp;F1437)=0,IF(SUMIFS($B$2:$B$3564,$A$2:$A$3564,"="&amp;G1437)=0,SUMIFS($B$2:$B$3564,$A$2:$A$3564,"="&amp;H1437),SUMIFS($B$2:$B$3564,$A$2:$A$3564,"="&amp;G1437)),SUMIFS($B$2:$B$3564,$A$2:$A$3564,"="&amp;F1437)),SUMIFS($B$2:$B$3564,$A$2:$A$3564,"="&amp;E1437))</f>
        <v>30.79</v>
      </c>
      <c r="K1437" s="2">
        <f>SUMIFS($J$2:$J$3564,$A$2:$A$3564,"&gt;"&amp;E1437,$A$2:$A$3564,"&lt;="&amp;A1437)</f>
        <v>0</v>
      </c>
      <c r="L1437" s="2">
        <f t="shared" si="181"/>
        <v>0</v>
      </c>
      <c r="M1437" s="2">
        <f t="shared" si="182"/>
        <v>1</v>
      </c>
      <c r="N1437">
        <f t="shared" si="183"/>
        <v>-2.9665985640562473</v>
      </c>
    </row>
    <row r="1438" spans="1:14" x14ac:dyDescent="0.3">
      <c r="A1438" s="1">
        <v>40785</v>
      </c>
      <c r="B1438">
        <v>29.62</v>
      </c>
      <c r="D1438">
        <f t="shared" si="176"/>
        <v>2</v>
      </c>
      <c r="E1438" s="1">
        <f t="shared" si="177"/>
        <v>40778</v>
      </c>
      <c r="F1438" s="1">
        <f t="shared" si="178"/>
        <v>40777</v>
      </c>
      <c r="G1438" s="1">
        <f t="shared" si="179"/>
        <v>40776</v>
      </c>
      <c r="H1438" s="1">
        <f t="shared" si="180"/>
        <v>40775</v>
      </c>
      <c r="I1438" s="2">
        <f>IF(SUMIFS($B$2:$B$3564,$A$2:$A$3564,"="&amp;E1438)=0,IF(SUMIFS($B$2:$B$3564,$A$2:$A$3564,"="&amp;F1438)=0,IF(SUMIFS($B$2:$B$3564,$A$2:$A$3564,"="&amp;G1438)=0,SUMIFS($B$2:$B$3564,$A$2:$A$3564,"="&amp;H1438),SUMIFS($B$2:$B$3564,$A$2:$A$3564,"="&amp;G1438)),SUMIFS($B$2:$B$3564,$A$2:$A$3564,"="&amp;F1438)),SUMIFS($B$2:$B$3564,$A$2:$A$3564,"="&amp;E1438))</f>
        <v>30.82</v>
      </c>
      <c r="K1438" s="2">
        <f>SUMIFS($J$2:$J$3564,$A$2:$A$3564,"&gt;"&amp;E1438,$A$2:$A$3564,"&lt;="&amp;A1438)</f>
        <v>0</v>
      </c>
      <c r="L1438" s="2">
        <f t="shared" si="181"/>
        <v>0</v>
      </c>
      <c r="M1438" s="2">
        <f t="shared" si="182"/>
        <v>1</v>
      </c>
      <c r="N1438">
        <f t="shared" si="183"/>
        <v>-3.9714021052316939</v>
      </c>
    </row>
    <row r="1439" spans="1:14" x14ac:dyDescent="0.3">
      <c r="A1439" s="1">
        <v>40786</v>
      </c>
      <c r="B1439">
        <v>29.68</v>
      </c>
      <c r="D1439">
        <f t="shared" si="176"/>
        <v>3</v>
      </c>
      <c r="E1439" s="1">
        <f t="shared" si="177"/>
        <v>40779</v>
      </c>
      <c r="F1439" s="1">
        <f t="shared" si="178"/>
        <v>40778</v>
      </c>
      <c r="G1439" s="1">
        <f t="shared" si="179"/>
        <v>40777</v>
      </c>
      <c r="H1439" s="1">
        <f t="shared" si="180"/>
        <v>40776</v>
      </c>
      <c r="I1439" s="2">
        <f>IF(SUMIFS($B$2:$B$3564,$A$2:$A$3564,"="&amp;E1439)=0,IF(SUMIFS($B$2:$B$3564,$A$2:$A$3564,"="&amp;F1439)=0,IF(SUMIFS($B$2:$B$3564,$A$2:$A$3564,"="&amp;G1439)=0,SUMIFS($B$2:$B$3564,$A$2:$A$3564,"="&amp;H1439),SUMIFS($B$2:$B$3564,$A$2:$A$3564,"="&amp;G1439)),SUMIFS($B$2:$B$3564,$A$2:$A$3564,"="&amp;F1439)),SUMIFS($B$2:$B$3564,$A$2:$A$3564,"="&amp;E1439))</f>
        <v>30.18</v>
      </c>
      <c r="K1439" s="2">
        <f>SUMIFS($J$2:$J$3564,$A$2:$A$3564,"&gt;"&amp;E1439,$A$2:$A$3564,"&lt;="&amp;A1439)</f>
        <v>0</v>
      </c>
      <c r="L1439" s="2">
        <f t="shared" si="181"/>
        <v>0</v>
      </c>
      <c r="M1439" s="2">
        <f t="shared" si="182"/>
        <v>1</v>
      </c>
      <c r="N1439">
        <f t="shared" si="183"/>
        <v>-1.6706035040523128</v>
      </c>
    </row>
    <row r="1440" spans="1:14" x14ac:dyDescent="0.3">
      <c r="A1440" s="1">
        <v>40787</v>
      </c>
      <c r="B1440">
        <v>29.59</v>
      </c>
      <c r="D1440">
        <f t="shared" si="176"/>
        <v>4</v>
      </c>
      <c r="E1440" s="1">
        <f t="shared" si="177"/>
        <v>40780</v>
      </c>
      <c r="F1440" s="1">
        <f t="shared" si="178"/>
        <v>40779</v>
      </c>
      <c r="G1440" s="1">
        <f t="shared" si="179"/>
        <v>40778</v>
      </c>
      <c r="H1440" s="1">
        <f t="shared" si="180"/>
        <v>40777</v>
      </c>
      <c r="I1440" s="2">
        <f>IF(SUMIFS($B$2:$B$3564,$A$2:$A$3564,"="&amp;E1440)=0,IF(SUMIFS($B$2:$B$3564,$A$2:$A$3564,"="&amp;F1440)=0,IF(SUMIFS($B$2:$B$3564,$A$2:$A$3564,"="&amp;G1440)=0,SUMIFS($B$2:$B$3564,$A$2:$A$3564,"="&amp;H1440),SUMIFS($B$2:$B$3564,$A$2:$A$3564,"="&amp;G1440)),SUMIFS($B$2:$B$3564,$A$2:$A$3564,"="&amp;F1440)),SUMIFS($B$2:$B$3564,$A$2:$A$3564,"="&amp;E1440))</f>
        <v>29.66</v>
      </c>
      <c r="K1440" s="2">
        <f>SUMIFS($J$2:$J$3564,$A$2:$A$3564,"&gt;"&amp;E1440,$A$2:$A$3564,"&lt;="&amp;A1440)</f>
        <v>0</v>
      </c>
      <c r="L1440" s="2">
        <f t="shared" si="181"/>
        <v>0</v>
      </c>
      <c r="M1440" s="2">
        <f t="shared" si="182"/>
        <v>1</v>
      </c>
      <c r="N1440">
        <f t="shared" si="183"/>
        <v>-0.23628702976677107</v>
      </c>
    </row>
    <row r="1441" spans="1:14" x14ac:dyDescent="0.3">
      <c r="A1441" s="1">
        <v>40788</v>
      </c>
      <c r="B1441">
        <v>29.18</v>
      </c>
      <c r="D1441">
        <f t="shared" si="176"/>
        <v>5</v>
      </c>
      <c r="E1441" s="1">
        <f t="shared" si="177"/>
        <v>40781</v>
      </c>
      <c r="F1441" s="1">
        <f t="shared" si="178"/>
        <v>40780</v>
      </c>
      <c r="G1441" s="1">
        <f t="shared" si="179"/>
        <v>40779</v>
      </c>
      <c r="H1441" s="1">
        <f t="shared" si="180"/>
        <v>40778</v>
      </c>
      <c r="I1441" s="2">
        <f>IF(SUMIFS($B$2:$B$3564,$A$2:$A$3564,"="&amp;E1441)=0,IF(SUMIFS($B$2:$B$3564,$A$2:$A$3564,"="&amp;F1441)=0,IF(SUMIFS($B$2:$B$3564,$A$2:$A$3564,"="&amp;G1441)=0,SUMIFS($B$2:$B$3564,$A$2:$A$3564,"="&amp;H1441),SUMIFS($B$2:$B$3564,$A$2:$A$3564,"="&amp;G1441)),SUMIFS($B$2:$B$3564,$A$2:$A$3564,"="&amp;F1441)),SUMIFS($B$2:$B$3564,$A$2:$A$3564,"="&amp;E1441))</f>
        <v>30.22</v>
      </c>
      <c r="K1441" s="2">
        <f>SUMIFS($J$2:$J$3564,$A$2:$A$3564,"&gt;"&amp;E1441,$A$2:$A$3564,"&lt;="&amp;A1441)</f>
        <v>0</v>
      </c>
      <c r="L1441" s="2">
        <f t="shared" si="181"/>
        <v>0</v>
      </c>
      <c r="M1441" s="2">
        <f t="shared" si="182"/>
        <v>1</v>
      </c>
      <c r="N1441">
        <f t="shared" si="183"/>
        <v>-3.5020413749953891</v>
      </c>
    </row>
    <row r="1442" spans="1:14" x14ac:dyDescent="0.3">
      <c r="A1442" s="1">
        <v>40792</v>
      </c>
      <c r="B1442">
        <v>28.29</v>
      </c>
      <c r="D1442">
        <f t="shared" si="176"/>
        <v>2</v>
      </c>
      <c r="E1442" s="1">
        <f t="shared" si="177"/>
        <v>40785</v>
      </c>
      <c r="F1442" s="1">
        <f t="shared" si="178"/>
        <v>40784</v>
      </c>
      <c r="G1442" s="1">
        <f t="shared" si="179"/>
        <v>40783</v>
      </c>
      <c r="H1442" s="1">
        <f t="shared" si="180"/>
        <v>40782</v>
      </c>
      <c r="I1442" s="2">
        <f>IF(SUMIFS($B$2:$B$3564,$A$2:$A$3564,"="&amp;E1442)=0,IF(SUMIFS($B$2:$B$3564,$A$2:$A$3564,"="&amp;F1442)=0,IF(SUMIFS($B$2:$B$3564,$A$2:$A$3564,"="&amp;G1442)=0,SUMIFS($B$2:$B$3564,$A$2:$A$3564,"="&amp;H1442),SUMIFS($B$2:$B$3564,$A$2:$A$3564,"="&amp;G1442)),SUMIFS($B$2:$B$3564,$A$2:$A$3564,"="&amp;F1442)),SUMIFS($B$2:$B$3564,$A$2:$A$3564,"="&amp;E1442))</f>
        <v>29.62</v>
      </c>
      <c r="K1442" s="2">
        <f>SUMIFS($J$2:$J$3564,$A$2:$A$3564,"&gt;"&amp;E1442,$A$2:$A$3564,"&lt;="&amp;A1442)</f>
        <v>0</v>
      </c>
      <c r="L1442" s="2">
        <f t="shared" si="181"/>
        <v>0</v>
      </c>
      <c r="M1442" s="2">
        <f t="shared" si="182"/>
        <v>1</v>
      </c>
      <c r="N1442">
        <f t="shared" si="183"/>
        <v>-4.5941423526176912</v>
      </c>
    </row>
    <row r="1443" spans="1:14" x14ac:dyDescent="0.3">
      <c r="A1443" s="1">
        <v>40793</v>
      </c>
      <c r="B1443">
        <v>28.41</v>
      </c>
      <c r="D1443">
        <f t="shared" si="176"/>
        <v>3</v>
      </c>
      <c r="E1443" s="1">
        <f t="shared" si="177"/>
        <v>40786</v>
      </c>
      <c r="F1443" s="1">
        <f t="shared" si="178"/>
        <v>40785</v>
      </c>
      <c r="G1443" s="1">
        <f t="shared" si="179"/>
        <v>40784</v>
      </c>
      <c r="H1443" s="1">
        <f t="shared" si="180"/>
        <v>40783</v>
      </c>
      <c r="I1443" s="2">
        <f>IF(SUMIFS($B$2:$B$3564,$A$2:$A$3564,"="&amp;E1443)=0,IF(SUMIFS($B$2:$B$3564,$A$2:$A$3564,"="&amp;F1443)=0,IF(SUMIFS($B$2:$B$3564,$A$2:$A$3564,"="&amp;G1443)=0,SUMIFS($B$2:$B$3564,$A$2:$A$3564,"="&amp;H1443),SUMIFS($B$2:$B$3564,$A$2:$A$3564,"="&amp;G1443)),SUMIFS($B$2:$B$3564,$A$2:$A$3564,"="&amp;F1443)),SUMIFS($B$2:$B$3564,$A$2:$A$3564,"="&amp;E1443))</f>
        <v>29.68</v>
      </c>
      <c r="K1443" s="2">
        <f>SUMIFS($J$2:$J$3564,$A$2:$A$3564,"&gt;"&amp;E1443,$A$2:$A$3564,"&lt;="&amp;A1443)</f>
        <v>0</v>
      </c>
      <c r="L1443" s="2">
        <f t="shared" si="181"/>
        <v>0</v>
      </c>
      <c r="M1443" s="2">
        <f t="shared" si="182"/>
        <v>1</v>
      </c>
      <c r="N1443">
        <f t="shared" si="183"/>
        <v>-4.3732222433083088</v>
      </c>
    </row>
    <row r="1444" spans="1:14" x14ac:dyDescent="0.3">
      <c r="A1444" s="1">
        <v>40794</v>
      </c>
      <c r="B1444">
        <v>28.73</v>
      </c>
      <c r="D1444">
        <f t="shared" si="176"/>
        <v>4</v>
      </c>
      <c r="E1444" s="1">
        <f t="shared" si="177"/>
        <v>40787</v>
      </c>
      <c r="F1444" s="1">
        <f t="shared" si="178"/>
        <v>40786</v>
      </c>
      <c r="G1444" s="1">
        <f t="shared" si="179"/>
        <v>40785</v>
      </c>
      <c r="H1444" s="1">
        <f t="shared" si="180"/>
        <v>40784</v>
      </c>
      <c r="I1444" s="2">
        <f>IF(SUMIFS($B$2:$B$3564,$A$2:$A$3564,"="&amp;E1444)=0,IF(SUMIFS($B$2:$B$3564,$A$2:$A$3564,"="&amp;F1444)=0,IF(SUMIFS($B$2:$B$3564,$A$2:$A$3564,"="&amp;G1444)=0,SUMIFS($B$2:$B$3564,$A$2:$A$3564,"="&amp;H1444),SUMIFS($B$2:$B$3564,$A$2:$A$3564,"="&amp;G1444)),SUMIFS($B$2:$B$3564,$A$2:$A$3564,"="&amp;F1444)),SUMIFS($B$2:$B$3564,$A$2:$A$3564,"="&amp;E1444))</f>
        <v>29.59</v>
      </c>
      <c r="K1444" s="2">
        <f>SUMIFS($J$2:$J$3564,$A$2:$A$3564,"&gt;"&amp;E1444,$A$2:$A$3564,"&lt;="&amp;A1444)</f>
        <v>0</v>
      </c>
      <c r="L1444" s="2">
        <f t="shared" si="181"/>
        <v>0</v>
      </c>
      <c r="M1444" s="2">
        <f t="shared" si="182"/>
        <v>1</v>
      </c>
      <c r="N1444">
        <f t="shared" si="183"/>
        <v>-2.9494593420920028</v>
      </c>
    </row>
    <row r="1445" spans="1:14" x14ac:dyDescent="0.3">
      <c r="A1445" s="1">
        <v>40795</v>
      </c>
      <c r="B1445">
        <v>29.05</v>
      </c>
      <c r="C1445">
        <v>27.64</v>
      </c>
      <c r="D1445">
        <f t="shared" si="176"/>
        <v>5</v>
      </c>
      <c r="E1445" s="1">
        <f t="shared" si="177"/>
        <v>40788</v>
      </c>
      <c r="F1445" s="1">
        <f t="shared" si="178"/>
        <v>40787</v>
      </c>
      <c r="G1445" s="1">
        <f t="shared" si="179"/>
        <v>40786</v>
      </c>
      <c r="H1445" s="1">
        <f t="shared" si="180"/>
        <v>40785</v>
      </c>
      <c r="I1445" s="2">
        <f>IF(SUMIFS($B$2:$B$3564,$A$2:$A$3564,"="&amp;E1445)=0,IF(SUMIFS($B$2:$B$3564,$A$2:$A$3564,"="&amp;F1445)=0,IF(SUMIFS($B$2:$B$3564,$A$2:$A$3564,"="&amp;G1445)=0,SUMIFS($B$2:$B$3564,$A$2:$A$3564,"="&amp;H1445),SUMIFS($B$2:$B$3564,$A$2:$A$3564,"="&amp;G1445)),SUMIFS($B$2:$B$3564,$A$2:$A$3564,"="&amp;F1445)),SUMIFS($B$2:$B$3564,$A$2:$A$3564,"="&amp;E1445))</f>
        <v>29.18</v>
      </c>
      <c r="K1445" s="2">
        <f>SUMIFS($J$2:$J$3564,$A$2:$A$3564,"&gt;"&amp;E1445,$A$2:$A$3564,"&lt;="&amp;A1445)</f>
        <v>0</v>
      </c>
      <c r="L1445" s="2">
        <f t="shared" si="181"/>
        <v>0</v>
      </c>
      <c r="M1445" s="2">
        <f t="shared" si="182"/>
        <v>1</v>
      </c>
      <c r="N1445">
        <f t="shared" si="183"/>
        <v>-0.44650597967193517</v>
      </c>
    </row>
    <row r="1446" spans="1:14" x14ac:dyDescent="0.3">
      <c r="A1446" s="1">
        <v>40798</v>
      </c>
      <c r="B1446">
        <v>28.18</v>
      </c>
      <c r="D1446">
        <f t="shared" si="176"/>
        <v>1</v>
      </c>
      <c r="E1446" s="1">
        <f t="shared" si="177"/>
        <v>40791</v>
      </c>
      <c r="F1446" s="1">
        <f t="shared" si="178"/>
        <v>40790</v>
      </c>
      <c r="G1446" s="1">
        <f t="shared" si="179"/>
        <v>40789</v>
      </c>
      <c r="H1446" s="1">
        <f t="shared" si="180"/>
        <v>40788</v>
      </c>
      <c r="I1446" s="2">
        <f>IF(SUMIFS($B$2:$B$3564,$A$2:$A$3564,"="&amp;E1446)=0,IF(SUMIFS($B$2:$B$3564,$A$2:$A$3564,"="&amp;F1446)=0,IF(SUMIFS($B$2:$B$3564,$A$2:$A$3564,"="&amp;G1446)=0,SUMIFS($B$2:$B$3564,$A$2:$A$3564,"="&amp;H1446),SUMIFS($B$2:$B$3564,$A$2:$A$3564,"="&amp;G1446)),SUMIFS($B$2:$B$3564,$A$2:$A$3564,"="&amp;F1446)),SUMIFS($B$2:$B$3564,$A$2:$A$3564,"="&amp;E1446))</f>
        <v>29.18</v>
      </c>
      <c r="J1446">
        <v>27.64</v>
      </c>
      <c r="K1446" s="2">
        <f>SUMIFS($J$2:$J$3564,$A$2:$A$3564,"&gt;"&amp;E1446,$A$2:$A$3564,"&lt;="&amp;A1446)</f>
        <v>27.64</v>
      </c>
      <c r="L1446" s="2">
        <f t="shared" si="181"/>
        <v>29.05</v>
      </c>
      <c r="M1446" s="2">
        <f t="shared" si="182"/>
        <v>1.0510130246020259</v>
      </c>
      <c r="N1446">
        <f t="shared" si="183"/>
        <v>1.4883447774345675</v>
      </c>
    </row>
    <row r="1447" spans="1:14" x14ac:dyDescent="0.3">
      <c r="A1447" s="1">
        <v>40799</v>
      </c>
      <c r="B1447">
        <v>27.96</v>
      </c>
      <c r="D1447">
        <f t="shared" si="176"/>
        <v>2</v>
      </c>
      <c r="E1447" s="1">
        <f t="shared" si="177"/>
        <v>40792</v>
      </c>
      <c r="F1447" s="1">
        <f t="shared" si="178"/>
        <v>40791</v>
      </c>
      <c r="G1447" s="1">
        <f t="shared" si="179"/>
        <v>40790</v>
      </c>
      <c r="H1447" s="1">
        <f t="shared" si="180"/>
        <v>40789</v>
      </c>
      <c r="I1447" s="2">
        <f>IF(SUMIFS($B$2:$B$3564,$A$2:$A$3564,"="&amp;E1447)=0,IF(SUMIFS($B$2:$B$3564,$A$2:$A$3564,"="&amp;F1447)=0,IF(SUMIFS($B$2:$B$3564,$A$2:$A$3564,"="&amp;G1447)=0,SUMIFS($B$2:$B$3564,$A$2:$A$3564,"="&amp;H1447),SUMIFS($B$2:$B$3564,$A$2:$A$3564,"="&amp;G1447)),SUMIFS($B$2:$B$3564,$A$2:$A$3564,"="&amp;F1447)),SUMIFS($B$2:$B$3564,$A$2:$A$3564,"="&amp;E1447))</f>
        <v>28.29</v>
      </c>
      <c r="K1447" s="2">
        <f>SUMIFS($J$2:$J$3564,$A$2:$A$3564,"&gt;"&amp;E1447,$A$2:$A$3564,"&lt;="&amp;A1447)</f>
        <v>27.64</v>
      </c>
      <c r="L1447" s="2">
        <f t="shared" si="181"/>
        <v>29.05</v>
      </c>
      <c r="M1447" s="2">
        <f t="shared" si="182"/>
        <v>1.0510130246020259</v>
      </c>
      <c r="N1447">
        <f t="shared" si="183"/>
        <v>3.8021016450584755</v>
      </c>
    </row>
    <row r="1448" spans="1:14" x14ac:dyDescent="0.3">
      <c r="A1448" s="1">
        <v>40800</v>
      </c>
      <c r="B1448">
        <v>28.12</v>
      </c>
      <c r="D1448">
        <f t="shared" si="176"/>
        <v>3</v>
      </c>
      <c r="E1448" s="1">
        <f t="shared" si="177"/>
        <v>40793</v>
      </c>
      <c r="F1448" s="1">
        <f t="shared" si="178"/>
        <v>40792</v>
      </c>
      <c r="G1448" s="1">
        <f t="shared" si="179"/>
        <v>40791</v>
      </c>
      <c r="H1448" s="1">
        <f t="shared" si="180"/>
        <v>40790</v>
      </c>
      <c r="I1448" s="2">
        <f>IF(SUMIFS($B$2:$B$3564,$A$2:$A$3564,"="&amp;E1448)=0,IF(SUMIFS($B$2:$B$3564,$A$2:$A$3564,"="&amp;F1448)=0,IF(SUMIFS($B$2:$B$3564,$A$2:$A$3564,"="&amp;G1448)=0,SUMIFS($B$2:$B$3564,$A$2:$A$3564,"="&amp;H1448),SUMIFS($B$2:$B$3564,$A$2:$A$3564,"="&amp;G1448)),SUMIFS($B$2:$B$3564,$A$2:$A$3564,"="&amp;F1448)),SUMIFS($B$2:$B$3564,$A$2:$A$3564,"="&amp;E1448))</f>
        <v>28.41</v>
      </c>
      <c r="K1448" s="2">
        <f>SUMIFS($J$2:$J$3564,$A$2:$A$3564,"&gt;"&amp;E1448,$A$2:$A$3564,"&lt;="&amp;A1448)</f>
        <v>27.64</v>
      </c>
      <c r="L1448" s="2">
        <f t="shared" si="181"/>
        <v>29.05</v>
      </c>
      <c r="M1448" s="2">
        <f t="shared" si="182"/>
        <v>1.0510130246020259</v>
      </c>
      <c r="N1448">
        <f t="shared" si="183"/>
        <v>3.9494355474818619</v>
      </c>
    </row>
    <row r="1449" spans="1:14" x14ac:dyDescent="0.3">
      <c r="A1449" s="1">
        <v>40801</v>
      </c>
      <c r="B1449">
        <v>28.18</v>
      </c>
      <c r="D1449">
        <f t="shared" si="176"/>
        <v>4</v>
      </c>
      <c r="E1449" s="1">
        <f t="shared" si="177"/>
        <v>40794</v>
      </c>
      <c r="F1449" s="1">
        <f t="shared" si="178"/>
        <v>40793</v>
      </c>
      <c r="G1449" s="1">
        <f t="shared" si="179"/>
        <v>40792</v>
      </c>
      <c r="H1449" s="1">
        <f t="shared" si="180"/>
        <v>40791</v>
      </c>
      <c r="I1449" s="2">
        <f>IF(SUMIFS($B$2:$B$3564,$A$2:$A$3564,"="&amp;E1449)=0,IF(SUMIFS($B$2:$B$3564,$A$2:$A$3564,"="&amp;F1449)=0,IF(SUMIFS($B$2:$B$3564,$A$2:$A$3564,"="&amp;G1449)=0,SUMIFS($B$2:$B$3564,$A$2:$A$3564,"="&amp;H1449),SUMIFS($B$2:$B$3564,$A$2:$A$3564,"="&amp;G1449)),SUMIFS($B$2:$B$3564,$A$2:$A$3564,"="&amp;F1449)),SUMIFS($B$2:$B$3564,$A$2:$A$3564,"="&amp;E1449))</f>
        <v>28.73</v>
      </c>
      <c r="K1449" s="2">
        <f>SUMIFS($J$2:$J$3564,$A$2:$A$3564,"&gt;"&amp;E1449,$A$2:$A$3564,"&lt;="&amp;A1449)</f>
        <v>27.64</v>
      </c>
      <c r="L1449" s="2">
        <f t="shared" si="181"/>
        <v>29.05</v>
      </c>
      <c r="M1449" s="2">
        <f t="shared" si="182"/>
        <v>1.0510130246020259</v>
      </c>
      <c r="N1449">
        <f t="shared" si="183"/>
        <v>3.0425117877786887</v>
      </c>
    </row>
    <row r="1450" spans="1:14" x14ac:dyDescent="0.3">
      <c r="A1450" s="1">
        <v>40802</v>
      </c>
      <c r="B1450">
        <v>26.31</v>
      </c>
      <c r="D1450">
        <f t="shared" si="176"/>
        <v>5</v>
      </c>
      <c r="E1450" s="1">
        <f t="shared" si="177"/>
        <v>40795</v>
      </c>
      <c r="F1450" s="1">
        <f t="shared" si="178"/>
        <v>40794</v>
      </c>
      <c r="G1450" s="1">
        <f t="shared" si="179"/>
        <v>40793</v>
      </c>
      <c r="H1450" s="1">
        <f t="shared" si="180"/>
        <v>40792</v>
      </c>
      <c r="I1450" s="2">
        <f>IF(SUMIFS($B$2:$B$3564,$A$2:$A$3564,"="&amp;E1450)=0,IF(SUMIFS($B$2:$B$3564,$A$2:$A$3564,"="&amp;F1450)=0,IF(SUMIFS($B$2:$B$3564,$A$2:$A$3564,"="&amp;G1450)=0,SUMIFS($B$2:$B$3564,$A$2:$A$3564,"="&amp;H1450),SUMIFS($B$2:$B$3564,$A$2:$A$3564,"="&amp;G1450)),SUMIFS($B$2:$B$3564,$A$2:$A$3564,"="&amp;F1450)),SUMIFS($B$2:$B$3564,$A$2:$A$3564,"="&amp;E1450))</f>
        <v>29.05</v>
      </c>
      <c r="K1450" s="2">
        <f>SUMIFS($J$2:$J$3564,$A$2:$A$3564,"&gt;"&amp;E1450,$A$2:$A$3564,"&lt;="&amp;A1450)</f>
        <v>27.64</v>
      </c>
      <c r="L1450" s="2">
        <f t="shared" si="181"/>
        <v>29.05</v>
      </c>
      <c r="M1450" s="2">
        <f t="shared" si="182"/>
        <v>1.0510130246020259</v>
      </c>
      <c r="N1450">
        <f t="shared" si="183"/>
        <v>-4.9314903847268043</v>
      </c>
    </row>
    <row r="1451" spans="1:14" x14ac:dyDescent="0.3">
      <c r="A1451" s="1">
        <v>40805</v>
      </c>
      <c r="B1451">
        <v>26.71</v>
      </c>
      <c r="D1451">
        <f t="shared" si="176"/>
        <v>1</v>
      </c>
      <c r="E1451" s="1">
        <f t="shared" si="177"/>
        <v>40798</v>
      </c>
      <c r="F1451" s="1">
        <f t="shared" si="178"/>
        <v>40797</v>
      </c>
      <c r="G1451" s="1">
        <f t="shared" si="179"/>
        <v>40796</v>
      </c>
      <c r="H1451" s="1">
        <f t="shared" si="180"/>
        <v>40795</v>
      </c>
      <c r="I1451" s="2">
        <f>IF(SUMIFS($B$2:$B$3564,$A$2:$A$3564,"="&amp;E1451)=0,IF(SUMIFS($B$2:$B$3564,$A$2:$A$3564,"="&amp;F1451)=0,IF(SUMIFS($B$2:$B$3564,$A$2:$A$3564,"="&amp;G1451)=0,SUMIFS($B$2:$B$3564,$A$2:$A$3564,"="&amp;H1451),SUMIFS($B$2:$B$3564,$A$2:$A$3564,"="&amp;G1451)),SUMIFS($B$2:$B$3564,$A$2:$A$3564,"="&amp;F1451)),SUMIFS($B$2:$B$3564,$A$2:$A$3564,"="&amp;E1451))</f>
        <v>28.18</v>
      </c>
      <c r="K1451" s="2">
        <f>SUMIFS($J$2:$J$3564,$A$2:$A$3564,"&gt;"&amp;E1451,$A$2:$A$3564,"&lt;="&amp;A1451)</f>
        <v>0</v>
      </c>
      <c r="L1451" s="2">
        <f t="shared" si="181"/>
        <v>0</v>
      </c>
      <c r="M1451" s="2">
        <f t="shared" si="182"/>
        <v>1</v>
      </c>
      <c r="N1451">
        <f t="shared" si="183"/>
        <v>-5.357447934866463</v>
      </c>
    </row>
    <row r="1452" spans="1:14" x14ac:dyDescent="0.3">
      <c r="A1452" s="1">
        <v>40806</v>
      </c>
      <c r="B1452">
        <v>26.79</v>
      </c>
      <c r="D1452">
        <f t="shared" si="176"/>
        <v>2</v>
      </c>
      <c r="E1452" s="1">
        <f t="shared" si="177"/>
        <v>40799</v>
      </c>
      <c r="F1452" s="1">
        <f t="shared" si="178"/>
        <v>40798</v>
      </c>
      <c r="G1452" s="1">
        <f t="shared" si="179"/>
        <v>40797</v>
      </c>
      <c r="H1452" s="1">
        <f t="shared" si="180"/>
        <v>40796</v>
      </c>
      <c r="I1452" s="2">
        <f>IF(SUMIFS($B$2:$B$3564,$A$2:$A$3564,"="&amp;E1452)=0,IF(SUMIFS($B$2:$B$3564,$A$2:$A$3564,"="&amp;F1452)=0,IF(SUMIFS($B$2:$B$3564,$A$2:$A$3564,"="&amp;G1452)=0,SUMIFS($B$2:$B$3564,$A$2:$A$3564,"="&amp;H1452),SUMIFS($B$2:$B$3564,$A$2:$A$3564,"="&amp;G1452)),SUMIFS($B$2:$B$3564,$A$2:$A$3564,"="&amp;F1452)),SUMIFS($B$2:$B$3564,$A$2:$A$3564,"="&amp;E1452))</f>
        <v>27.96</v>
      </c>
      <c r="K1452" s="2">
        <f>SUMIFS($J$2:$J$3564,$A$2:$A$3564,"&gt;"&amp;E1452,$A$2:$A$3564,"&lt;="&amp;A1452)</f>
        <v>0</v>
      </c>
      <c r="L1452" s="2">
        <f t="shared" si="181"/>
        <v>0</v>
      </c>
      <c r="M1452" s="2">
        <f t="shared" si="182"/>
        <v>1</v>
      </c>
      <c r="N1452">
        <f t="shared" si="183"/>
        <v>-4.2746233809092153</v>
      </c>
    </row>
    <row r="1453" spans="1:14" x14ac:dyDescent="0.3">
      <c r="A1453" s="1">
        <v>40807</v>
      </c>
      <c r="B1453">
        <v>25.91</v>
      </c>
      <c r="D1453">
        <f t="shared" si="176"/>
        <v>3</v>
      </c>
      <c r="E1453" s="1">
        <f t="shared" si="177"/>
        <v>40800</v>
      </c>
      <c r="F1453" s="1">
        <f t="shared" si="178"/>
        <v>40799</v>
      </c>
      <c r="G1453" s="1">
        <f t="shared" si="179"/>
        <v>40798</v>
      </c>
      <c r="H1453" s="1">
        <f t="shared" si="180"/>
        <v>40797</v>
      </c>
      <c r="I1453" s="2">
        <f>IF(SUMIFS($B$2:$B$3564,$A$2:$A$3564,"="&amp;E1453)=0,IF(SUMIFS($B$2:$B$3564,$A$2:$A$3564,"="&amp;F1453)=0,IF(SUMIFS($B$2:$B$3564,$A$2:$A$3564,"="&amp;G1453)=0,SUMIFS($B$2:$B$3564,$A$2:$A$3564,"="&amp;H1453),SUMIFS($B$2:$B$3564,$A$2:$A$3564,"="&amp;G1453)),SUMIFS($B$2:$B$3564,$A$2:$A$3564,"="&amp;F1453)),SUMIFS($B$2:$B$3564,$A$2:$A$3564,"="&amp;E1453))</f>
        <v>28.12</v>
      </c>
      <c r="K1453" s="2">
        <f>SUMIFS($J$2:$J$3564,$A$2:$A$3564,"&gt;"&amp;E1453,$A$2:$A$3564,"&lt;="&amp;A1453)</f>
        <v>0</v>
      </c>
      <c r="L1453" s="2">
        <f t="shared" si="181"/>
        <v>0</v>
      </c>
      <c r="M1453" s="2">
        <f t="shared" si="182"/>
        <v>1</v>
      </c>
      <c r="N1453">
        <f t="shared" si="183"/>
        <v>-8.185207236844553</v>
      </c>
    </row>
    <row r="1454" spans="1:14" x14ac:dyDescent="0.3">
      <c r="A1454" s="1">
        <v>40808</v>
      </c>
      <c r="B1454">
        <v>24.81</v>
      </c>
      <c r="D1454">
        <f t="shared" si="176"/>
        <v>4</v>
      </c>
      <c r="E1454" s="1">
        <f t="shared" si="177"/>
        <v>40801</v>
      </c>
      <c r="F1454" s="1">
        <f t="shared" si="178"/>
        <v>40800</v>
      </c>
      <c r="G1454" s="1">
        <f t="shared" si="179"/>
        <v>40799</v>
      </c>
      <c r="H1454" s="1">
        <f t="shared" si="180"/>
        <v>40798</v>
      </c>
      <c r="I1454" s="2">
        <f>IF(SUMIFS($B$2:$B$3564,$A$2:$A$3564,"="&amp;E1454)=0,IF(SUMIFS($B$2:$B$3564,$A$2:$A$3564,"="&amp;F1454)=0,IF(SUMIFS($B$2:$B$3564,$A$2:$A$3564,"="&amp;G1454)=0,SUMIFS($B$2:$B$3564,$A$2:$A$3564,"="&amp;H1454),SUMIFS($B$2:$B$3564,$A$2:$A$3564,"="&amp;G1454)),SUMIFS($B$2:$B$3564,$A$2:$A$3564,"="&amp;F1454)),SUMIFS($B$2:$B$3564,$A$2:$A$3564,"="&amp;E1454))</f>
        <v>28.18</v>
      </c>
      <c r="K1454" s="2">
        <f>SUMIFS($J$2:$J$3564,$A$2:$A$3564,"&gt;"&amp;E1454,$A$2:$A$3564,"&lt;="&amp;A1454)</f>
        <v>0</v>
      </c>
      <c r="L1454" s="2">
        <f t="shared" si="181"/>
        <v>0</v>
      </c>
      <c r="M1454" s="2">
        <f t="shared" si="182"/>
        <v>1</v>
      </c>
      <c r="N1454">
        <f t="shared" si="183"/>
        <v>-12.73657087668246</v>
      </c>
    </row>
    <row r="1455" spans="1:14" x14ac:dyDescent="0.3">
      <c r="A1455" s="1">
        <v>40809</v>
      </c>
      <c r="B1455">
        <v>24.13</v>
      </c>
      <c r="D1455">
        <f t="shared" si="176"/>
        <v>5</v>
      </c>
      <c r="E1455" s="1">
        <f t="shared" si="177"/>
        <v>40802</v>
      </c>
      <c r="F1455" s="1">
        <f t="shared" si="178"/>
        <v>40801</v>
      </c>
      <c r="G1455" s="1">
        <f t="shared" si="179"/>
        <v>40800</v>
      </c>
      <c r="H1455" s="1">
        <f t="shared" si="180"/>
        <v>40799</v>
      </c>
      <c r="I1455" s="2">
        <f>IF(SUMIFS($B$2:$B$3564,$A$2:$A$3564,"="&amp;E1455)=0,IF(SUMIFS($B$2:$B$3564,$A$2:$A$3564,"="&amp;F1455)=0,IF(SUMIFS($B$2:$B$3564,$A$2:$A$3564,"="&amp;G1455)=0,SUMIFS($B$2:$B$3564,$A$2:$A$3564,"="&amp;H1455),SUMIFS($B$2:$B$3564,$A$2:$A$3564,"="&amp;G1455)),SUMIFS($B$2:$B$3564,$A$2:$A$3564,"="&amp;F1455)),SUMIFS($B$2:$B$3564,$A$2:$A$3564,"="&amp;E1455))</f>
        <v>26.31</v>
      </c>
      <c r="K1455" s="2">
        <f>SUMIFS($J$2:$J$3564,$A$2:$A$3564,"&gt;"&amp;E1455,$A$2:$A$3564,"&lt;="&amp;A1455)</f>
        <v>0</v>
      </c>
      <c r="L1455" s="2">
        <f t="shared" si="181"/>
        <v>0</v>
      </c>
      <c r="M1455" s="2">
        <f t="shared" si="182"/>
        <v>1</v>
      </c>
      <c r="N1455">
        <f t="shared" si="183"/>
        <v>-8.6493215415260938</v>
      </c>
    </row>
    <row r="1456" spans="1:14" x14ac:dyDescent="0.3">
      <c r="A1456" s="1">
        <v>40812</v>
      </c>
      <c r="B1456">
        <v>24.28</v>
      </c>
      <c r="D1456">
        <f t="shared" si="176"/>
        <v>1</v>
      </c>
      <c r="E1456" s="1">
        <f t="shared" si="177"/>
        <v>40805</v>
      </c>
      <c r="F1456" s="1">
        <f t="shared" si="178"/>
        <v>40804</v>
      </c>
      <c r="G1456" s="1">
        <f t="shared" si="179"/>
        <v>40803</v>
      </c>
      <c r="H1456" s="1">
        <f t="shared" si="180"/>
        <v>40802</v>
      </c>
      <c r="I1456" s="2">
        <f>IF(SUMIFS($B$2:$B$3564,$A$2:$A$3564,"="&amp;E1456)=0,IF(SUMIFS($B$2:$B$3564,$A$2:$A$3564,"="&amp;F1456)=0,IF(SUMIFS($B$2:$B$3564,$A$2:$A$3564,"="&amp;G1456)=0,SUMIFS($B$2:$B$3564,$A$2:$A$3564,"="&amp;H1456),SUMIFS($B$2:$B$3564,$A$2:$A$3564,"="&amp;G1456)),SUMIFS($B$2:$B$3564,$A$2:$A$3564,"="&amp;F1456)),SUMIFS($B$2:$B$3564,$A$2:$A$3564,"="&amp;E1456))</f>
        <v>26.71</v>
      </c>
      <c r="K1456" s="2">
        <f>SUMIFS($J$2:$J$3564,$A$2:$A$3564,"&gt;"&amp;E1456,$A$2:$A$3564,"&lt;="&amp;A1456)</f>
        <v>0</v>
      </c>
      <c r="L1456" s="2">
        <f t="shared" si="181"/>
        <v>0</v>
      </c>
      <c r="M1456" s="2">
        <f t="shared" si="182"/>
        <v>1</v>
      </c>
      <c r="N1456">
        <f t="shared" si="183"/>
        <v>-9.5385060930571992</v>
      </c>
    </row>
    <row r="1457" spans="1:14" x14ac:dyDescent="0.3">
      <c r="A1457" s="1">
        <v>40813</v>
      </c>
      <c r="B1457">
        <v>24.7</v>
      </c>
      <c r="D1457">
        <f t="shared" si="176"/>
        <v>2</v>
      </c>
      <c r="E1457" s="1">
        <f t="shared" si="177"/>
        <v>40806</v>
      </c>
      <c r="F1457" s="1">
        <f t="shared" si="178"/>
        <v>40805</v>
      </c>
      <c r="G1457" s="1">
        <f t="shared" si="179"/>
        <v>40804</v>
      </c>
      <c r="H1457" s="1">
        <f t="shared" si="180"/>
        <v>40803</v>
      </c>
      <c r="I1457" s="2">
        <f>IF(SUMIFS($B$2:$B$3564,$A$2:$A$3564,"="&amp;E1457)=0,IF(SUMIFS($B$2:$B$3564,$A$2:$A$3564,"="&amp;F1457)=0,IF(SUMIFS($B$2:$B$3564,$A$2:$A$3564,"="&amp;G1457)=0,SUMIFS($B$2:$B$3564,$A$2:$A$3564,"="&amp;H1457),SUMIFS($B$2:$B$3564,$A$2:$A$3564,"="&amp;G1457)),SUMIFS($B$2:$B$3564,$A$2:$A$3564,"="&amp;F1457)),SUMIFS($B$2:$B$3564,$A$2:$A$3564,"="&amp;E1457))</f>
        <v>26.79</v>
      </c>
      <c r="K1457" s="2">
        <f>SUMIFS($J$2:$J$3564,$A$2:$A$3564,"&gt;"&amp;E1457,$A$2:$A$3564,"&lt;="&amp;A1457)</f>
        <v>0</v>
      </c>
      <c r="L1457" s="2">
        <f t="shared" si="181"/>
        <v>0</v>
      </c>
      <c r="M1457" s="2">
        <f t="shared" si="182"/>
        <v>1</v>
      </c>
      <c r="N1457">
        <f t="shared" si="183"/>
        <v>-8.1225439922585867</v>
      </c>
    </row>
    <row r="1458" spans="1:14" x14ac:dyDescent="0.3">
      <c r="A1458" s="1">
        <v>40814</v>
      </c>
      <c r="B1458">
        <v>24.3</v>
      </c>
      <c r="D1458">
        <f t="shared" si="176"/>
        <v>3</v>
      </c>
      <c r="E1458" s="1">
        <f t="shared" si="177"/>
        <v>40807</v>
      </c>
      <c r="F1458" s="1">
        <f t="shared" si="178"/>
        <v>40806</v>
      </c>
      <c r="G1458" s="1">
        <f t="shared" si="179"/>
        <v>40805</v>
      </c>
      <c r="H1458" s="1">
        <f t="shared" si="180"/>
        <v>40804</v>
      </c>
      <c r="I1458" s="2">
        <f>IF(SUMIFS($B$2:$B$3564,$A$2:$A$3564,"="&amp;E1458)=0,IF(SUMIFS($B$2:$B$3564,$A$2:$A$3564,"="&amp;F1458)=0,IF(SUMIFS($B$2:$B$3564,$A$2:$A$3564,"="&amp;G1458)=0,SUMIFS($B$2:$B$3564,$A$2:$A$3564,"="&amp;H1458),SUMIFS($B$2:$B$3564,$A$2:$A$3564,"="&amp;G1458)),SUMIFS($B$2:$B$3564,$A$2:$A$3564,"="&amp;F1458)),SUMIFS($B$2:$B$3564,$A$2:$A$3564,"="&amp;E1458))</f>
        <v>25.91</v>
      </c>
      <c r="K1458" s="2">
        <f>SUMIFS($J$2:$J$3564,$A$2:$A$3564,"&gt;"&amp;E1458,$A$2:$A$3564,"&lt;="&amp;A1458)</f>
        <v>0</v>
      </c>
      <c r="L1458" s="2">
        <f t="shared" si="181"/>
        <v>0</v>
      </c>
      <c r="M1458" s="2">
        <f t="shared" si="182"/>
        <v>1</v>
      </c>
      <c r="N1458">
        <f t="shared" si="183"/>
        <v>-6.4152644227515747</v>
      </c>
    </row>
    <row r="1459" spans="1:14" x14ac:dyDescent="0.3">
      <c r="A1459" s="1">
        <v>40815</v>
      </c>
      <c r="B1459">
        <v>25.87</v>
      </c>
      <c r="D1459">
        <f t="shared" si="176"/>
        <v>4</v>
      </c>
      <c r="E1459" s="1">
        <f t="shared" si="177"/>
        <v>40808</v>
      </c>
      <c r="F1459" s="1">
        <f t="shared" si="178"/>
        <v>40807</v>
      </c>
      <c r="G1459" s="1">
        <f t="shared" si="179"/>
        <v>40806</v>
      </c>
      <c r="H1459" s="1">
        <f t="shared" si="180"/>
        <v>40805</v>
      </c>
      <c r="I1459" s="2">
        <f>IF(SUMIFS($B$2:$B$3564,$A$2:$A$3564,"="&amp;E1459)=0,IF(SUMIFS($B$2:$B$3564,$A$2:$A$3564,"="&amp;F1459)=0,IF(SUMIFS($B$2:$B$3564,$A$2:$A$3564,"="&amp;G1459)=0,SUMIFS($B$2:$B$3564,$A$2:$A$3564,"="&amp;H1459),SUMIFS($B$2:$B$3564,$A$2:$A$3564,"="&amp;G1459)),SUMIFS($B$2:$B$3564,$A$2:$A$3564,"="&amp;F1459)),SUMIFS($B$2:$B$3564,$A$2:$A$3564,"="&amp;E1459))</f>
        <v>24.81</v>
      </c>
      <c r="K1459" s="2">
        <f>SUMIFS($J$2:$J$3564,$A$2:$A$3564,"&gt;"&amp;E1459,$A$2:$A$3564,"&lt;="&amp;A1459)</f>
        <v>0</v>
      </c>
      <c r="L1459" s="2">
        <f t="shared" si="181"/>
        <v>0</v>
      </c>
      <c r="M1459" s="2">
        <f t="shared" si="182"/>
        <v>1</v>
      </c>
      <c r="N1459">
        <f t="shared" si="183"/>
        <v>4.1837198494228307</v>
      </c>
    </row>
    <row r="1460" spans="1:14" x14ac:dyDescent="0.3">
      <c r="A1460" s="1">
        <v>40816</v>
      </c>
      <c r="B1460">
        <v>25.29</v>
      </c>
      <c r="D1460">
        <f t="shared" si="176"/>
        <v>5</v>
      </c>
      <c r="E1460" s="1">
        <f t="shared" si="177"/>
        <v>40809</v>
      </c>
      <c r="F1460" s="1">
        <f t="shared" si="178"/>
        <v>40808</v>
      </c>
      <c r="G1460" s="1">
        <f t="shared" si="179"/>
        <v>40807</v>
      </c>
      <c r="H1460" s="1">
        <f t="shared" si="180"/>
        <v>40806</v>
      </c>
      <c r="I1460" s="2">
        <f>IF(SUMIFS($B$2:$B$3564,$A$2:$A$3564,"="&amp;E1460)=0,IF(SUMIFS($B$2:$B$3564,$A$2:$A$3564,"="&amp;F1460)=0,IF(SUMIFS($B$2:$B$3564,$A$2:$A$3564,"="&amp;G1460)=0,SUMIFS($B$2:$B$3564,$A$2:$A$3564,"="&amp;H1460),SUMIFS($B$2:$B$3564,$A$2:$A$3564,"="&amp;G1460)),SUMIFS($B$2:$B$3564,$A$2:$A$3564,"="&amp;F1460)),SUMIFS($B$2:$B$3564,$A$2:$A$3564,"="&amp;E1460))</f>
        <v>24.13</v>
      </c>
      <c r="K1460" s="2">
        <f>SUMIFS($J$2:$J$3564,$A$2:$A$3564,"&gt;"&amp;E1460,$A$2:$A$3564,"&lt;="&amp;A1460)</f>
        <v>0</v>
      </c>
      <c r="L1460" s="2">
        <f t="shared" si="181"/>
        <v>0</v>
      </c>
      <c r="M1460" s="2">
        <f t="shared" si="182"/>
        <v>1</v>
      </c>
      <c r="N1460">
        <f t="shared" si="183"/>
        <v>4.6953181044933325</v>
      </c>
    </row>
    <row r="1461" spans="1:14" x14ac:dyDescent="0.3">
      <c r="A1461" s="1">
        <v>40819</v>
      </c>
      <c r="B1461">
        <v>24.85</v>
      </c>
      <c r="D1461">
        <f t="shared" si="176"/>
        <v>1</v>
      </c>
      <c r="E1461" s="1">
        <f t="shared" si="177"/>
        <v>40812</v>
      </c>
      <c r="F1461" s="1">
        <f t="shared" si="178"/>
        <v>40811</v>
      </c>
      <c r="G1461" s="1">
        <f t="shared" si="179"/>
        <v>40810</v>
      </c>
      <c r="H1461" s="1">
        <f t="shared" si="180"/>
        <v>40809</v>
      </c>
      <c r="I1461" s="2">
        <f>IF(SUMIFS($B$2:$B$3564,$A$2:$A$3564,"="&amp;E1461)=0,IF(SUMIFS($B$2:$B$3564,$A$2:$A$3564,"="&amp;F1461)=0,IF(SUMIFS($B$2:$B$3564,$A$2:$A$3564,"="&amp;G1461)=0,SUMIFS($B$2:$B$3564,$A$2:$A$3564,"="&amp;H1461),SUMIFS($B$2:$B$3564,$A$2:$A$3564,"="&amp;G1461)),SUMIFS($B$2:$B$3564,$A$2:$A$3564,"="&amp;F1461)),SUMIFS($B$2:$B$3564,$A$2:$A$3564,"="&amp;E1461))</f>
        <v>24.28</v>
      </c>
      <c r="K1461" s="2">
        <f>SUMIFS($J$2:$J$3564,$A$2:$A$3564,"&gt;"&amp;E1461,$A$2:$A$3564,"&lt;="&amp;A1461)</f>
        <v>0</v>
      </c>
      <c r="L1461" s="2">
        <f t="shared" si="181"/>
        <v>0</v>
      </c>
      <c r="M1461" s="2">
        <f t="shared" si="182"/>
        <v>1</v>
      </c>
      <c r="N1461">
        <f t="shared" si="183"/>
        <v>2.320478635134021</v>
      </c>
    </row>
    <row r="1462" spans="1:14" x14ac:dyDescent="0.3">
      <c r="A1462" s="1">
        <v>40820</v>
      </c>
      <c r="B1462">
        <v>24.69</v>
      </c>
      <c r="D1462">
        <f t="shared" si="176"/>
        <v>2</v>
      </c>
      <c r="E1462" s="1">
        <f t="shared" si="177"/>
        <v>40813</v>
      </c>
      <c r="F1462" s="1">
        <f t="shared" si="178"/>
        <v>40812</v>
      </c>
      <c r="G1462" s="1">
        <f t="shared" si="179"/>
        <v>40811</v>
      </c>
      <c r="H1462" s="1">
        <f t="shared" si="180"/>
        <v>40810</v>
      </c>
      <c r="I1462" s="2">
        <f>IF(SUMIFS($B$2:$B$3564,$A$2:$A$3564,"="&amp;E1462)=0,IF(SUMIFS($B$2:$B$3564,$A$2:$A$3564,"="&amp;F1462)=0,IF(SUMIFS($B$2:$B$3564,$A$2:$A$3564,"="&amp;G1462)=0,SUMIFS($B$2:$B$3564,$A$2:$A$3564,"="&amp;H1462),SUMIFS($B$2:$B$3564,$A$2:$A$3564,"="&amp;G1462)),SUMIFS($B$2:$B$3564,$A$2:$A$3564,"="&amp;F1462)),SUMIFS($B$2:$B$3564,$A$2:$A$3564,"="&amp;E1462))</f>
        <v>24.7</v>
      </c>
      <c r="K1462" s="2">
        <f>SUMIFS($J$2:$J$3564,$A$2:$A$3564,"&gt;"&amp;E1462,$A$2:$A$3564,"&lt;="&amp;A1462)</f>
        <v>0</v>
      </c>
      <c r="L1462" s="2">
        <f t="shared" si="181"/>
        <v>0</v>
      </c>
      <c r="M1462" s="2">
        <f t="shared" si="182"/>
        <v>1</v>
      </c>
      <c r="N1462">
        <f t="shared" si="183"/>
        <v>-4.0494027684325848E-2</v>
      </c>
    </row>
    <row r="1463" spans="1:14" x14ac:dyDescent="0.3">
      <c r="A1463" s="1">
        <v>40821</v>
      </c>
      <c r="B1463">
        <v>24.8</v>
      </c>
      <c r="D1463">
        <f t="shared" si="176"/>
        <v>3</v>
      </c>
      <c r="E1463" s="1">
        <f t="shared" si="177"/>
        <v>40814</v>
      </c>
      <c r="F1463" s="1">
        <f t="shared" si="178"/>
        <v>40813</v>
      </c>
      <c r="G1463" s="1">
        <f t="shared" si="179"/>
        <v>40812</v>
      </c>
      <c r="H1463" s="1">
        <f t="shared" si="180"/>
        <v>40811</v>
      </c>
      <c r="I1463" s="2">
        <f>IF(SUMIFS($B$2:$B$3564,$A$2:$A$3564,"="&amp;E1463)=0,IF(SUMIFS($B$2:$B$3564,$A$2:$A$3564,"="&amp;F1463)=0,IF(SUMIFS($B$2:$B$3564,$A$2:$A$3564,"="&amp;G1463)=0,SUMIFS($B$2:$B$3564,$A$2:$A$3564,"="&amp;H1463),SUMIFS($B$2:$B$3564,$A$2:$A$3564,"="&amp;G1463)),SUMIFS($B$2:$B$3564,$A$2:$A$3564,"="&amp;F1463)),SUMIFS($B$2:$B$3564,$A$2:$A$3564,"="&amp;E1463))</f>
        <v>24.3</v>
      </c>
      <c r="K1463" s="2">
        <f>SUMIFS($J$2:$J$3564,$A$2:$A$3564,"&gt;"&amp;E1463,$A$2:$A$3564,"&lt;="&amp;A1463)</f>
        <v>0</v>
      </c>
      <c r="L1463" s="2">
        <f t="shared" si="181"/>
        <v>0</v>
      </c>
      <c r="M1463" s="2">
        <f t="shared" si="182"/>
        <v>1</v>
      </c>
      <c r="N1463">
        <f t="shared" si="183"/>
        <v>2.0367302824433735</v>
      </c>
    </row>
    <row r="1464" spans="1:14" x14ac:dyDescent="0.3">
      <c r="A1464" s="1">
        <v>40822</v>
      </c>
      <c r="B1464">
        <v>24.64</v>
      </c>
      <c r="D1464">
        <f t="shared" si="176"/>
        <v>4</v>
      </c>
      <c r="E1464" s="1">
        <f t="shared" si="177"/>
        <v>40815</v>
      </c>
      <c r="F1464" s="1">
        <f t="shared" si="178"/>
        <v>40814</v>
      </c>
      <c r="G1464" s="1">
        <f t="shared" si="179"/>
        <v>40813</v>
      </c>
      <c r="H1464" s="1">
        <f t="shared" si="180"/>
        <v>40812</v>
      </c>
      <c r="I1464" s="2">
        <f>IF(SUMIFS($B$2:$B$3564,$A$2:$A$3564,"="&amp;E1464)=0,IF(SUMIFS($B$2:$B$3564,$A$2:$A$3564,"="&amp;F1464)=0,IF(SUMIFS($B$2:$B$3564,$A$2:$A$3564,"="&amp;G1464)=0,SUMIFS($B$2:$B$3564,$A$2:$A$3564,"="&amp;H1464),SUMIFS($B$2:$B$3564,$A$2:$A$3564,"="&amp;G1464)),SUMIFS($B$2:$B$3564,$A$2:$A$3564,"="&amp;F1464)),SUMIFS($B$2:$B$3564,$A$2:$A$3564,"="&amp;E1464))</f>
        <v>25.87</v>
      </c>
      <c r="K1464" s="2">
        <f>SUMIFS($J$2:$J$3564,$A$2:$A$3564,"&gt;"&amp;E1464,$A$2:$A$3564,"&lt;="&amp;A1464)</f>
        <v>0</v>
      </c>
      <c r="L1464" s="2">
        <f t="shared" si="181"/>
        <v>0</v>
      </c>
      <c r="M1464" s="2">
        <f t="shared" si="182"/>
        <v>1</v>
      </c>
      <c r="N1464">
        <f t="shared" si="183"/>
        <v>-4.8712857532618754</v>
      </c>
    </row>
    <row r="1465" spans="1:14" x14ac:dyDescent="0.3">
      <c r="A1465" s="1">
        <v>40823</v>
      </c>
      <c r="B1465">
        <v>25.16</v>
      </c>
      <c r="D1465">
        <f t="shared" si="176"/>
        <v>5</v>
      </c>
      <c r="E1465" s="1">
        <f t="shared" si="177"/>
        <v>40816</v>
      </c>
      <c r="F1465" s="1">
        <f t="shared" si="178"/>
        <v>40815</v>
      </c>
      <c r="G1465" s="1">
        <f t="shared" si="179"/>
        <v>40814</v>
      </c>
      <c r="H1465" s="1">
        <f t="shared" si="180"/>
        <v>40813</v>
      </c>
      <c r="I1465" s="2">
        <f>IF(SUMIFS($B$2:$B$3564,$A$2:$A$3564,"="&amp;E1465)=0,IF(SUMIFS($B$2:$B$3564,$A$2:$A$3564,"="&amp;F1465)=0,IF(SUMIFS($B$2:$B$3564,$A$2:$A$3564,"="&amp;G1465)=0,SUMIFS($B$2:$B$3564,$A$2:$A$3564,"="&amp;H1465),SUMIFS($B$2:$B$3564,$A$2:$A$3564,"="&amp;G1465)),SUMIFS($B$2:$B$3564,$A$2:$A$3564,"="&amp;F1465)),SUMIFS($B$2:$B$3564,$A$2:$A$3564,"="&amp;E1465))</f>
        <v>25.29</v>
      </c>
      <c r="K1465" s="2">
        <f>SUMIFS($J$2:$J$3564,$A$2:$A$3564,"&gt;"&amp;E1465,$A$2:$A$3564,"&lt;="&amp;A1465)</f>
        <v>0</v>
      </c>
      <c r="L1465" s="2">
        <f t="shared" si="181"/>
        <v>0</v>
      </c>
      <c r="M1465" s="2">
        <f t="shared" si="182"/>
        <v>1</v>
      </c>
      <c r="N1465">
        <f t="shared" si="183"/>
        <v>-0.51536288496339133</v>
      </c>
    </row>
    <row r="1466" spans="1:14" x14ac:dyDescent="0.3">
      <c r="A1466" s="1">
        <v>40826</v>
      </c>
      <c r="B1466">
        <v>26.28</v>
      </c>
      <c r="D1466">
        <f t="shared" si="176"/>
        <v>1</v>
      </c>
      <c r="E1466" s="1">
        <f t="shared" si="177"/>
        <v>40819</v>
      </c>
      <c r="F1466" s="1">
        <f t="shared" si="178"/>
        <v>40818</v>
      </c>
      <c r="G1466" s="1">
        <f t="shared" si="179"/>
        <v>40817</v>
      </c>
      <c r="H1466" s="1">
        <f t="shared" si="180"/>
        <v>40816</v>
      </c>
      <c r="I1466" s="2">
        <f>IF(SUMIFS($B$2:$B$3564,$A$2:$A$3564,"="&amp;E1466)=0,IF(SUMIFS($B$2:$B$3564,$A$2:$A$3564,"="&amp;F1466)=0,IF(SUMIFS($B$2:$B$3564,$A$2:$A$3564,"="&amp;G1466)=0,SUMIFS($B$2:$B$3564,$A$2:$A$3564,"="&amp;H1466),SUMIFS($B$2:$B$3564,$A$2:$A$3564,"="&amp;G1466)),SUMIFS($B$2:$B$3564,$A$2:$A$3564,"="&amp;F1466)),SUMIFS($B$2:$B$3564,$A$2:$A$3564,"="&amp;E1466))</f>
        <v>24.85</v>
      </c>
      <c r="K1466" s="2">
        <f>SUMIFS($J$2:$J$3564,$A$2:$A$3564,"&gt;"&amp;E1466,$A$2:$A$3564,"&lt;="&amp;A1466)</f>
        <v>0</v>
      </c>
      <c r="L1466" s="2">
        <f t="shared" si="181"/>
        <v>0</v>
      </c>
      <c r="M1466" s="2">
        <f t="shared" si="182"/>
        <v>1</v>
      </c>
      <c r="N1466">
        <f t="shared" si="183"/>
        <v>5.5950441073771984</v>
      </c>
    </row>
    <row r="1467" spans="1:14" x14ac:dyDescent="0.3">
      <c r="A1467" s="1">
        <v>40827</v>
      </c>
      <c r="B1467">
        <v>25.94</v>
      </c>
      <c r="D1467">
        <f t="shared" si="176"/>
        <v>2</v>
      </c>
      <c r="E1467" s="1">
        <f t="shared" si="177"/>
        <v>40820</v>
      </c>
      <c r="F1467" s="1">
        <f t="shared" si="178"/>
        <v>40819</v>
      </c>
      <c r="G1467" s="1">
        <f t="shared" si="179"/>
        <v>40818</v>
      </c>
      <c r="H1467" s="1">
        <f t="shared" si="180"/>
        <v>40817</v>
      </c>
      <c r="I1467" s="2">
        <f>IF(SUMIFS($B$2:$B$3564,$A$2:$A$3564,"="&amp;E1467)=0,IF(SUMIFS($B$2:$B$3564,$A$2:$A$3564,"="&amp;F1467)=0,IF(SUMIFS($B$2:$B$3564,$A$2:$A$3564,"="&amp;G1467)=0,SUMIFS($B$2:$B$3564,$A$2:$A$3564,"="&amp;H1467),SUMIFS($B$2:$B$3564,$A$2:$A$3564,"="&amp;G1467)),SUMIFS($B$2:$B$3564,$A$2:$A$3564,"="&amp;F1467)),SUMIFS($B$2:$B$3564,$A$2:$A$3564,"="&amp;E1467))</f>
        <v>24.69</v>
      </c>
      <c r="K1467" s="2">
        <f>SUMIFS($J$2:$J$3564,$A$2:$A$3564,"&gt;"&amp;E1467,$A$2:$A$3564,"&lt;="&amp;A1467)</f>
        <v>0</v>
      </c>
      <c r="L1467" s="2">
        <f t="shared" si="181"/>
        <v>0</v>
      </c>
      <c r="M1467" s="2">
        <f t="shared" si="182"/>
        <v>1</v>
      </c>
      <c r="N1467">
        <f t="shared" si="183"/>
        <v>4.9387875531209726</v>
      </c>
    </row>
    <row r="1468" spans="1:14" x14ac:dyDescent="0.3">
      <c r="A1468" s="1">
        <v>40828</v>
      </c>
      <c r="B1468">
        <v>26.01</v>
      </c>
      <c r="D1468">
        <f t="shared" si="176"/>
        <v>3</v>
      </c>
      <c r="E1468" s="1">
        <f t="shared" si="177"/>
        <v>40821</v>
      </c>
      <c r="F1468" s="1">
        <f t="shared" si="178"/>
        <v>40820</v>
      </c>
      <c r="G1468" s="1">
        <f t="shared" si="179"/>
        <v>40819</v>
      </c>
      <c r="H1468" s="1">
        <f t="shared" si="180"/>
        <v>40818</v>
      </c>
      <c r="I1468" s="2">
        <f>IF(SUMIFS($B$2:$B$3564,$A$2:$A$3564,"="&amp;E1468)=0,IF(SUMIFS($B$2:$B$3564,$A$2:$A$3564,"="&amp;F1468)=0,IF(SUMIFS($B$2:$B$3564,$A$2:$A$3564,"="&amp;G1468)=0,SUMIFS($B$2:$B$3564,$A$2:$A$3564,"="&amp;H1468),SUMIFS($B$2:$B$3564,$A$2:$A$3564,"="&amp;G1468)),SUMIFS($B$2:$B$3564,$A$2:$A$3564,"="&amp;F1468)),SUMIFS($B$2:$B$3564,$A$2:$A$3564,"="&amp;E1468))</f>
        <v>24.8</v>
      </c>
      <c r="K1468" s="2">
        <f>SUMIFS($J$2:$J$3564,$A$2:$A$3564,"&gt;"&amp;E1468,$A$2:$A$3564,"&lt;="&amp;A1468)</f>
        <v>0</v>
      </c>
      <c r="L1468" s="2">
        <f t="shared" si="181"/>
        <v>0</v>
      </c>
      <c r="M1468" s="2">
        <f t="shared" si="182"/>
        <v>1</v>
      </c>
      <c r="N1468">
        <f t="shared" si="183"/>
        <v>4.7637426289623717</v>
      </c>
    </row>
    <row r="1469" spans="1:14" x14ac:dyDescent="0.3">
      <c r="A1469" s="1">
        <v>40829</v>
      </c>
      <c r="B1469">
        <v>26.91</v>
      </c>
      <c r="D1469">
        <f t="shared" si="176"/>
        <v>4</v>
      </c>
      <c r="E1469" s="1">
        <f t="shared" si="177"/>
        <v>40822</v>
      </c>
      <c r="F1469" s="1">
        <f t="shared" si="178"/>
        <v>40821</v>
      </c>
      <c r="G1469" s="1">
        <f t="shared" si="179"/>
        <v>40820</v>
      </c>
      <c r="H1469" s="1">
        <f t="shared" si="180"/>
        <v>40819</v>
      </c>
      <c r="I1469" s="2">
        <f>IF(SUMIFS($B$2:$B$3564,$A$2:$A$3564,"="&amp;E1469)=0,IF(SUMIFS($B$2:$B$3564,$A$2:$A$3564,"="&amp;F1469)=0,IF(SUMIFS($B$2:$B$3564,$A$2:$A$3564,"="&amp;G1469)=0,SUMIFS($B$2:$B$3564,$A$2:$A$3564,"="&amp;H1469),SUMIFS($B$2:$B$3564,$A$2:$A$3564,"="&amp;G1469)),SUMIFS($B$2:$B$3564,$A$2:$A$3564,"="&amp;F1469)),SUMIFS($B$2:$B$3564,$A$2:$A$3564,"="&amp;E1469))</f>
        <v>24.64</v>
      </c>
      <c r="K1469" s="2">
        <f>SUMIFS($J$2:$J$3564,$A$2:$A$3564,"&gt;"&amp;E1469,$A$2:$A$3564,"&lt;="&amp;A1469)</f>
        <v>0</v>
      </c>
      <c r="L1469" s="2">
        <f t="shared" si="181"/>
        <v>0</v>
      </c>
      <c r="M1469" s="2">
        <f t="shared" si="182"/>
        <v>1</v>
      </c>
      <c r="N1469">
        <f t="shared" si="183"/>
        <v>8.8126826073495401</v>
      </c>
    </row>
    <row r="1470" spans="1:14" x14ac:dyDescent="0.3">
      <c r="A1470" s="1">
        <v>40830</v>
      </c>
      <c r="B1470">
        <v>27.93</v>
      </c>
      <c r="D1470">
        <f t="shared" si="176"/>
        <v>5</v>
      </c>
      <c r="E1470" s="1">
        <f t="shared" si="177"/>
        <v>40823</v>
      </c>
      <c r="F1470" s="1">
        <f t="shared" si="178"/>
        <v>40822</v>
      </c>
      <c r="G1470" s="1">
        <f t="shared" si="179"/>
        <v>40821</v>
      </c>
      <c r="H1470" s="1">
        <f t="shared" si="180"/>
        <v>40820</v>
      </c>
      <c r="I1470" s="2">
        <f>IF(SUMIFS($B$2:$B$3564,$A$2:$A$3564,"="&amp;E1470)=0,IF(SUMIFS($B$2:$B$3564,$A$2:$A$3564,"="&amp;F1470)=0,IF(SUMIFS($B$2:$B$3564,$A$2:$A$3564,"="&amp;G1470)=0,SUMIFS($B$2:$B$3564,$A$2:$A$3564,"="&amp;H1470),SUMIFS($B$2:$B$3564,$A$2:$A$3564,"="&amp;G1470)),SUMIFS($B$2:$B$3564,$A$2:$A$3564,"="&amp;F1470)),SUMIFS($B$2:$B$3564,$A$2:$A$3564,"="&amp;E1470))</f>
        <v>25.16</v>
      </c>
      <c r="K1470" s="2">
        <f>SUMIFS($J$2:$J$3564,$A$2:$A$3564,"&gt;"&amp;E1470,$A$2:$A$3564,"&lt;="&amp;A1470)</f>
        <v>0</v>
      </c>
      <c r="L1470" s="2">
        <f t="shared" si="181"/>
        <v>0</v>
      </c>
      <c r="M1470" s="2">
        <f t="shared" si="182"/>
        <v>1</v>
      </c>
      <c r="N1470">
        <f t="shared" si="183"/>
        <v>10.444594812484555</v>
      </c>
    </row>
    <row r="1471" spans="1:14" x14ac:dyDescent="0.3">
      <c r="A1471" s="1">
        <v>40833</v>
      </c>
      <c r="B1471">
        <v>27.79</v>
      </c>
      <c r="D1471">
        <f t="shared" si="176"/>
        <v>1</v>
      </c>
      <c r="E1471" s="1">
        <f t="shared" si="177"/>
        <v>40826</v>
      </c>
      <c r="F1471" s="1">
        <f t="shared" si="178"/>
        <v>40825</v>
      </c>
      <c r="G1471" s="1">
        <f t="shared" si="179"/>
        <v>40824</v>
      </c>
      <c r="H1471" s="1">
        <f t="shared" si="180"/>
        <v>40823</v>
      </c>
      <c r="I1471" s="2">
        <f>IF(SUMIFS($B$2:$B$3564,$A$2:$A$3564,"="&amp;E1471)=0,IF(SUMIFS($B$2:$B$3564,$A$2:$A$3564,"="&amp;F1471)=0,IF(SUMIFS($B$2:$B$3564,$A$2:$A$3564,"="&amp;G1471)=0,SUMIFS($B$2:$B$3564,$A$2:$A$3564,"="&amp;H1471),SUMIFS($B$2:$B$3564,$A$2:$A$3564,"="&amp;G1471)),SUMIFS($B$2:$B$3564,$A$2:$A$3564,"="&amp;F1471)),SUMIFS($B$2:$B$3564,$A$2:$A$3564,"="&amp;E1471))</f>
        <v>26.28</v>
      </c>
      <c r="K1471" s="2">
        <f>SUMIFS($J$2:$J$3564,$A$2:$A$3564,"&gt;"&amp;E1471,$A$2:$A$3564,"&lt;="&amp;A1471)</f>
        <v>0</v>
      </c>
      <c r="L1471" s="2">
        <f t="shared" si="181"/>
        <v>0</v>
      </c>
      <c r="M1471" s="2">
        <f t="shared" si="182"/>
        <v>1</v>
      </c>
      <c r="N1471">
        <f t="shared" si="183"/>
        <v>5.5868050138002463</v>
      </c>
    </row>
    <row r="1472" spans="1:14" x14ac:dyDescent="0.3">
      <c r="A1472" s="1">
        <v>40834</v>
      </c>
      <c r="B1472">
        <v>27.85</v>
      </c>
      <c r="D1472">
        <f t="shared" si="176"/>
        <v>2</v>
      </c>
      <c r="E1472" s="1">
        <f t="shared" si="177"/>
        <v>40827</v>
      </c>
      <c r="F1472" s="1">
        <f t="shared" si="178"/>
        <v>40826</v>
      </c>
      <c r="G1472" s="1">
        <f t="shared" si="179"/>
        <v>40825</v>
      </c>
      <c r="H1472" s="1">
        <f t="shared" si="180"/>
        <v>40824</v>
      </c>
      <c r="I1472" s="2">
        <f>IF(SUMIFS($B$2:$B$3564,$A$2:$A$3564,"="&amp;E1472)=0,IF(SUMIFS($B$2:$B$3564,$A$2:$A$3564,"="&amp;F1472)=0,IF(SUMIFS($B$2:$B$3564,$A$2:$A$3564,"="&amp;G1472)=0,SUMIFS($B$2:$B$3564,$A$2:$A$3564,"="&amp;H1472),SUMIFS($B$2:$B$3564,$A$2:$A$3564,"="&amp;G1472)),SUMIFS($B$2:$B$3564,$A$2:$A$3564,"="&amp;F1472)),SUMIFS($B$2:$B$3564,$A$2:$A$3564,"="&amp;E1472))</f>
        <v>25.94</v>
      </c>
      <c r="K1472" s="2">
        <f>SUMIFS($J$2:$J$3564,$A$2:$A$3564,"&gt;"&amp;E1472,$A$2:$A$3564,"&lt;="&amp;A1472)</f>
        <v>0</v>
      </c>
      <c r="L1472" s="2">
        <f t="shared" si="181"/>
        <v>0</v>
      </c>
      <c r="M1472" s="2">
        <f t="shared" si="182"/>
        <v>1</v>
      </c>
      <c r="N1472">
        <f t="shared" si="183"/>
        <v>7.1046787484995297</v>
      </c>
    </row>
    <row r="1473" spans="1:14" x14ac:dyDescent="0.3">
      <c r="A1473" s="1">
        <v>40835</v>
      </c>
      <c r="B1473">
        <v>26.97</v>
      </c>
      <c r="D1473">
        <f t="shared" si="176"/>
        <v>3</v>
      </c>
      <c r="E1473" s="1">
        <f t="shared" si="177"/>
        <v>40828</v>
      </c>
      <c r="F1473" s="1">
        <f t="shared" si="178"/>
        <v>40827</v>
      </c>
      <c r="G1473" s="1">
        <f t="shared" si="179"/>
        <v>40826</v>
      </c>
      <c r="H1473" s="1">
        <f t="shared" si="180"/>
        <v>40825</v>
      </c>
      <c r="I1473" s="2">
        <f>IF(SUMIFS($B$2:$B$3564,$A$2:$A$3564,"="&amp;E1473)=0,IF(SUMIFS($B$2:$B$3564,$A$2:$A$3564,"="&amp;F1473)=0,IF(SUMIFS($B$2:$B$3564,$A$2:$A$3564,"="&amp;G1473)=0,SUMIFS($B$2:$B$3564,$A$2:$A$3564,"="&amp;H1473),SUMIFS($B$2:$B$3564,$A$2:$A$3564,"="&amp;G1473)),SUMIFS($B$2:$B$3564,$A$2:$A$3564,"="&amp;F1473)),SUMIFS($B$2:$B$3564,$A$2:$A$3564,"="&amp;E1473))</f>
        <v>26.01</v>
      </c>
      <c r="K1473" s="2">
        <f>SUMIFS($J$2:$J$3564,$A$2:$A$3564,"&gt;"&amp;E1473,$A$2:$A$3564,"&lt;="&amp;A1473)</f>
        <v>0</v>
      </c>
      <c r="L1473" s="2">
        <f t="shared" si="181"/>
        <v>0</v>
      </c>
      <c r="M1473" s="2">
        <f t="shared" si="182"/>
        <v>1</v>
      </c>
      <c r="N1473">
        <f t="shared" si="183"/>
        <v>3.6244057691078391</v>
      </c>
    </row>
    <row r="1474" spans="1:14" x14ac:dyDescent="0.3">
      <c r="A1474" s="1">
        <v>40836</v>
      </c>
      <c r="B1474">
        <v>26.8</v>
      </c>
      <c r="D1474">
        <f t="shared" si="176"/>
        <v>4</v>
      </c>
      <c r="E1474" s="1">
        <f t="shared" si="177"/>
        <v>40829</v>
      </c>
      <c r="F1474" s="1">
        <f t="shared" si="178"/>
        <v>40828</v>
      </c>
      <c r="G1474" s="1">
        <f t="shared" si="179"/>
        <v>40827</v>
      </c>
      <c r="H1474" s="1">
        <f t="shared" si="180"/>
        <v>40826</v>
      </c>
      <c r="I1474" s="2">
        <f>IF(SUMIFS($B$2:$B$3564,$A$2:$A$3564,"="&amp;E1474)=0,IF(SUMIFS($B$2:$B$3564,$A$2:$A$3564,"="&amp;F1474)=0,IF(SUMIFS($B$2:$B$3564,$A$2:$A$3564,"="&amp;G1474)=0,SUMIFS($B$2:$B$3564,$A$2:$A$3564,"="&amp;H1474),SUMIFS($B$2:$B$3564,$A$2:$A$3564,"="&amp;G1474)),SUMIFS($B$2:$B$3564,$A$2:$A$3564,"="&amp;F1474)),SUMIFS($B$2:$B$3564,$A$2:$A$3564,"="&amp;E1474))</f>
        <v>26.91</v>
      </c>
      <c r="K1474" s="2">
        <f>SUMIFS($J$2:$J$3564,$A$2:$A$3564,"&gt;"&amp;E1474,$A$2:$A$3564,"&lt;="&amp;A1474)</f>
        <v>0</v>
      </c>
      <c r="L1474" s="2">
        <f t="shared" si="181"/>
        <v>0</v>
      </c>
      <c r="M1474" s="2">
        <f t="shared" si="182"/>
        <v>1</v>
      </c>
      <c r="N1474">
        <f t="shared" si="183"/>
        <v>-0.40960772220034564</v>
      </c>
    </row>
    <row r="1475" spans="1:14" x14ac:dyDescent="0.3">
      <c r="A1475" s="1">
        <v>40837</v>
      </c>
      <c r="B1475">
        <v>26.48</v>
      </c>
      <c r="D1475">
        <f t="shared" ref="D1475:D1538" si="184">WEEKDAY(A1475,2)</f>
        <v>5</v>
      </c>
      <c r="E1475" s="1">
        <f t="shared" si="177"/>
        <v>40830</v>
      </c>
      <c r="F1475" s="1">
        <f t="shared" si="178"/>
        <v>40829</v>
      </c>
      <c r="G1475" s="1">
        <f t="shared" si="179"/>
        <v>40828</v>
      </c>
      <c r="H1475" s="1">
        <f t="shared" si="180"/>
        <v>40827</v>
      </c>
      <c r="I1475" s="2">
        <f>IF(SUMIFS($B$2:$B$3564,$A$2:$A$3564,"="&amp;E1475)=0,IF(SUMIFS($B$2:$B$3564,$A$2:$A$3564,"="&amp;F1475)=0,IF(SUMIFS($B$2:$B$3564,$A$2:$A$3564,"="&amp;G1475)=0,SUMIFS($B$2:$B$3564,$A$2:$A$3564,"="&amp;H1475),SUMIFS($B$2:$B$3564,$A$2:$A$3564,"="&amp;G1475)),SUMIFS($B$2:$B$3564,$A$2:$A$3564,"="&amp;F1475)),SUMIFS($B$2:$B$3564,$A$2:$A$3564,"="&amp;E1475))</f>
        <v>27.93</v>
      </c>
      <c r="K1475" s="2">
        <f>SUMIFS($J$2:$J$3564,$A$2:$A$3564,"&gt;"&amp;E1475,$A$2:$A$3564,"&lt;="&amp;A1475)</f>
        <v>0</v>
      </c>
      <c r="L1475" s="2">
        <f t="shared" si="181"/>
        <v>0</v>
      </c>
      <c r="M1475" s="2">
        <f t="shared" si="182"/>
        <v>1</v>
      </c>
      <c r="N1475">
        <f t="shared" si="183"/>
        <v>-5.3311648888277938</v>
      </c>
    </row>
    <row r="1476" spans="1:14" x14ac:dyDescent="0.3">
      <c r="A1476" s="1">
        <v>40840</v>
      </c>
      <c r="B1476">
        <v>27.1</v>
      </c>
      <c r="D1476">
        <f t="shared" si="184"/>
        <v>1</v>
      </c>
      <c r="E1476" s="1">
        <f t="shared" si="177"/>
        <v>40833</v>
      </c>
      <c r="F1476" s="1">
        <f t="shared" si="178"/>
        <v>40832</v>
      </c>
      <c r="G1476" s="1">
        <f t="shared" si="179"/>
        <v>40831</v>
      </c>
      <c r="H1476" s="1">
        <f t="shared" si="180"/>
        <v>40830</v>
      </c>
      <c r="I1476" s="2">
        <f>IF(SUMIFS($B$2:$B$3564,$A$2:$A$3564,"="&amp;E1476)=0,IF(SUMIFS($B$2:$B$3564,$A$2:$A$3564,"="&amp;F1476)=0,IF(SUMIFS($B$2:$B$3564,$A$2:$A$3564,"="&amp;G1476)=0,SUMIFS($B$2:$B$3564,$A$2:$A$3564,"="&amp;H1476),SUMIFS($B$2:$B$3564,$A$2:$A$3564,"="&amp;G1476)),SUMIFS($B$2:$B$3564,$A$2:$A$3564,"="&amp;F1476)),SUMIFS($B$2:$B$3564,$A$2:$A$3564,"="&amp;E1476))</f>
        <v>27.79</v>
      </c>
      <c r="K1476" s="2">
        <f>SUMIFS($J$2:$J$3564,$A$2:$A$3564,"&gt;"&amp;E1476,$A$2:$A$3564,"&lt;="&amp;A1476)</f>
        <v>0</v>
      </c>
      <c r="L1476" s="2">
        <f t="shared" si="181"/>
        <v>0</v>
      </c>
      <c r="M1476" s="2">
        <f t="shared" si="182"/>
        <v>1</v>
      </c>
      <c r="N1476">
        <f t="shared" si="183"/>
        <v>-2.5142515868757083</v>
      </c>
    </row>
    <row r="1477" spans="1:14" x14ac:dyDescent="0.3">
      <c r="A1477" s="1">
        <v>40841</v>
      </c>
      <c r="B1477">
        <v>26.94</v>
      </c>
      <c r="D1477">
        <f t="shared" si="184"/>
        <v>2</v>
      </c>
      <c r="E1477" s="1">
        <f t="shared" si="177"/>
        <v>40834</v>
      </c>
      <c r="F1477" s="1">
        <f t="shared" si="178"/>
        <v>40833</v>
      </c>
      <c r="G1477" s="1">
        <f t="shared" si="179"/>
        <v>40832</v>
      </c>
      <c r="H1477" s="1">
        <f t="shared" si="180"/>
        <v>40831</v>
      </c>
      <c r="I1477" s="2">
        <f>IF(SUMIFS($B$2:$B$3564,$A$2:$A$3564,"="&amp;E1477)=0,IF(SUMIFS($B$2:$B$3564,$A$2:$A$3564,"="&amp;F1477)=0,IF(SUMIFS($B$2:$B$3564,$A$2:$A$3564,"="&amp;G1477)=0,SUMIFS($B$2:$B$3564,$A$2:$A$3564,"="&amp;H1477),SUMIFS($B$2:$B$3564,$A$2:$A$3564,"="&amp;G1477)),SUMIFS($B$2:$B$3564,$A$2:$A$3564,"="&amp;F1477)),SUMIFS($B$2:$B$3564,$A$2:$A$3564,"="&amp;E1477))</f>
        <v>27.85</v>
      </c>
      <c r="K1477" s="2">
        <f>SUMIFS($J$2:$J$3564,$A$2:$A$3564,"&gt;"&amp;E1477,$A$2:$A$3564,"&lt;="&amp;A1477)</f>
        <v>0</v>
      </c>
      <c r="L1477" s="2">
        <f t="shared" si="181"/>
        <v>0</v>
      </c>
      <c r="M1477" s="2">
        <f t="shared" si="182"/>
        <v>1</v>
      </c>
      <c r="N1477">
        <f t="shared" si="183"/>
        <v>-3.3220795391075106</v>
      </c>
    </row>
    <row r="1478" spans="1:14" x14ac:dyDescent="0.3">
      <c r="A1478" s="1">
        <v>40842</v>
      </c>
      <c r="B1478">
        <v>26.35</v>
      </c>
      <c r="D1478">
        <f t="shared" si="184"/>
        <v>3</v>
      </c>
      <c r="E1478" s="1">
        <f t="shared" si="177"/>
        <v>40835</v>
      </c>
      <c r="F1478" s="1">
        <f t="shared" si="178"/>
        <v>40834</v>
      </c>
      <c r="G1478" s="1">
        <f t="shared" si="179"/>
        <v>40833</v>
      </c>
      <c r="H1478" s="1">
        <f t="shared" si="180"/>
        <v>40832</v>
      </c>
      <c r="I1478" s="2">
        <f>IF(SUMIFS($B$2:$B$3564,$A$2:$A$3564,"="&amp;E1478)=0,IF(SUMIFS($B$2:$B$3564,$A$2:$A$3564,"="&amp;F1478)=0,IF(SUMIFS($B$2:$B$3564,$A$2:$A$3564,"="&amp;G1478)=0,SUMIFS($B$2:$B$3564,$A$2:$A$3564,"="&amp;H1478),SUMIFS($B$2:$B$3564,$A$2:$A$3564,"="&amp;G1478)),SUMIFS($B$2:$B$3564,$A$2:$A$3564,"="&amp;F1478)),SUMIFS($B$2:$B$3564,$A$2:$A$3564,"="&amp;E1478))</f>
        <v>26.97</v>
      </c>
      <c r="K1478" s="2">
        <f>SUMIFS($J$2:$J$3564,$A$2:$A$3564,"&gt;"&amp;E1478,$A$2:$A$3564,"&lt;="&amp;A1478)</f>
        <v>0</v>
      </c>
      <c r="L1478" s="2">
        <f t="shared" si="181"/>
        <v>0</v>
      </c>
      <c r="M1478" s="2">
        <f t="shared" si="182"/>
        <v>1</v>
      </c>
      <c r="N1478">
        <f t="shared" si="183"/>
        <v>-2.3256862164267122</v>
      </c>
    </row>
    <row r="1479" spans="1:14" x14ac:dyDescent="0.3">
      <c r="A1479" s="1">
        <v>40843</v>
      </c>
      <c r="B1479">
        <v>26.86</v>
      </c>
      <c r="D1479">
        <f t="shared" si="184"/>
        <v>4</v>
      </c>
      <c r="E1479" s="1">
        <f t="shared" si="177"/>
        <v>40836</v>
      </c>
      <c r="F1479" s="1">
        <f t="shared" si="178"/>
        <v>40835</v>
      </c>
      <c r="G1479" s="1">
        <f t="shared" si="179"/>
        <v>40834</v>
      </c>
      <c r="H1479" s="1">
        <f t="shared" si="180"/>
        <v>40833</v>
      </c>
      <c r="I1479" s="2">
        <f>IF(SUMIFS($B$2:$B$3564,$A$2:$A$3564,"="&amp;E1479)=0,IF(SUMIFS($B$2:$B$3564,$A$2:$A$3564,"="&amp;F1479)=0,IF(SUMIFS($B$2:$B$3564,$A$2:$A$3564,"="&amp;G1479)=0,SUMIFS($B$2:$B$3564,$A$2:$A$3564,"="&amp;H1479),SUMIFS($B$2:$B$3564,$A$2:$A$3564,"="&amp;G1479)),SUMIFS($B$2:$B$3564,$A$2:$A$3564,"="&amp;F1479)),SUMIFS($B$2:$B$3564,$A$2:$A$3564,"="&amp;E1479))</f>
        <v>26.8</v>
      </c>
      <c r="K1479" s="2">
        <f>SUMIFS($J$2:$J$3564,$A$2:$A$3564,"&gt;"&amp;E1479,$A$2:$A$3564,"&lt;="&amp;A1479)</f>
        <v>0</v>
      </c>
      <c r="L1479" s="2">
        <f t="shared" si="181"/>
        <v>0</v>
      </c>
      <c r="M1479" s="2">
        <f t="shared" si="182"/>
        <v>1</v>
      </c>
      <c r="N1479">
        <f t="shared" si="183"/>
        <v>0.22363035782805166</v>
      </c>
    </row>
    <row r="1480" spans="1:14" x14ac:dyDescent="0.3">
      <c r="A1480" s="1">
        <v>40844</v>
      </c>
      <c r="B1480">
        <v>26.15</v>
      </c>
      <c r="D1480">
        <f t="shared" si="184"/>
        <v>5</v>
      </c>
      <c r="E1480" s="1">
        <f t="shared" ref="E1480:E1543" si="185">A1480-7</f>
        <v>40837</v>
      </c>
      <c r="F1480" s="1">
        <f t="shared" si="178"/>
        <v>40836</v>
      </c>
      <c r="G1480" s="1">
        <f t="shared" si="179"/>
        <v>40835</v>
      </c>
      <c r="H1480" s="1">
        <f t="shared" si="180"/>
        <v>40834</v>
      </c>
      <c r="I1480" s="2">
        <f>IF(SUMIFS($B$2:$B$3564,$A$2:$A$3564,"="&amp;E1480)=0,IF(SUMIFS($B$2:$B$3564,$A$2:$A$3564,"="&amp;F1480)=0,IF(SUMIFS($B$2:$B$3564,$A$2:$A$3564,"="&amp;G1480)=0,SUMIFS($B$2:$B$3564,$A$2:$A$3564,"="&amp;H1480),SUMIFS($B$2:$B$3564,$A$2:$A$3564,"="&amp;G1480)),SUMIFS($B$2:$B$3564,$A$2:$A$3564,"="&amp;F1480)),SUMIFS($B$2:$B$3564,$A$2:$A$3564,"="&amp;E1480))</f>
        <v>26.48</v>
      </c>
      <c r="K1480" s="2">
        <f>SUMIFS($J$2:$J$3564,$A$2:$A$3564,"&gt;"&amp;E1480,$A$2:$A$3564,"&lt;="&amp;A1480)</f>
        <v>0</v>
      </c>
      <c r="L1480" s="2">
        <f t="shared" si="181"/>
        <v>0</v>
      </c>
      <c r="M1480" s="2">
        <f t="shared" si="182"/>
        <v>1</v>
      </c>
      <c r="N1480">
        <f t="shared" si="183"/>
        <v>-1.2540540557875575</v>
      </c>
    </row>
    <row r="1481" spans="1:14" x14ac:dyDescent="0.3">
      <c r="A1481" s="1">
        <v>40847</v>
      </c>
      <c r="B1481">
        <v>25.77</v>
      </c>
      <c r="D1481">
        <f t="shared" si="184"/>
        <v>1</v>
      </c>
      <c r="E1481" s="1">
        <f t="shared" si="185"/>
        <v>40840</v>
      </c>
      <c r="F1481" s="1">
        <f t="shared" ref="F1481:F1544" si="186">E1481-1</f>
        <v>40839</v>
      </c>
      <c r="G1481" s="1">
        <f t="shared" ref="G1481:G1544" si="187">E1481-2</f>
        <v>40838</v>
      </c>
      <c r="H1481" s="1">
        <f t="shared" ref="H1481:H1544" si="188">E1481-3</f>
        <v>40837</v>
      </c>
      <c r="I1481" s="2">
        <f>IF(SUMIFS($B$2:$B$3564,$A$2:$A$3564,"="&amp;E1481)=0,IF(SUMIFS($B$2:$B$3564,$A$2:$A$3564,"="&amp;F1481)=0,IF(SUMIFS($B$2:$B$3564,$A$2:$A$3564,"="&amp;G1481)=0,SUMIFS($B$2:$B$3564,$A$2:$A$3564,"="&amp;H1481),SUMIFS($B$2:$B$3564,$A$2:$A$3564,"="&amp;G1481)),SUMIFS($B$2:$B$3564,$A$2:$A$3564,"="&amp;F1481)),SUMIFS($B$2:$B$3564,$A$2:$A$3564,"="&amp;E1481))</f>
        <v>27.1</v>
      </c>
      <c r="K1481" s="2">
        <f>SUMIFS($J$2:$J$3564,$A$2:$A$3564,"&gt;"&amp;E1481,$A$2:$A$3564,"&lt;="&amp;A1481)</f>
        <v>0</v>
      </c>
      <c r="L1481" s="2">
        <f t="shared" si="181"/>
        <v>0</v>
      </c>
      <c r="M1481" s="2">
        <f t="shared" si="182"/>
        <v>1</v>
      </c>
      <c r="N1481">
        <f t="shared" si="183"/>
        <v>-5.0322703221381637</v>
      </c>
    </row>
    <row r="1482" spans="1:14" x14ac:dyDescent="0.3">
      <c r="A1482" s="1">
        <v>40848</v>
      </c>
      <c r="B1482">
        <v>25.34</v>
      </c>
      <c r="D1482">
        <f t="shared" si="184"/>
        <v>2</v>
      </c>
      <c r="E1482" s="1">
        <f t="shared" si="185"/>
        <v>40841</v>
      </c>
      <c r="F1482" s="1">
        <f t="shared" si="186"/>
        <v>40840</v>
      </c>
      <c r="G1482" s="1">
        <f t="shared" si="187"/>
        <v>40839</v>
      </c>
      <c r="H1482" s="1">
        <f t="shared" si="188"/>
        <v>40838</v>
      </c>
      <c r="I1482" s="2">
        <f>IF(SUMIFS($B$2:$B$3564,$A$2:$A$3564,"="&amp;E1482)=0,IF(SUMIFS($B$2:$B$3564,$A$2:$A$3564,"="&amp;F1482)=0,IF(SUMIFS($B$2:$B$3564,$A$2:$A$3564,"="&amp;G1482)=0,SUMIFS($B$2:$B$3564,$A$2:$A$3564,"="&amp;H1482),SUMIFS($B$2:$B$3564,$A$2:$A$3564,"="&amp;G1482)),SUMIFS($B$2:$B$3564,$A$2:$A$3564,"="&amp;F1482)),SUMIFS($B$2:$B$3564,$A$2:$A$3564,"="&amp;E1482))</f>
        <v>26.94</v>
      </c>
      <c r="K1482" s="2">
        <f>SUMIFS($J$2:$J$3564,$A$2:$A$3564,"&gt;"&amp;E1482,$A$2:$A$3564,"&lt;="&amp;A1482)</f>
        <v>0</v>
      </c>
      <c r="L1482" s="2">
        <f t="shared" ref="L1482:L1545" si="189">IF(K1482&lt;&gt;0,LOOKUP(K1482,C1476:C1482,B1476:B1482),0)</f>
        <v>0</v>
      </c>
      <c r="M1482" s="2">
        <f t="shared" ref="M1482:M1545" si="190">IF(K1482&lt;&gt;0,L1482/K1482,1)</f>
        <v>1</v>
      </c>
      <c r="N1482">
        <f t="shared" ref="N1482:N1545" si="191">LN(B1482*M1482/I1482)*100</f>
        <v>-6.1227996089224952</v>
      </c>
    </row>
    <row r="1483" spans="1:14" x14ac:dyDescent="0.3">
      <c r="A1483" s="1">
        <v>40849</v>
      </c>
      <c r="B1483">
        <v>25.42</v>
      </c>
      <c r="D1483">
        <f t="shared" si="184"/>
        <v>3</v>
      </c>
      <c r="E1483" s="1">
        <f t="shared" si="185"/>
        <v>40842</v>
      </c>
      <c r="F1483" s="1">
        <f t="shared" si="186"/>
        <v>40841</v>
      </c>
      <c r="G1483" s="1">
        <f t="shared" si="187"/>
        <v>40840</v>
      </c>
      <c r="H1483" s="1">
        <f t="shared" si="188"/>
        <v>40839</v>
      </c>
      <c r="I1483" s="2">
        <f>IF(SUMIFS($B$2:$B$3564,$A$2:$A$3564,"="&amp;E1483)=0,IF(SUMIFS($B$2:$B$3564,$A$2:$A$3564,"="&amp;F1483)=0,IF(SUMIFS($B$2:$B$3564,$A$2:$A$3564,"="&amp;G1483)=0,SUMIFS($B$2:$B$3564,$A$2:$A$3564,"="&amp;H1483),SUMIFS($B$2:$B$3564,$A$2:$A$3564,"="&amp;G1483)),SUMIFS($B$2:$B$3564,$A$2:$A$3564,"="&amp;F1483)),SUMIFS($B$2:$B$3564,$A$2:$A$3564,"="&amp;E1483))</f>
        <v>26.35</v>
      </c>
      <c r="K1483" s="2">
        <f>SUMIFS($J$2:$J$3564,$A$2:$A$3564,"&gt;"&amp;E1483,$A$2:$A$3564,"&lt;="&amp;A1483)</f>
        <v>0</v>
      </c>
      <c r="L1483" s="2">
        <f t="shared" si="189"/>
        <v>0</v>
      </c>
      <c r="M1483" s="2">
        <f t="shared" si="190"/>
        <v>1</v>
      </c>
      <c r="N1483">
        <f t="shared" si="191"/>
        <v>-3.5932009226063331</v>
      </c>
    </row>
    <row r="1484" spans="1:14" x14ac:dyDescent="0.3">
      <c r="A1484" s="1">
        <v>40850</v>
      </c>
      <c r="B1484">
        <v>25.65</v>
      </c>
      <c r="D1484">
        <f t="shared" si="184"/>
        <v>4</v>
      </c>
      <c r="E1484" s="1">
        <f t="shared" si="185"/>
        <v>40843</v>
      </c>
      <c r="F1484" s="1">
        <f t="shared" si="186"/>
        <v>40842</v>
      </c>
      <c r="G1484" s="1">
        <f t="shared" si="187"/>
        <v>40841</v>
      </c>
      <c r="H1484" s="1">
        <f t="shared" si="188"/>
        <v>40840</v>
      </c>
      <c r="I1484" s="2">
        <f>IF(SUMIFS($B$2:$B$3564,$A$2:$A$3564,"="&amp;E1484)=0,IF(SUMIFS($B$2:$B$3564,$A$2:$A$3564,"="&amp;F1484)=0,IF(SUMIFS($B$2:$B$3564,$A$2:$A$3564,"="&amp;G1484)=0,SUMIFS($B$2:$B$3564,$A$2:$A$3564,"="&amp;H1484),SUMIFS($B$2:$B$3564,$A$2:$A$3564,"="&amp;G1484)),SUMIFS($B$2:$B$3564,$A$2:$A$3564,"="&amp;F1484)),SUMIFS($B$2:$B$3564,$A$2:$A$3564,"="&amp;E1484))</f>
        <v>26.86</v>
      </c>
      <c r="K1484" s="2">
        <f>SUMIFS($J$2:$J$3564,$A$2:$A$3564,"&gt;"&amp;E1484,$A$2:$A$3564,"&lt;="&amp;A1484)</f>
        <v>0</v>
      </c>
      <c r="L1484" s="2">
        <f t="shared" si="189"/>
        <v>0</v>
      </c>
      <c r="M1484" s="2">
        <f t="shared" si="190"/>
        <v>1</v>
      </c>
      <c r="N1484">
        <f t="shared" si="191"/>
        <v>-4.609461947831301</v>
      </c>
    </row>
    <row r="1485" spans="1:14" x14ac:dyDescent="0.3">
      <c r="A1485" s="1">
        <v>40851</v>
      </c>
      <c r="B1485">
        <v>25.57</v>
      </c>
      <c r="D1485">
        <f t="shared" si="184"/>
        <v>5</v>
      </c>
      <c r="E1485" s="1">
        <f t="shared" si="185"/>
        <v>40844</v>
      </c>
      <c r="F1485" s="1">
        <f t="shared" si="186"/>
        <v>40843</v>
      </c>
      <c r="G1485" s="1">
        <f t="shared" si="187"/>
        <v>40842</v>
      </c>
      <c r="H1485" s="1">
        <f t="shared" si="188"/>
        <v>40841</v>
      </c>
      <c r="I1485" s="2">
        <f>IF(SUMIFS($B$2:$B$3564,$A$2:$A$3564,"="&amp;E1485)=0,IF(SUMIFS($B$2:$B$3564,$A$2:$A$3564,"="&amp;F1485)=0,IF(SUMIFS($B$2:$B$3564,$A$2:$A$3564,"="&amp;G1485)=0,SUMIFS($B$2:$B$3564,$A$2:$A$3564,"="&amp;H1485),SUMIFS($B$2:$B$3564,$A$2:$A$3564,"="&amp;G1485)),SUMIFS($B$2:$B$3564,$A$2:$A$3564,"="&amp;F1485)),SUMIFS($B$2:$B$3564,$A$2:$A$3564,"="&amp;E1485))</f>
        <v>26.15</v>
      </c>
      <c r="K1485" s="2">
        <f>SUMIFS($J$2:$J$3564,$A$2:$A$3564,"&gt;"&amp;E1485,$A$2:$A$3564,"&lt;="&amp;A1485)</f>
        <v>0</v>
      </c>
      <c r="L1485" s="2">
        <f t="shared" si="189"/>
        <v>0</v>
      </c>
      <c r="M1485" s="2">
        <f t="shared" si="190"/>
        <v>1</v>
      </c>
      <c r="N1485">
        <f t="shared" si="191"/>
        <v>-2.2429401207836634</v>
      </c>
    </row>
    <row r="1486" spans="1:14" x14ac:dyDescent="0.3">
      <c r="A1486" s="1">
        <v>40854</v>
      </c>
      <c r="B1486">
        <v>25.32</v>
      </c>
      <c r="D1486">
        <f t="shared" si="184"/>
        <v>1</v>
      </c>
      <c r="E1486" s="1">
        <f t="shared" si="185"/>
        <v>40847</v>
      </c>
      <c r="F1486" s="1">
        <f t="shared" si="186"/>
        <v>40846</v>
      </c>
      <c r="G1486" s="1">
        <f t="shared" si="187"/>
        <v>40845</v>
      </c>
      <c r="H1486" s="1">
        <f t="shared" si="188"/>
        <v>40844</v>
      </c>
      <c r="I1486" s="2">
        <f>IF(SUMIFS($B$2:$B$3564,$A$2:$A$3564,"="&amp;E1486)=0,IF(SUMIFS($B$2:$B$3564,$A$2:$A$3564,"="&amp;F1486)=0,IF(SUMIFS($B$2:$B$3564,$A$2:$A$3564,"="&amp;G1486)=0,SUMIFS($B$2:$B$3564,$A$2:$A$3564,"="&amp;H1486),SUMIFS($B$2:$B$3564,$A$2:$A$3564,"="&amp;G1486)),SUMIFS($B$2:$B$3564,$A$2:$A$3564,"="&amp;F1486)),SUMIFS($B$2:$B$3564,$A$2:$A$3564,"="&amp;E1486))</f>
        <v>25.77</v>
      </c>
      <c r="K1486" s="2">
        <f>SUMIFS($J$2:$J$3564,$A$2:$A$3564,"&gt;"&amp;E1486,$A$2:$A$3564,"&lt;="&amp;A1486)</f>
        <v>0</v>
      </c>
      <c r="L1486" s="2">
        <f t="shared" si="189"/>
        <v>0</v>
      </c>
      <c r="M1486" s="2">
        <f t="shared" si="190"/>
        <v>1</v>
      </c>
      <c r="N1486">
        <f t="shared" si="191"/>
        <v>-1.7616427388298204</v>
      </c>
    </row>
    <row r="1487" spans="1:14" x14ac:dyDescent="0.3">
      <c r="A1487" s="1">
        <v>40855</v>
      </c>
      <c r="B1487">
        <v>25.91</v>
      </c>
      <c r="D1487">
        <f t="shared" si="184"/>
        <v>2</v>
      </c>
      <c r="E1487" s="1">
        <f t="shared" si="185"/>
        <v>40848</v>
      </c>
      <c r="F1487" s="1">
        <f t="shared" si="186"/>
        <v>40847</v>
      </c>
      <c r="G1487" s="1">
        <f t="shared" si="187"/>
        <v>40846</v>
      </c>
      <c r="H1487" s="1">
        <f t="shared" si="188"/>
        <v>40845</v>
      </c>
      <c r="I1487" s="2">
        <f>IF(SUMIFS($B$2:$B$3564,$A$2:$A$3564,"="&amp;E1487)=0,IF(SUMIFS($B$2:$B$3564,$A$2:$A$3564,"="&amp;F1487)=0,IF(SUMIFS($B$2:$B$3564,$A$2:$A$3564,"="&amp;G1487)=0,SUMIFS($B$2:$B$3564,$A$2:$A$3564,"="&amp;H1487),SUMIFS($B$2:$B$3564,$A$2:$A$3564,"="&amp;G1487)),SUMIFS($B$2:$B$3564,$A$2:$A$3564,"="&amp;F1487)),SUMIFS($B$2:$B$3564,$A$2:$A$3564,"="&amp;E1487))</f>
        <v>25.34</v>
      </c>
      <c r="K1487" s="2">
        <f>SUMIFS($J$2:$J$3564,$A$2:$A$3564,"&gt;"&amp;E1487,$A$2:$A$3564,"&lt;="&amp;A1487)</f>
        <v>0</v>
      </c>
      <c r="L1487" s="2">
        <f t="shared" si="189"/>
        <v>0</v>
      </c>
      <c r="M1487" s="2">
        <f t="shared" si="190"/>
        <v>1</v>
      </c>
      <c r="N1487">
        <f t="shared" si="191"/>
        <v>2.2244819681025518</v>
      </c>
    </row>
    <row r="1488" spans="1:14" x14ac:dyDescent="0.3">
      <c r="A1488" s="1">
        <v>40856</v>
      </c>
      <c r="B1488">
        <v>25.36</v>
      </c>
      <c r="D1488">
        <f t="shared" si="184"/>
        <v>3</v>
      </c>
      <c r="E1488" s="1">
        <f t="shared" si="185"/>
        <v>40849</v>
      </c>
      <c r="F1488" s="1">
        <f t="shared" si="186"/>
        <v>40848</v>
      </c>
      <c r="G1488" s="1">
        <f t="shared" si="187"/>
        <v>40847</v>
      </c>
      <c r="H1488" s="1">
        <f t="shared" si="188"/>
        <v>40846</v>
      </c>
      <c r="I1488" s="2">
        <f>IF(SUMIFS($B$2:$B$3564,$A$2:$A$3564,"="&amp;E1488)=0,IF(SUMIFS($B$2:$B$3564,$A$2:$A$3564,"="&amp;F1488)=0,IF(SUMIFS($B$2:$B$3564,$A$2:$A$3564,"="&amp;G1488)=0,SUMIFS($B$2:$B$3564,$A$2:$A$3564,"="&amp;H1488),SUMIFS($B$2:$B$3564,$A$2:$A$3564,"="&amp;G1488)),SUMIFS($B$2:$B$3564,$A$2:$A$3564,"="&amp;F1488)),SUMIFS($B$2:$B$3564,$A$2:$A$3564,"="&amp;E1488))</f>
        <v>25.42</v>
      </c>
      <c r="K1488" s="2">
        <f>SUMIFS($J$2:$J$3564,$A$2:$A$3564,"&gt;"&amp;E1488,$A$2:$A$3564,"&lt;="&amp;A1488)</f>
        <v>0</v>
      </c>
      <c r="L1488" s="2">
        <f t="shared" si="189"/>
        <v>0</v>
      </c>
      <c r="M1488" s="2">
        <f t="shared" si="190"/>
        <v>1</v>
      </c>
      <c r="N1488">
        <f t="shared" si="191"/>
        <v>-0.23631361922828906</v>
      </c>
    </row>
    <row r="1489" spans="1:14" x14ac:dyDescent="0.3">
      <c r="A1489" s="1">
        <v>40857</v>
      </c>
      <c r="B1489">
        <v>25.39</v>
      </c>
      <c r="D1489">
        <f t="shared" si="184"/>
        <v>4</v>
      </c>
      <c r="E1489" s="1">
        <f t="shared" si="185"/>
        <v>40850</v>
      </c>
      <c r="F1489" s="1">
        <f t="shared" si="186"/>
        <v>40849</v>
      </c>
      <c r="G1489" s="1">
        <f t="shared" si="187"/>
        <v>40848</v>
      </c>
      <c r="H1489" s="1">
        <f t="shared" si="188"/>
        <v>40847</v>
      </c>
      <c r="I1489" s="2">
        <f>IF(SUMIFS($B$2:$B$3564,$A$2:$A$3564,"="&amp;E1489)=0,IF(SUMIFS($B$2:$B$3564,$A$2:$A$3564,"="&amp;F1489)=0,IF(SUMIFS($B$2:$B$3564,$A$2:$A$3564,"="&amp;G1489)=0,SUMIFS($B$2:$B$3564,$A$2:$A$3564,"="&amp;H1489),SUMIFS($B$2:$B$3564,$A$2:$A$3564,"="&amp;G1489)),SUMIFS($B$2:$B$3564,$A$2:$A$3564,"="&amp;F1489)),SUMIFS($B$2:$B$3564,$A$2:$A$3564,"="&amp;E1489))</f>
        <v>25.65</v>
      </c>
      <c r="K1489" s="2">
        <f>SUMIFS($J$2:$J$3564,$A$2:$A$3564,"&gt;"&amp;E1489,$A$2:$A$3564,"&lt;="&amp;A1489)</f>
        <v>0</v>
      </c>
      <c r="L1489" s="2">
        <f t="shared" si="189"/>
        <v>0</v>
      </c>
      <c r="M1489" s="2">
        <f t="shared" si="190"/>
        <v>1</v>
      </c>
      <c r="N1489">
        <f t="shared" si="191"/>
        <v>-1.0188175900191407</v>
      </c>
    </row>
    <row r="1490" spans="1:14" x14ac:dyDescent="0.3">
      <c r="A1490" s="1">
        <v>40858</v>
      </c>
      <c r="B1490">
        <v>25</v>
      </c>
      <c r="D1490">
        <f t="shared" si="184"/>
        <v>5</v>
      </c>
      <c r="E1490" s="1">
        <f t="shared" si="185"/>
        <v>40851</v>
      </c>
      <c r="F1490" s="1">
        <f t="shared" si="186"/>
        <v>40850</v>
      </c>
      <c r="G1490" s="1">
        <f t="shared" si="187"/>
        <v>40849</v>
      </c>
      <c r="H1490" s="1">
        <f t="shared" si="188"/>
        <v>40848</v>
      </c>
      <c r="I1490" s="2">
        <f>IF(SUMIFS($B$2:$B$3564,$A$2:$A$3564,"="&amp;E1490)=0,IF(SUMIFS($B$2:$B$3564,$A$2:$A$3564,"="&amp;F1490)=0,IF(SUMIFS($B$2:$B$3564,$A$2:$A$3564,"="&amp;G1490)=0,SUMIFS($B$2:$B$3564,$A$2:$A$3564,"="&amp;H1490),SUMIFS($B$2:$B$3564,$A$2:$A$3564,"="&amp;G1490)),SUMIFS($B$2:$B$3564,$A$2:$A$3564,"="&amp;F1490)),SUMIFS($B$2:$B$3564,$A$2:$A$3564,"="&amp;E1490))</f>
        <v>25.57</v>
      </c>
      <c r="K1490" s="2">
        <f>SUMIFS($J$2:$J$3564,$A$2:$A$3564,"&gt;"&amp;E1490,$A$2:$A$3564,"&lt;="&amp;A1490)</f>
        <v>0</v>
      </c>
      <c r="L1490" s="2">
        <f t="shared" si="189"/>
        <v>0</v>
      </c>
      <c r="M1490" s="2">
        <f t="shared" si="190"/>
        <v>1</v>
      </c>
      <c r="N1490">
        <f t="shared" si="191"/>
        <v>-2.2543964434894534</v>
      </c>
    </row>
    <row r="1491" spans="1:14" x14ac:dyDescent="0.3">
      <c r="A1491" s="1">
        <v>40861</v>
      </c>
      <c r="B1491">
        <v>24.75</v>
      </c>
      <c r="D1491">
        <f t="shared" si="184"/>
        <v>1</v>
      </c>
      <c r="E1491" s="1">
        <f t="shared" si="185"/>
        <v>40854</v>
      </c>
      <c r="F1491" s="1">
        <f t="shared" si="186"/>
        <v>40853</v>
      </c>
      <c r="G1491" s="1">
        <f t="shared" si="187"/>
        <v>40852</v>
      </c>
      <c r="H1491" s="1">
        <f t="shared" si="188"/>
        <v>40851</v>
      </c>
      <c r="I1491" s="2">
        <f>IF(SUMIFS($B$2:$B$3564,$A$2:$A$3564,"="&amp;E1491)=0,IF(SUMIFS($B$2:$B$3564,$A$2:$A$3564,"="&amp;F1491)=0,IF(SUMIFS($B$2:$B$3564,$A$2:$A$3564,"="&amp;G1491)=0,SUMIFS($B$2:$B$3564,$A$2:$A$3564,"="&amp;H1491),SUMIFS($B$2:$B$3564,$A$2:$A$3564,"="&amp;G1491)),SUMIFS($B$2:$B$3564,$A$2:$A$3564,"="&amp;F1491)),SUMIFS($B$2:$B$3564,$A$2:$A$3564,"="&amp;E1491))</f>
        <v>25.32</v>
      </c>
      <c r="K1491" s="2">
        <f>SUMIFS($J$2:$J$3564,$A$2:$A$3564,"&gt;"&amp;E1491,$A$2:$A$3564,"&lt;="&amp;A1491)</f>
        <v>0</v>
      </c>
      <c r="L1491" s="2">
        <f t="shared" si="189"/>
        <v>0</v>
      </c>
      <c r="M1491" s="2">
        <f t="shared" si="190"/>
        <v>1</v>
      </c>
      <c r="N1491">
        <f t="shared" si="191"/>
        <v>-2.2769108261276112</v>
      </c>
    </row>
    <row r="1492" spans="1:14" x14ac:dyDescent="0.3">
      <c r="A1492" s="1">
        <v>40862</v>
      </c>
      <c r="B1492">
        <v>24.81</v>
      </c>
      <c r="D1492">
        <f t="shared" si="184"/>
        <v>2</v>
      </c>
      <c r="E1492" s="1">
        <f t="shared" si="185"/>
        <v>40855</v>
      </c>
      <c r="F1492" s="1">
        <f t="shared" si="186"/>
        <v>40854</v>
      </c>
      <c r="G1492" s="1">
        <f t="shared" si="187"/>
        <v>40853</v>
      </c>
      <c r="H1492" s="1">
        <f t="shared" si="188"/>
        <v>40852</v>
      </c>
      <c r="I1492" s="2">
        <f>IF(SUMIFS($B$2:$B$3564,$A$2:$A$3564,"="&amp;E1492)=0,IF(SUMIFS($B$2:$B$3564,$A$2:$A$3564,"="&amp;F1492)=0,IF(SUMIFS($B$2:$B$3564,$A$2:$A$3564,"="&amp;G1492)=0,SUMIFS($B$2:$B$3564,$A$2:$A$3564,"="&amp;H1492),SUMIFS($B$2:$B$3564,$A$2:$A$3564,"="&amp;G1492)),SUMIFS($B$2:$B$3564,$A$2:$A$3564,"="&amp;F1492)),SUMIFS($B$2:$B$3564,$A$2:$A$3564,"="&amp;E1492))</f>
        <v>25.91</v>
      </c>
      <c r="K1492" s="2">
        <f>SUMIFS($J$2:$J$3564,$A$2:$A$3564,"&gt;"&amp;E1492,$A$2:$A$3564,"&lt;="&amp;A1492)</f>
        <v>0</v>
      </c>
      <c r="L1492" s="2">
        <f t="shared" si="189"/>
        <v>0</v>
      </c>
      <c r="M1492" s="2">
        <f t="shared" si="190"/>
        <v>1</v>
      </c>
      <c r="N1492">
        <f t="shared" si="191"/>
        <v>-4.3382196870309047</v>
      </c>
    </row>
    <row r="1493" spans="1:14" x14ac:dyDescent="0.3">
      <c r="A1493" s="1">
        <v>40863</v>
      </c>
      <c r="B1493">
        <v>24.52</v>
      </c>
      <c r="D1493">
        <f t="shared" si="184"/>
        <v>3</v>
      </c>
      <c r="E1493" s="1">
        <f t="shared" si="185"/>
        <v>40856</v>
      </c>
      <c r="F1493" s="1">
        <f t="shared" si="186"/>
        <v>40855</v>
      </c>
      <c r="G1493" s="1">
        <f t="shared" si="187"/>
        <v>40854</v>
      </c>
      <c r="H1493" s="1">
        <f t="shared" si="188"/>
        <v>40853</v>
      </c>
      <c r="I1493" s="2">
        <f>IF(SUMIFS($B$2:$B$3564,$A$2:$A$3564,"="&amp;E1493)=0,IF(SUMIFS($B$2:$B$3564,$A$2:$A$3564,"="&amp;F1493)=0,IF(SUMIFS($B$2:$B$3564,$A$2:$A$3564,"="&amp;G1493)=0,SUMIFS($B$2:$B$3564,$A$2:$A$3564,"="&amp;H1493),SUMIFS($B$2:$B$3564,$A$2:$A$3564,"="&amp;G1493)),SUMIFS($B$2:$B$3564,$A$2:$A$3564,"="&amp;F1493)),SUMIFS($B$2:$B$3564,$A$2:$A$3564,"="&amp;E1493))</f>
        <v>25.36</v>
      </c>
      <c r="K1493" s="2">
        <f>SUMIFS($J$2:$J$3564,$A$2:$A$3564,"&gt;"&amp;E1493,$A$2:$A$3564,"&lt;="&amp;A1493)</f>
        <v>0</v>
      </c>
      <c r="L1493" s="2">
        <f t="shared" si="189"/>
        <v>0</v>
      </c>
      <c r="M1493" s="2">
        <f t="shared" si="190"/>
        <v>1</v>
      </c>
      <c r="N1493">
        <f t="shared" si="191"/>
        <v>-3.3684018501014537</v>
      </c>
    </row>
    <row r="1494" spans="1:14" x14ac:dyDescent="0.3">
      <c r="A1494" s="1">
        <v>40864</v>
      </c>
      <c r="B1494">
        <v>24.04</v>
      </c>
      <c r="D1494">
        <f t="shared" si="184"/>
        <v>4</v>
      </c>
      <c r="E1494" s="1">
        <f t="shared" si="185"/>
        <v>40857</v>
      </c>
      <c r="F1494" s="1">
        <f t="shared" si="186"/>
        <v>40856</v>
      </c>
      <c r="G1494" s="1">
        <f t="shared" si="187"/>
        <v>40855</v>
      </c>
      <c r="H1494" s="1">
        <f t="shared" si="188"/>
        <v>40854</v>
      </c>
      <c r="I1494" s="2">
        <f>IF(SUMIFS($B$2:$B$3564,$A$2:$A$3564,"="&amp;E1494)=0,IF(SUMIFS($B$2:$B$3564,$A$2:$A$3564,"="&amp;F1494)=0,IF(SUMIFS($B$2:$B$3564,$A$2:$A$3564,"="&amp;G1494)=0,SUMIFS($B$2:$B$3564,$A$2:$A$3564,"="&amp;H1494),SUMIFS($B$2:$B$3564,$A$2:$A$3564,"="&amp;G1494)),SUMIFS($B$2:$B$3564,$A$2:$A$3564,"="&amp;F1494)),SUMIFS($B$2:$B$3564,$A$2:$A$3564,"="&amp;E1494))</f>
        <v>25.39</v>
      </c>
      <c r="K1494" s="2">
        <f>SUMIFS($J$2:$J$3564,$A$2:$A$3564,"&gt;"&amp;E1494,$A$2:$A$3564,"&lt;="&amp;A1494)</f>
        <v>0</v>
      </c>
      <c r="L1494" s="2">
        <f t="shared" si="189"/>
        <v>0</v>
      </c>
      <c r="M1494" s="2">
        <f t="shared" si="190"/>
        <v>1</v>
      </c>
      <c r="N1494">
        <f t="shared" si="191"/>
        <v>-5.4636286049580267</v>
      </c>
    </row>
    <row r="1495" spans="1:14" x14ac:dyDescent="0.3">
      <c r="A1495" s="1">
        <v>40865</v>
      </c>
      <c r="B1495">
        <v>23.97</v>
      </c>
      <c r="D1495">
        <f t="shared" si="184"/>
        <v>5</v>
      </c>
      <c r="E1495" s="1">
        <f t="shared" si="185"/>
        <v>40858</v>
      </c>
      <c r="F1495" s="1">
        <f t="shared" si="186"/>
        <v>40857</v>
      </c>
      <c r="G1495" s="1">
        <f t="shared" si="187"/>
        <v>40856</v>
      </c>
      <c r="H1495" s="1">
        <f t="shared" si="188"/>
        <v>40855</v>
      </c>
      <c r="I1495" s="2">
        <f>IF(SUMIFS($B$2:$B$3564,$A$2:$A$3564,"="&amp;E1495)=0,IF(SUMIFS($B$2:$B$3564,$A$2:$A$3564,"="&amp;F1495)=0,IF(SUMIFS($B$2:$B$3564,$A$2:$A$3564,"="&amp;G1495)=0,SUMIFS($B$2:$B$3564,$A$2:$A$3564,"="&amp;H1495),SUMIFS($B$2:$B$3564,$A$2:$A$3564,"="&amp;G1495)),SUMIFS($B$2:$B$3564,$A$2:$A$3564,"="&amp;F1495)),SUMIFS($B$2:$B$3564,$A$2:$A$3564,"="&amp;E1495))</f>
        <v>25</v>
      </c>
      <c r="K1495" s="2">
        <f>SUMIFS($J$2:$J$3564,$A$2:$A$3564,"&gt;"&amp;E1495,$A$2:$A$3564,"&lt;="&amp;A1495)</f>
        <v>0</v>
      </c>
      <c r="L1495" s="2">
        <f t="shared" si="189"/>
        <v>0</v>
      </c>
      <c r="M1495" s="2">
        <f t="shared" si="190"/>
        <v>1</v>
      </c>
      <c r="N1495">
        <f t="shared" si="191"/>
        <v>-4.2072776421907774</v>
      </c>
    </row>
    <row r="1496" spans="1:14" x14ac:dyDescent="0.3">
      <c r="A1496" s="1">
        <v>40868</v>
      </c>
      <c r="B1496">
        <v>24.09</v>
      </c>
      <c r="D1496">
        <f t="shared" si="184"/>
        <v>1</v>
      </c>
      <c r="E1496" s="1">
        <f t="shared" si="185"/>
        <v>40861</v>
      </c>
      <c r="F1496" s="1">
        <f t="shared" si="186"/>
        <v>40860</v>
      </c>
      <c r="G1496" s="1">
        <f t="shared" si="187"/>
        <v>40859</v>
      </c>
      <c r="H1496" s="1">
        <f t="shared" si="188"/>
        <v>40858</v>
      </c>
      <c r="I1496" s="2">
        <f>IF(SUMIFS($B$2:$B$3564,$A$2:$A$3564,"="&amp;E1496)=0,IF(SUMIFS($B$2:$B$3564,$A$2:$A$3564,"="&amp;F1496)=0,IF(SUMIFS($B$2:$B$3564,$A$2:$A$3564,"="&amp;G1496)=0,SUMIFS($B$2:$B$3564,$A$2:$A$3564,"="&amp;H1496),SUMIFS($B$2:$B$3564,$A$2:$A$3564,"="&amp;G1496)),SUMIFS($B$2:$B$3564,$A$2:$A$3564,"="&amp;F1496)),SUMIFS($B$2:$B$3564,$A$2:$A$3564,"="&amp;E1496))</f>
        <v>24.75</v>
      </c>
      <c r="K1496" s="2">
        <f>SUMIFS($J$2:$J$3564,$A$2:$A$3564,"&gt;"&amp;E1496,$A$2:$A$3564,"&lt;="&amp;A1496)</f>
        <v>0</v>
      </c>
      <c r="L1496" s="2">
        <f t="shared" si="189"/>
        <v>0</v>
      </c>
      <c r="M1496" s="2">
        <f t="shared" si="190"/>
        <v>1</v>
      </c>
      <c r="N1496">
        <f t="shared" si="191"/>
        <v>-2.7028672387919372</v>
      </c>
    </row>
    <row r="1497" spans="1:14" x14ac:dyDescent="0.3">
      <c r="A1497" s="1">
        <v>40869</v>
      </c>
      <c r="B1497">
        <v>23.44</v>
      </c>
      <c r="D1497">
        <f t="shared" si="184"/>
        <v>2</v>
      </c>
      <c r="E1497" s="1">
        <f t="shared" si="185"/>
        <v>40862</v>
      </c>
      <c r="F1497" s="1">
        <f t="shared" si="186"/>
        <v>40861</v>
      </c>
      <c r="G1497" s="1">
        <f t="shared" si="187"/>
        <v>40860</v>
      </c>
      <c r="H1497" s="1">
        <f t="shared" si="188"/>
        <v>40859</v>
      </c>
      <c r="I1497" s="2">
        <f>IF(SUMIFS($B$2:$B$3564,$A$2:$A$3564,"="&amp;E1497)=0,IF(SUMIFS($B$2:$B$3564,$A$2:$A$3564,"="&amp;F1497)=0,IF(SUMIFS($B$2:$B$3564,$A$2:$A$3564,"="&amp;G1497)=0,SUMIFS($B$2:$B$3564,$A$2:$A$3564,"="&amp;H1497),SUMIFS($B$2:$B$3564,$A$2:$A$3564,"="&amp;G1497)),SUMIFS($B$2:$B$3564,$A$2:$A$3564,"="&amp;F1497)),SUMIFS($B$2:$B$3564,$A$2:$A$3564,"="&amp;E1497))</f>
        <v>24.81</v>
      </c>
      <c r="K1497" s="2">
        <f>SUMIFS($J$2:$J$3564,$A$2:$A$3564,"&gt;"&amp;E1497,$A$2:$A$3564,"&lt;="&amp;A1497)</f>
        <v>0</v>
      </c>
      <c r="L1497" s="2">
        <f t="shared" si="189"/>
        <v>0</v>
      </c>
      <c r="M1497" s="2">
        <f t="shared" si="190"/>
        <v>1</v>
      </c>
      <c r="N1497">
        <f t="shared" si="191"/>
        <v>-5.6802832994897656</v>
      </c>
    </row>
    <row r="1498" spans="1:14" x14ac:dyDescent="0.3">
      <c r="A1498" s="1">
        <v>40870</v>
      </c>
      <c r="B1498">
        <v>23.09</v>
      </c>
      <c r="D1498">
        <f t="shared" si="184"/>
        <v>3</v>
      </c>
      <c r="E1498" s="1">
        <f t="shared" si="185"/>
        <v>40863</v>
      </c>
      <c r="F1498" s="1">
        <f t="shared" si="186"/>
        <v>40862</v>
      </c>
      <c r="G1498" s="1">
        <f t="shared" si="187"/>
        <v>40861</v>
      </c>
      <c r="H1498" s="1">
        <f t="shared" si="188"/>
        <v>40860</v>
      </c>
      <c r="I1498" s="2">
        <f>IF(SUMIFS($B$2:$B$3564,$A$2:$A$3564,"="&amp;E1498)=0,IF(SUMIFS($B$2:$B$3564,$A$2:$A$3564,"="&amp;F1498)=0,IF(SUMIFS($B$2:$B$3564,$A$2:$A$3564,"="&amp;G1498)=0,SUMIFS($B$2:$B$3564,$A$2:$A$3564,"="&amp;H1498),SUMIFS($B$2:$B$3564,$A$2:$A$3564,"="&amp;G1498)),SUMIFS($B$2:$B$3564,$A$2:$A$3564,"="&amp;F1498)),SUMIFS($B$2:$B$3564,$A$2:$A$3564,"="&amp;E1498))</f>
        <v>24.52</v>
      </c>
      <c r="K1498" s="2">
        <f>SUMIFS($J$2:$J$3564,$A$2:$A$3564,"&gt;"&amp;E1498,$A$2:$A$3564,"&lt;="&amp;A1498)</f>
        <v>0</v>
      </c>
      <c r="L1498" s="2">
        <f t="shared" si="189"/>
        <v>0</v>
      </c>
      <c r="M1498" s="2">
        <f t="shared" si="190"/>
        <v>1</v>
      </c>
      <c r="N1498">
        <f t="shared" si="191"/>
        <v>-6.0089487701606696</v>
      </c>
    </row>
    <row r="1499" spans="1:14" x14ac:dyDescent="0.3">
      <c r="A1499" s="1">
        <v>40872</v>
      </c>
      <c r="B1499">
        <v>22.9</v>
      </c>
      <c r="D1499">
        <f t="shared" si="184"/>
        <v>5</v>
      </c>
      <c r="E1499" s="1">
        <f t="shared" si="185"/>
        <v>40865</v>
      </c>
      <c r="F1499" s="1">
        <f t="shared" si="186"/>
        <v>40864</v>
      </c>
      <c r="G1499" s="1">
        <f t="shared" si="187"/>
        <v>40863</v>
      </c>
      <c r="H1499" s="1">
        <f t="shared" si="188"/>
        <v>40862</v>
      </c>
      <c r="I1499" s="2">
        <f>IF(SUMIFS($B$2:$B$3564,$A$2:$A$3564,"="&amp;E1499)=0,IF(SUMIFS($B$2:$B$3564,$A$2:$A$3564,"="&amp;F1499)=0,IF(SUMIFS($B$2:$B$3564,$A$2:$A$3564,"="&amp;G1499)=0,SUMIFS($B$2:$B$3564,$A$2:$A$3564,"="&amp;H1499),SUMIFS($B$2:$B$3564,$A$2:$A$3564,"="&amp;G1499)),SUMIFS($B$2:$B$3564,$A$2:$A$3564,"="&amp;F1499)),SUMIFS($B$2:$B$3564,$A$2:$A$3564,"="&amp;E1499))</f>
        <v>23.97</v>
      </c>
      <c r="K1499" s="2">
        <f>SUMIFS($J$2:$J$3564,$A$2:$A$3564,"&gt;"&amp;E1499,$A$2:$A$3564,"&lt;="&amp;A1499)</f>
        <v>0</v>
      </c>
      <c r="L1499" s="2">
        <f t="shared" si="189"/>
        <v>0</v>
      </c>
      <c r="M1499" s="2">
        <f t="shared" si="190"/>
        <v>1</v>
      </c>
      <c r="N1499">
        <f t="shared" si="191"/>
        <v>-4.5666137886099012</v>
      </c>
    </row>
    <row r="1500" spans="1:14" x14ac:dyDescent="0.3">
      <c r="A1500" s="1">
        <v>40875</v>
      </c>
      <c r="B1500">
        <v>23.12</v>
      </c>
      <c r="D1500">
        <f t="shared" si="184"/>
        <v>1</v>
      </c>
      <c r="E1500" s="1">
        <f t="shared" si="185"/>
        <v>40868</v>
      </c>
      <c r="F1500" s="1">
        <f t="shared" si="186"/>
        <v>40867</v>
      </c>
      <c r="G1500" s="1">
        <f t="shared" si="187"/>
        <v>40866</v>
      </c>
      <c r="H1500" s="1">
        <f t="shared" si="188"/>
        <v>40865</v>
      </c>
      <c r="I1500" s="2">
        <f>IF(SUMIFS($B$2:$B$3564,$A$2:$A$3564,"="&amp;E1500)=0,IF(SUMIFS($B$2:$B$3564,$A$2:$A$3564,"="&amp;F1500)=0,IF(SUMIFS($B$2:$B$3564,$A$2:$A$3564,"="&amp;G1500)=0,SUMIFS($B$2:$B$3564,$A$2:$A$3564,"="&amp;H1500),SUMIFS($B$2:$B$3564,$A$2:$A$3564,"="&amp;G1500)),SUMIFS($B$2:$B$3564,$A$2:$A$3564,"="&amp;F1500)),SUMIFS($B$2:$B$3564,$A$2:$A$3564,"="&amp;E1500))</f>
        <v>24.09</v>
      </c>
      <c r="K1500" s="2">
        <f>SUMIFS($J$2:$J$3564,$A$2:$A$3564,"&gt;"&amp;E1500,$A$2:$A$3564,"&lt;="&amp;A1500)</f>
        <v>0</v>
      </c>
      <c r="L1500" s="2">
        <f t="shared" si="189"/>
        <v>0</v>
      </c>
      <c r="M1500" s="2">
        <f t="shared" si="190"/>
        <v>1</v>
      </c>
      <c r="N1500">
        <f t="shared" si="191"/>
        <v>-4.1098772822603173</v>
      </c>
    </row>
    <row r="1501" spans="1:14" x14ac:dyDescent="0.3">
      <c r="A1501" s="1">
        <v>40876</v>
      </c>
      <c r="B1501">
        <v>23.49</v>
      </c>
      <c r="D1501">
        <f t="shared" si="184"/>
        <v>2</v>
      </c>
      <c r="E1501" s="1">
        <f t="shared" si="185"/>
        <v>40869</v>
      </c>
      <c r="F1501" s="1">
        <f t="shared" si="186"/>
        <v>40868</v>
      </c>
      <c r="G1501" s="1">
        <f t="shared" si="187"/>
        <v>40867</v>
      </c>
      <c r="H1501" s="1">
        <f t="shared" si="188"/>
        <v>40866</v>
      </c>
      <c r="I1501" s="2">
        <f>IF(SUMIFS($B$2:$B$3564,$A$2:$A$3564,"="&amp;E1501)=0,IF(SUMIFS($B$2:$B$3564,$A$2:$A$3564,"="&amp;F1501)=0,IF(SUMIFS($B$2:$B$3564,$A$2:$A$3564,"="&amp;G1501)=0,SUMIFS($B$2:$B$3564,$A$2:$A$3564,"="&amp;H1501),SUMIFS($B$2:$B$3564,$A$2:$A$3564,"="&amp;G1501)),SUMIFS($B$2:$B$3564,$A$2:$A$3564,"="&amp;F1501)),SUMIFS($B$2:$B$3564,$A$2:$A$3564,"="&amp;E1501))</f>
        <v>23.44</v>
      </c>
      <c r="K1501" s="2">
        <f>SUMIFS($J$2:$J$3564,$A$2:$A$3564,"&gt;"&amp;E1501,$A$2:$A$3564,"&lt;="&amp;A1501)</f>
        <v>0</v>
      </c>
      <c r="L1501" s="2">
        <f t="shared" si="189"/>
        <v>0</v>
      </c>
      <c r="M1501" s="2">
        <f t="shared" si="190"/>
        <v>1</v>
      </c>
      <c r="N1501">
        <f t="shared" si="191"/>
        <v>0.21308339620095071</v>
      </c>
    </row>
    <row r="1502" spans="1:14" x14ac:dyDescent="0.3">
      <c r="A1502" s="1">
        <v>40877</v>
      </c>
      <c r="B1502">
        <v>23.69</v>
      </c>
      <c r="D1502">
        <f t="shared" si="184"/>
        <v>3</v>
      </c>
      <c r="E1502" s="1">
        <f t="shared" si="185"/>
        <v>40870</v>
      </c>
      <c r="F1502" s="1">
        <f t="shared" si="186"/>
        <v>40869</v>
      </c>
      <c r="G1502" s="1">
        <f t="shared" si="187"/>
        <v>40868</v>
      </c>
      <c r="H1502" s="1">
        <f t="shared" si="188"/>
        <v>40867</v>
      </c>
      <c r="I1502" s="2">
        <f>IF(SUMIFS($B$2:$B$3564,$A$2:$A$3564,"="&amp;E1502)=0,IF(SUMIFS($B$2:$B$3564,$A$2:$A$3564,"="&amp;F1502)=0,IF(SUMIFS($B$2:$B$3564,$A$2:$A$3564,"="&amp;G1502)=0,SUMIFS($B$2:$B$3564,$A$2:$A$3564,"="&amp;H1502),SUMIFS($B$2:$B$3564,$A$2:$A$3564,"="&amp;G1502)),SUMIFS($B$2:$B$3564,$A$2:$A$3564,"="&amp;F1502)),SUMIFS($B$2:$B$3564,$A$2:$A$3564,"="&amp;E1502))</f>
        <v>23.09</v>
      </c>
      <c r="K1502" s="2">
        <f>SUMIFS($J$2:$J$3564,$A$2:$A$3564,"&gt;"&amp;E1502,$A$2:$A$3564,"&lt;="&amp;A1502)</f>
        <v>0</v>
      </c>
      <c r="L1502" s="2">
        <f t="shared" si="189"/>
        <v>0</v>
      </c>
      <c r="M1502" s="2">
        <f t="shared" si="190"/>
        <v>1</v>
      </c>
      <c r="N1502">
        <f t="shared" si="191"/>
        <v>2.5653394804290275</v>
      </c>
    </row>
    <row r="1503" spans="1:14" x14ac:dyDescent="0.3">
      <c r="A1503" s="1">
        <v>40878</v>
      </c>
      <c r="B1503">
        <v>23.59</v>
      </c>
      <c r="D1503">
        <f t="shared" si="184"/>
        <v>4</v>
      </c>
      <c r="E1503" s="1">
        <f t="shared" si="185"/>
        <v>40871</v>
      </c>
      <c r="F1503" s="1">
        <f t="shared" si="186"/>
        <v>40870</v>
      </c>
      <c r="G1503" s="1">
        <f t="shared" si="187"/>
        <v>40869</v>
      </c>
      <c r="H1503" s="1">
        <f t="shared" si="188"/>
        <v>40868</v>
      </c>
      <c r="I1503" s="2">
        <f>IF(SUMIFS($B$2:$B$3564,$A$2:$A$3564,"="&amp;E1503)=0,IF(SUMIFS($B$2:$B$3564,$A$2:$A$3564,"="&amp;F1503)=0,IF(SUMIFS($B$2:$B$3564,$A$2:$A$3564,"="&amp;G1503)=0,SUMIFS($B$2:$B$3564,$A$2:$A$3564,"="&amp;H1503),SUMIFS($B$2:$B$3564,$A$2:$A$3564,"="&amp;G1503)),SUMIFS($B$2:$B$3564,$A$2:$A$3564,"="&amp;F1503)),SUMIFS($B$2:$B$3564,$A$2:$A$3564,"="&amp;E1503))</f>
        <v>23.09</v>
      </c>
      <c r="K1503" s="2">
        <f>SUMIFS($J$2:$J$3564,$A$2:$A$3564,"&gt;"&amp;E1503,$A$2:$A$3564,"&lt;="&amp;A1503)</f>
        <v>0</v>
      </c>
      <c r="L1503" s="2">
        <f t="shared" si="189"/>
        <v>0</v>
      </c>
      <c r="M1503" s="2">
        <f t="shared" si="190"/>
        <v>1</v>
      </c>
      <c r="N1503">
        <f t="shared" si="191"/>
        <v>2.1423270053179739</v>
      </c>
    </row>
    <row r="1504" spans="1:14" x14ac:dyDescent="0.3">
      <c r="A1504" s="1">
        <v>40879</v>
      </c>
      <c r="B1504">
        <v>23.45</v>
      </c>
      <c r="D1504">
        <f t="shared" si="184"/>
        <v>5</v>
      </c>
      <c r="E1504" s="1">
        <f t="shared" si="185"/>
        <v>40872</v>
      </c>
      <c r="F1504" s="1">
        <f t="shared" si="186"/>
        <v>40871</v>
      </c>
      <c r="G1504" s="1">
        <f t="shared" si="187"/>
        <v>40870</v>
      </c>
      <c r="H1504" s="1">
        <f t="shared" si="188"/>
        <v>40869</v>
      </c>
      <c r="I1504" s="2">
        <f>IF(SUMIFS($B$2:$B$3564,$A$2:$A$3564,"="&amp;E1504)=0,IF(SUMIFS($B$2:$B$3564,$A$2:$A$3564,"="&amp;F1504)=0,IF(SUMIFS($B$2:$B$3564,$A$2:$A$3564,"="&amp;G1504)=0,SUMIFS($B$2:$B$3564,$A$2:$A$3564,"="&amp;H1504),SUMIFS($B$2:$B$3564,$A$2:$A$3564,"="&amp;G1504)),SUMIFS($B$2:$B$3564,$A$2:$A$3564,"="&amp;F1504)),SUMIFS($B$2:$B$3564,$A$2:$A$3564,"="&amp;E1504))</f>
        <v>22.9</v>
      </c>
      <c r="K1504" s="2">
        <f>SUMIFS($J$2:$J$3564,$A$2:$A$3564,"&gt;"&amp;E1504,$A$2:$A$3564,"&lt;="&amp;A1504)</f>
        <v>0</v>
      </c>
      <c r="L1504" s="2">
        <f t="shared" si="189"/>
        <v>0</v>
      </c>
      <c r="M1504" s="2">
        <f t="shared" si="190"/>
        <v>1</v>
      </c>
      <c r="N1504">
        <f t="shared" si="191"/>
        <v>2.3733584332094515</v>
      </c>
    </row>
    <row r="1505" spans="1:14" x14ac:dyDescent="0.3">
      <c r="A1505" s="1">
        <v>40882</v>
      </c>
      <c r="B1505">
        <v>24.08</v>
      </c>
      <c r="D1505">
        <f t="shared" si="184"/>
        <v>1</v>
      </c>
      <c r="E1505" s="1">
        <f t="shared" si="185"/>
        <v>40875</v>
      </c>
      <c r="F1505" s="1">
        <f t="shared" si="186"/>
        <v>40874</v>
      </c>
      <c r="G1505" s="1">
        <f t="shared" si="187"/>
        <v>40873</v>
      </c>
      <c r="H1505" s="1">
        <f t="shared" si="188"/>
        <v>40872</v>
      </c>
      <c r="I1505" s="2">
        <f>IF(SUMIFS($B$2:$B$3564,$A$2:$A$3564,"="&amp;E1505)=0,IF(SUMIFS($B$2:$B$3564,$A$2:$A$3564,"="&amp;F1505)=0,IF(SUMIFS($B$2:$B$3564,$A$2:$A$3564,"="&amp;G1505)=0,SUMIFS($B$2:$B$3564,$A$2:$A$3564,"="&amp;H1505),SUMIFS($B$2:$B$3564,$A$2:$A$3564,"="&amp;G1505)),SUMIFS($B$2:$B$3564,$A$2:$A$3564,"="&amp;F1505)),SUMIFS($B$2:$B$3564,$A$2:$A$3564,"="&amp;E1505))</f>
        <v>23.12</v>
      </c>
      <c r="K1505" s="2">
        <f>SUMIFS($J$2:$J$3564,$A$2:$A$3564,"&gt;"&amp;E1505,$A$2:$A$3564,"&lt;="&amp;A1505)</f>
        <v>0</v>
      </c>
      <c r="L1505" s="2">
        <f t="shared" si="189"/>
        <v>0</v>
      </c>
      <c r="M1505" s="2">
        <f t="shared" si="190"/>
        <v>1</v>
      </c>
      <c r="N1505">
        <f t="shared" si="191"/>
        <v>4.0683576636443544</v>
      </c>
    </row>
    <row r="1506" spans="1:14" x14ac:dyDescent="0.3">
      <c r="A1506" s="1">
        <v>40883</v>
      </c>
      <c r="B1506">
        <v>24.18</v>
      </c>
      <c r="D1506">
        <f t="shared" si="184"/>
        <v>2</v>
      </c>
      <c r="E1506" s="1">
        <f t="shared" si="185"/>
        <v>40876</v>
      </c>
      <c r="F1506" s="1">
        <f t="shared" si="186"/>
        <v>40875</v>
      </c>
      <c r="G1506" s="1">
        <f t="shared" si="187"/>
        <v>40874</v>
      </c>
      <c r="H1506" s="1">
        <f t="shared" si="188"/>
        <v>40873</v>
      </c>
      <c r="I1506" s="2">
        <f>IF(SUMIFS($B$2:$B$3564,$A$2:$A$3564,"="&amp;E1506)=0,IF(SUMIFS($B$2:$B$3564,$A$2:$A$3564,"="&amp;F1506)=0,IF(SUMIFS($B$2:$B$3564,$A$2:$A$3564,"="&amp;G1506)=0,SUMIFS($B$2:$B$3564,$A$2:$A$3564,"="&amp;H1506),SUMIFS($B$2:$B$3564,$A$2:$A$3564,"="&amp;G1506)),SUMIFS($B$2:$B$3564,$A$2:$A$3564,"="&amp;F1506)),SUMIFS($B$2:$B$3564,$A$2:$A$3564,"="&amp;E1506))</f>
        <v>23.49</v>
      </c>
      <c r="K1506" s="2">
        <f>SUMIFS($J$2:$J$3564,$A$2:$A$3564,"&gt;"&amp;E1506,$A$2:$A$3564,"&lt;="&amp;A1506)</f>
        <v>0</v>
      </c>
      <c r="L1506" s="2">
        <f t="shared" si="189"/>
        <v>0</v>
      </c>
      <c r="M1506" s="2">
        <f t="shared" si="190"/>
        <v>1</v>
      </c>
      <c r="N1506">
        <f t="shared" si="191"/>
        <v>2.8951046515825287</v>
      </c>
    </row>
    <row r="1507" spans="1:14" x14ac:dyDescent="0.3">
      <c r="A1507" s="1">
        <v>40884</v>
      </c>
      <c r="B1507">
        <v>23.05</v>
      </c>
      <c r="D1507">
        <f t="shared" si="184"/>
        <v>3</v>
      </c>
      <c r="E1507" s="1">
        <f t="shared" si="185"/>
        <v>40877</v>
      </c>
      <c r="F1507" s="1">
        <f t="shared" si="186"/>
        <v>40876</v>
      </c>
      <c r="G1507" s="1">
        <f t="shared" si="187"/>
        <v>40875</v>
      </c>
      <c r="H1507" s="1">
        <f t="shared" si="188"/>
        <v>40874</v>
      </c>
      <c r="I1507" s="2">
        <f>IF(SUMIFS($B$2:$B$3564,$A$2:$A$3564,"="&amp;E1507)=0,IF(SUMIFS($B$2:$B$3564,$A$2:$A$3564,"="&amp;F1507)=0,IF(SUMIFS($B$2:$B$3564,$A$2:$A$3564,"="&amp;G1507)=0,SUMIFS($B$2:$B$3564,$A$2:$A$3564,"="&amp;H1507),SUMIFS($B$2:$B$3564,$A$2:$A$3564,"="&amp;G1507)),SUMIFS($B$2:$B$3564,$A$2:$A$3564,"="&amp;F1507)),SUMIFS($B$2:$B$3564,$A$2:$A$3564,"="&amp;E1507))</f>
        <v>23.69</v>
      </c>
      <c r="K1507" s="2">
        <f>SUMIFS($J$2:$J$3564,$A$2:$A$3564,"&gt;"&amp;E1507,$A$2:$A$3564,"&lt;="&amp;A1507)</f>
        <v>0</v>
      </c>
      <c r="L1507" s="2">
        <f t="shared" si="189"/>
        <v>0</v>
      </c>
      <c r="M1507" s="2">
        <f t="shared" si="190"/>
        <v>1</v>
      </c>
      <c r="N1507">
        <f t="shared" si="191"/>
        <v>-2.7387248728036573</v>
      </c>
    </row>
    <row r="1508" spans="1:14" x14ac:dyDescent="0.3">
      <c r="A1508" s="1">
        <v>40885</v>
      </c>
      <c r="B1508">
        <v>24.13</v>
      </c>
      <c r="D1508">
        <f t="shared" si="184"/>
        <v>4</v>
      </c>
      <c r="E1508" s="1">
        <f t="shared" si="185"/>
        <v>40878</v>
      </c>
      <c r="F1508" s="1">
        <f t="shared" si="186"/>
        <v>40877</v>
      </c>
      <c r="G1508" s="1">
        <f t="shared" si="187"/>
        <v>40876</v>
      </c>
      <c r="H1508" s="1">
        <f t="shared" si="188"/>
        <v>40875</v>
      </c>
      <c r="I1508" s="2">
        <f>IF(SUMIFS($B$2:$B$3564,$A$2:$A$3564,"="&amp;E1508)=0,IF(SUMIFS($B$2:$B$3564,$A$2:$A$3564,"="&amp;F1508)=0,IF(SUMIFS($B$2:$B$3564,$A$2:$A$3564,"="&amp;G1508)=0,SUMIFS($B$2:$B$3564,$A$2:$A$3564,"="&amp;H1508),SUMIFS($B$2:$B$3564,$A$2:$A$3564,"="&amp;G1508)),SUMIFS($B$2:$B$3564,$A$2:$A$3564,"="&amp;F1508)),SUMIFS($B$2:$B$3564,$A$2:$A$3564,"="&amp;E1508))</f>
        <v>23.59</v>
      </c>
      <c r="K1508" s="2">
        <f>SUMIFS($J$2:$J$3564,$A$2:$A$3564,"&gt;"&amp;E1508,$A$2:$A$3564,"&lt;="&amp;A1508)</f>
        <v>0</v>
      </c>
      <c r="L1508" s="2">
        <f t="shared" si="189"/>
        <v>0</v>
      </c>
      <c r="M1508" s="2">
        <f t="shared" si="190"/>
        <v>1</v>
      </c>
      <c r="N1508">
        <f t="shared" si="191"/>
        <v>2.263298621735661</v>
      </c>
    </row>
    <row r="1509" spans="1:14" x14ac:dyDescent="0.3">
      <c r="A1509" s="1">
        <v>40886</v>
      </c>
      <c r="B1509">
        <v>23.4</v>
      </c>
      <c r="D1509">
        <f t="shared" si="184"/>
        <v>5</v>
      </c>
      <c r="E1509" s="1">
        <f t="shared" si="185"/>
        <v>40879</v>
      </c>
      <c r="F1509" s="1">
        <f t="shared" si="186"/>
        <v>40878</v>
      </c>
      <c r="G1509" s="1">
        <f t="shared" si="187"/>
        <v>40877</v>
      </c>
      <c r="H1509" s="1">
        <f t="shared" si="188"/>
        <v>40876</v>
      </c>
      <c r="I1509" s="2">
        <f>IF(SUMIFS($B$2:$B$3564,$A$2:$A$3564,"="&amp;E1509)=0,IF(SUMIFS($B$2:$B$3564,$A$2:$A$3564,"="&amp;F1509)=0,IF(SUMIFS($B$2:$B$3564,$A$2:$A$3564,"="&amp;G1509)=0,SUMIFS($B$2:$B$3564,$A$2:$A$3564,"="&amp;H1509),SUMIFS($B$2:$B$3564,$A$2:$A$3564,"="&amp;G1509)),SUMIFS($B$2:$B$3564,$A$2:$A$3564,"="&amp;F1509)),SUMIFS($B$2:$B$3564,$A$2:$A$3564,"="&amp;E1509))</f>
        <v>23.45</v>
      </c>
      <c r="K1509" s="2">
        <f>SUMIFS($J$2:$J$3564,$A$2:$A$3564,"&gt;"&amp;E1509,$A$2:$A$3564,"&lt;="&amp;A1509)</f>
        <v>0</v>
      </c>
      <c r="L1509" s="2">
        <f t="shared" si="189"/>
        <v>0</v>
      </c>
      <c r="M1509" s="2">
        <f t="shared" si="190"/>
        <v>1</v>
      </c>
      <c r="N1509">
        <f t="shared" si="191"/>
        <v>-0.2134472528632681</v>
      </c>
    </row>
    <row r="1510" spans="1:14" x14ac:dyDescent="0.3">
      <c r="A1510" s="1">
        <v>40889</v>
      </c>
      <c r="B1510">
        <v>23.29</v>
      </c>
      <c r="D1510">
        <f t="shared" si="184"/>
        <v>1</v>
      </c>
      <c r="E1510" s="1">
        <f t="shared" si="185"/>
        <v>40882</v>
      </c>
      <c r="F1510" s="1">
        <f t="shared" si="186"/>
        <v>40881</v>
      </c>
      <c r="G1510" s="1">
        <f t="shared" si="187"/>
        <v>40880</v>
      </c>
      <c r="H1510" s="1">
        <f t="shared" si="188"/>
        <v>40879</v>
      </c>
      <c r="I1510" s="2">
        <f>IF(SUMIFS($B$2:$B$3564,$A$2:$A$3564,"="&amp;E1510)=0,IF(SUMIFS($B$2:$B$3564,$A$2:$A$3564,"="&amp;F1510)=0,IF(SUMIFS($B$2:$B$3564,$A$2:$A$3564,"="&amp;G1510)=0,SUMIFS($B$2:$B$3564,$A$2:$A$3564,"="&amp;H1510),SUMIFS($B$2:$B$3564,$A$2:$A$3564,"="&amp;G1510)),SUMIFS($B$2:$B$3564,$A$2:$A$3564,"="&amp;F1510)),SUMIFS($B$2:$B$3564,$A$2:$A$3564,"="&amp;E1510))</f>
        <v>24.08</v>
      </c>
      <c r="K1510" s="2">
        <f>SUMIFS($J$2:$J$3564,$A$2:$A$3564,"&gt;"&amp;E1510,$A$2:$A$3564,"&lt;="&amp;A1510)</f>
        <v>0</v>
      </c>
      <c r="L1510" s="2">
        <f t="shared" si="189"/>
        <v>0</v>
      </c>
      <c r="M1510" s="2">
        <f t="shared" si="190"/>
        <v>1</v>
      </c>
      <c r="N1510">
        <f t="shared" si="191"/>
        <v>-3.3357536544370641</v>
      </c>
    </row>
    <row r="1511" spans="1:14" x14ac:dyDescent="0.3">
      <c r="A1511" s="1">
        <v>40890</v>
      </c>
      <c r="B1511">
        <v>23.44</v>
      </c>
      <c r="D1511">
        <f t="shared" si="184"/>
        <v>2</v>
      </c>
      <c r="E1511" s="1">
        <f t="shared" si="185"/>
        <v>40883</v>
      </c>
      <c r="F1511" s="1">
        <f t="shared" si="186"/>
        <v>40882</v>
      </c>
      <c r="G1511" s="1">
        <f t="shared" si="187"/>
        <v>40881</v>
      </c>
      <c r="H1511" s="1">
        <f t="shared" si="188"/>
        <v>40880</v>
      </c>
      <c r="I1511" s="2">
        <f>IF(SUMIFS($B$2:$B$3564,$A$2:$A$3564,"="&amp;E1511)=0,IF(SUMIFS($B$2:$B$3564,$A$2:$A$3564,"="&amp;F1511)=0,IF(SUMIFS($B$2:$B$3564,$A$2:$A$3564,"="&amp;G1511)=0,SUMIFS($B$2:$B$3564,$A$2:$A$3564,"="&amp;H1511),SUMIFS($B$2:$B$3564,$A$2:$A$3564,"="&amp;G1511)),SUMIFS($B$2:$B$3564,$A$2:$A$3564,"="&amp;F1511)),SUMIFS($B$2:$B$3564,$A$2:$A$3564,"="&amp;E1511))</f>
        <v>24.18</v>
      </c>
      <c r="K1511" s="2">
        <f>SUMIFS($J$2:$J$3564,$A$2:$A$3564,"&gt;"&amp;E1511,$A$2:$A$3564,"&lt;="&amp;A1511)</f>
        <v>0</v>
      </c>
      <c r="L1511" s="2">
        <f t="shared" si="189"/>
        <v>0</v>
      </c>
      <c r="M1511" s="2">
        <f t="shared" si="190"/>
        <v>1</v>
      </c>
      <c r="N1511">
        <f t="shared" si="191"/>
        <v>-3.1081880477834702</v>
      </c>
    </row>
    <row r="1512" spans="1:14" x14ac:dyDescent="0.3">
      <c r="A1512" s="1">
        <v>40891</v>
      </c>
      <c r="B1512">
        <v>22.8</v>
      </c>
      <c r="D1512">
        <f t="shared" si="184"/>
        <v>3</v>
      </c>
      <c r="E1512" s="1">
        <f t="shared" si="185"/>
        <v>40884</v>
      </c>
      <c r="F1512" s="1">
        <f t="shared" si="186"/>
        <v>40883</v>
      </c>
      <c r="G1512" s="1">
        <f t="shared" si="187"/>
        <v>40882</v>
      </c>
      <c r="H1512" s="1">
        <f t="shared" si="188"/>
        <v>40881</v>
      </c>
      <c r="I1512" s="2">
        <f>IF(SUMIFS($B$2:$B$3564,$A$2:$A$3564,"="&amp;E1512)=0,IF(SUMIFS($B$2:$B$3564,$A$2:$A$3564,"="&amp;F1512)=0,IF(SUMIFS($B$2:$B$3564,$A$2:$A$3564,"="&amp;G1512)=0,SUMIFS($B$2:$B$3564,$A$2:$A$3564,"="&amp;H1512),SUMIFS($B$2:$B$3564,$A$2:$A$3564,"="&amp;G1512)),SUMIFS($B$2:$B$3564,$A$2:$A$3564,"="&amp;F1512)),SUMIFS($B$2:$B$3564,$A$2:$A$3564,"="&amp;E1512))</f>
        <v>23.05</v>
      </c>
      <c r="K1512" s="2">
        <f>SUMIFS($J$2:$J$3564,$A$2:$A$3564,"&gt;"&amp;E1512,$A$2:$A$3564,"&lt;="&amp;A1512)</f>
        <v>0</v>
      </c>
      <c r="L1512" s="2">
        <f t="shared" si="189"/>
        <v>0</v>
      </c>
      <c r="M1512" s="2">
        <f t="shared" si="190"/>
        <v>1</v>
      </c>
      <c r="N1512">
        <f t="shared" si="191"/>
        <v>-1.0905233482262469</v>
      </c>
    </row>
    <row r="1513" spans="1:14" x14ac:dyDescent="0.3">
      <c r="A1513" s="1">
        <v>40892</v>
      </c>
      <c r="B1513">
        <v>22.75</v>
      </c>
      <c r="D1513">
        <f t="shared" si="184"/>
        <v>4</v>
      </c>
      <c r="E1513" s="1">
        <f t="shared" si="185"/>
        <v>40885</v>
      </c>
      <c r="F1513" s="1">
        <f t="shared" si="186"/>
        <v>40884</v>
      </c>
      <c r="G1513" s="1">
        <f t="shared" si="187"/>
        <v>40883</v>
      </c>
      <c r="H1513" s="1">
        <f t="shared" si="188"/>
        <v>40882</v>
      </c>
      <c r="I1513" s="2">
        <f>IF(SUMIFS($B$2:$B$3564,$A$2:$A$3564,"="&amp;E1513)=0,IF(SUMIFS($B$2:$B$3564,$A$2:$A$3564,"="&amp;F1513)=0,IF(SUMIFS($B$2:$B$3564,$A$2:$A$3564,"="&amp;G1513)=0,SUMIFS($B$2:$B$3564,$A$2:$A$3564,"="&amp;H1513),SUMIFS($B$2:$B$3564,$A$2:$A$3564,"="&amp;G1513)),SUMIFS($B$2:$B$3564,$A$2:$A$3564,"="&amp;F1513)),SUMIFS($B$2:$B$3564,$A$2:$A$3564,"="&amp;E1513))</f>
        <v>24.13</v>
      </c>
      <c r="K1513" s="2">
        <f>SUMIFS($J$2:$J$3564,$A$2:$A$3564,"&gt;"&amp;E1513,$A$2:$A$3564,"&lt;="&amp;A1513)</f>
        <v>0</v>
      </c>
      <c r="L1513" s="2">
        <f t="shared" si="189"/>
        <v>0</v>
      </c>
      <c r="M1513" s="2">
        <f t="shared" si="190"/>
        <v>1</v>
      </c>
      <c r="N1513">
        <f t="shared" si="191"/>
        <v>-5.8890734239980924</v>
      </c>
    </row>
    <row r="1514" spans="1:14" x14ac:dyDescent="0.3">
      <c r="A1514" s="1">
        <v>40893</v>
      </c>
      <c r="B1514">
        <v>23.08</v>
      </c>
      <c r="D1514">
        <f t="shared" si="184"/>
        <v>5</v>
      </c>
      <c r="E1514" s="1">
        <f t="shared" si="185"/>
        <v>40886</v>
      </c>
      <c r="F1514" s="1">
        <f t="shared" si="186"/>
        <v>40885</v>
      </c>
      <c r="G1514" s="1">
        <f t="shared" si="187"/>
        <v>40884</v>
      </c>
      <c r="H1514" s="1">
        <f t="shared" si="188"/>
        <v>40883</v>
      </c>
      <c r="I1514" s="2">
        <f>IF(SUMIFS($B$2:$B$3564,$A$2:$A$3564,"="&amp;E1514)=0,IF(SUMIFS($B$2:$B$3564,$A$2:$A$3564,"="&amp;F1514)=0,IF(SUMIFS($B$2:$B$3564,$A$2:$A$3564,"="&amp;G1514)=0,SUMIFS($B$2:$B$3564,$A$2:$A$3564,"="&amp;H1514),SUMIFS($B$2:$B$3564,$A$2:$A$3564,"="&amp;G1514)),SUMIFS($B$2:$B$3564,$A$2:$A$3564,"="&amp;F1514)),SUMIFS($B$2:$B$3564,$A$2:$A$3564,"="&amp;E1514))</f>
        <v>23.4</v>
      </c>
      <c r="K1514" s="2">
        <f>SUMIFS($J$2:$J$3564,$A$2:$A$3564,"&gt;"&amp;E1514,$A$2:$A$3564,"&lt;="&amp;A1514)</f>
        <v>0</v>
      </c>
      <c r="L1514" s="2">
        <f t="shared" si="189"/>
        <v>0</v>
      </c>
      <c r="M1514" s="2">
        <f t="shared" si="190"/>
        <v>1</v>
      </c>
      <c r="N1514">
        <f t="shared" si="191"/>
        <v>-1.3769580723756996</v>
      </c>
    </row>
    <row r="1515" spans="1:14" x14ac:dyDescent="0.3">
      <c r="A1515" s="1">
        <v>40896</v>
      </c>
      <c r="B1515">
        <v>23.09</v>
      </c>
      <c r="D1515">
        <f t="shared" si="184"/>
        <v>1</v>
      </c>
      <c r="E1515" s="1">
        <f t="shared" si="185"/>
        <v>40889</v>
      </c>
      <c r="F1515" s="1">
        <f t="shared" si="186"/>
        <v>40888</v>
      </c>
      <c r="G1515" s="1">
        <f t="shared" si="187"/>
        <v>40887</v>
      </c>
      <c r="H1515" s="1">
        <f t="shared" si="188"/>
        <v>40886</v>
      </c>
      <c r="I1515" s="2">
        <f>IF(SUMIFS($B$2:$B$3564,$A$2:$A$3564,"="&amp;E1515)=0,IF(SUMIFS($B$2:$B$3564,$A$2:$A$3564,"="&amp;F1515)=0,IF(SUMIFS($B$2:$B$3564,$A$2:$A$3564,"="&amp;G1515)=0,SUMIFS($B$2:$B$3564,$A$2:$A$3564,"="&amp;H1515),SUMIFS($B$2:$B$3564,$A$2:$A$3564,"="&amp;G1515)),SUMIFS($B$2:$B$3564,$A$2:$A$3564,"="&amp;F1515)),SUMIFS($B$2:$B$3564,$A$2:$A$3564,"="&amp;E1515))</f>
        <v>23.29</v>
      </c>
      <c r="K1515" s="2">
        <f>SUMIFS($J$2:$J$3564,$A$2:$A$3564,"&gt;"&amp;E1515,$A$2:$A$3564,"&lt;="&amp;A1515)</f>
        <v>0</v>
      </c>
      <c r="L1515" s="2">
        <f t="shared" si="189"/>
        <v>0</v>
      </c>
      <c r="M1515" s="2">
        <f t="shared" si="190"/>
        <v>1</v>
      </c>
      <c r="N1515">
        <f t="shared" si="191"/>
        <v>-0.86244605298456611</v>
      </c>
    </row>
    <row r="1516" spans="1:14" x14ac:dyDescent="0.3">
      <c r="A1516" s="1">
        <v>40897</v>
      </c>
      <c r="B1516">
        <v>23.49</v>
      </c>
      <c r="D1516">
        <f t="shared" si="184"/>
        <v>2</v>
      </c>
      <c r="E1516" s="1">
        <f t="shared" si="185"/>
        <v>40890</v>
      </c>
      <c r="F1516" s="1">
        <f t="shared" si="186"/>
        <v>40889</v>
      </c>
      <c r="G1516" s="1">
        <f t="shared" si="187"/>
        <v>40888</v>
      </c>
      <c r="H1516" s="1">
        <f t="shared" si="188"/>
        <v>40887</v>
      </c>
      <c r="I1516" s="2">
        <f>IF(SUMIFS($B$2:$B$3564,$A$2:$A$3564,"="&amp;E1516)=0,IF(SUMIFS($B$2:$B$3564,$A$2:$A$3564,"="&amp;F1516)=0,IF(SUMIFS($B$2:$B$3564,$A$2:$A$3564,"="&amp;G1516)=0,SUMIFS($B$2:$B$3564,$A$2:$A$3564,"="&amp;H1516),SUMIFS($B$2:$B$3564,$A$2:$A$3564,"="&amp;G1516)),SUMIFS($B$2:$B$3564,$A$2:$A$3564,"="&amp;F1516)),SUMIFS($B$2:$B$3564,$A$2:$A$3564,"="&amp;E1516))</f>
        <v>23.44</v>
      </c>
      <c r="K1516" s="2">
        <f>SUMIFS($J$2:$J$3564,$A$2:$A$3564,"&gt;"&amp;E1516,$A$2:$A$3564,"&lt;="&amp;A1516)</f>
        <v>0</v>
      </c>
      <c r="L1516" s="2">
        <f t="shared" si="189"/>
        <v>0</v>
      </c>
      <c r="M1516" s="2">
        <f t="shared" si="190"/>
        <v>1</v>
      </c>
      <c r="N1516">
        <f t="shared" si="191"/>
        <v>0.21308339620095071</v>
      </c>
    </row>
    <row r="1517" spans="1:14" x14ac:dyDescent="0.3">
      <c r="A1517" s="1">
        <v>40898</v>
      </c>
      <c r="B1517">
        <v>23.32</v>
      </c>
      <c r="D1517">
        <f t="shared" si="184"/>
        <v>3</v>
      </c>
      <c r="E1517" s="1">
        <f t="shared" si="185"/>
        <v>40891</v>
      </c>
      <c r="F1517" s="1">
        <f t="shared" si="186"/>
        <v>40890</v>
      </c>
      <c r="G1517" s="1">
        <f t="shared" si="187"/>
        <v>40889</v>
      </c>
      <c r="H1517" s="1">
        <f t="shared" si="188"/>
        <v>40888</v>
      </c>
      <c r="I1517" s="2">
        <f>IF(SUMIFS($B$2:$B$3564,$A$2:$A$3564,"="&amp;E1517)=0,IF(SUMIFS($B$2:$B$3564,$A$2:$A$3564,"="&amp;F1517)=0,IF(SUMIFS($B$2:$B$3564,$A$2:$A$3564,"="&amp;G1517)=0,SUMIFS($B$2:$B$3564,$A$2:$A$3564,"="&amp;H1517),SUMIFS($B$2:$B$3564,$A$2:$A$3564,"="&amp;G1517)),SUMIFS($B$2:$B$3564,$A$2:$A$3564,"="&amp;F1517)),SUMIFS($B$2:$B$3564,$A$2:$A$3564,"="&amp;E1517))</f>
        <v>22.8</v>
      </c>
      <c r="K1517" s="2">
        <f>SUMIFS($J$2:$J$3564,$A$2:$A$3564,"&gt;"&amp;E1517,$A$2:$A$3564,"&lt;="&amp;A1517)</f>
        <v>0</v>
      </c>
      <c r="L1517" s="2">
        <f t="shared" si="189"/>
        <v>0</v>
      </c>
      <c r="M1517" s="2">
        <f t="shared" si="190"/>
        <v>1</v>
      </c>
      <c r="N1517">
        <f t="shared" si="191"/>
        <v>2.2550825521896614</v>
      </c>
    </row>
    <row r="1518" spans="1:14" x14ac:dyDescent="0.3">
      <c r="A1518" s="1">
        <v>40899</v>
      </c>
      <c r="B1518">
        <v>23.44</v>
      </c>
      <c r="D1518">
        <f t="shared" si="184"/>
        <v>4</v>
      </c>
      <c r="E1518" s="1">
        <f t="shared" si="185"/>
        <v>40892</v>
      </c>
      <c r="F1518" s="1">
        <f t="shared" si="186"/>
        <v>40891</v>
      </c>
      <c r="G1518" s="1">
        <f t="shared" si="187"/>
        <v>40890</v>
      </c>
      <c r="H1518" s="1">
        <f t="shared" si="188"/>
        <v>40889</v>
      </c>
      <c r="I1518" s="2">
        <f>IF(SUMIFS($B$2:$B$3564,$A$2:$A$3564,"="&amp;E1518)=0,IF(SUMIFS($B$2:$B$3564,$A$2:$A$3564,"="&amp;F1518)=0,IF(SUMIFS($B$2:$B$3564,$A$2:$A$3564,"="&amp;G1518)=0,SUMIFS($B$2:$B$3564,$A$2:$A$3564,"="&amp;H1518),SUMIFS($B$2:$B$3564,$A$2:$A$3564,"="&amp;G1518)),SUMIFS($B$2:$B$3564,$A$2:$A$3564,"="&amp;F1518)),SUMIFS($B$2:$B$3564,$A$2:$A$3564,"="&amp;E1518))</f>
        <v>22.75</v>
      </c>
      <c r="K1518" s="2">
        <f>SUMIFS($J$2:$J$3564,$A$2:$A$3564,"&gt;"&amp;E1518,$A$2:$A$3564,"&lt;="&amp;A1518)</f>
        <v>0</v>
      </c>
      <c r="L1518" s="2">
        <f t="shared" si="189"/>
        <v>0</v>
      </c>
      <c r="M1518" s="2">
        <f t="shared" si="190"/>
        <v>1</v>
      </c>
      <c r="N1518">
        <f t="shared" si="191"/>
        <v>2.9878819311852598</v>
      </c>
    </row>
    <row r="1519" spans="1:14" x14ac:dyDescent="0.3">
      <c r="A1519" s="1">
        <v>40900</v>
      </c>
      <c r="B1519">
        <v>23.59</v>
      </c>
      <c r="D1519">
        <f t="shared" si="184"/>
        <v>5</v>
      </c>
      <c r="E1519" s="1">
        <f t="shared" si="185"/>
        <v>40893</v>
      </c>
      <c r="F1519" s="1">
        <f t="shared" si="186"/>
        <v>40892</v>
      </c>
      <c r="G1519" s="1">
        <f t="shared" si="187"/>
        <v>40891</v>
      </c>
      <c r="H1519" s="1">
        <f t="shared" si="188"/>
        <v>40890</v>
      </c>
      <c r="I1519" s="2">
        <f>IF(SUMIFS($B$2:$B$3564,$A$2:$A$3564,"="&amp;E1519)=0,IF(SUMIFS($B$2:$B$3564,$A$2:$A$3564,"="&amp;F1519)=0,IF(SUMIFS($B$2:$B$3564,$A$2:$A$3564,"="&amp;G1519)=0,SUMIFS($B$2:$B$3564,$A$2:$A$3564,"="&amp;H1519),SUMIFS($B$2:$B$3564,$A$2:$A$3564,"="&amp;G1519)),SUMIFS($B$2:$B$3564,$A$2:$A$3564,"="&amp;F1519)),SUMIFS($B$2:$B$3564,$A$2:$A$3564,"="&amp;E1519))</f>
        <v>23.08</v>
      </c>
      <c r="K1519" s="2">
        <f>SUMIFS($J$2:$J$3564,$A$2:$A$3564,"&gt;"&amp;E1519,$A$2:$A$3564,"&lt;="&amp;A1519)</f>
        <v>0</v>
      </c>
      <c r="L1519" s="2">
        <f t="shared" si="189"/>
        <v>0</v>
      </c>
      <c r="M1519" s="2">
        <f t="shared" si="190"/>
        <v>1</v>
      </c>
      <c r="N1519">
        <f t="shared" si="191"/>
        <v>2.1856451779684991</v>
      </c>
    </row>
    <row r="1520" spans="1:14" x14ac:dyDescent="0.3">
      <c r="A1520" s="1">
        <v>40904</v>
      </c>
      <c r="B1520">
        <v>23.61</v>
      </c>
      <c r="D1520">
        <f t="shared" si="184"/>
        <v>2</v>
      </c>
      <c r="E1520" s="1">
        <f t="shared" si="185"/>
        <v>40897</v>
      </c>
      <c r="F1520" s="1">
        <f t="shared" si="186"/>
        <v>40896</v>
      </c>
      <c r="G1520" s="1">
        <f t="shared" si="187"/>
        <v>40895</v>
      </c>
      <c r="H1520" s="1">
        <f t="shared" si="188"/>
        <v>40894</v>
      </c>
      <c r="I1520" s="2">
        <f>IF(SUMIFS($B$2:$B$3564,$A$2:$A$3564,"="&amp;E1520)=0,IF(SUMIFS($B$2:$B$3564,$A$2:$A$3564,"="&amp;F1520)=0,IF(SUMIFS($B$2:$B$3564,$A$2:$A$3564,"="&amp;G1520)=0,SUMIFS($B$2:$B$3564,$A$2:$A$3564,"="&amp;H1520),SUMIFS($B$2:$B$3564,$A$2:$A$3564,"="&amp;G1520)),SUMIFS($B$2:$B$3564,$A$2:$A$3564,"="&amp;F1520)),SUMIFS($B$2:$B$3564,$A$2:$A$3564,"="&amp;E1520))</f>
        <v>23.49</v>
      </c>
      <c r="K1520" s="2">
        <f>SUMIFS($J$2:$J$3564,$A$2:$A$3564,"&gt;"&amp;E1520,$A$2:$A$3564,"&lt;="&amp;A1520)</f>
        <v>0</v>
      </c>
      <c r="L1520" s="2">
        <f t="shared" si="189"/>
        <v>0</v>
      </c>
      <c r="M1520" s="2">
        <f t="shared" si="190"/>
        <v>1</v>
      </c>
      <c r="N1520">
        <f t="shared" si="191"/>
        <v>0.50955524266000951</v>
      </c>
    </row>
    <row r="1521" spans="1:14" x14ac:dyDescent="0.3">
      <c r="A1521" s="1">
        <v>40905</v>
      </c>
      <c r="B1521">
        <v>23.13</v>
      </c>
      <c r="D1521">
        <f t="shared" si="184"/>
        <v>3</v>
      </c>
      <c r="E1521" s="1">
        <f t="shared" si="185"/>
        <v>40898</v>
      </c>
      <c r="F1521" s="1">
        <f t="shared" si="186"/>
        <v>40897</v>
      </c>
      <c r="G1521" s="1">
        <f t="shared" si="187"/>
        <v>40896</v>
      </c>
      <c r="H1521" s="1">
        <f t="shared" si="188"/>
        <v>40895</v>
      </c>
      <c r="I1521" s="2">
        <f>IF(SUMIFS($B$2:$B$3564,$A$2:$A$3564,"="&amp;E1521)=0,IF(SUMIFS($B$2:$B$3564,$A$2:$A$3564,"="&amp;F1521)=0,IF(SUMIFS($B$2:$B$3564,$A$2:$A$3564,"="&amp;G1521)=0,SUMIFS($B$2:$B$3564,$A$2:$A$3564,"="&amp;H1521),SUMIFS($B$2:$B$3564,$A$2:$A$3564,"="&amp;G1521)),SUMIFS($B$2:$B$3564,$A$2:$A$3564,"="&amp;F1521)),SUMIFS($B$2:$B$3564,$A$2:$A$3564,"="&amp;E1521))</f>
        <v>23.32</v>
      </c>
      <c r="K1521" s="2">
        <f>SUMIFS($J$2:$J$3564,$A$2:$A$3564,"&gt;"&amp;E1521,$A$2:$A$3564,"&lt;="&amp;A1521)</f>
        <v>0</v>
      </c>
      <c r="L1521" s="2">
        <f t="shared" si="189"/>
        <v>0</v>
      </c>
      <c r="M1521" s="2">
        <f t="shared" si="190"/>
        <v>1</v>
      </c>
      <c r="N1521">
        <f t="shared" si="191"/>
        <v>-0.8180885238943818</v>
      </c>
    </row>
    <row r="1522" spans="1:14" x14ac:dyDescent="0.3">
      <c r="A1522" s="1">
        <v>40906</v>
      </c>
      <c r="B1522">
        <v>23.51</v>
      </c>
      <c r="D1522">
        <f t="shared" si="184"/>
        <v>4</v>
      </c>
      <c r="E1522" s="1">
        <f t="shared" si="185"/>
        <v>40899</v>
      </c>
      <c r="F1522" s="1">
        <f t="shared" si="186"/>
        <v>40898</v>
      </c>
      <c r="G1522" s="1">
        <f t="shared" si="187"/>
        <v>40897</v>
      </c>
      <c r="H1522" s="1">
        <f t="shared" si="188"/>
        <v>40896</v>
      </c>
      <c r="I1522" s="2">
        <f>IF(SUMIFS($B$2:$B$3564,$A$2:$A$3564,"="&amp;E1522)=0,IF(SUMIFS($B$2:$B$3564,$A$2:$A$3564,"="&amp;F1522)=0,IF(SUMIFS($B$2:$B$3564,$A$2:$A$3564,"="&amp;G1522)=0,SUMIFS($B$2:$B$3564,$A$2:$A$3564,"="&amp;H1522),SUMIFS($B$2:$B$3564,$A$2:$A$3564,"="&amp;G1522)),SUMIFS($B$2:$B$3564,$A$2:$A$3564,"="&amp;F1522)),SUMIFS($B$2:$B$3564,$A$2:$A$3564,"="&amp;E1522))</f>
        <v>23.44</v>
      </c>
      <c r="K1522" s="2">
        <f>SUMIFS($J$2:$J$3564,$A$2:$A$3564,"&gt;"&amp;E1522,$A$2:$A$3564,"&lt;="&amp;A1522)</f>
        <v>0</v>
      </c>
      <c r="L1522" s="2">
        <f t="shared" si="189"/>
        <v>0</v>
      </c>
      <c r="M1522" s="2">
        <f t="shared" si="190"/>
        <v>1</v>
      </c>
      <c r="N1522">
        <f t="shared" si="191"/>
        <v>0.29818978431662929</v>
      </c>
    </row>
    <row r="1523" spans="1:14" x14ac:dyDescent="0.3">
      <c r="A1523" s="1">
        <v>40907</v>
      </c>
      <c r="B1523">
        <v>23.3</v>
      </c>
      <c r="D1523">
        <f t="shared" si="184"/>
        <v>5</v>
      </c>
      <c r="E1523" s="1">
        <f t="shared" si="185"/>
        <v>40900</v>
      </c>
      <c r="F1523" s="1">
        <f t="shared" si="186"/>
        <v>40899</v>
      </c>
      <c r="G1523" s="1">
        <f t="shared" si="187"/>
        <v>40898</v>
      </c>
      <c r="H1523" s="1">
        <f t="shared" si="188"/>
        <v>40897</v>
      </c>
      <c r="I1523" s="2">
        <f>IF(SUMIFS($B$2:$B$3564,$A$2:$A$3564,"="&amp;E1523)=0,IF(SUMIFS($B$2:$B$3564,$A$2:$A$3564,"="&amp;F1523)=0,IF(SUMIFS($B$2:$B$3564,$A$2:$A$3564,"="&amp;G1523)=0,SUMIFS($B$2:$B$3564,$A$2:$A$3564,"="&amp;H1523),SUMIFS($B$2:$B$3564,$A$2:$A$3564,"="&amp;G1523)),SUMIFS($B$2:$B$3564,$A$2:$A$3564,"="&amp;F1523)),SUMIFS($B$2:$B$3564,$A$2:$A$3564,"="&amp;E1523))</f>
        <v>23.59</v>
      </c>
      <c r="K1523" s="2">
        <f>SUMIFS($J$2:$J$3564,$A$2:$A$3564,"&gt;"&amp;E1523,$A$2:$A$3564,"&lt;="&amp;A1523)</f>
        <v>0</v>
      </c>
      <c r="L1523" s="2">
        <f t="shared" si="189"/>
        <v>0</v>
      </c>
      <c r="M1523" s="2">
        <f t="shared" si="190"/>
        <v>1</v>
      </c>
      <c r="N1523">
        <f t="shared" si="191"/>
        <v>-1.2369532847928761</v>
      </c>
    </row>
    <row r="1524" spans="1:14" x14ac:dyDescent="0.3">
      <c r="A1524" s="1">
        <v>40911</v>
      </c>
      <c r="B1524">
        <v>24.51</v>
      </c>
      <c r="D1524">
        <f t="shared" si="184"/>
        <v>2</v>
      </c>
      <c r="E1524" s="1">
        <f t="shared" si="185"/>
        <v>40904</v>
      </c>
      <c r="F1524" s="1">
        <f t="shared" si="186"/>
        <v>40903</v>
      </c>
      <c r="G1524" s="1">
        <f t="shared" si="187"/>
        <v>40902</v>
      </c>
      <c r="H1524" s="1">
        <f t="shared" si="188"/>
        <v>40901</v>
      </c>
      <c r="I1524" s="2">
        <f>IF(SUMIFS($B$2:$B$3564,$A$2:$A$3564,"="&amp;E1524)=0,IF(SUMIFS($B$2:$B$3564,$A$2:$A$3564,"="&amp;F1524)=0,IF(SUMIFS($B$2:$B$3564,$A$2:$A$3564,"="&amp;G1524)=0,SUMIFS($B$2:$B$3564,$A$2:$A$3564,"="&amp;H1524),SUMIFS($B$2:$B$3564,$A$2:$A$3564,"="&amp;G1524)),SUMIFS($B$2:$B$3564,$A$2:$A$3564,"="&amp;F1524)),SUMIFS($B$2:$B$3564,$A$2:$A$3564,"="&amp;E1524))</f>
        <v>23.61</v>
      </c>
      <c r="K1524" s="2">
        <f>SUMIFS($J$2:$J$3564,$A$2:$A$3564,"&gt;"&amp;E1524,$A$2:$A$3564,"&lt;="&amp;A1524)</f>
        <v>0</v>
      </c>
      <c r="L1524" s="2">
        <f t="shared" si="189"/>
        <v>0</v>
      </c>
      <c r="M1524" s="2">
        <f t="shared" si="190"/>
        <v>1</v>
      </c>
      <c r="N1524">
        <f t="shared" si="191"/>
        <v>3.7410846442599706</v>
      </c>
    </row>
    <row r="1525" spans="1:14" x14ac:dyDescent="0.3">
      <c r="A1525" s="1">
        <v>40912</v>
      </c>
      <c r="B1525">
        <v>24.42</v>
      </c>
      <c r="D1525">
        <f t="shared" si="184"/>
        <v>3</v>
      </c>
      <c r="E1525" s="1">
        <f t="shared" si="185"/>
        <v>40905</v>
      </c>
      <c r="F1525" s="1">
        <f t="shared" si="186"/>
        <v>40904</v>
      </c>
      <c r="G1525" s="1">
        <f t="shared" si="187"/>
        <v>40903</v>
      </c>
      <c r="H1525" s="1">
        <f t="shared" si="188"/>
        <v>40902</v>
      </c>
      <c r="I1525" s="2">
        <f>IF(SUMIFS($B$2:$B$3564,$A$2:$A$3564,"="&amp;E1525)=0,IF(SUMIFS($B$2:$B$3564,$A$2:$A$3564,"="&amp;F1525)=0,IF(SUMIFS($B$2:$B$3564,$A$2:$A$3564,"="&amp;G1525)=0,SUMIFS($B$2:$B$3564,$A$2:$A$3564,"="&amp;H1525),SUMIFS($B$2:$B$3564,$A$2:$A$3564,"="&amp;G1525)),SUMIFS($B$2:$B$3564,$A$2:$A$3564,"="&amp;F1525)),SUMIFS($B$2:$B$3564,$A$2:$A$3564,"="&amp;E1525))</f>
        <v>23.13</v>
      </c>
      <c r="K1525" s="2">
        <f>SUMIFS($J$2:$J$3564,$A$2:$A$3564,"&gt;"&amp;E1525,$A$2:$A$3564,"&lt;="&amp;A1525)</f>
        <v>0</v>
      </c>
      <c r="L1525" s="2">
        <f t="shared" si="189"/>
        <v>0</v>
      </c>
      <c r="M1525" s="2">
        <f t="shared" si="190"/>
        <v>1</v>
      </c>
      <c r="N1525">
        <f t="shared" si="191"/>
        <v>5.4271992439210832</v>
      </c>
    </row>
    <row r="1526" spans="1:14" x14ac:dyDescent="0.3">
      <c r="A1526" s="1">
        <v>40913</v>
      </c>
      <c r="B1526">
        <v>23.13</v>
      </c>
      <c r="D1526">
        <f t="shared" si="184"/>
        <v>4</v>
      </c>
      <c r="E1526" s="1">
        <f t="shared" si="185"/>
        <v>40906</v>
      </c>
      <c r="F1526" s="1">
        <f t="shared" si="186"/>
        <v>40905</v>
      </c>
      <c r="G1526" s="1">
        <f t="shared" si="187"/>
        <v>40904</v>
      </c>
      <c r="H1526" s="1">
        <f t="shared" si="188"/>
        <v>40903</v>
      </c>
      <c r="I1526" s="2">
        <f>IF(SUMIFS($B$2:$B$3564,$A$2:$A$3564,"="&amp;E1526)=0,IF(SUMIFS($B$2:$B$3564,$A$2:$A$3564,"="&amp;F1526)=0,IF(SUMIFS($B$2:$B$3564,$A$2:$A$3564,"="&amp;G1526)=0,SUMIFS($B$2:$B$3564,$A$2:$A$3564,"="&amp;H1526),SUMIFS($B$2:$B$3564,$A$2:$A$3564,"="&amp;G1526)),SUMIFS($B$2:$B$3564,$A$2:$A$3564,"="&amp;F1526)),SUMIFS($B$2:$B$3564,$A$2:$A$3564,"="&amp;E1526))</f>
        <v>23.51</v>
      </c>
      <c r="K1526" s="2">
        <f>SUMIFS($J$2:$J$3564,$A$2:$A$3564,"&gt;"&amp;E1526,$A$2:$A$3564,"&lt;="&amp;A1526)</f>
        <v>0</v>
      </c>
      <c r="L1526" s="2">
        <f t="shared" si="189"/>
        <v>0</v>
      </c>
      <c r="M1526" s="2">
        <f t="shared" si="190"/>
        <v>1</v>
      </c>
      <c r="N1526">
        <f t="shared" si="191"/>
        <v>-1.629538630863044</v>
      </c>
    </row>
    <row r="1527" spans="1:14" x14ac:dyDescent="0.3">
      <c r="A1527" s="1">
        <v>40914</v>
      </c>
      <c r="B1527">
        <v>23.29</v>
      </c>
      <c r="D1527">
        <f t="shared" si="184"/>
        <v>5</v>
      </c>
      <c r="E1527" s="1">
        <f t="shared" si="185"/>
        <v>40907</v>
      </c>
      <c r="F1527" s="1">
        <f t="shared" si="186"/>
        <v>40906</v>
      </c>
      <c r="G1527" s="1">
        <f t="shared" si="187"/>
        <v>40905</v>
      </c>
      <c r="H1527" s="1">
        <f t="shared" si="188"/>
        <v>40904</v>
      </c>
      <c r="I1527" s="2">
        <f>IF(SUMIFS($B$2:$B$3564,$A$2:$A$3564,"="&amp;E1527)=0,IF(SUMIFS($B$2:$B$3564,$A$2:$A$3564,"="&amp;F1527)=0,IF(SUMIFS($B$2:$B$3564,$A$2:$A$3564,"="&amp;G1527)=0,SUMIFS($B$2:$B$3564,$A$2:$A$3564,"="&amp;H1527),SUMIFS($B$2:$B$3564,$A$2:$A$3564,"="&amp;G1527)),SUMIFS($B$2:$B$3564,$A$2:$A$3564,"="&amp;F1527)),SUMIFS($B$2:$B$3564,$A$2:$A$3564,"="&amp;E1527))</f>
        <v>23.3</v>
      </c>
      <c r="K1527" s="2">
        <f>SUMIFS($J$2:$J$3564,$A$2:$A$3564,"&gt;"&amp;E1527,$A$2:$A$3564,"&lt;="&amp;A1527)</f>
        <v>0</v>
      </c>
      <c r="L1527" s="2">
        <f t="shared" si="189"/>
        <v>0</v>
      </c>
      <c r="M1527" s="2">
        <f t="shared" si="190"/>
        <v>1</v>
      </c>
      <c r="N1527">
        <f t="shared" si="191"/>
        <v>-4.2927667540528465E-2</v>
      </c>
    </row>
    <row r="1528" spans="1:14" x14ac:dyDescent="0.3">
      <c r="A1528" s="1">
        <v>40917</v>
      </c>
      <c r="B1528">
        <v>23.34</v>
      </c>
      <c r="D1528">
        <f t="shared" si="184"/>
        <v>1</v>
      </c>
      <c r="E1528" s="1">
        <f t="shared" si="185"/>
        <v>40910</v>
      </c>
      <c r="F1528" s="1">
        <f t="shared" si="186"/>
        <v>40909</v>
      </c>
      <c r="G1528" s="1">
        <f t="shared" si="187"/>
        <v>40908</v>
      </c>
      <c r="H1528" s="1">
        <f t="shared" si="188"/>
        <v>40907</v>
      </c>
      <c r="I1528" s="2">
        <f>IF(SUMIFS($B$2:$B$3564,$A$2:$A$3564,"="&amp;E1528)=0,IF(SUMIFS($B$2:$B$3564,$A$2:$A$3564,"="&amp;F1528)=0,IF(SUMIFS($B$2:$B$3564,$A$2:$A$3564,"="&amp;G1528)=0,SUMIFS($B$2:$B$3564,$A$2:$A$3564,"="&amp;H1528),SUMIFS($B$2:$B$3564,$A$2:$A$3564,"="&amp;G1528)),SUMIFS($B$2:$B$3564,$A$2:$A$3564,"="&amp;F1528)),SUMIFS($B$2:$B$3564,$A$2:$A$3564,"="&amp;E1528))</f>
        <v>23.3</v>
      </c>
      <c r="K1528" s="2">
        <f>SUMIFS($J$2:$J$3564,$A$2:$A$3564,"&gt;"&amp;E1528,$A$2:$A$3564,"&lt;="&amp;A1528)</f>
        <v>0</v>
      </c>
      <c r="L1528" s="2">
        <f t="shared" si="189"/>
        <v>0</v>
      </c>
      <c r="M1528" s="2">
        <f t="shared" si="190"/>
        <v>1</v>
      </c>
      <c r="N1528">
        <f t="shared" si="191"/>
        <v>0.17152662867549459</v>
      </c>
    </row>
    <row r="1529" spans="1:14" x14ac:dyDescent="0.3">
      <c r="A1529" s="1">
        <v>40918</v>
      </c>
      <c r="B1529">
        <v>23.32</v>
      </c>
      <c r="D1529">
        <f t="shared" si="184"/>
        <v>2</v>
      </c>
      <c r="E1529" s="1">
        <f t="shared" si="185"/>
        <v>40911</v>
      </c>
      <c r="F1529" s="1">
        <f t="shared" si="186"/>
        <v>40910</v>
      </c>
      <c r="G1529" s="1">
        <f t="shared" si="187"/>
        <v>40909</v>
      </c>
      <c r="H1529" s="1">
        <f t="shared" si="188"/>
        <v>40908</v>
      </c>
      <c r="I1529" s="2">
        <f>IF(SUMIFS($B$2:$B$3564,$A$2:$A$3564,"="&amp;E1529)=0,IF(SUMIFS($B$2:$B$3564,$A$2:$A$3564,"="&amp;F1529)=0,IF(SUMIFS($B$2:$B$3564,$A$2:$A$3564,"="&amp;G1529)=0,SUMIFS($B$2:$B$3564,$A$2:$A$3564,"="&amp;H1529),SUMIFS($B$2:$B$3564,$A$2:$A$3564,"="&amp;G1529)),SUMIFS($B$2:$B$3564,$A$2:$A$3564,"="&amp;F1529)),SUMIFS($B$2:$B$3564,$A$2:$A$3564,"="&amp;E1529))</f>
        <v>24.51</v>
      </c>
      <c r="K1529" s="2">
        <f>SUMIFS($J$2:$J$3564,$A$2:$A$3564,"&gt;"&amp;E1529,$A$2:$A$3564,"&lt;="&amp;A1529)</f>
        <v>0</v>
      </c>
      <c r="L1529" s="2">
        <f t="shared" si="189"/>
        <v>0</v>
      </c>
      <c r="M1529" s="2">
        <f t="shared" si="190"/>
        <v>1</v>
      </c>
      <c r="N1529">
        <f t="shared" si="191"/>
        <v>-4.9769836057729577</v>
      </c>
    </row>
    <row r="1530" spans="1:14" x14ac:dyDescent="0.3">
      <c r="A1530" s="1">
        <v>40919</v>
      </c>
      <c r="B1530">
        <v>23.69</v>
      </c>
      <c r="D1530">
        <f t="shared" si="184"/>
        <v>3</v>
      </c>
      <c r="E1530" s="1">
        <f t="shared" si="185"/>
        <v>40912</v>
      </c>
      <c r="F1530" s="1">
        <f t="shared" si="186"/>
        <v>40911</v>
      </c>
      <c r="G1530" s="1">
        <f t="shared" si="187"/>
        <v>40910</v>
      </c>
      <c r="H1530" s="1">
        <f t="shared" si="188"/>
        <v>40909</v>
      </c>
      <c r="I1530" s="2">
        <f>IF(SUMIFS($B$2:$B$3564,$A$2:$A$3564,"="&amp;E1530)=0,IF(SUMIFS($B$2:$B$3564,$A$2:$A$3564,"="&amp;F1530)=0,IF(SUMIFS($B$2:$B$3564,$A$2:$A$3564,"="&amp;G1530)=0,SUMIFS($B$2:$B$3564,$A$2:$A$3564,"="&amp;H1530),SUMIFS($B$2:$B$3564,$A$2:$A$3564,"="&amp;G1530)),SUMIFS($B$2:$B$3564,$A$2:$A$3564,"="&amp;F1530)),SUMIFS($B$2:$B$3564,$A$2:$A$3564,"="&amp;E1530))</f>
        <v>24.42</v>
      </c>
      <c r="K1530" s="2">
        <f>SUMIFS($J$2:$J$3564,$A$2:$A$3564,"&gt;"&amp;E1530,$A$2:$A$3564,"&lt;="&amp;A1530)</f>
        <v>0</v>
      </c>
      <c r="L1530" s="2">
        <f t="shared" si="189"/>
        <v>0</v>
      </c>
      <c r="M1530" s="2">
        <f t="shared" si="190"/>
        <v>1</v>
      </c>
      <c r="N1530">
        <f t="shared" si="191"/>
        <v>-3.0349450511864529</v>
      </c>
    </row>
    <row r="1531" spans="1:14" x14ac:dyDescent="0.3">
      <c r="A1531" s="1">
        <v>40920</v>
      </c>
      <c r="B1531">
        <v>23.27</v>
      </c>
      <c r="D1531">
        <f t="shared" si="184"/>
        <v>4</v>
      </c>
      <c r="E1531" s="1">
        <f t="shared" si="185"/>
        <v>40913</v>
      </c>
      <c r="F1531" s="1">
        <f t="shared" si="186"/>
        <v>40912</v>
      </c>
      <c r="G1531" s="1">
        <f t="shared" si="187"/>
        <v>40911</v>
      </c>
      <c r="H1531" s="1">
        <f t="shared" si="188"/>
        <v>40910</v>
      </c>
      <c r="I1531" s="2">
        <f>IF(SUMIFS($B$2:$B$3564,$A$2:$A$3564,"="&amp;E1531)=0,IF(SUMIFS($B$2:$B$3564,$A$2:$A$3564,"="&amp;F1531)=0,IF(SUMIFS($B$2:$B$3564,$A$2:$A$3564,"="&amp;G1531)=0,SUMIFS($B$2:$B$3564,$A$2:$A$3564,"="&amp;H1531),SUMIFS($B$2:$B$3564,$A$2:$A$3564,"="&amp;G1531)),SUMIFS($B$2:$B$3564,$A$2:$A$3564,"="&amp;F1531)),SUMIFS($B$2:$B$3564,$A$2:$A$3564,"="&amp;E1531))</f>
        <v>23.13</v>
      </c>
      <c r="K1531" s="2">
        <f>SUMIFS($J$2:$J$3564,$A$2:$A$3564,"&gt;"&amp;E1531,$A$2:$A$3564,"&lt;="&amp;A1531)</f>
        <v>0</v>
      </c>
      <c r="L1531" s="2">
        <f t="shared" si="189"/>
        <v>0</v>
      </c>
      <c r="M1531" s="2">
        <f t="shared" si="190"/>
        <v>1</v>
      </c>
      <c r="N1531">
        <f t="shared" si="191"/>
        <v>0.60345010708525293</v>
      </c>
    </row>
    <row r="1532" spans="1:14" x14ac:dyDescent="0.3">
      <c r="A1532" s="1">
        <v>40921</v>
      </c>
      <c r="B1532">
        <v>23.84</v>
      </c>
      <c r="D1532">
        <f t="shared" si="184"/>
        <v>5</v>
      </c>
      <c r="E1532" s="1">
        <f t="shared" si="185"/>
        <v>40914</v>
      </c>
      <c r="F1532" s="1">
        <f t="shared" si="186"/>
        <v>40913</v>
      </c>
      <c r="G1532" s="1">
        <f t="shared" si="187"/>
        <v>40912</v>
      </c>
      <c r="H1532" s="1">
        <f t="shared" si="188"/>
        <v>40911</v>
      </c>
      <c r="I1532" s="2">
        <f>IF(SUMIFS($B$2:$B$3564,$A$2:$A$3564,"="&amp;E1532)=0,IF(SUMIFS($B$2:$B$3564,$A$2:$A$3564,"="&amp;F1532)=0,IF(SUMIFS($B$2:$B$3564,$A$2:$A$3564,"="&amp;G1532)=0,SUMIFS($B$2:$B$3564,$A$2:$A$3564,"="&amp;H1532),SUMIFS($B$2:$B$3564,$A$2:$A$3564,"="&amp;G1532)),SUMIFS($B$2:$B$3564,$A$2:$A$3564,"="&amp;F1532)),SUMIFS($B$2:$B$3564,$A$2:$A$3564,"="&amp;E1532))</f>
        <v>23.29</v>
      </c>
      <c r="K1532" s="2">
        <f>SUMIFS($J$2:$J$3564,$A$2:$A$3564,"&gt;"&amp;E1532,$A$2:$A$3564,"&lt;="&amp;A1532)</f>
        <v>0</v>
      </c>
      <c r="L1532" s="2">
        <f t="shared" si="189"/>
        <v>0</v>
      </c>
      <c r="M1532" s="2">
        <f t="shared" si="190"/>
        <v>1</v>
      </c>
      <c r="N1532">
        <f t="shared" si="191"/>
        <v>2.3340758300899362</v>
      </c>
    </row>
    <row r="1533" spans="1:14" x14ac:dyDescent="0.3">
      <c r="A1533" s="1">
        <v>40925</v>
      </c>
      <c r="B1533">
        <v>23.86</v>
      </c>
      <c r="D1533">
        <f t="shared" si="184"/>
        <v>2</v>
      </c>
      <c r="E1533" s="1">
        <f t="shared" si="185"/>
        <v>40918</v>
      </c>
      <c r="F1533" s="1">
        <f t="shared" si="186"/>
        <v>40917</v>
      </c>
      <c r="G1533" s="1">
        <f t="shared" si="187"/>
        <v>40916</v>
      </c>
      <c r="H1533" s="1">
        <f t="shared" si="188"/>
        <v>40915</v>
      </c>
      <c r="I1533" s="2">
        <f>IF(SUMIFS($B$2:$B$3564,$A$2:$A$3564,"="&amp;E1533)=0,IF(SUMIFS($B$2:$B$3564,$A$2:$A$3564,"="&amp;F1533)=0,IF(SUMIFS($B$2:$B$3564,$A$2:$A$3564,"="&amp;G1533)=0,SUMIFS($B$2:$B$3564,$A$2:$A$3564,"="&amp;H1533),SUMIFS($B$2:$B$3564,$A$2:$A$3564,"="&amp;G1533)),SUMIFS($B$2:$B$3564,$A$2:$A$3564,"="&amp;F1533)),SUMIFS($B$2:$B$3564,$A$2:$A$3564,"="&amp;E1533))</f>
        <v>23.32</v>
      </c>
      <c r="K1533" s="2">
        <f>SUMIFS($J$2:$J$3564,$A$2:$A$3564,"&gt;"&amp;E1533,$A$2:$A$3564,"&lt;="&amp;A1533)</f>
        <v>0</v>
      </c>
      <c r="L1533" s="2">
        <f t="shared" si="189"/>
        <v>0</v>
      </c>
      <c r="M1533" s="2">
        <f t="shared" si="190"/>
        <v>1</v>
      </c>
      <c r="N1533">
        <f t="shared" si="191"/>
        <v>2.2892055187478331</v>
      </c>
    </row>
    <row r="1534" spans="1:14" x14ac:dyDescent="0.3">
      <c r="A1534" s="1">
        <v>40926</v>
      </c>
      <c r="B1534">
        <v>24</v>
      </c>
      <c r="D1534">
        <f t="shared" si="184"/>
        <v>3</v>
      </c>
      <c r="E1534" s="1">
        <f t="shared" si="185"/>
        <v>40919</v>
      </c>
      <c r="F1534" s="1">
        <f t="shared" si="186"/>
        <v>40918</v>
      </c>
      <c r="G1534" s="1">
        <f t="shared" si="187"/>
        <v>40917</v>
      </c>
      <c r="H1534" s="1">
        <f t="shared" si="188"/>
        <v>40916</v>
      </c>
      <c r="I1534" s="2">
        <f>IF(SUMIFS($B$2:$B$3564,$A$2:$A$3564,"="&amp;E1534)=0,IF(SUMIFS($B$2:$B$3564,$A$2:$A$3564,"="&amp;F1534)=0,IF(SUMIFS($B$2:$B$3564,$A$2:$A$3564,"="&amp;G1534)=0,SUMIFS($B$2:$B$3564,$A$2:$A$3564,"="&amp;H1534),SUMIFS($B$2:$B$3564,$A$2:$A$3564,"="&amp;G1534)),SUMIFS($B$2:$B$3564,$A$2:$A$3564,"="&amp;F1534)),SUMIFS($B$2:$B$3564,$A$2:$A$3564,"="&amp;E1534))</f>
        <v>23.69</v>
      </c>
      <c r="K1534" s="2">
        <f>SUMIFS($J$2:$J$3564,$A$2:$A$3564,"&gt;"&amp;E1534,$A$2:$A$3564,"&lt;="&amp;A1534)</f>
        <v>0</v>
      </c>
      <c r="L1534" s="2">
        <f t="shared" si="189"/>
        <v>0</v>
      </c>
      <c r="M1534" s="2">
        <f t="shared" si="190"/>
        <v>1</v>
      </c>
      <c r="N1534">
        <f t="shared" si="191"/>
        <v>1.3000812177251453</v>
      </c>
    </row>
    <row r="1535" spans="1:14" x14ac:dyDescent="0.3">
      <c r="A1535" s="1">
        <v>40927</v>
      </c>
      <c r="B1535">
        <v>24.61</v>
      </c>
      <c r="D1535">
        <f t="shared" si="184"/>
        <v>4</v>
      </c>
      <c r="E1535" s="1">
        <f t="shared" si="185"/>
        <v>40920</v>
      </c>
      <c r="F1535" s="1">
        <f t="shared" si="186"/>
        <v>40919</v>
      </c>
      <c r="G1535" s="1">
        <f t="shared" si="187"/>
        <v>40918</v>
      </c>
      <c r="H1535" s="1">
        <f t="shared" si="188"/>
        <v>40917</v>
      </c>
      <c r="I1535" s="2">
        <f>IF(SUMIFS($B$2:$B$3564,$A$2:$A$3564,"="&amp;E1535)=0,IF(SUMIFS($B$2:$B$3564,$A$2:$A$3564,"="&amp;F1535)=0,IF(SUMIFS($B$2:$B$3564,$A$2:$A$3564,"="&amp;G1535)=0,SUMIFS($B$2:$B$3564,$A$2:$A$3564,"="&amp;H1535),SUMIFS($B$2:$B$3564,$A$2:$A$3564,"="&amp;G1535)),SUMIFS($B$2:$B$3564,$A$2:$A$3564,"="&amp;F1535)),SUMIFS($B$2:$B$3564,$A$2:$A$3564,"="&amp;E1535))</f>
        <v>23.27</v>
      </c>
      <c r="K1535" s="2">
        <f>SUMIFS($J$2:$J$3564,$A$2:$A$3564,"&gt;"&amp;E1535,$A$2:$A$3564,"&lt;="&amp;A1535)</f>
        <v>0</v>
      </c>
      <c r="L1535" s="2">
        <f t="shared" si="189"/>
        <v>0</v>
      </c>
      <c r="M1535" s="2">
        <f t="shared" si="190"/>
        <v>1</v>
      </c>
      <c r="N1535">
        <f t="shared" si="191"/>
        <v>5.5987887088764214</v>
      </c>
    </row>
    <row r="1536" spans="1:14" x14ac:dyDescent="0.3">
      <c r="A1536" s="1">
        <v>40928</v>
      </c>
      <c r="B1536">
        <v>24.89</v>
      </c>
      <c r="D1536">
        <f t="shared" si="184"/>
        <v>5</v>
      </c>
      <c r="E1536" s="1">
        <f t="shared" si="185"/>
        <v>40921</v>
      </c>
      <c r="F1536" s="1">
        <f t="shared" si="186"/>
        <v>40920</v>
      </c>
      <c r="G1536" s="1">
        <f t="shared" si="187"/>
        <v>40919</v>
      </c>
      <c r="H1536" s="1">
        <f t="shared" si="188"/>
        <v>40918</v>
      </c>
      <c r="I1536" s="2">
        <f>IF(SUMIFS($B$2:$B$3564,$A$2:$A$3564,"="&amp;E1536)=0,IF(SUMIFS($B$2:$B$3564,$A$2:$A$3564,"="&amp;F1536)=0,IF(SUMIFS($B$2:$B$3564,$A$2:$A$3564,"="&amp;G1536)=0,SUMIFS($B$2:$B$3564,$A$2:$A$3564,"="&amp;H1536),SUMIFS($B$2:$B$3564,$A$2:$A$3564,"="&amp;G1536)),SUMIFS($B$2:$B$3564,$A$2:$A$3564,"="&amp;F1536)),SUMIFS($B$2:$B$3564,$A$2:$A$3564,"="&amp;E1536))</f>
        <v>23.84</v>
      </c>
      <c r="K1536" s="2">
        <f>SUMIFS($J$2:$J$3564,$A$2:$A$3564,"&gt;"&amp;E1536,$A$2:$A$3564,"&lt;="&amp;A1536)</f>
        <v>0</v>
      </c>
      <c r="L1536" s="2">
        <f t="shared" si="189"/>
        <v>0</v>
      </c>
      <c r="M1536" s="2">
        <f t="shared" si="190"/>
        <v>1</v>
      </c>
      <c r="N1536">
        <f t="shared" si="191"/>
        <v>4.3101274182351572</v>
      </c>
    </row>
    <row r="1537" spans="1:14" x14ac:dyDescent="0.3">
      <c r="A1537" s="1">
        <v>40931</v>
      </c>
      <c r="B1537">
        <v>24.96</v>
      </c>
      <c r="D1537">
        <f t="shared" si="184"/>
        <v>1</v>
      </c>
      <c r="E1537" s="1">
        <f t="shared" si="185"/>
        <v>40924</v>
      </c>
      <c r="F1537" s="1">
        <f t="shared" si="186"/>
        <v>40923</v>
      </c>
      <c r="G1537" s="1">
        <f t="shared" si="187"/>
        <v>40922</v>
      </c>
      <c r="H1537" s="1">
        <f t="shared" si="188"/>
        <v>40921</v>
      </c>
      <c r="I1537" s="2">
        <f>IF(SUMIFS($B$2:$B$3564,$A$2:$A$3564,"="&amp;E1537)=0,IF(SUMIFS($B$2:$B$3564,$A$2:$A$3564,"="&amp;F1537)=0,IF(SUMIFS($B$2:$B$3564,$A$2:$A$3564,"="&amp;G1537)=0,SUMIFS($B$2:$B$3564,$A$2:$A$3564,"="&amp;H1537),SUMIFS($B$2:$B$3564,$A$2:$A$3564,"="&amp;G1537)),SUMIFS($B$2:$B$3564,$A$2:$A$3564,"="&amp;F1537)),SUMIFS($B$2:$B$3564,$A$2:$A$3564,"="&amp;E1537))</f>
        <v>23.84</v>
      </c>
      <c r="K1537" s="2">
        <f>SUMIFS($J$2:$J$3564,$A$2:$A$3564,"&gt;"&amp;E1537,$A$2:$A$3564,"&lt;="&amp;A1537)</f>
        <v>0</v>
      </c>
      <c r="L1537" s="2">
        <f t="shared" si="189"/>
        <v>0</v>
      </c>
      <c r="M1537" s="2">
        <f t="shared" si="190"/>
        <v>1</v>
      </c>
      <c r="N1537">
        <f t="shared" si="191"/>
        <v>4.5909701304077943</v>
      </c>
    </row>
    <row r="1538" spans="1:14" x14ac:dyDescent="0.3">
      <c r="A1538" s="1">
        <v>40932</v>
      </c>
      <c r="B1538">
        <v>24.89</v>
      </c>
      <c r="D1538">
        <f t="shared" si="184"/>
        <v>2</v>
      </c>
      <c r="E1538" s="1">
        <f t="shared" si="185"/>
        <v>40925</v>
      </c>
      <c r="F1538" s="1">
        <f t="shared" si="186"/>
        <v>40924</v>
      </c>
      <c r="G1538" s="1">
        <f t="shared" si="187"/>
        <v>40923</v>
      </c>
      <c r="H1538" s="1">
        <f t="shared" si="188"/>
        <v>40922</v>
      </c>
      <c r="I1538" s="2">
        <f>IF(SUMIFS($B$2:$B$3564,$A$2:$A$3564,"="&amp;E1538)=0,IF(SUMIFS($B$2:$B$3564,$A$2:$A$3564,"="&amp;F1538)=0,IF(SUMIFS($B$2:$B$3564,$A$2:$A$3564,"="&amp;G1538)=0,SUMIFS($B$2:$B$3564,$A$2:$A$3564,"="&amp;H1538),SUMIFS($B$2:$B$3564,$A$2:$A$3564,"="&amp;G1538)),SUMIFS($B$2:$B$3564,$A$2:$A$3564,"="&amp;F1538)),SUMIFS($B$2:$B$3564,$A$2:$A$3564,"="&amp;E1538))</f>
        <v>23.86</v>
      </c>
      <c r="K1538" s="2">
        <f>SUMIFS($J$2:$J$3564,$A$2:$A$3564,"&gt;"&amp;E1538,$A$2:$A$3564,"&lt;="&amp;A1538)</f>
        <v>0</v>
      </c>
      <c r="L1538" s="2">
        <f t="shared" si="189"/>
        <v>0</v>
      </c>
      <c r="M1538" s="2">
        <f t="shared" si="190"/>
        <v>1</v>
      </c>
      <c r="N1538">
        <f t="shared" si="191"/>
        <v>4.2262699709730569</v>
      </c>
    </row>
    <row r="1539" spans="1:14" x14ac:dyDescent="0.3">
      <c r="A1539" s="1">
        <v>40933</v>
      </c>
      <c r="B1539">
        <v>24.51</v>
      </c>
      <c r="D1539">
        <f t="shared" ref="D1539:D1602" si="192">WEEKDAY(A1539,2)</f>
        <v>3</v>
      </c>
      <c r="E1539" s="1">
        <f t="shared" si="185"/>
        <v>40926</v>
      </c>
      <c r="F1539" s="1">
        <f t="shared" si="186"/>
        <v>40925</v>
      </c>
      <c r="G1539" s="1">
        <f t="shared" si="187"/>
        <v>40924</v>
      </c>
      <c r="H1539" s="1">
        <f t="shared" si="188"/>
        <v>40923</v>
      </c>
      <c r="I1539" s="2">
        <f>IF(SUMIFS($B$2:$B$3564,$A$2:$A$3564,"="&amp;E1539)=0,IF(SUMIFS($B$2:$B$3564,$A$2:$A$3564,"="&amp;F1539)=0,IF(SUMIFS($B$2:$B$3564,$A$2:$A$3564,"="&amp;G1539)=0,SUMIFS($B$2:$B$3564,$A$2:$A$3564,"="&amp;H1539),SUMIFS($B$2:$B$3564,$A$2:$A$3564,"="&amp;G1539)),SUMIFS($B$2:$B$3564,$A$2:$A$3564,"="&amp;F1539)),SUMIFS($B$2:$B$3564,$A$2:$A$3564,"="&amp;E1539))</f>
        <v>24</v>
      </c>
      <c r="K1539" s="2">
        <f>SUMIFS($J$2:$J$3564,$A$2:$A$3564,"&gt;"&amp;E1539,$A$2:$A$3564,"&lt;="&amp;A1539)</f>
        <v>0</v>
      </c>
      <c r="L1539" s="2">
        <f t="shared" si="189"/>
        <v>0</v>
      </c>
      <c r="M1539" s="2">
        <f t="shared" si="190"/>
        <v>1</v>
      </c>
      <c r="N1539">
        <f t="shared" si="191"/>
        <v>2.1027367192075581</v>
      </c>
    </row>
    <row r="1540" spans="1:14" x14ac:dyDescent="0.3">
      <c r="A1540" s="1">
        <v>40934</v>
      </c>
      <c r="B1540">
        <v>24.73</v>
      </c>
      <c r="D1540">
        <f t="shared" si="192"/>
        <v>4</v>
      </c>
      <c r="E1540" s="1">
        <f t="shared" si="185"/>
        <v>40927</v>
      </c>
      <c r="F1540" s="1">
        <f t="shared" si="186"/>
        <v>40926</v>
      </c>
      <c r="G1540" s="1">
        <f t="shared" si="187"/>
        <v>40925</v>
      </c>
      <c r="H1540" s="1">
        <f t="shared" si="188"/>
        <v>40924</v>
      </c>
      <c r="I1540" s="2">
        <f>IF(SUMIFS($B$2:$B$3564,$A$2:$A$3564,"="&amp;E1540)=0,IF(SUMIFS($B$2:$B$3564,$A$2:$A$3564,"="&amp;F1540)=0,IF(SUMIFS($B$2:$B$3564,$A$2:$A$3564,"="&amp;G1540)=0,SUMIFS($B$2:$B$3564,$A$2:$A$3564,"="&amp;H1540),SUMIFS($B$2:$B$3564,$A$2:$A$3564,"="&amp;G1540)),SUMIFS($B$2:$B$3564,$A$2:$A$3564,"="&amp;F1540)),SUMIFS($B$2:$B$3564,$A$2:$A$3564,"="&amp;E1540))</f>
        <v>24.61</v>
      </c>
      <c r="K1540" s="2">
        <f>SUMIFS($J$2:$J$3564,$A$2:$A$3564,"&gt;"&amp;E1540,$A$2:$A$3564,"&lt;="&amp;A1540)</f>
        <v>0</v>
      </c>
      <c r="L1540" s="2">
        <f t="shared" si="189"/>
        <v>0</v>
      </c>
      <c r="M1540" s="2">
        <f t="shared" si="190"/>
        <v>1</v>
      </c>
      <c r="N1540">
        <f t="shared" si="191"/>
        <v>0.4864217130360447</v>
      </c>
    </row>
    <row r="1541" spans="1:14" x14ac:dyDescent="0.3">
      <c r="A1541" s="1">
        <v>40935</v>
      </c>
      <c r="B1541">
        <v>24.21</v>
      </c>
      <c r="D1541">
        <f t="shared" si="192"/>
        <v>5</v>
      </c>
      <c r="E1541" s="1">
        <f t="shared" si="185"/>
        <v>40928</v>
      </c>
      <c r="F1541" s="1">
        <f t="shared" si="186"/>
        <v>40927</v>
      </c>
      <c r="G1541" s="1">
        <f t="shared" si="187"/>
        <v>40926</v>
      </c>
      <c r="H1541" s="1">
        <f t="shared" si="188"/>
        <v>40925</v>
      </c>
      <c r="I1541" s="2">
        <f>IF(SUMIFS($B$2:$B$3564,$A$2:$A$3564,"="&amp;E1541)=0,IF(SUMIFS($B$2:$B$3564,$A$2:$A$3564,"="&amp;F1541)=0,IF(SUMIFS($B$2:$B$3564,$A$2:$A$3564,"="&amp;G1541)=0,SUMIFS($B$2:$B$3564,$A$2:$A$3564,"="&amp;H1541),SUMIFS($B$2:$B$3564,$A$2:$A$3564,"="&amp;G1541)),SUMIFS($B$2:$B$3564,$A$2:$A$3564,"="&amp;F1541)),SUMIFS($B$2:$B$3564,$A$2:$A$3564,"="&amp;E1541))</f>
        <v>24.89</v>
      </c>
      <c r="K1541" s="2">
        <f>SUMIFS($J$2:$J$3564,$A$2:$A$3564,"&gt;"&amp;E1541,$A$2:$A$3564,"&lt;="&amp;A1541)</f>
        <v>0</v>
      </c>
      <c r="L1541" s="2">
        <f t="shared" si="189"/>
        <v>0</v>
      </c>
      <c r="M1541" s="2">
        <f t="shared" si="190"/>
        <v>1</v>
      </c>
      <c r="N1541">
        <f t="shared" si="191"/>
        <v>-2.7700345429533533</v>
      </c>
    </row>
    <row r="1542" spans="1:14" x14ac:dyDescent="0.3">
      <c r="A1542" s="1">
        <v>40938</v>
      </c>
      <c r="B1542">
        <v>23.85</v>
      </c>
      <c r="D1542">
        <f t="shared" si="192"/>
        <v>1</v>
      </c>
      <c r="E1542" s="1">
        <f t="shared" si="185"/>
        <v>40931</v>
      </c>
      <c r="F1542" s="1">
        <f t="shared" si="186"/>
        <v>40930</v>
      </c>
      <c r="G1542" s="1">
        <f t="shared" si="187"/>
        <v>40929</v>
      </c>
      <c r="H1542" s="1">
        <f t="shared" si="188"/>
        <v>40928</v>
      </c>
      <c r="I1542" s="2">
        <f>IF(SUMIFS($B$2:$B$3564,$A$2:$A$3564,"="&amp;E1542)=0,IF(SUMIFS($B$2:$B$3564,$A$2:$A$3564,"="&amp;F1542)=0,IF(SUMIFS($B$2:$B$3564,$A$2:$A$3564,"="&amp;G1542)=0,SUMIFS($B$2:$B$3564,$A$2:$A$3564,"="&amp;H1542),SUMIFS($B$2:$B$3564,$A$2:$A$3564,"="&amp;G1542)),SUMIFS($B$2:$B$3564,$A$2:$A$3564,"="&amp;F1542)),SUMIFS($B$2:$B$3564,$A$2:$A$3564,"="&amp;E1542))</f>
        <v>24.96</v>
      </c>
      <c r="K1542" s="2">
        <f>SUMIFS($J$2:$J$3564,$A$2:$A$3564,"&gt;"&amp;E1542,$A$2:$A$3564,"&lt;="&amp;A1542)</f>
        <v>0</v>
      </c>
      <c r="L1542" s="2">
        <f t="shared" si="189"/>
        <v>0</v>
      </c>
      <c r="M1542" s="2">
        <f t="shared" si="190"/>
        <v>1</v>
      </c>
      <c r="N1542">
        <f t="shared" si="191"/>
        <v>-4.5490326166876702</v>
      </c>
    </row>
    <row r="1543" spans="1:14" x14ac:dyDescent="0.3">
      <c r="A1543" s="1">
        <v>40939</v>
      </c>
      <c r="B1543">
        <v>23.64</v>
      </c>
      <c r="D1543">
        <f t="shared" si="192"/>
        <v>2</v>
      </c>
      <c r="E1543" s="1">
        <f t="shared" si="185"/>
        <v>40932</v>
      </c>
      <c r="F1543" s="1">
        <f t="shared" si="186"/>
        <v>40931</v>
      </c>
      <c r="G1543" s="1">
        <f t="shared" si="187"/>
        <v>40930</v>
      </c>
      <c r="H1543" s="1">
        <f t="shared" si="188"/>
        <v>40929</v>
      </c>
      <c r="I1543" s="2">
        <f>IF(SUMIFS($B$2:$B$3564,$A$2:$A$3564,"="&amp;E1543)=0,IF(SUMIFS($B$2:$B$3564,$A$2:$A$3564,"="&amp;F1543)=0,IF(SUMIFS($B$2:$B$3564,$A$2:$A$3564,"="&amp;G1543)=0,SUMIFS($B$2:$B$3564,$A$2:$A$3564,"="&amp;H1543),SUMIFS($B$2:$B$3564,$A$2:$A$3564,"="&amp;G1543)),SUMIFS($B$2:$B$3564,$A$2:$A$3564,"="&amp;F1543)),SUMIFS($B$2:$B$3564,$A$2:$A$3564,"="&amp;E1543))</f>
        <v>24.89</v>
      </c>
      <c r="K1543" s="2">
        <f>SUMIFS($J$2:$J$3564,$A$2:$A$3564,"&gt;"&amp;E1543,$A$2:$A$3564,"&lt;="&amp;A1543)</f>
        <v>0</v>
      </c>
      <c r="L1543" s="2">
        <f t="shared" si="189"/>
        <v>0</v>
      </c>
      <c r="M1543" s="2">
        <f t="shared" si="190"/>
        <v>1</v>
      </c>
      <c r="N1543">
        <f t="shared" si="191"/>
        <v>-5.1525923841603127</v>
      </c>
    </row>
    <row r="1544" spans="1:14" x14ac:dyDescent="0.3">
      <c r="A1544" s="1">
        <v>40940</v>
      </c>
      <c r="B1544">
        <v>23.59</v>
      </c>
      <c r="D1544">
        <f t="shared" si="192"/>
        <v>3</v>
      </c>
      <c r="E1544" s="1">
        <f t="shared" ref="E1544:E1607" si="193">A1544-7</f>
        <v>40933</v>
      </c>
      <c r="F1544" s="1">
        <f t="shared" si="186"/>
        <v>40932</v>
      </c>
      <c r="G1544" s="1">
        <f t="shared" si="187"/>
        <v>40931</v>
      </c>
      <c r="H1544" s="1">
        <f t="shared" si="188"/>
        <v>40930</v>
      </c>
      <c r="I1544" s="2">
        <f>IF(SUMIFS($B$2:$B$3564,$A$2:$A$3564,"="&amp;E1544)=0,IF(SUMIFS($B$2:$B$3564,$A$2:$A$3564,"="&amp;F1544)=0,IF(SUMIFS($B$2:$B$3564,$A$2:$A$3564,"="&amp;G1544)=0,SUMIFS($B$2:$B$3564,$A$2:$A$3564,"="&amp;H1544),SUMIFS($B$2:$B$3564,$A$2:$A$3564,"="&amp;G1544)),SUMIFS($B$2:$B$3564,$A$2:$A$3564,"="&amp;F1544)),SUMIFS($B$2:$B$3564,$A$2:$A$3564,"="&amp;E1544))</f>
        <v>24.51</v>
      </c>
      <c r="K1544" s="2">
        <f>SUMIFS($J$2:$J$3564,$A$2:$A$3564,"&gt;"&amp;E1544,$A$2:$A$3564,"&lt;="&amp;A1544)</f>
        <v>0</v>
      </c>
      <c r="L1544" s="2">
        <f t="shared" si="189"/>
        <v>0</v>
      </c>
      <c r="M1544" s="2">
        <f t="shared" si="190"/>
        <v>1</v>
      </c>
      <c r="N1544">
        <f t="shared" si="191"/>
        <v>-3.8258304120437665</v>
      </c>
    </row>
    <row r="1545" spans="1:14" x14ac:dyDescent="0.3">
      <c r="A1545" s="1">
        <v>40941</v>
      </c>
      <c r="B1545">
        <v>23.48</v>
      </c>
      <c r="D1545">
        <f t="shared" si="192"/>
        <v>4</v>
      </c>
      <c r="E1545" s="1">
        <f t="shared" si="193"/>
        <v>40934</v>
      </c>
      <c r="F1545" s="1">
        <f t="shared" ref="F1545:F1608" si="194">E1545-1</f>
        <v>40933</v>
      </c>
      <c r="G1545" s="1">
        <f t="shared" ref="G1545:G1608" si="195">E1545-2</f>
        <v>40932</v>
      </c>
      <c r="H1545" s="1">
        <f t="shared" ref="H1545:H1608" si="196">E1545-3</f>
        <v>40931</v>
      </c>
      <c r="I1545" s="2">
        <f>IF(SUMIFS($B$2:$B$3564,$A$2:$A$3564,"="&amp;E1545)=0,IF(SUMIFS($B$2:$B$3564,$A$2:$A$3564,"="&amp;F1545)=0,IF(SUMIFS($B$2:$B$3564,$A$2:$A$3564,"="&amp;G1545)=0,SUMIFS($B$2:$B$3564,$A$2:$A$3564,"="&amp;H1545),SUMIFS($B$2:$B$3564,$A$2:$A$3564,"="&amp;G1545)),SUMIFS($B$2:$B$3564,$A$2:$A$3564,"="&amp;F1545)),SUMIFS($B$2:$B$3564,$A$2:$A$3564,"="&amp;E1545))</f>
        <v>24.73</v>
      </c>
      <c r="K1545" s="2">
        <f>SUMIFS($J$2:$J$3564,$A$2:$A$3564,"&gt;"&amp;E1545,$A$2:$A$3564,"&lt;="&amp;A1545)</f>
        <v>0</v>
      </c>
      <c r="L1545" s="2">
        <f t="shared" si="189"/>
        <v>0</v>
      </c>
      <c r="M1545" s="2">
        <f t="shared" si="190"/>
        <v>1</v>
      </c>
      <c r="N1545">
        <f t="shared" si="191"/>
        <v>-5.1868086573429082</v>
      </c>
    </row>
    <row r="1546" spans="1:14" x14ac:dyDescent="0.3">
      <c r="A1546" s="1">
        <v>40942</v>
      </c>
      <c r="B1546">
        <v>23.94</v>
      </c>
      <c r="D1546">
        <f t="shared" si="192"/>
        <v>5</v>
      </c>
      <c r="E1546" s="1">
        <f t="shared" si="193"/>
        <v>40935</v>
      </c>
      <c r="F1546" s="1">
        <f t="shared" si="194"/>
        <v>40934</v>
      </c>
      <c r="G1546" s="1">
        <f t="shared" si="195"/>
        <v>40933</v>
      </c>
      <c r="H1546" s="1">
        <f t="shared" si="196"/>
        <v>40932</v>
      </c>
      <c r="I1546" s="2">
        <f>IF(SUMIFS($B$2:$B$3564,$A$2:$A$3564,"="&amp;E1546)=0,IF(SUMIFS($B$2:$B$3564,$A$2:$A$3564,"="&amp;F1546)=0,IF(SUMIFS($B$2:$B$3564,$A$2:$A$3564,"="&amp;G1546)=0,SUMIFS($B$2:$B$3564,$A$2:$A$3564,"="&amp;H1546),SUMIFS($B$2:$B$3564,$A$2:$A$3564,"="&amp;G1546)),SUMIFS($B$2:$B$3564,$A$2:$A$3564,"="&amp;F1546)),SUMIFS($B$2:$B$3564,$A$2:$A$3564,"="&amp;E1546))</f>
        <v>24.21</v>
      </c>
      <c r="K1546" s="2">
        <f>SUMIFS($J$2:$J$3564,$A$2:$A$3564,"&gt;"&amp;E1546,$A$2:$A$3564,"&lt;="&amp;A1546)</f>
        <v>0</v>
      </c>
      <c r="L1546" s="2">
        <f t="shared" ref="L1546:L1609" si="197">IF(K1546&lt;&gt;0,LOOKUP(K1546,C1540:C1546,B1540:B1546),0)</f>
        <v>0</v>
      </c>
      <c r="M1546" s="2">
        <f t="shared" ref="M1546:M1609" si="198">IF(K1546&lt;&gt;0,L1546/K1546,1)</f>
        <v>1</v>
      </c>
      <c r="N1546">
        <f t="shared" ref="N1546:N1609" si="199">LN(B1546*M1546/I1546)*100</f>
        <v>-1.1215070820140067</v>
      </c>
    </row>
    <row r="1547" spans="1:14" x14ac:dyDescent="0.3">
      <c r="A1547" s="1">
        <v>40945</v>
      </c>
      <c r="B1547">
        <v>24.5</v>
      </c>
      <c r="D1547">
        <f t="shared" si="192"/>
        <v>1</v>
      </c>
      <c r="E1547" s="1">
        <f t="shared" si="193"/>
        <v>40938</v>
      </c>
      <c r="F1547" s="1">
        <f t="shared" si="194"/>
        <v>40937</v>
      </c>
      <c r="G1547" s="1">
        <f t="shared" si="195"/>
        <v>40936</v>
      </c>
      <c r="H1547" s="1">
        <f t="shared" si="196"/>
        <v>40935</v>
      </c>
      <c r="I1547" s="2">
        <f>IF(SUMIFS($B$2:$B$3564,$A$2:$A$3564,"="&amp;E1547)=0,IF(SUMIFS($B$2:$B$3564,$A$2:$A$3564,"="&amp;F1547)=0,IF(SUMIFS($B$2:$B$3564,$A$2:$A$3564,"="&amp;G1547)=0,SUMIFS($B$2:$B$3564,$A$2:$A$3564,"="&amp;H1547),SUMIFS($B$2:$B$3564,$A$2:$A$3564,"="&amp;G1547)),SUMIFS($B$2:$B$3564,$A$2:$A$3564,"="&amp;F1547)),SUMIFS($B$2:$B$3564,$A$2:$A$3564,"="&amp;E1547))</f>
        <v>23.85</v>
      </c>
      <c r="K1547" s="2">
        <f>SUMIFS($J$2:$J$3564,$A$2:$A$3564,"&gt;"&amp;E1547,$A$2:$A$3564,"&lt;="&amp;A1547)</f>
        <v>0</v>
      </c>
      <c r="L1547" s="2">
        <f t="shared" si="197"/>
        <v>0</v>
      </c>
      <c r="M1547" s="2">
        <f t="shared" si="198"/>
        <v>1</v>
      </c>
      <c r="N1547">
        <f t="shared" si="199"/>
        <v>2.6888900216331</v>
      </c>
    </row>
    <row r="1548" spans="1:14" x14ac:dyDescent="0.3">
      <c r="A1548" s="1">
        <v>40946</v>
      </c>
      <c r="B1548">
        <v>24.4</v>
      </c>
      <c r="D1548">
        <f t="shared" si="192"/>
        <v>2</v>
      </c>
      <c r="E1548" s="1">
        <f t="shared" si="193"/>
        <v>40939</v>
      </c>
      <c r="F1548" s="1">
        <f t="shared" si="194"/>
        <v>40938</v>
      </c>
      <c r="G1548" s="1">
        <f t="shared" si="195"/>
        <v>40937</v>
      </c>
      <c r="H1548" s="1">
        <f t="shared" si="196"/>
        <v>40936</v>
      </c>
      <c r="I1548" s="2">
        <f>IF(SUMIFS($B$2:$B$3564,$A$2:$A$3564,"="&amp;E1548)=0,IF(SUMIFS($B$2:$B$3564,$A$2:$A$3564,"="&amp;F1548)=0,IF(SUMIFS($B$2:$B$3564,$A$2:$A$3564,"="&amp;G1548)=0,SUMIFS($B$2:$B$3564,$A$2:$A$3564,"="&amp;H1548),SUMIFS($B$2:$B$3564,$A$2:$A$3564,"="&amp;G1548)),SUMIFS($B$2:$B$3564,$A$2:$A$3564,"="&amp;F1548)),SUMIFS($B$2:$B$3564,$A$2:$A$3564,"="&amp;E1548))</f>
        <v>23.64</v>
      </c>
      <c r="K1548" s="2">
        <f>SUMIFS($J$2:$J$3564,$A$2:$A$3564,"&gt;"&amp;E1548,$A$2:$A$3564,"&lt;="&amp;A1548)</f>
        <v>0</v>
      </c>
      <c r="L1548" s="2">
        <f t="shared" si="197"/>
        <v>0</v>
      </c>
      <c r="M1548" s="2">
        <f t="shared" si="198"/>
        <v>1</v>
      </c>
      <c r="N1548">
        <f t="shared" si="199"/>
        <v>3.1642939761258577</v>
      </c>
    </row>
    <row r="1549" spans="1:14" x14ac:dyDescent="0.3">
      <c r="A1549" s="1">
        <v>40947</v>
      </c>
      <c r="B1549">
        <v>24.48</v>
      </c>
      <c r="D1549">
        <f t="shared" si="192"/>
        <v>3</v>
      </c>
      <c r="E1549" s="1">
        <f t="shared" si="193"/>
        <v>40940</v>
      </c>
      <c r="F1549" s="1">
        <f t="shared" si="194"/>
        <v>40939</v>
      </c>
      <c r="G1549" s="1">
        <f t="shared" si="195"/>
        <v>40938</v>
      </c>
      <c r="H1549" s="1">
        <f t="shared" si="196"/>
        <v>40937</v>
      </c>
      <c r="I1549" s="2">
        <f>IF(SUMIFS($B$2:$B$3564,$A$2:$A$3564,"="&amp;E1549)=0,IF(SUMIFS($B$2:$B$3564,$A$2:$A$3564,"="&amp;F1549)=0,IF(SUMIFS($B$2:$B$3564,$A$2:$A$3564,"="&amp;G1549)=0,SUMIFS($B$2:$B$3564,$A$2:$A$3564,"="&amp;H1549),SUMIFS($B$2:$B$3564,$A$2:$A$3564,"="&amp;G1549)),SUMIFS($B$2:$B$3564,$A$2:$A$3564,"="&amp;F1549)),SUMIFS($B$2:$B$3564,$A$2:$A$3564,"="&amp;E1549))</f>
        <v>23.59</v>
      </c>
      <c r="K1549" s="2">
        <f>SUMIFS($J$2:$J$3564,$A$2:$A$3564,"&gt;"&amp;E1549,$A$2:$A$3564,"&lt;="&amp;A1549)</f>
        <v>0</v>
      </c>
      <c r="L1549" s="2">
        <f t="shared" si="197"/>
        <v>0</v>
      </c>
      <c r="M1549" s="2">
        <f t="shared" si="198"/>
        <v>1</v>
      </c>
      <c r="N1549">
        <f t="shared" si="199"/>
        <v>3.7033564224541751</v>
      </c>
    </row>
    <row r="1550" spans="1:14" x14ac:dyDescent="0.3">
      <c r="A1550" s="1">
        <v>40948</v>
      </c>
      <c r="B1550">
        <v>24.53</v>
      </c>
      <c r="C1550">
        <v>23.71</v>
      </c>
      <c r="D1550">
        <f t="shared" si="192"/>
        <v>4</v>
      </c>
      <c r="E1550" s="1">
        <f t="shared" si="193"/>
        <v>40941</v>
      </c>
      <c r="F1550" s="1">
        <f t="shared" si="194"/>
        <v>40940</v>
      </c>
      <c r="G1550" s="1">
        <f t="shared" si="195"/>
        <v>40939</v>
      </c>
      <c r="H1550" s="1">
        <f t="shared" si="196"/>
        <v>40938</v>
      </c>
      <c r="I1550" s="2">
        <f>IF(SUMIFS($B$2:$B$3564,$A$2:$A$3564,"="&amp;E1550)=0,IF(SUMIFS($B$2:$B$3564,$A$2:$A$3564,"="&amp;F1550)=0,IF(SUMIFS($B$2:$B$3564,$A$2:$A$3564,"="&amp;G1550)=0,SUMIFS($B$2:$B$3564,$A$2:$A$3564,"="&amp;H1550),SUMIFS($B$2:$B$3564,$A$2:$A$3564,"="&amp;G1550)),SUMIFS($B$2:$B$3564,$A$2:$A$3564,"="&amp;F1550)),SUMIFS($B$2:$B$3564,$A$2:$A$3564,"="&amp;E1550))</f>
        <v>23.48</v>
      </c>
      <c r="K1550" s="2">
        <f>SUMIFS($J$2:$J$3564,$A$2:$A$3564,"&gt;"&amp;E1550,$A$2:$A$3564,"&lt;="&amp;A1550)</f>
        <v>0</v>
      </c>
      <c r="L1550" s="2">
        <f t="shared" si="197"/>
        <v>0</v>
      </c>
      <c r="M1550" s="2">
        <f t="shared" si="198"/>
        <v>1</v>
      </c>
      <c r="N1550">
        <f t="shared" si="199"/>
        <v>4.3747863310502355</v>
      </c>
    </row>
    <row r="1551" spans="1:14" x14ac:dyDescent="0.3">
      <c r="A1551" s="1">
        <v>40949</v>
      </c>
      <c r="B1551">
        <v>23.8</v>
      </c>
      <c r="D1551">
        <f t="shared" si="192"/>
        <v>5</v>
      </c>
      <c r="E1551" s="1">
        <f t="shared" si="193"/>
        <v>40942</v>
      </c>
      <c r="F1551" s="1">
        <f t="shared" si="194"/>
        <v>40941</v>
      </c>
      <c r="G1551" s="1">
        <f t="shared" si="195"/>
        <v>40940</v>
      </c>
      <c r="H1551" s="1">
        <f t="shared" si="196"/>
        <v>40939</v>
      </c>
      <c r="I1551" s="2">
        <f>IF(SUMIFS($B$2:$B$3564,$A$2:$A$3564,"="&amp;E1551)=0,IF(SUMIFS($B$2:$B$3564,$A$2:$A$3564,"="&amp;F1551)=0,IF(SUMIFS($B$2:$B$3564,$A$2:$A$3564,"="&amp;G1551)=0,SUMIFS($B$2:$B$3564,$A$2:$A$3564,"="&amp;H1551),SUMIFS($B$2:$B$3564,$A$2:$A$3564,"="&amp;G1551)),SUMIFS($B$2:$B$3564,$A$2:$A$3564,"="&amp;F1551)),SUMIFS($B$2:$B$3564,$A$2:$A$3564,"="&amp;E1551))</f>
        <v>23.94</v>
      </c>
      <c r="J1551">
        <v>23.71</v>
      </c>
      <c r="K1551" s="2">
        <f>SUMIFS($J$2:$J$3564,$A$2:$A$3564,"&gt;"&amp;E1551,$A$2:$A$3564,"&lt;="&amp;A1551)</f>
        <v>23.71</v>
      </c>
      <c r="L1551" s="2">
        <f t="shared" si="197"/>
        <v>24.53</v>
      </c>
      <c r="M1551" s="2">
        <f t="shared" si="198"/>
        <v>1.0345845634753268</v>
      </c>
      <c r="N1551">
        <f t="shared" si="199"/>
        <v>2.8134838740685555</v>
      </c>
    </row>
    <row r="1552" spans="1:14" x14ac:dyDescent="0.3">
      <c r="A1552" s="1">
        <v>40952</v>
      </c>
      <c r="B1552">
        <v>23.79</v>
      </c>
      <c r="D1552">
        <f t="shared" si="192"/>
        <v>1</v>
      </c>
      <c r="E1552" s="1">
        <f t="shared" si="193"/>
        <v>40945</v>
      </c>
      <c r="F1552" s="1">
        <f t="shared" si="194"/>
        <v>40944</v>
      </c>
      <c r="G1552" s="1">
        <f t="shared" si="195"/>
        <v>40943</v>
      </c>
      <c r="H1552" s="1">
        <f t="shared" si="196"/>
        <v>40942</v>
      </c>
      <c r="I1552" s="2">
        <f>IF(SUMIFS($B$2:$B$3564,$A$2:$A$3564,"="&amp;E1552)=0,IF(SUMIFS($B$2:$B$3564,$A$2:$A$3564,"="&amp;F1552)=0,IF(SUMIFS($B$2:$B$3564,$A$2:$A$3564,"="&amp;G1552)=0,SUMIFS($B$2:$B$3564,$A$2:$A$3564,"="&amp;H1552),SUMIFS($B$2:$B$3564,$A$2:$A$3564,"="&amp;G1552)),SUMIFS($B$2:$B$3564,$A$2:$A$3564,"="&amp;F1552)),SUMIFS($B$2:$B$3564,$A$2:$A$3564,"="&amp;E1552))</f>
        <v>24.5</v>
      </c>
      <c r="K1552" s="2">
        <f>SUMIFS($J$2:$J$3564,$A$2:$A$3564,"&gt;"&amp;E1552,$A$2:$A$3564,"&lt;="&amp;A1552)</f>
        <v>23.71</v>
      </c>
      <c r="L1552" s="2">
        <f t="shared" si="197"/>
        <v>24.53</v>
      </c>
      <c r="M1552" s="2">
        <f t="shared" si="198"/>
        <v>1.0345845634753268</v>
      </c>
      <c r="N1552">
        <f t="shared" si="199"/>
        <v>0.45921649572686873</v>
      </c>
    </row>
    <row r="1553" spans="1:14" x14ac:dyDescent="0.3">
      <c r="A1553" s="1">
        <v>40953</v>
      </c>
      <c r="B1553">
        <v>23.38</v>
      </c>
      <c r="D1553">
        <f t="shared" si="192"/>
        <v>2</v>
      </c>
      <c r="E1553" s="1">
        <f t="shared" si="193"/>
        <v>40946</v>
      </c>
      <c r="F1553" s="1">
        <f t="shared" si="194"/>
        <v>40945</v>
      </c>
      <c r="G1553" s="1">
        <f t="shared" si="195"/>
        <v>40944</v>
      </c>
      <c r="H1553" s="1">
        <f t="shared" si="196"/>
        <v>40943</v>
      </c>
      <c r="I1553" s="2">
        <f>IF(SUMIFS($B$2:$B$3564,$A$2:$A$3564,"="&amp;E1553)=0,IF(SUMIFS($B$2:$B$3564,$A$2:$A$3564,"="&amp;F1553)=0,IF(SUMIFS($B$2:$B$3564,$A$2:$A$3564,"="&amp;G1553)=0,SUMIFS($B$2:$B$3564,$A$2:$A$3564,"="&amp;H1553),SUMIFS($B$2:$B$3564,$A$2:$A$3564,"="&amp;G1553)),SUMIFS($B$2:$B$3564,$A$2:$A$3564,"="&amp;F1553)),SUMIFS($B$2:$B$3564,$A$2:$A$3564,"="&amp;E1553))</f>
        <v>24.4</v>
      </c>
      <c r="K1553" s="2">
        <f>SUMIFS($J$2:$J$3564,$A$2:$A$3564,"&gt;"&amp;E1553,$A$2:$A$3564,"&lt;="&amp;A1553)</f>
        <v>23.71</v>
      </c>
      <c r="L1553" s="2">
        <f t="shared" si="197"/>
        <v>24.53</v>
      </c>
      <c r="M1553" s="2">
        <f t="shared" si="198"/>
        <v>1.0345845634753268</v>
      </c>
      <c r="N1553">
        <f t="shared" si="199"/>
        <v>-0.870221806215004</v>
      </c>
    </row>
    <row r="1554" spans="1:14" x14ac:dyDescent="0.3">
      <c r="A1554" s="1">
        <v>40954</v>
      </c>
      <c r="B1554">
        <v>23.57</v>
      </c>
      <c r="D1554">
        <f t="shared" si="192"/>
        <v>3</v>
      </c>
      <c r="E1554" s="1">
        <f t="shared" si="193"/>
        <v>40947</v>
      </c>
      <c r="F1554" s="1">
        <f t="shared" si="194"/>
        <v>40946</v>
      </c>
      <c r="G1554" s="1">
        <f t="shared" si="195"/>
        <v>40945</v>
      </c>
      <c r="H1554" s="1">
        <f t="shared" si="196"/>
        <v>40944</v>
      </c>
      <c r="I1554" s="2">
        <f>IF(SUMIFS($B$2:$B$3564,$A$2:$A$3564,"="&amp;E1554)=0,IF(SUMIFS($B$2:$B$3564,$A$2:$A$3564,"="&amp;F1554)=0,IF(SUMIFS($B$2:$B$3564,$A$2:$A$3564,"="&amp;G1554)=0,SUMIFS($B$2:$B$3564,$A$2:$A$3564,"="&amp;H1554),SUMIFS($B$2:$B$3564,$A$2:$A$3564,"="&amp;G1554)),SUMIFS($B$2:$B$3564,$A$2:$A$3564,"="&amp;F1554)),SUMIFS($B$2:$B$3564,$A$2:$A$3564,"="&amp;E1554))</f>
        <v>24.48</v>
      </c>
      <c r="K1554" s="2">
        <f>SUMIFS($J$2:$J$3564,$A$2:$A$3564,"&gt;"&amp;E1554,$A$2:$A$3564,"&lt;="&amp;A1554)</f>
        <v>23.71</v>
      </c>
      <c r="L1554" s="2">
        <f t="shared" si="197"/>
        <v>24.53</v>
      </c>
      <c r="M1554" s="2">
        <f t="shared" si="198"/>
        <v>1.0345845634753268</v>
      </c>
      <c r="N1554">
        <f t="shared" si="199"/>
        <v>-0.3881782503001891</v>
      </c>
    </row>
    <row r="1555" spans="1:14" x14ac:dyDescent="0.3">
      <c r="A1555" s="1">
        <v>40955</v>
      </c>
      <c r="B1555">
        <v>23.73</v>
      </c>
      <c r="D1555">
        <f t="shared" si="192"/>
        <v>4</v>
      </c>
      <c r="E1555" s="1">
        <f t="shared" si="193"/>
        <v>40948</v>
      </c>
      <c r="F1555" s="1">
        <f t="shared" si="194"/>
        <v>40947</v>
      </c>
      <c r="G1555" s="1">
        <f t="shared" si="195"/>
        <v>40946</v>
      </c>
      <c r="H1555" s="1">
        <f t="shared" si="196"/>
        <v>40945</v>
      </c>
      <c r="I1555" s="2">
        <f>IF(SUMIFS($B$2:$B$3564,$A$2:$A$3564,"="&amp;E1555)=0,IF(SUMIFS($B$2:$B$3564,$A$2:$A$3564,"="&amp;F1555)=0,IF(SUMIFS($B$2:$B$3564,$A$2:$A$3564,"="&amp;G1555)=0,SUMIFS($B$2:$B$3564,$A$2:$A$3564,"="&amp;H1555),SUMIFS($B$2:$B$3564,$A$2:$A$3564,"="&amp;G1555)),SUMIFS($B$2:$B$3564,$A$2:$A$3564,"="&amp;F1555)),SUMIFS($B$2:$B$3564,$A$2:$A$3564,"="&amp;E1555))</f>
        <v>24.53</v>
      </c>
      <c r="K1555" s="2">
        <f>SUMIFS($J$2:$J$3564,$A$2:$A$3564,"&gt;"&amp;E1555,$A$2:$A$3564,"&lt;="&amp;A1555)</f>
        <v>23.71</v>
      </c>
      <c r="L1555" s="2">
        <f t="shared" si="197"/>
        <v>24.53</v>
      </c>
      <c r="M1555" s="2">
        <f t="shared" si="198"/>
        <v>1.0345845634753268</v>
      </c>
      <c r="N1555">
        <f t="shared" si="199"/>
        <v>8.4317037035799652E-2</v>
      </c>
    </row>
    <row r="1556" spans="1:14" x14ac:dyDescent="0.3">
      <c r="A1556" s="1">
        <v>40956</v>
      </c>
      <c r="B1556">
        <v>23.77</v>
      </c>
      <c r="D1556">
        <f t="shared" si="192"/>
        <v>5</v>
      </c>
      <c r="E1556" s="1">
        <f t="shared" si="193"/>
        <v>40949</v>
      </c>
      <c r="F1556" s="1">
        <f t="shared" si="194"/>
        <v>40948</v>
      </c>
      <c r="G1556" s="1">
        <f t="shared" si="195"/>
        <v>40947</v>
      </c>
      <c r="H1556" s="1">
        <f t="shared" si="196"/>
        <v>40946</v>
      </c>
      <c r="I1556" s="2">
        <f>IF(SUMIFS($B$2:$B$3564,$A$2:$A$3564,"="&amp;E1556)=0,IF(SUMIFS($B$2:$B$3564,$A$2:$A$3564,"="&amp;F1556)=0,IF(SUMIFS($B$2:$B$3564,$A$2:$A$3564,"="&amp;G1556)=0,SUMIFS($B$2:$B$3564,$A$2:$A$3564,"="&amp;H1556),SUMIFS($B$2:$B$3564,$A$2:$A$3564,"="&amp;G1556)),SUMIFS($B$2:$B$3564,$A$2:$A$3564,"="&amp;F1556)),SUMIFS($B$2:$B$3564,$A$2:$A$3564,"="&amp;E1556))</f>
        <v>23.8</v>
      </c>
      <c r="K1556" s="2">
        <f>SUMIFS($J$2:$J$3564,$A$2:$A$3564,"&gt;"&amp;E1556,$A$2:$A$3564,"&lt;="&amp;A1556)</f>
        <v>0</v>
      </c>
      <c r="L1556" s="2">
        <f t="shared" si="197"/>
        <v>0</v>
      </c>
      <c r="M1556" s="2">
        <f t="shared" si="198"/>
        <v>1</v>
      </c>
      <c r="N1556">
        <f t="shared" si="199"/>
        <v>-0.12612993053264507</v>
      </c>
    </row>
    <row r="1557" spans="1:14" x14ac:dyDescent="0.3">
      <c r="A1557" s="1">
        <v>40960</v>
      </c>
      <c r="B1557">
        <v>24.47</v>
      </c>
      <c r="D1557">
        <f t="shared" si="192"/>
        <v>2</v>
      </c>
      <c r="E1557" s="1">
        <f t="shared" si="193"/>
        <v>40953</v>
      </c>
      <c r="F1557" s="1">
        <f t="shared" si="194"/>
        <v>40952</v>
      </c>
      <c r="G1557" s="1">
        <f t="shared" si="195"/>
        <v>40951</v>
      </c>
      <c r="H1557" s="1">
        <f t="shared" si="196"/>
        <v>40950</v>
      </c>
      <c r="I1557" s="2">
        <f>IF(SUMIFS($B$2:$B$3564,$A$2:$A$3564,"="&amp;E1557)=0,IF(SUMIFS($B$2:$B$3564,$A$2:$A$3564,"="&amp;F1557)=0,IF(SUMIFS($B$2:$B$3564,$A$2:$A$3564,"="&amp;G1557)=0,SUMIFS($B$2:$B$3564,$A$2:$A$3564,"="&amp;H1557),SUMIFS($B$2:$B$3564,$A$2:$A$3564,"="&amp;G1557)),SUMIFS($B$2:$B$3564,$A$2:$A$3564,"="&amp;F1557)),SUMIFS($B$2:$B$3564,$A$2:$A$3564,"="&amp;E1557))</f>
        <v>23.38</v>
      </c>
      <c r="K1557" s="2">
        <f>SUMIFS($J$2:$J$3564,$A$2:$A$3564,"&gt;"&amp;E1557,$A$2:$A$3564,"&lt;="&amp;A1557)</f>
        <v>0</v>
      </c>
      <c r="L1557" s="2">
        <f t="shared" si="197"/>
        <v>0</v>
      </c>
      <c r="M1557" s="2">
        <f t="shared" si="198"/>
        <v>1</v>
      </c>
      <c r="N1557">
        <f t="shared" si="199"/>
        <v>4.5566921410657857</v>
      </c>
    </row>
    <row r="1558" spans="1:14" x14ac:dyDescent="0.3">
      <c r="A1558" s="1">
        <v>40961</v>
      </c>
      <c r="B1558">
        <v>24.71</v>
      </c>
      <c r="D1558">
        <f t="shared" si="192"/>
        <v>3</v>
      </c>
      <c r="E1558" s="1">
        <f t="shared" si="193"/>
        <v>40954</v>
      </c>
      <c r="F1558" s="1">
        <f t="shared" si="194"/>
        <v>40953</v>
      </c>
      <c r="G1558" s="1">
        <f t="shared" si="195"/>
        <v>40952</v>
      </c>
      <c r="H1558" s="1">
        <f t="shared" si="196"/>
        <v>40951</v>
      </c>
      <c r="I1558" s="2">
        <f>IF(SUMIFS($B$2:$B$3564,$A$2:$A$3564,"="&amp;E1558)=0,IF(SUMIFS($B$2:$B$3564,$A$2:$A$3564,"="&amp;F1558)=0,IF(SUMIFS($B$2:$B$3564,$A$2:$A$3564,"="&amp;G1558)=0,SUMIFS($B$2:$B$3564,$A$2:$A$3564,"="&amp;H1558),SUMIFS($B$2:$B$3564,$A$2:$A$3564,"="&amp;G1558)),SUMIFS($B$2:$B$3564,$A$2:$A$3564,"="&amp;F1558)),SUMIFS($B$2:$B$3564,$A$2:$A$3564,"="&amp;E1558))</f>
        <v>23.57</v>
      </c>
      <c r="K1558" s="2">
        <f>SUMIFS($J$2:$J$3564,$A$2:$A$3564,"&gt;"&amp;E1558,$A$2:$A$3564,"&lt;="&amp;A1558)</f>
        <v>0</v>
      </c>
      <c r="L1558" s="2">
        <f t="shared" si="197"/>
        <v>0</v>
      </c>
      <c r="M1558" s="2">
        <f t="shared" si="198"/>
        <v>1</v>
      </c>
      <c r="N1558">
        <f t="shared" si="199"/>
        <v>4.723330305247889</v>
      </c>
    </row>
    <row r="1559" spans="1:14" x14ac:dyDescent="0.3">
      <c r="A1559" s="1">
        <v>40962</v>
      </c>
      <c r="B1559">
        <v>24.86</v>
      </c>
      <c r="D1559">
        <f t="shared" si="192"/>
        <v>4</v>
      </c>
      <c r="E1559" s="1">
        <f t="shared" si="193"/>
        <v>40955</v>
      </c>
      <c r="F1559" s="1">
        <f t="shared" si="194"/>
        <v>40954</v>
      </c>
      <c r="G1559" s="1">
        <f t="shared" si="195"/>
        <v>40953</v>
      </c>
      <c r="H1559" s="1">
        <f t="shared" si="196"/>
        <v>40952</v>
      </c>
      <c r="I1559" s="2">
        <f>IF(SUMIFS($B$2:$B$3564,$A$2:$A$3564,"="&amp;E1559)=0,IF(SUMIFS($B$2:$B$3564,$A$2:$A$3564,"="&amp;F1559)=0,IF(SUMIFS($B$2:$B$3564,$A$2:$A$3564,"="&amp;G1559)=0,SUMIFS($B$2:$B$3564,$A$2:$A$3564,"="&amp;H1559),SUMIFS($B$2:$B$3564,$A$2:$A$3564,"="&amp;G1559)),SUMIFS($B$2:$B$3564,$A$2:$A$3564,"="&amp;F1559)),SUMIFS($B$2:$B$3564,$A$2:$A$3564,"="&amp;E1559))</f>
        <v>23.73</v>
      </c>
      <c r="K1559" s="2">
        <f>SUMIFS($J$2:$J$3564,$A$2:$A$3564,"&gt;"&amp;E1559,$A$2:$A$3564,"&lt;="&amp;A1559)</f>
        <v>0</v>
      </c>
      <c r="L1559" s="2">
        <f t="shared" si="197"/>
        <v>0</v>
      </c>
      <c r="M1559" s="2">
        <f t="shared" si="198"/>
        <v>1</v>
      </c>
      <c r="N1559">
        <f t="shared" si="199"/>
        <v>4.6520015634892911</v>
      </c>
    </row>
    <row r="1560" spans="1:14" x14ac:dyDescent="0.3">
      <c r="A1560" s="1">
        <v>40963</v>
      </c>
      <c r="B1560">
        <v>25.22</v>
      </c>
      <c r="D1560">
        <f t="shared" si="192"/>
        <v>5</v>
      </c>
      <c r="E1560" s="1">
        <f t="shared" si="193"/>
        <v>40956</v>
      </c>
      <c r="F1560" s="1">
        <f t="shared" si="194"/>
        <v>40955</v>
      </c>
      <c r="G1560" s="1">
        <f t="shared" si="195"/>
        <v>40954</v>
      </c>
      <c r="H1560" s="1">
        <f t="shared" si="196"/>
        <v>40953</v>
      </c>
      <c r="I1560" s="2">
        <f>IF(SUMIFS($B$2:$B$3564,$A$2:$A$3564,"="&amp;E1560)=0,IF(SUMIFS($B$2:$B$3564,$A$2:$A$3564,"="&amp;F1560)=0,IF(SUMIFS($B$2:$B$3564,$A$2:$A$3564,"="&amp;G1560)=0,SUMIFS($B$2:$B$3564,$A$2:$A$3564,"="&amp;H1560),SUMIFS($B$2:$B$3564,$A$2:$A$3564,"="&amp;G1560)),SUMIFS($B$2:$B$3564,$A$2:$A$3564,"="&amp;F1560)),SUMIFS($B$2:$B$3564,$A$2:$A$3564,"="&amp;E1560))</f>
        <v>23.77</v>
      </c>
      <c r="K1560" s="2">
        <f>SUMIFS($J$2:$J$3564,$A$2:$A$3564,"&gt;"&amp;E1560,$A$2:$A$3564,"&lt;="&amp;A1560)</f>
        <v>0</v>
      </c>
      <c r="L1560" s="2">
        <f t="shared" si="197"/>
        <v>0</v>
      </c>
      <c r="M1560" s="2">
        <f t="shared" si="198"/>
        <v>1</v>
      </c>
      <c r="N1560">
        <f t="shared" si="199"/>
        <v>5.9213049164670846</v>
      </c>
    </row>
    <row r="1561" spans="1:14" x14ac:dyDescent="0.3">
      <c r="A1561" s="1">
        <v>40966</v>
      </c>
      <c r="B1561">
        <v>25.55</v>
      </c>
      <c r="D1561">
        <f t="shared" si="192"/>
        <v>1</v>
      </c>
      <c r="E1561" s="1">
        <f t="shared" si="193"/>
        <v>40959</v>
      </c>
      <c r="F1561" s="1">
        <f t="shared" si="194"/>
        <v>40958</v>
      </c>
      <c r="G1561" s="1">
        <f t="shared" si="195"/>
        <v>40957</v>
      </c>
      <c r="H1561" s="1">
        <f t="shared" si="196"/>
        <v>40956</v>
      </c>
      <c r="I1561" s="2">
        <f>IF(SUMIFS($B$2:$B$3564,$A$2:$A$3564,"="&amp;E1561)=0,IF(SUMIFS($B$2:$B$3564,$A$2:$A$3564,"="&amp;F1561)=0,IF(SUMIFS($B$2:$B$3564,$A$2:$A$3564,"="&amp;G1561)=0,SUMIFS($B$2:$B$3564,$A$2:$A$3564,"="&amp;H1561),SUMIFS($B$2:$B$3564,$A$2:$A$3564,"="&amp;G1561)),SUMIFS($B$2:$B$3564,$A$2:$A$3564,"="&amp;F1561)),SUMIFS($B$2:$B$3564,$A$2:$A$3564,"="&amp;E1561))</f>
        <v>23.77</v>
      </c>
      <c r="K1561" s="2">
        <f>SUMIFS($J$2:$J$3564,$A$2:$A$3564,"&gt;"&amp;E1561,$A$2:$A$3564,"&lt;="&amp;A1561)</f>
        <v>0</v>
      </c>
      <c r="L1561" s="2">
        <f t="shared" si="197"/>
        <v>0</v>
      </c>
      <c r="M1561" s="2">
        <f t="shared" si="198"/>
        <v>1</v>
      </c>
      <c r="N1561">
        <f t="shared" si="199"/>
        <v>7.2213035277610835</v>
      </c>
    </row>
    <row r="1562" spans="1:14" x14ac:dyDescent="0.3">
      <c r="A1562" s="1">
        <v>40967</v>
      </c>
      <c r="B1562">
        <v>25.33</v>
      </c>
      <c r="D1562">
        <f t="shared" si="192"/>
        <v>2</v>
      </c>
      <c r="E1562" s="1">
        <f t="shared" si="193"/>
        <v>40960</v>
      </c>
      <c r="F1562" s="1">
        <f t="shared" si="194"/>
        <v>40959</v>
      </c>
      <c r="G1562" s="1">
        <f t="shared" si="195"/>
        <v>40958</v>
      </c>
      <c r="H1562" s="1">
        <f t="shared" si="196"/>
        <v>40957</v>
      </c>
      <c r="I1562" s="2">
        <f>IF(SUMIFS($B$2:$B$3564,$A$2:$A$3564,"="&amp;E1562)=0,IF(SUMIFS($B$2:$B$3564,$A$2:$A$3564,"="&amp;F1562)=0,IF(SUMIFS($B$2:$B$3564,$A$2:$A$3564,"="&amp;G1562)=0,SUMIFS($B$2:$B$3564,$A$2:$A$3564,"="&amp;H1562),SUMIFS($B$2:$B$3564,$A$2:$A$3564,"="&amp;G1562)),SUMIFS($B$2:$B$3564,$A$2:$A$3564,"="&amp;F1562)),SUMIFS($B$2:$B$3564,$A$2:$A$3564,"="&amp;E1562))</f>
        <v>24.47</v>
      </c>
      <c r="K1562" s="2">
        <f>SUMIFS($J$2:$J$3564,$A$2:$A$3564,"&gt;"&amp;E1562,$A$2:$A$3564,"&lt;="&amp;A1562)</f>
        <v>0</v>
      </c>
      <c r="L1562" s="2">
        <f t="shared" si="197"/>
        <v>0</v>
      </c>
      <c r="M1562" s="2">
        <f t="shared" si="198"/>
        <v>1</v>
      </c>
      <c r="N1562">
        <f t="shared" si="199"/>
        <v>3.454158655900355</v>
      </c>
    </row>
    <row r="1563" spans="1:14" x14ac:dyDescent="0.3">
      <c r="A1563" s="1">
        <v>40968</v>
      </c>
      <c r="B1563">
        <v>25.01</v>
      </c>
      <c r="D1563">
        <f t="shared" si="192"/>
        <v>3</v>
      </c>
      <c r="E1563" s="1">
        <f t="shared" si="193"/>
        <v>40961</v>
      </c>
      <c r="F1563" s="1">
        <f t="shared" si="194"/>
        <v>40960</v>
      </c>
      <c r="G1563" s="1">
        <f t="shared" si="195"/>
        <v>40959</v>
      </c>
      <c r="H1563" s="1">
        <f t="shared" si="196"/>
        <v>40958</v>
      </c>
      <c r="I1563" s="2">
        <f>IF(SUMIFS($B$2:$B$3564,$A$2:$A$3564,"="&amp;E1563)=0,IF(SUMIFS($B$2:$B$3564,$A$2:$A$3564,"="&amp;F1563)=0,IF(SUMIFS($B$2:$B$3564,$A$2:$A$3564,"="&amp;G1563)=0,SUMIFS($B$2:$B$3564,$A$2:$A$3564,"="&amp;H1563),SUMIFS($B$2:$B$3564,$A$2:$A$3564,"="&amp;G1563)),SUMIFS($B$2:$B$3564,$A$2:$A$3564,"="&amp;F1563)),SUMIFS($B$2:$B$3564,$A$2:$A$3564,"="&amp;E1563))</f>
        <v>24.71</v>
      </c>
      <c r="K1563" s="2">
        <f>SUMIFS($J$2:$J$3564,$A$2:$A$3564,"&gt;"&amp;E1563,$A$2:$A$3564,"&lt;="&amp;A1563)</f>
        <v>0</v>
      </c>
      <c r="L1563" s="2">
        <f t="shared" si="197"/>
        <v>0</v>
      </c>
      <c r="M1563" s="2">
        <f t="shared" si="198"/>
        <v>1</v>
      </c>
      <c r="N1563">
        <f t="shared" si="199"/>
        <v>1.2067724889009097</v>
      </c>
    </row>
    <row r="1564" spans="1:14" x14ac:dyDescent="0.3">
      <c r="A1564" s="1">
        <v>40969</v>
      </c>
      <c r="B1564">
        <v>24.85</v>
      </c>
      <c r="D1564">
        <f t="shared" si="192"/>
        <v>4</v>
      </c>
      <c r="E1564" s="1">
        <f t="shared" si="193"/>
        <v>40962</v>
      </c>
      <c r="F1564" s="1">
        <f t="shared" si="194"/>
        <v>40961</v>
      </c>
      <c r="G1564" s="1">
        <f t="shared" si="195"/>
        <v>40960</v>
      </c>
      <c r="H1564" s="1">
        <f t="shared" si="196"/>
        <v>40959</v>
      </c>
      <c r="I1564" s="2">
        <f>IF(SUMIFS($B$2:$B$3564,$A$2:$A$3564,"="&amp;E1564)=0,IF(SUMIFS($B$2:$B$3564,$A$2:$A$3564,"="&amp;F1564)=0,IF(SUMIFS($B$2:$B$3564,$A$2:$A$3564,"="&amp;G1564)=0,SUMIFS($B$2:$B$3564,$A$2:$A$3564,"="&amp;H1564),SUMIFS($B$2:$B$3564,$A$2:$A$3564,"="&amp;G1564)),SUMIFS($B$2:$B$3564,$A$2:$A$3564,"="&amp;F1564)),SUMIFS($B$2:$B$3564,$A$2:$A$3564,"="&amp;E1564))</f>
        <v>24.86</v>
      </c>
      <c r="K1564" s="2">
        <f>SUMIFS($J$2:$J$3564,$A$2:$A$3564,"&gt;"&amp;E1564,$A$2:$A$3564,"&lt;="&amp;A1564)</f>
        <v>0</v>
      </c>
      <c r="L1564" s="2">
        <f t="shared" si="197"/>
        <v>0</v>
      </c>
      <c r="M1564" s="2">
        <f t="shared" si="198"/>
        <v>1</v>
      </c>
      <c r="N1564">
        <f t="shared" si="199"/>
        <v>-4.0233353992721058E-2</v>
      </c>
    </row>
    <row r="1565" spans="1:14" x14ac:dyDescent="0.3">
      <c r="A1565" s="1">
        <v>40970</v>
      </c>
      <c r="B1565">
        <v>24.96</v>
      </c>
      <c r="D1565">
        <f t="shared" si="192"/>
        <v>5</v>
      </c>
      <c r="E1565" s="1">
        <f t="shared" si="193"/>
        <v>40963</v>
      </c>
      <c r="F1565" s="1">
        <f t="shared" si="194"/>
        <v>40962</v>
      </c>
      <c r="G1565" s="1">
        <f t="shared" si="195"/>
        <v>40961</v>
      </c>
      <c r="H1565" s="1">
        <f t="shared" si="196"/>
        <v>40960</v>
      </c>
      <c r="I1565" s="2">
        <f>IF(SUMIFS($B$2:$B$3564,$A$2:$A$3564,"="&amp;E1565)=0,IF(SUMIFS($B$2:$B$3564,$A$2:$A$3564,"="&amp;F1565)=0,IF(SUMIFS($B$2:$B$3564,$A$2:$A$3564,"="&amp;G1565)=0,SUMIFS($B$2:$B$3564,$A$2:$A$3564,"="&amp;H1565),SUMIFS($B$2:$B$3564,$A$2:$A$3564,"="&amp;G1565)),SUMIFS($B$2:$B$3564,$A$2:$A$3564,"="&amp;F1565)),SUMIFS($B$2:$B$3564,$A$2:$A$3564,"="&amp;E1565))</f>
        <v>25.22</v>
      </c>
      <c r="K1565" s="2">
        <f>SUMIFS($J$2:$J$3564,$A$2:$A$3564,"&gt;"&amp;E1565,$A$2:$A$3564,"&lt;="&amp;A1565)</f>
        <v>0</v>
      </c>
      <c r="L1565" s="2">
        <f t="shared" si="197"/>
        <v>0</v>
      </c>
      <c r="M1565" s="2">
        <f t="shared" si="198"/>
        <v>1</v>
      </c>
      <c r="N1565">
        <f t="shared" si="199"/>
        <v>-1.0362787035546546</v>
      </c>
    </row>
    <row r="1566" spans="1:14" x14ac:dyDescent="0.3">
      <c r="A1566" s="1">
        <v>40973</v>
      </c>
      <c r="B1566">
        <v>24.68</v>
      </c>
      <c r="D1566">
        <f t="shared" si="192"/>
        <v>1</v>
      </c>
      <c r="E1566" s="1">
        <f t="shared" si="193"/>
        <v>40966</v>
      </c>
      <c r="F1566" s="1">
        <f t="shared" si="194"/>
        <v>40965</v>
      </c>
      <c r="G1566" s="1">
        <f t="shared" si="195"/>
        <v>40964</v>
      </c>
      <c r="H1566" s="1">
        <f t="shared" si="196"/>
        <v>40963</v>
      </c>
      <c r="I1566" s="2">
        <f>IF(SUMIFS($B$2:$B$3564,$A$2:$A$3564,"="&amp;E1566)=0,IF(SUMIFS($B$2:$B$3564,$A$2:$A$3564,"="&amp;F1566)=0,IF(SUMIFS($B$2:$B$3564,$A$2:$A$3564,"="&amp;G1566)=0,SUMIFS($B$2:$B$3564,$A$2:$A$3564,"="&amp;H1566),SUMIFS($B$2:$B$3564,$A$2:$A$3564,"="&amp;G1566)),SUMIFS($B$2:$B$3564,$A$2:$A$3564,"="&amp;F1566)),SUMIFS($B$2:$B$3564,$A$2:$A$3564,"="&amp;E1566))</f>
        <v>25.55</v>
      </c>
      <c r="K1566" s="2">
        <f>SUMIFS($J$2:$J$3564,$A$2:$A$3564,"&gt;"&amp;E1566,$A$2:$A$3564,"&lt;="&amp;A1566)</f>
        <v>0</v>
      </c>
      <c r="L1566" s="2">
        <f t="shared" si="197"/>
        <v>0</v>
      </c>
      <c r="M1566" s="2">
        <f t="shared" si="198"/>
        <v>1</v>
      </c>
      <c r="N1566">
        <f t="shared" si="199"/>
        <v>-3.4644117612526366</v>
      </c>
    </row>
    <row r="1567" spans="1:14" x14ac:dyDescent="0.3">
      <c r="A1567" s="1">
        <v>40974</v>
      </c>
      <c r="B1567">
        <v>24.05</v>
      </c>
      <c r="D1567">
        <f t="shared" si="192"/>
        <v>2</v>
      </c>
      <c r="E1567" s="1">
        <f t="shared" si="193"/>
        <v>40967</v>
      </c>
      <c r="F1567" s="1">
        <f t="shared" si="194"/>
        <v>40966</v>
      </c>
      <c r="G1567" s="1">
        <f t="shared" si="195"/>
        <v>40965</v>
      </c>
      <c r="H1567" s="1">
        <f t="shared" si="196"/>
        <v>40964</v>
      </c>
      <c r="I1567" s="2">
        <f>IF(SUMIFS($B$2:$B$3564,$A$2:$A$3564,"="&amp;E1567)=0,IF(SUMIFS($B$2:$B$3564,$A$2:$A$3564,"="&amp;F1567)=0,IF(SUMIFS($B$2:$B$3564,$A$2:$A$3564,"="&amp;G1567)=0,SUMIFS($B$2:$B$3564,$A$2:$A$3564,"="&amp;H1567),SUMIFS($B$2:$B$3564,$A$2:$A$3564,"="&amp;G1567)),SUMIFS($B$2:$B$3564,$A$2:$A$3564,"="&amp;F1567)),SUMIFS($B$2:$B$3564,$A$2:$A$3564,"="&amp;E1567))</f>
        <v>25.33</v>
      </c>
      <c r="K1567" s="2">
        <f>SUMIFS($J$2:$J$3564,$A$2:$A$3564,"&gt;"&amp;E1567,$A$2:$A$3564,"&lt;="&amp;A1567)</f>
        <v>0</v>
      </c>
      <c r="L1567" s="2">
        <f t="shared" si="197"/>
        <v>0</v>
      </c>
      <c r="M1567" s="2">
        <f t="shared" si="198"/>
        <v>1</v>
      </c>
      <c r="N1567">
        <f t="shared" si="199"/>
        <v>-5.1854467461813565</v>
      </c>
    </row>
    <row r="1568" spans="1:14" x14ac:dyDescent="0.3">
      <c r="A1568" s="1">
        <v>40975</v>
      </c>
      <c r="B1568">
        <v>23.92</v>
      </c>
      <c r="D1568">
        <f t="shared" si="192"/>
        <v>3</v>
      </c>
      <c r="E1568" s="1">
        <f t="shared" si="193"/>
        <v>40968</v>
      </c>
      <c r="F1568" s="1">
        <f t="shared" si="194"/>
        <v>40967</v>
      </c>
      <c r="G1568" s="1">
        <f t="shared" si="195"/>
        <v>40966</v>
      </c>
      <c r="H1568" s="1">
        <f t="shared" si="196"/>
        <v>40965</v>
      </c>
      <c r="I1568" s="2">
        <f>IF(SUMIFS($B$2:$B$3564,$A$2:$A$3564,"="&amp;E1568)=0,IF(SUMIFS($B$2:$B$3564,$A$2:$A$3564,"="&amp;F1568)=0,IF(SUMIFS($B$2:$B$3564,$A$2:$A$3564,"="&amp;G1568)=0,SUMIFS($B$2:$B$3564,$A$2:$A$3564,"="&amp;H1568),SUMIFS($B$2:$B$3564,$A$2:$A$3564,"="&amp;G1568)),SUMIFS($B$2:$B$3564,$A$2:$A$3564,"="&amp;F1568)),SUMIFS($B$2:$B$3564,$A$2:$A$3564,"="&amp;E1568))</f>
        <v>25.01</v>
      </c>
      <c r="K1568" s="2">
        <f>SUMIFS($J$2:$J$3564,$A$2:$A$3564,"&gt;"&amp;E1568,$A$2:$A$3564,"&lt;="&amp;A1568)</f>
        <v>0</v>
      </c>
      <c r="L1568" s="2">
        <f t="shared" si="197"/>
        <v>0</v>
      </c>
      <c r="M1568" s="2">
        <f t="shared" si="198"/>
        <v>1</v>
      </c>
      <c r="N1568">
        <f t="shared" si="199"/>
        <v>-4.4560815807096708</v>
      </c>
    </row>
    <row r="1569" spans="1:14" x14ac:dyDescent="0.3">
      <c r="A1569" s="1">
        <v>40976</v>
      </c>
      <c r="B1569">
        <v>23.96</v>
      </c>
      <c r="D1569">
        <f t="shared" si="192"/>
        <v>4</v>
      </c>
      <c r="E1569" s="1">
        <f t="shared" si="193"/>
        <v>40969</v>
      </c>
      <c r="F1569" s="1">
        <f t="shared" si="194"/>
        <v>40968</v>
      </c>
      <c r="G1569" s="1">
        <f t="shared" si="195"/>
        <v>40967</v>
      </c>
      <c r="H1569" s="1">
        <f t="shared" si="196"/>
        <v>40966</v>
      </c>
      <c r="I1569" s="2">
        <f>IF(SUMIFS($B$2:$B$3564,$A$2:$A$3564,"="&amp;E1569)=0,IF(SUMIFS($B$2:$B$3564,$A$2:$A$3564,"="&amp;F1569)=0,IF(SUMIFS($B$2:$B$3564,$A$2:$A$3564,"="&amp;G1569)=0,SUMIFS($B$2:$B$3564,$A$2:$A$3564,"="&amp;H1569),SUMIFS($B$2:$B$3564,$A$2:$A$3564,"="&amp;G1569)),SUMIFS($B$2:$B$3564,$A$2:$A$3564,"="&amp;F1569)),SUMIFS($B$2:$B$3564,$A$2:$A$3564,"="&amp;E1569))</f>
        <v>24.85</v>
      </c>
      <c r="K1569" s="2">
        <f>SUMIFS($J$2:$J$3564,$A$2:$A$3564,"&gt;"&amp;E1569,$A$2:$A$3564,"&lt;="&amp;A1569)</f>
        <v>0</v>
      </c>
      <c r="L1569" s="2">
        <f t="shared" si="197"/>
        <v>0</v>
      </c>
      <c r="M1569" s="2">
        <f t="shared" si="198"/>
        <v>1</v>
      </c>
      <c r="N1569">
        <f t="shared" si="199"/>
        <v>-3.6471979295389105</v>
      </c>
    </row>
    <row r="1570" spans="1:14" x14ac:dyDescent="0.3">
      <c r="A1570" s="1">
        <v>40977</v>
      </c>
      <c r="B1570">
        <v>23.66</v>
      </c>
      <c r="D1570">
        <f t="shared" si="192"/>
        <v>5</v>
      </c>
      <c r="E1570" s="1">
        <f t="shared" si="193"/>
        <v>40970</v>
      </c>
      <c r="F1570" s="1">
        <f t="shared" si="194"/>
        <v>40969</v>
      </c>
      <c r="G1570" s="1">
        <f t="shared" si="195"/>
        <v>40968</v>
      </c>
      <c r="H1570" s="1">
        <f t="shared" si="196"/>
        <v>40967</v>
      </c>
      <c r="I1570" s="2">
        <f>IF(SUMIFS($B$2:$B$3564,$A$2:$A$3564,"="&amp;E1570)=0,IF(SUMIFS($B$2:$B$3564,$A$2:$A$3564,"="&amp;F1570)=0,IF(SUMIFS($B$2:$B$3564,$A$2:$A$3564,"="&amp;G1570)=0,SUMIFS($B$2:$B$3564,$A$2:$A$3564,"="&amp;H1570),SUMIFS($B$2:$B$3564,$A$2:$A$3564,"="&amp;G1570)),SUMIFS($B$2:$B$3564,$A$2:$A$3564,"="&amp;F1570)),SUMIFS($B$2:$B$3564,$A$2:$A$3564,"="&amp;E1570))</f>
        <v>24.96</v>
      </c>
      <c r="K1570" s="2">
        <f>SUMIFS($J$2:$J$3564,$A$2:$A$3564,"&gt;"&amp;E1570,$A$2:$A$3564,"&lt;="&amp;A1570)</f>
        <v>0</v>
      </c>
      <c r="L1570" s="2">
        <f t="shared" si="197"/>
        <v>0</v>
      </c>
      <c r="M1570" s="2">
        <f t="shared" si="198"/>
        <v>1</v>
      </c>
      <c r="N1570">
        <f t="shared" si="199"/>
        <v>-5.3488684950986238</v>
      </c>
    </row>
    <row r="1571" spans="1:14" x14ac:dyDescent="0.3">
      <c r="A1571" s="1">
        <v>40980</v>
      </c>
      <c r="B1571">
        <v>23.77</v>
      </c>
      <c r="D1571">
        <f t="shared" si="192"/>
        <v>1</v>
      </c>
      <c r="E1571" s="1">
        <f t="shared" si="193"/>
        <v>40973</v>
      </c>
      <c r="F1571" s="1">
        <f t="shared" si="194"/>
        <v>40972</v>
      </c>
      <c r="G1571" s="1">
        <f t="shared" si="195"/>
        <v>40971</v>
      </c>
      <c r="H1571" s="1">
        <f t="shared" si="196"/>
        <v>40970</v>
      </c>
      <c r="I1571" s="2">
        <f>IF(SUMIFS($B$2:$B$3564,$A$2:$A$3564,"="&amp;E1571)=0,IF(SUMIFS($B$2:$B$3564,$A$2:$A$3564,"="&amp;F1571)=0,IF(SUMIFS($B$2:$B$3564,$A$2:$A$3564,"="&amp;G1571)=0,SUMIFS($B$2:$B$3564,$A$2:$A$3564,"="&amp;H1571),SUMIFS($B$2:$B$3564,$A$2:$A$3564,"="&amp;G1571)),SUMIFS($B$2:$B$3564,$A$2:$A$3564,"="&amp;F1571)),SUMIFS($B$2:$B$3564,$A$2:$A$3564,"="&amp;E1571))</f>
        <v>24.68</v>
      </c>
      <c r="K1571" s="2">
        <f>SUMIFS($J$2:$J$3564,$A$2:$A$3564,"&gt;"&amp;E1571,$A$2:$A$3564,"&lt;="&amp;A1571)</f>
        <v>0</v>
      </c>
      <c r="L1571" s="2">
        <f t="shared" si="197"/>
        <v>0</v>
      </c>
      <c r="M1571" s="2">
        <f t="shared" si="198"/>
        <v>1</v>
      </c>
      <c r="N1571">
        <f t="shared" si="199"/>
        <v>-3.7568917665084536</v>
      </c>
    </row>
    <row r="1572" spans="1:14" x14ac:dyDescent="0.3">
      <c r="A1572" s="1">
        <v>40981</v>
      </c>
      <c r="B1572">
        <v>24.13</v>
      </c>
      <c r="D1572">
        <f t="shared" si="192"/>
        <v>2</v>
      </c>
      <c r="E1572" s="1">
        <f t="shared" si="193"/>
        <v>40974</v>
      </c>
      <c r="F1572" s="1">
        <f t="shared" si="194"/>
        <v>40973</v>
      </c>
      <c r="G1572" s="1">
        <f t="shared" si="195"/>
        <v>40972</v>
      </c>
      <c r="H1572" s="1">
        <f t="shared" si="196"/>
        <v>40971</v>
      </c>
      <c r="I1572" s="2">
        <f>IF(SUMIFS($B$2:$B$3564,$A$2:$A$3564,"="&amp;E1572)=0,IF(SUMIFS($B$2:$B$3564,$A$2:$A$3564,"="&amp;F1572)=0,IF(SUMIFS($B$2:$B$3564,$A$2:$A$3564,"="&amp;G1572)=0,SUMIFS($B$2:$B$3564,$A$2:$A$3564,"="&amp;H1572),SUMIFS($B$2:$B$3564,$A$2:$A$3564,"="&amp;G1572)),SUMIFS($B$2:$B$3564,$A$2:$A$3564,"="&amp;F1572)),SUMIFS($B$2:$B$3564,$A$2:$A$3564,"="&amp;E1572))</f>
        <v>24.05</v>
      </c>
      <c r="K1572" s="2">
        <f>SUMIFS($J$2:$J$3564,$A$2:$A$3564,"&gt;"&amp;E1572,$A$2:$A$3564,"&lt;="&amp;A1572)</f>
        <v>0</v>
      </c>
      <c r="L1572" s="2">
        <f t="shared" si="197"/>
        <v>0</v>
      </c>
      <c r="M1572" s="2">
        <f t="shared" si="198"/>
        <v>1</v>
      </c>
      <c r="N1572">
        <f t="shared" si="199"/>
        <v>0.33208830851701782</v>
      </c>
    </row>
    <row r="1573" spans="1:14" x14ac:dyDescent="0.3">
      <c r="A1573" s="1">
        <v>40982</v>
      </c>
      <c r="B1573">
        <v>24.44</v>
      </c>
      <c r="D1573">
        <f t="shared" si="192"/>
        <v>3</v>
      </c>
      <c r="E1573" s="1">
        <f t="shared" si="193"/>
        <v>40975</v>
      </c>
      <c r="F1573" s="1">
        <f t="shared" si="194"/>
        <v>40974</v>
      </c>
      <c r="G1573" s="1">
        <f t="shared" si="195"/>
        <v>40973</v>
      </c>
      <c r="H1573" s="1">
        <f t="shared" si="196"/>
        <v>40972</v>
      </c>
      <c r="I1573" s="2">
        <f>IF(SUMIFS($B$2:$B$3564,$A$2:$A$3564,"="&amp;E1573)=0,IF(SUMIFS($B$2:$B$3564,$A$2:$A$3564,"="&amp;F1573)=0,IF(SUMIFS($B$2:$B$3564,$A$2:$A$3564,"="&amp;G1573)=0,SUMIFS($B$2:$B$3564,$A$2:$A$3564,"="&amp;H1573),SUMIFS($B$2:$B$3564,$A$2:$A$3564,"="&amp;G1573)),SUMIFS($B$2:$B$3564,$A$2:$A$3564,"="&amp;F1573)),SUMIFS($B$2:$B$3564,$A$2:$A$3564,"="&amp;E1573))</f>
        <v>23.92</v>
      </c>
      <c r="K1573" s="2">
        <f>SUMIFS($J$2:$J$3564,$A$2:$A$3564,"&gt;"&amp;E1573,$A$2:$A$3564,"&lt;="&amp;A1573)</f>
        <v>0</v>
      </c>
      <c r="L1573" s="2">
        <f t="shared" si="197"/>
        <v>0</v>
      </c>
      <c r="M1573" s="2">
        <f t="shared" si="198"/>
        <v>1</v>
      </c>
      <c r="N1573">
        <f t="shared" si="199"/>
        <v>2.1506205220963461</v>
      </c>
    </row>
    <row r="1574" spans="1:14" x14ac:dyDescent="0.3">
      <c r="A1574" s="1">
        <v>40983</v>
      </c>
      <c r="B1574">
        <v>25.5</v>
      </c>
      <c r="D1574">
        <f t="shared" si="192"/>
        <v>4</v>
      </c>
      <c r="E1574" s="1">
        <f t="shared" si="193"/>
        <v>40976</v>
      </c>
      <c r="F1574" s="1">
        <f t="shared" si="194"/>
        <v>40975</v>
      </c>
      <c r="G1574" s="1">
        <f t="shared" si="195"/>
        <v>40974</v>
      </c>
      <c r="H1574" s="1">
        <f t="shared" si="196"/>
        <v>40973</v>
      </c>
      <c r="I1574" s="2">
        <f>IF(SUMIFS($B$2:$B$3564,$A$2:$A$3564,"="&amp;E1574)=0,IF(SUMIFS($B$2:$B$3564,$A$2:$A$3564,"="&amp;F1574)=0,IF(SUMIFS($B$2:$B$3564,$A$2:$A$3564,"="&amp;G1574)=0,SUMIFS($B$2:$B$3564,$A$2:$A$3564,"="&amp;H1574),SUMIFS($B$2:$B$3564,$A$2:$A$3564,"="&amp;G1574)),SUMIFS($B$2:$B$3564,$A$2:$A$3564,"="&amp;F1574)),SUMIFS($B$2:$B$3564,$A$2:$A$3564,"="&amp;E1574))</f>
        <v>23.96</v>
      </c>
      <c r="K1574" s="2">
        <f>SUMIFS($J$2:$J$3564,$A$2:$A$3564,"&gt;"&amp;E1574,$A$2:$A$3564,"&lt;="&amp;A1574)</f>
        <v>0</v>
      </c>
      <c r="L1574" s="2">
        <f t="shared" si="197"/>
        <v>0</v>
      </c>
      <c r="M1574" s="2">
        <f t="shared" si="198"/>
        <v>1</v>
      </c>
      <c r="N1574">
        <f t="shared" si="199"/>
        <v>6.2292678917131834</v>
      </c>
    </row>
    <row r="1575" spans="1:14" x14ac:dyDescent="0.3">
      <c r="A1575" s="1">
        <v>40984</v>
      </c>
      <c r="B1575">
        <v>25.41</v>
      </c>
      <c r="D1575">
        <f t="shared" si="192"/>
        <v>5</v>
      </c>
      <c r="E1575" s="1">
        <f t="shared" si="193"/>
        <v>40977</v>
      </c>
      <c r="F1575" s="1">
        <f t="shared" si="194"/>
        <v>40976</v>
      </c>
      <c r="G1575" s="1">
        <f t="shared" si="195"/>
        <v>40975</v>
      </c>
      <c r="H1575" s="1">
        <f t="shared" si="196"/>
        <v>40974</v>
      </c>
      <c r="I1575" s="2">
        <f>IF(SUMIFS($B$2:$B$3564,$A$2:$A$3564,"="&amp;E1575)=0,IF(SUMIFS($B$2:$B$3564,$A$2:$A$3564,"="&amp;F1575)=0,IF(SUMIFS($B$2:$B$3564,$A$2:$A$3564,"="&amp;G1575)=0,SUMIFS($B$2:$B$3564,$A$2:$A$3564,"="&amp;H1575),SUMIFS($B$2:$B$3564,$A$2:$A$3564,"="&amp;G1575)),SUMIFS($B$2:$B$3564,$A$2:$A$3564,"="&amp;F1575)),SUMIFS($B$2:$B$3564,$A$2:$A$3564,"="&amp;E1575))</f>
        <v>23.66</v>
      </c>
      <c r="K1575" s="2">
        <f>SUMIFS($J$2:$J$3564,$A$2:$A$3564,"&gt;"&amp;E1575,$A$2:$A$3564,"&lt;="&amp;A1575)</f>
        <v>0</v>
      </c>
      <c r="L1575" s="2">
        <f t="shared" si="197"/>
        <v>0</v>
      </c>
      <c r="M1575" s="2">
        <f t="shared" si="198"/>
        <v>1</v>
      </c>
      <c r="N1575">
        <f t="shared" si="199"/>
        <v>7.1356938781832042</v>
      </c>
    </row>
    <row r="1576" spans="1:14" x14ac:dyDescent="0.3">
      <c r="A1576" s="1">
        <v>40987</v>
      </c>
      <c r="B1576">
        <v>25.66</v>
      </c>
      <c r="D1576">
        <f t="shared" si="192"/>
        <v>1</v>
      </c>
      <c r="E1576" s="1">
        <f t="shared" si="193"/>
        <v>40980</v>
      </c>
      <c r="F1576" s="1">
        <f t="shared" si="194"/>
        <v>40979</v>
      </c>
      <c r="G1576" s="1">
        <f t="shared" si="195"/>
        <v>40978</v>
      </c>
      <c r="H1576" s="1">
        <f t="shared" si="196"/>
        <v>40977</v>
      </c>
      <c r="I1576" s="2">
        <f>IF(SUMIFS($B$2:$B$3564,$A$2:$A$3564,"="&amp;E1576)=0,IF(SUMIFS($B$2:$B$3564,$A$2:$A$3564,"="&amp;F1576)=0,IF(SUMIFS($B$2:$B$3564,$A$2:$A$3564,"="&amp;G1576)=0,SUMIFS($B$2:$B$3564,$A$2:$A$3564,"="&amp;H1576),SUMIFS($B$2:$B$3564,$A$2:$A$3564,"="&amp;G1576)),SUMIFS($B$2:$B$3564,$A$2:$A$3564,"="&amp;F1576)),SUMIFS($B$2:$B$3564,$A$2:$A$3564,"="&amp;E1576))</f>
        <v>23.77</v>
      </c>
      <c r="K1576" s="2">
        <f>SUMIFS($J$2:$J$3564,$A$2:$A$3564,"&gt;"&amp;E1576,$A$2:$A$3564,"&lt;="&amp;A1576)</f>
        <v>0</v>
      </c>
      <c r="L1576" s="2">
        <f t="shared" si="197"/>
        <v>0</v>
      </c>
      <c r="M1576" s="2">
        <f t="shared" si="198"/>
        <v>1</v>
      </c>
      <c r="N1576">
        <f t="shared" si="199"/>
        <v>7.650907781538792</v>
      </c>
    </row>
    <row r="1577" spans="1:14" x14ac:dyDescent="0.3">
      <c r="A1577" s="1">
        <v>40988</v>
      </c>
      <c r="B1577">
        <v>25.61</v>
      </c>
      <c r="D1577">
        <f t="shared" si="192"/>
        <v>2</v>
      </c>
      <c r="E1577" s="1">
        <f t="shared" si="193"/>
        <v>40981</v>
      </c>
      <c r="F1577" s="1">
        <f t="shared" si="194"/>
        <v>40980</v>
      </c>
      <c r="G1577" s="1">
        <f t="shared" si="195"/>
        <v>40979</v>
      </c>
      <c r="H1577" s="1">
        <f t="shared" si="196"/>
        <v>40978</v>
      </c>
      <c r="I1577" s="2">
        <f>IF(SUMIFS($B$2:$B$3564,$A$2:$A$3564,"="&amp;E1577)=0,IF(SUMIFS($B$2:$B$3564,$A$2:$A$3564,"="&amp;F1577)=0,IF(SUMIFS($B$2:$B$3564,$A$2:$A$3564,"="&amp;G1577)=0,SUMIFS($B$2:$B$3564,$A$2:$A$3564,"="&amp;H1577),SUMIFS($B$2:$B$3564,$A$2:$A$3564,"="&amp;G1577)),SUMIFS($B$2:$B$3564,$A$2:$A$3564,"="&amp;F1577)),SUMIFS($B$2:$B$3564,$A$2:$A$3564,"="&amp;E1577))</f>
        <v>24.13</v>
      </c>
      <c r="K1577" s="2">
        <f>SUMIFS($J$2:$J$3564,$A$2:$A$3564,"&gt;"&amp;E1577,$A$2:$A$3564,"&lt;="&amp;A1577)</f>
        <v>0</v>
      </c>
      <c r="L1577" s="2">
        <f t="shared" si="197"/>
        <v>0</v>
      </c>
      <c r="M1577" s="2">
        <f t="shared" si="198"/>
        <v>1</v>
      </c>
      <c r="N1577">
        <f t="shared" si="199"/>
        <v>5.9527020574493434</v>
      </c>
    </row>
    <row r="1578" spans="1:14" x14ac:dyDescent="0.3">
      <c r="A1578" s="1">
        <v>40989</v>
      </c>
      <c r="B1578">
        <v>25.33</v>
      </c>
      <c r="D1578">
        <f t="shared" si="192"/>
        <v>3</v>
      </c>
      <c r="E1578" s="1">
        <f t="shared" si="193"/>
        <v>40982</v>
      </c>
      <c r="F1578" s="1">
        <f t="shared" si="194"/>
        <v>40981</v>
      </c>
      <c r="G1578" s="1">
        <f t="shared" si="195"/>
        <v>40980</v>
      </c>
      <c r="H1578" s="1">
        <f t="shared" si="196"/>
        <v>40979</v>
      </c>
      <c r="I1578" s="2">
        <f>IF(SUMIFS($B$2:$B$3564,$A$2:$A$3564,"="&amp;E1578)=0,IF(SUMIFS($B$2:$B$3564,$A$2:$A$3564,"="&amp;F1578)=0,IF(SUMIFS($B$2:$B$3564,$A$2:$A$3564,"="&amp;G1578)=0,SUMIFS($B$2:$B$3564,$A$2:$A$3564,"="&amp;H1578),SUMIFS($B$2:$B$3564,$A$2:$A$3564,"="&amp;G1578)),SUMIFS($B$2:$B$3564,$A$2:$A$3564,"="&amp;F1578)),SUMIFS($B$2:$B$3564,$A$2:$A$3564,"="&amp;E1578))</f>
        <v>24.44</v>
      </c>
      <c r="K1578" s="2">
        <f>SUMIFS($J$2:$J$3564,$A$2:$A$3564,"&gt;"&amp;E1578,$A$2:$A$3564,"&lt;="&amp;A1578)</f>
        <v>0</v>
      </c>
      <c r="L1578" s="2">
        <f t="shared" si="197"/>
        <v>0</v>
      </c>
      <c r="M1578" s="2">
        <f t="shared" si="198"/>
        <v>1</v>
      </c>
      <c r="N1578">
        <f t="shared" si="199"/>
        <v>3.576832971018916</v>
      </c>
    </row>
    <row r="1579" spans="1:14" x14ac:dyDescent="0.3">
      <c r="A1579" s="1">
        <v>40990</v>
      </c>
      <c r="B1579">
        <v>25.91</v>
      </c>
      <c r="D1579">
        <f t="shared" si="192"/>
        <v>4</v>
      </c>
      <c r="E1579" s="1">
        <f t="shared" si="193"/>
        <v>40983</v>
      </c>
      <c r="F1579" s="1">
        <f t="shared" si="194"/>
        <v>40982</v>
      </c>
      <c r="G1579" s="1">
        <f t="shared" si="195"/>
        <v>40981</v>
      </c>
      <c r="H1579" s="1">
        <f t="shared" si="196"/>
        <v>40980</v>
      </c>
      <c r="I1579" s="2">
        <f>IF(SUMIFS($B$2:$B$3564,$A$2:$A$3564,"="&amp;E1579)=0,IF(SUMIFS($B$2:$B$3564,$A$2:$A$3564,"="&amp;F1579)=0,IF(SUMIFS($B$2:$B$3564,$A$2:$A$3564,"="&amp;G1579)=0,SUMIFS($B$2:$B$3564,$A$2:$A$3564,"="&amp;H1579),SUMIFS($B$2:$B$3564,$A$2:$A$3564,"="&amp;G1579)),SUMIFS($B$2:$B$3564,$A$2:$A$3564,"="&amp;F1579)),SUMIFS($B$2:$B$3564,$A$2:$A$3564,"="&amp;E1579))</f>
        <v>25.5</v>
      </c>
      <c r="K1579" s="2">
        <f>SUMIFS($J$2:$J$3564,$A$2:$A$3564,"&gt;"&amp;E1579,$A$2:$A$3564,"&lt;="&amp;A1579)</f>
        <v>0</v>
      </c>
      <c r="L1579" s="2">
        <f t="shared" si="197"/>
        <v>0</v>
      </c>
      <c r="M1579" s="2">
        <f t="shared" si="198"/>
        <v>1</v>
      </c>
      <c r="N1579">
        <f t="shared" si="199"/>
        <v>1.5950542409638173</v>
      </c>
    </row>
    <row r="1580" spans="1:14" x14ac:dyDescent="0.3">
      <c r="A1580" s="1">
        <v>40991</v>
      </c>
      <c r="B1580">
        <v>25.63</v>
      </c>
      <c r="D1580">
        <f t="shared" si="192"/>
        <v>5</v>
      </c>
      <c r="E1580" s="1">
        <f t="shared" si="193"/>
        <v>40984</v>
      </c>
      <c r="F1580" s="1">
        <f t="shared" si="194"/>
        <v>40983</v>
      </c>
      <c r="G1580" s="1">
        <f t="shared" si="195"/>
        <v>40982</v>
      </c>
      <c r="H1580" s="1">
        <f t="shared" si="196"/>
        <v>40981</v>
      </c>
      <c r="I1580" s="2">
        <f>IF(SUMIFS($B$2:$B$3564,$A$2:$A$3564,"="&amp;E1580)=0,IF(SUMIFS($B$2:$B$3564,$A$2:$A$3564,"="&amp;F1580)=0,IF(SUMIFS($B$2:$B$3564,$A$2:$A$3564,"="&amp;G1580)=0,SUMIFS($B$2:$B$3564,$A$2:$A$3564,"="&amp;H1580),SUMIFS($B$2:$B$3564,$A$2:$A$3564,"="&amp;G1580)),SUMIFS($B$2:$B$3564,$A$2:$A$3564,"="&amp;F1580)),SUMIFS($B$2:$B$3564,$A$2:$A$3564,"="&amp;E1580))</f>
        <v>25.41</v>
      </c>
      <c r="K1580" s="2">
        <f>SUMIFS($J$2:$J$3564,$A$2:$A$3564,"&gt;"&amp;E1580,$A$2:$A$3564,"&lt;="&amp;A1580)</f>
        <v>0</v>
      </c>
      <c r="L1580" s="2">
        <f t="shared" si="197"/>
        <v>0</v>
      </c>
      <c r="M1580" s="2">
        <f t="shared" si="198"/>
        <v>1</v>
      </c>
      <c r="N1580">
        <f t="shared" si="199"/>
        <v>0.86207430439069543</v>
      </c>
    </row>
    <row r="1581" spans="1:14" x14ac:dyDescent="0.3">
      <c r="A1581" s="1">
        <v>40994</v>
      </c>
      <c r="B1581">
        <v>24.78</v>
      </c>
      <c r="D1581">
        <f t="shared" si="192"/>
        <v>1</v>
      </c>
      <c r="E1581" s="1">
        <f t="shared" si="193"/>
        <v>40987</v>
      </c>
      <c r="F1581" s="1">
        <f t="shared" si="194"/>
        <v>40986</v>
      </c>
      <c r="G1581" s="1">
        <f t="shared" si="195"/>
        <v>40985</v>
      </c>
      <c r="H1581" s="1">
        <f t="shared" si="196"/>
        <v>40984</v>
      </c>
      <c r="I1581" s="2">
        <f>IF(SUMIFS($B$2:$B$3564,$A$2:$A$3564,"="&amp;E1581)=0,IF(SUMIFS($B$2:$B$3564,$A$2:$A$3564,"="&amp;F1581)=0,IF(SUMIFS($B$2:$B$3564,$A$2:$A$3564,"="&amp;G1581)=0,SUMIFS($B$2:$B$3564,$A$2:$A$3564,"="&amp;H1581),SUMIFS($B$2:$B$3564,$A$2:$A$3564,"="&amp;G1581)),SUMIFS($B$2:$B$3564,$A$2:$A$3564,"="&amp;F1581)),SUMIFS($B$2:$B$3564,$A$2:$A$3564,"="&amp;E1581))</f>
        <v>25.66</v>
      </c>
      <c r="K1581" s="2">
        <f>SUMIFS($J$2:$J$3564,$A$2:$A$3564,"&gt;"&amp;E1581,$A$2:$A$3564,"&lt;="&amp;A1581)</f>
        <v>0</v>
      </c>
      <c r="L1581" s="2">
        <f t="shared" si="197"/>
        <v>0</v>
      </c>
      <c r="M1581" s="2">
        <f t="shared" si="198"/>
        <v>1</v>
      </c>
      <c r="N1581">
        <f t="shared" si="199"/>
        <v>-3.4896482986493971</v>
      </c>
    </row>
    <row r="1582" spans="1:14" x14ac:dyDescent="0.3">
      <c r="A1582" s="1">
        <v>40995</v>
      </c>
      <c r="B1582">
        <v>24.3</v>
      </c>
      <c r="D1582">
        <f t="shared" si="192"/>
        <v>2</v>
      </c>
      <c r="E1582" s="1">
        <f t="shared" si="193"/>
        <v>40988</v>
      </c>
      <c r="F1582" s="1">
        <f t="shared" si="194"/>
        <v>40987</v>
      </c>
      <c r="G1582" s="1">
        <f t="shared" si="195"/>
        <v>40986</v>
      </c>
      <c r="H1582" s="1">
        <f t="shared" si="196"/>
        <v>40985</v>
      </c>
      <c r="I1582" s="2">
        <f>IF(SUMIFS($B$2:$B$3564,$A$2:$A$3564,"="&amp;E1582)=0,IF(SUMIFS($B$2:$B$3564,$A$2:$A$3564,"="&amp;F1582)=0,IF(SUMIFS($B$2:$B$3564,$A$2:$A$3564,"="&amp;G1582)=0,SUMIFS($B$2:$B$3564,$A$2:$A$3564,"="&amp;H1582),SUMIFS($B$2:$B$3564,$A$2:$A$3564,"="&amp;G1582)),SUMIFS($B$2:$B$3564,$A$2:$A$3564,"="&amp;F1582)),SUMIFS($B$2:$B$3564,$A$2:$A$3564,"="&amp;E1582))</f>
        <v>25.61</v>
      </c>
      <c r="K1582" s="2">
        <f>SUMIFS($J$2:$J$3564,$A$2:$A$3564,"&gt;"&amp;E1582,$A$2:$A$3564,"&lt;="&amp;A1582)</f>
        <v>0</v>
      </c>
      <c r="L1582" s="2">
        <f t="shared" si="197"/>
        <v>0</v>
      </c>
      <c r="M1582" s="2">
        <f t="shared" si="198"/>
        <v>1</v>
      </c>
      <c r="N1582">
        <f t="shared" si="199"/>
        <v>-5.2506549864931058</v>
      </c>
    </row>
    <row r="1583" spans="1:14" x14ac:dyDescent="0.3">
      <c r="A1583" s="1">
        <v>40996</v>
      </c>
      <c r="B1583">
        <v>24.26</v>
      </c>
      <c r="D1583">
        <f t="shared" si="192"/>
        <v>3</v>
      </c>
      <c r="E1583" s="1">
        <f t="shared" si="193"/>
        <v>40989</v>
      </c>
      <c r="F1583" s="1">
        <f t="shared" si="194"/>
        <v>40988</v>
      </c>
      <c r="G1583" s="1">
        <f t="shared" si="195"/>
        <v>40987</v>
      </c>
      <c r="H1583" s="1">
        <f t="shared" si="196"/>
        <v>40986</v>
      </c>
      <c r="I1583" s="2">
        <f>IF(SUMIFS($B$2:$B$3564,$A$2:$A$3564,"="&amp;E1583)=0,IF(SUMIFS($B$2:$B$3564,$A$2:$A$3564,"="&amp;F1583)=0,IF(SUMIFS($B$2:$B$3564,$A$2:$A$3564,"="&amp;G1583)=0,SUMIFS($B$2:$B$3564,$A$2:$A$3564,"="&amp;H1583),SUMIFS($B$2:$B$3564,$A$2:$A$3564,"="&amp;G1583)),SUMIFS($B$2:$B$3564,$A$2:$A$3564,"="&amp;F1583)),SUMIFS($B$2:$B$3564,$A$2:$A$3564,"="&amp;E1583))</f>
        <v>25.33</v>
      </c>
      <c r="K1583" s="2">
        <f>SUMIFS($J$2:$J$3564,$A$2:$A$3564,"&gt;"&amp;E1583,$A$2:$A$3564,"&lt;="&amp;A1583)</f>
        <v>0</v>
      </c>
      <c r="L1583" s="2">
        <f t="shared" si="197"/>
        <v>0</v>
      </c>
      <c r="M1583" s="2">
        <f t="shared" si="198"/>
        <v>1</v>
      </c>
      <c r="N1583">
        <f t="shared" si="199"/>
        <v>-4.3160560497679672</v>
      </c>
    </row>
    <row r="1584" spans="1:14" x14ac:dyDescent="0.3">
      <c r="A1584" s="1">
        <v>40997</v>
      </c>
      <c r="B1584">
        <v>24.6</v>
      </c>
      <c r="D1584">
        <f t="shared" si="192"/>
        <v>4</v>
      </c>
      <c r="E1584" s="1">
        <f t="shared" si="193"/>
        <v>40990</v>
      </c>
      <c r="F1584" s="1">
        <f t="shared" si="194"/>
        <v>40989</v>
      </c>
      <c r="G1584" s="1">
        <f t="shared" si="195"/>
        <v>40988</v>
      </c>
      <c r="H1584" s="1">
        <f t="shared" si="196"/>
        <v>40987</v>
      </c>
      <c r="I1584" s="2">
        <f>IF(SUMIFS($B$2:$B$3564,$A$2:$A$3564,"="&amp;E1584)=0,IF(SUMIFS($B$2:$B$3564,$A$2:$A$3564,"="&amp;F1584)=0,IF(SUMIFS($B$2:$B$3564,$A$2:$A$3564,"="&amp;G1584)=0,SUMIFS($B$2:$B$3564,$A$2:$A$3564,"="&amp;H1584),SUMIFS($B$2:$B$3564,$A$2:$A$3564,"="&amp;G1584)),SUMIFS($B$2:$B$3564,$A$2:$A$3564,"="&amp;F1584)),SUMIFS($B$2:$B$3564,$A$2:$A$3564,"="&amp;E1584))</f>
        <v>25.91</v>
      </c>
      <c r="K1584" s="2">
        <f>SUMIFS($J$2:$J$3564,$A$2:$A$3564,"&gt;"&amp;E1584,$A$2:$A$3564,"&lt;="&amp;A1584)</f>
        <v>0</v>
      </c>
      <c r="L1584" s="2">
        <f t="shared" si="197"/>
        <v>0</v>
      </c>
      <c r="M1584" s="2">
        <f t="shared" si="198"/>
        <v>1</v>
      </c>
      <c r="N1584">
        <f t="shared" si="199"/>
        <v>-5.1882551635701377</v>
      </c>
    </row>
    <row r="1585" spans="1:14" x14ac:dyDescent="0.3">
      <c r="A1585" s="1">
        <v>40998</v>
      </c>
      <c r="B1585">
        <v>24.71</v>
      </c>
      <c r="D1585">
        <f t="shared" si="192"/>
        <v>5</v>
      </c>
      <c r="E1585" s="1">
        <f t="shared" si="193"/>
        <v>40991</v>
      </c>
      <c r="F1585" s="1">
        <f t="shared" si="194"/>
        <v>40990</v>
      </c>
      <c r="G1585" s="1">
        <f t="shared" si="195"/>
        <v>40989</v>
      </c>
      <c r="H1585" s="1">
        <f t="shared" si="196"/>
        <v>40988</v>
      </c>
      <c r="I1585" s="2">
        <f>IF(SUMIFS($B$2:$B$3564,$A$2:$A$3564,"="&amp;E1585)=0,IF(SUMIFS($B$2:$B$3564,$A$2:$A$3564,"="&amp;F1585)=0,IF(SUMIFS($B$2:$B$3564,$A$2:$A$3564,"="&amp;G1585)=0,SUMIFS($B$2:$B$3564,$A$2:$A$3564,"="&amp;H1585),SUMIFS($B$2:$B$3564,$A$2:$A$3564,"="&amp;G1585)),SUMIFS($B$2:$B$3564,$A$2:$A$3564,"="&amp;F1585)),SUMIFS($B$2:$B$3564,$A$2:$A$3564,"="&amp;E1585))</f>
        <v>25.63</v>
      </c>
      <c r="K1585" s="2">
        <f>SUMIFS($J$2:$J$3564,$A$2:$A$3564,"&gt;"&amp;E1585,$A$2:$A$3564,"&lt;="&amp;A1585)</f>
        <v>0</v>
      </c>
      <c r="L1585" s="2">
        <f t="shared" si="197"/>
        <v>0</v>
      </c>
      <c r="M1585" s="2">
        <f t="shared" si="198"/>
        <v>1</v>
      </c>
      <c r="N1585">
        <f t="shared" si="199"/>
        <v>-3.6555520375460921</v>
      </c>
    </row>
    <row r="1586" spans="1:14" x14ac:dyDescent="0.3">
      <c r="A1586" s="1">
        <v>41001</v>
      </c>
      <c r="B1586">
        <v>24.58</v>
      </c>
      <c r="D1586">
        <f t="shared" si="192"/>
        <v>1</v>
      </c>
      <c r="E1586" s="1">
        <f t="shared" si="193"/>
        <v>40994</v>
      </c>
      <c r="F1586" s="1">
        <f t="shared" si="194"/>
        <v>40993</v>
      </c>
      <c r="G1586" s="1">
        <f t="shared" si="195"/>
        <v>40992</v>
      </c>
      <c r="H1586" s="1">
        <f t="shared" si="196"/>
        <v>40991</v>
      </c>
      <c r="I1586" s="2">
        <f>IF(SUMIFS($B$2:$B$3564,$A$2:$A$3564,"="&amp;E1586)=0,IF(SUMIFS($B$2:$B$3564,$A$2:$A$3564,"="&amp;F1586)=0,IF(SUMIFS($B$2:$B$3564,$A$2:$A$3564,"="&amp;G1586)=0,SUMIFS($B$2:$B$3564,$A$2:$A$3564,"="&amp;H1586),SUMIFS($B$2:$B$3564,$A$2:$A$3564,"="&amp;G1586)),SUMIFS($B$2:$B$3564,$A$2:$A$3564,"="&amp;F1586)),SUMIFS($B$2:$B$3564,$A$2:$A$3564,"="&amp;E1586))</f>
        <v>24.78</v>
      </c>
      <c r="K1586" s="2">
        <f>SUMIFS($J$2:$J$3564,$A$2:$A$3564,"&gt;"&amp;E1586,$A$2:$A$3564,"&lt;="&amp;A1586)</f>
        <v>0</v>
      </c>
      <c r="L1586" s="2">
        <f t="shared" si="197"/>
        <v>0</v>
      </c>
      <c r="M1586" s="2">
        <f t="shared" si="198"/>
        <v>1</v>
      </c>
      <c r="N1586">
        <f t="shared" si="199"/>
        <v>-0.81037720631077104</v>
      </c>
    </row>
    <row r="1587" spans="1:14" x14ac:dyDescent="0.3">
      <c r="A1587" s="1">
        <v>41002</v>
      </c>
      <c r="B1587">
        <v>24.25</v>
      </c>
      <c r="D1587">
        <f t="shared" si="192"/>
        <v>2</v>
      </c>
      <c r="E1587" s="1">
        <f t="shared" si="193"/>
        <v>40995</v>
      </c>
      <c r="F1587" s="1">
        <f t="shared" si="194"/>
        <v>40994</v>
      </c>
      <c r="G1587" s="1">
        <f t="shared" si="195"/>
        <v>40993</v>
      </c>
      <c r="H1587" s="1">
        <f t="shared" si="196"/>
        <v>40992</v>
      </c>
      <c r="I1587" s="2">
        <f>IF(SUMIFS($B$2:$B$3564,$A$2:$A$3564,"="&amp;E1587)=0,IF(SUMIFS($B$2:$B$3564,$A$2:$A$3564,"="&amp;F1587)=0,IF(SUMIFS($B$2:$B$3564,$A$2:$A$3564,"="&amp;G1587)=0,SUMIFS($B$2:$B$3564,$A$2:$A$3564,"="&amp;H1587),SUMIFS($B$2:$B$3564,$A$2:$A$3564,"="&amp;G1587)),SUMIFS($B$2:$B$3564,$A$2:$A$3564,"="&amp;F1587)),SUMIFS($B$2:$B$3564,$A$2:$A$3564,"="&amp;E1587))</f>
        <v>24.3</v>
      </c>
      <c r="K1587" s="2">
        <f>SUMIFS($J$2:$J$3564,$A$2:$A$3564,"&gt;"&amp;E1587,$A$2:$A$3564,"&lt;="&amp;A1587)</f>
        <v>0</v>
      </c>
      <c r="L1587" s="2">
        <f t="shared" si="197"/>
        <v>0</v>
      </c>
      <c r="M1587" s="2">
        <f t="shared" si="198"/>
        <v>1</v>
      </c>
      <c r="N1587">
        <f t="shared" si="199"/>
        <v>-0.20597329630106159</v>
      </c>
    </row>
    <row r="1588" spans="1:14" x14ac:dyDescent="0.3">
      <c r="A1588" s="1">
        <v>41003</v>
      </c>
      <c r="B1588">
        <v>24.42</v>
      </c>
      <c r="D1588">
        <f t="shared" si="192"/>
        <v>3</v>
      </c>
      <c r="E1588" s="1">
        <f t="shared" si="193"/>
        <v>40996</v>
      </c>
      <c r="F1588" s="1">
        <f t="shared" si="194"/>
        <v>40995</v>
      </c>
      <c r="G1588" s="1">
        <f t="shared" si="195"/>
        <v>40994</v>
      </c>
      <c r="H1588" s="1">
        <f t="shared" si="196"/>
        <v>40993</v>
      </c>
      <c r="I1588" s="2">
        <f>IF(SUMIFS($B$2:$B$3564,$A$2:$A$3564,"="&amp;E1588)=0,IF(SUMIFS($B$2:$B$3564,$A$2:$A$3564,"="&amp;F1588)=0,IF(SUMIFS($B$2:$B$3564,$A$2:$A$3564,"="&amp;G1588)=0,SUMIFS($B$2:$B$3564,$A$2:$A$3564,"="&amp;H1588),SUMIFS($B$2:$B$3564,$A$2:$A$3564,"="&amp;G1588)),SUMIFS($B$2:$B$3564,$A$2:$A$3564,"="&amp;F1588)),SUMIFS($B$2:$B$3564,$A$2:$A$3564,"="&amp;E1588))</f>
        <v>24.26</v>
      </c>
      <c r="K1588" s="2">
        <f>SUMIFS($J$2:$J$3564,$A$2:$A$3564,"&gt;"&amp;E1588,$A$2:$A$3564,"&lt;="&amp;A1588)</f>
        <v>0</v>
      </c>
      <c r="L1588" s="2">
        <f t="shared" si="197"/>
        <v>0</v>
      </c>
      <c r="M1588" s="2">
        <f t="shared" si="198"/>
        <v>1</v>
      </c>
      <c r="N1588">
        <f t="shared" si="199"/>
        <v>0.65735651666546602</v>
      </c>
    </row>
    <row r="1589" spans="1:14" x14ac:dyDescent="0.3">
      <c r="A1589" s="1">
        <v>41004</v>
      </c>
      <c r="B1589">
        <v>24.58</v>
      </c>
      <c r="D1589">
        <f t="shared" si="192"/>
        <v>4</v>
      </c>
      <c r="E1589" s="1">
        <f t="shared" si="193"/>
        <v>40997</v>
      </c>
      <c r="F1589" s="1">
        <f t="shared" si="194"/>
        <v>40996</v>
      </c>
      <c r="G1589" s="1">
        <f t="shared" si="195"/>
        <v>40995</v>
      </c>
      <c r="H1589" s="1">
        <f t="shared" si="196"/>
        <v>40994</v>
      </c>
      <c r="I1589" s="2">
        <f>IF(SUMIFS($B$2:$B$3564,$A$2:$A$3564,"="&amp;E1589)=0,IF(SUMIFS($B$2:$B$3564,$A$2:$A$3564,"="&amp;F1589)=0,IF(SUMIFS($B$2:$B$3564,$A$2:$A$3564,"="&amp;G1589)=0,SUMIFS($B$2:$B$3564,$A$2:$A$3564,"="&amp;H1589),SUMIFS($B$2:$B$3564,$A$2:$A$3564,"="&amp;G1589)),SUMIFS($B$2:$B$3564,$A$2:$A$3564,"="&amp;F1589)),SUMIFS($B$2:$B$3564,$A$2:$A$3564,"="&amp;E1589))</f>
        <v>24.6</v>
      </c>
      <c r="K1589" s="2">
        <f>SUMIFS($J$2:$J$3564,$A$2:$A$3564,"&gt;"&amp;E1589,$A$2:$A$3564,"&lt;="&amp;A1589)</f>
        <v>0</v>
      </c>
      <c r="L1589" s="2">
        <f t="shared" si="197"/>
        <v>0</v>
      </c>
      <c r="M1589" s="2">
        <f t="shared" si="198"/>
        <v>1</v>
      </c>
      <c r="N1589">
        <f t="shared" si="199"/>
        <v>-8.1333880042850706E-2</v>
      </c>
    </row>
    <row r="1590" spans="1:14" x14ac:dyDescent="0.3">
      <c r="A1590" s="1">
        <v>41008</v>
      </c>
      <c r="B1590">
        <v>24.43</v>
      </c>
      <c r="C1590">
        <v>23.61</v>
      </c>
      <c r="D1590">
        <f t="shared" si="192"/>
        <v>1</v>
      </c>
      <c r="E1590" s="1">
        <f t="shared" si="193"/>
        <v>41001</v>
      </c>
      <c r="F1590" s="1">
        <f t="shared" si="194"/>
        <v>41000</v>
      </c>
      <c r="G1590" s="1">
        <f t="shared" si="195"/>
        <v>40999</v>
      </c>
      <c r="H1590" s="1">
        <f t="shared" si="196"/>
        <v>40998</v>
      </c>
      <c r="I1590" s="2">
        <f>IF(SUMIFS($B$2:$B$3564,$A$2:$A$3564,"="&amp;E1590)=0,IF(SUMIFS($B$2:$B$3564,$A$2:$A$3564,"="&amp;F1590)=0,IF(SUMIFS($B$2:$B$3564,$A$2:$A$3564,"="&amp;G1590)=0,SUMIFS($B$2:$B$3564,$A$2:$A$3564,"="&amp;H1590),SUMIFS($B$2:$B$3564,$A$2:$A$3564,"="&amp;G1590)),SUMIFS($B$2:$B$3564,$A$2:$A$3564,"="&amp;F1590)),SUMIFS($B$2:$B$3564,$A$2:$A$3564,"="&amp;E1590))</f>
        <v>24.58</v>
      </c>
      <c r="K1590" s="2">
        <f>SUMIFS($J$2:$J$3564,$A$2:$A$3564,"&gt;"&amp;E1590,$A$2:$A$3564,"&lt;="&amp;A1590)</f>
        <v>0</v>
      </c>
      <c r="L1590" s="2">
        <f t="shared" si="197"/>
        <v>0</v>
      </c>
      <c r="M1590" s="2">
        <f t="shared" si="198"/>
        <v>1</v>
      </c>
      <c r="N1590">
        <f t="shared" si="199"/>
        <v>-0.61212188682396373</v>
      </c>
    </row>
    <row r="1591" spans="1:14" x14ac:dyDescent="0.3">
      <c r="A1591" s="1">
        <v>41009</v>
      </c>
      <c r="B1591">
        <v>23.16</v>
      </c>
      <c r="D1591">
        <f t="shared" si="192"/>
        <v>2</v>
      </c>
      <c r="E1591" s="1">
        <f t="shared" si="193"/>
        <v>41002</v>
      </c>
      <c r="F1591" s="1">
        <f t="shared" si="194"/>
        <v>41001</v>
      </c>
      <c r="G1591" s="1">
        <f t="shared" si="195"/>
        <v>41000</v>
      </c>
      <c r="H1591" s="1">
        <f t="shared" si="196"/>
        <v>40999</v>
      </c>
      <c r="I1591" s="2">
        <f>IF(SUMIFS($B$2:$B$3564,$A$2:$A$3564,"="&amp;E1591)=0,IF(SUMIFS($B$2:$B$3564,$A$2:$A$3564,"="&amp;F1591)=0,IF(SUMIFS($B$2:$B$3564,$A$2:$A$3564,"="&amp;G1591)=0,SUMIFS($B$2:$B$3564,$A$2:$A$3564,"="&amp;H1591),SUMIFS($B$2:$B$3564,$A$2:$A$3564,"="&amp;G1591)),SUMIFS($B$2:$B$3564,$A$2:$A$3564,"="&amp;F1591)),SUMIFS($B$2:$B$3564,$A$2:$A$3564,"="&amp;E1591))</f>
        <v>24.25</v>
      </c>
      <c r="J1591">
        <v>23.61</v>
      </c>
      <c r="K1591" s="2">
        <f>SUMIFS($J$2:$J$3564,$A$2:$A$3564,"&gt;"&amp;E1591,$A$2:$A$3564,"&lt;="&amp;A1591)</f>
        <v>23.61</v>
      </c>
      <c r="L1591" s="2">
        <f t="shared" si="197"/>
        <v>24.43</v>
      </c>
      <c r="M1591" s="2">
        <f t="shared" si="198"/>
        <v>1.0347310461668784</v>
      </c>
      <c r="N1591">
        <f t="shared" si="199"/>
        <v>-1.1848430506470202</v>
      </c>
    </row>
    <row r="1592" spans="1:14" x14ac:dyDescent="0.3">
      <c r="A1592" s="1">
        <v>41010</v>
      </c>
      <c r="B1592">
        <v>23.22</v>
      </c>
      <c r="D1592">
        <f t="shared" si="192"/>
        <v>3</v>
      </c>
      <c r="E1592" s="1">
        <f t="shared" si="193"/>
        <v>41003</v>
      </c>
      <c r="F1592" s="1">
        <f t="shared" si="194"/>
        <v>41002</v>
      </c>
      <c r="G1592" s="1">
        <f t="shared" si="195"/>
        <v>41001</v>
      </c>
      <c r="H1592" s="1">
        <f t="shared" si="196"/>
        <v>41000</v>
      </c>
      <c r="I1592" s="2">
        <f>IF(SUMIFS($B$2:$B$3564,$A$2:$A$3564,"="&amp;E1592)=0,IF(SUMIFS($B$2:$B$3564,$A$2:$A$3564,"="&amp;F1592)=0,IF(SUMIFS($B$2:$B$3564,$A$2:$A$3564,"="&amp;G1592)=0,SUMIFS($B$2:$B$3564,$A$2:$A$3564,"="&amp;H1592),SUMIFS($B$2:$B$3564,$A$2:$A$3564,"="&amp;G1592)),SUMIFS($B$2:$B$3564,$A$2:$A$3564,"="&amp;F1592)),SUMIFS($B$2:$B$3564,$A$2:$A$3564,"="&amp;E1592))</f>
        <v>24.42</v>
      </c>
      <c r="K1592" s="2">
        <f>SUMIFS($J$2:$J$3564,$A$2:$A$3564,"&gt;"&amp;E1592,$A$2:$A$3564,"&lt;="&amp;A1592)</f>
        <v>23.61</v>
      </c>
      <c r="L1592" s="2">
        <f t="shared" si="197"/>
        <v>24.43</v>
      </c>
      <c r="M1592" s="2">
        <f t="shared" si="198"/>
        <v>1.0347310461668784</v>
      </c>
      <c r="N1592">
        <f t="shared" si="199"/>
        <v>-1.6246958240585734</v>
      </c>
    </row>
    <row r="1593" spans="1:14" x14ac:dyDescent="0.3">
      <c r="A1593" s="1">
        <v>41011</v>
      </c>
      <c r="B1593">
        <v>23.52</v>
      </c>
      <c r="D1593">
        <f t="shared" si="192"/>
        <v>4</v>
      </c>
      <c r="E1593" s="1">
        <f t="shared" si="193"/>
        <v>41004</v>
      </c>
      <c r="F1593" s="1">
        <f t="shared" si="194"/>
        <v>41003</v>
      </c>
      <c r="G1593" s="1">
        <f t="shared" si="195"/>
        <v>41002</v>
      </c>
      <c r="H1593" s="1">
        <f t="shared" si="196"/>
        <v>41001</v>
      </c>
      <c r="I1593" s="2">
        <f>IF(SUMIFS($B$2:$B$3564,$A$2:$A$3564,"="&amp;E1593)=0,IF(SUMIFS($B$2:$B$3564,$A$2:$A$3564,"="&amp;F1593)=0,IF(SUMIFS($B$2:$B$3564,$A$2:$A$3564,"="&amp;G1593)=0,SUMIFS($B$2:$B$3564,$A$2:$A$3564,"="&amp;H1593),SUMIFS($B$2:$B$3564,$A$2:$A$3564,"="&amp;G1593)),SUMIFS($B$2:$B$3564,$A$2:$A$3564,"="&amp;F1593)),SUMIFS($B$2:$B$3564,$A$2:$A$3564,"="&amp;E1593))</f>
        <v>24.58</v>
      </c>
      <c r="K1593" s="2">
        <f>SUMIFS($J$2:$J$3564,$A$2:$A$3564,"&gt;"&amp;E1593,$A$2:$A$3564,"&lt;="&amp;A1593)</f>
        <v>23.61</v>
      </c>
      <c r="L1593" s="2">
        <f t="shared" si="197"/>
        <v>24.43</v>
      </c>
      <c r="M1593" s="2">
        <f t="shared" si="198"/>
        <v>1.0347310461668784</v>
      </c>
      <c r="N1593">
        <f t="shared" si="199"/>
        <v>-0.99404469352350633</v>
      </c>
    </row>
    <row r="1594" spans="1:14" x14ac:dyDescent="0.3">
      <c r="A1594" s="1">
        <v>41012</v>
      </c>
      <c r="B1594">
        <v>22.81</v>
      </c>
      <c r="D1594">
        <f t="shared" si="192"/>
        <v>5</v>
      </c>
      <c r="E1594" s="1">
        <f t="shared" si="193"/>
        <v>41005</v>
      </c>
      <c r="F1594" s="1">
        <f t="shared" si="194"/>
        <v>41004</v>
      </c>
      <c r="G1594" s="1">
        <f t="shared" si="195"/>
        <v>41003</v>
      </c>
      <c r="H1594" s="1">
        <f t="shared" si="196"/>
        <v>41002</v>
      </c>
      <c r="I1594" s="2">
        <f>IF(SUMIFS($B$2:$B$3564,$A$2:$A$3564,"="&amp;E1594)=0,IF(SUMIFS($B$2:$B$3564,$A$2:$A$3564,"="&amp;F1594)=0,IF(SUMIFS($B$2:$B$3564,$A$2:$A$3564,"="&amp;G1594)=0,SUMIFS($B$2:$B$3564,$A$2:$A$3564,"="&amp;H1594),SUMIFS($B$2:$B$3564,$A$2:$A$3564,"="&amp;G1594)),SUMIFS($B$2:$B$3564,$A$2:$A$3564,"="&amp;F1594)),SUMIFS($B$2:$B$3564,$A$2:$A$3564,"="&amp;E1594))</f>
        <v>24.58</v>
      </c>
      <c r="K1594" s="2">
        <f>SUMIFS($J$2:$J$3564,$A$2:$A$3564,"&gt;"&amp;E1594,$A$2:$A$3564,"&lt;="&amp;A1594)</f>
        <v>23.61</v>
      </c>
      <c r="L1594" s="2">
        <f t="shared" si="197"/>
        <v>24.43</v>
      </c>
      <c r="M1594" s="2">
        <f t="shared" si="198"/>
        <v>1.0347310461668784</v>
      </c>
      <c r="N1594">
        <f t="shared" si="199"/>
        <v>-4.0592533669364483</v>
      </c>
    </row>
    <row r="1595" spans="1:14" x14ac:dyDescent="0.3">
      <c r="A1595" s="1">
        <v>41015</v>
      </c>
      <c r="B1595">
        <v>22.31</v>
      </c>
      <c r="D1595">
        <f t="shared" si="192"/>
        <v>1</v>
      </c>
      <c r="E1595" s="1">
        <f t="shared" si="193"/>
        <v>41008</v>
      </c>
      <c r="F1595" s="1">
        <f t="shared" si="194"/>
        <v>41007</v>
      </c>
      <c r="G1595" s="1">
        <f t="shared" si="195"/>
        <v>41006</v>
      </c>
      <c r="H1595" s="1">
        <f t="shared" si="196"/>
        <v>41005</v>
      </c>
      <c r="I1595" s="2">
        <f>IF(SUMIFS($B$2:$B$3564,$A$2:$A$3564,"="&amp;E1595)=0,IF(SUMIFS($B$2:$B$3564,$A$2:$A$3564,"="&amp;F1595)=0,IF(SUMIFS($B$2:$B$3564,$A$2:$A$3564,"="&amp;G1595)=0,SUMIFS($B$2:$B$3564,$A$2:$A$3564,"="&amp;H1595),SUMIFS($B$2:$B$3564,$A$2:$A$3564,"="&amp;G1595)),SUMIFS($B$2:$B$3564,$A$2:$A$3564,"="&amp;F1595)),SUMIFS($B$2:$B$3564,$A$2:$A$3564,"="&amp;E1595))</f>
        <v>24.43</v>
      </c>
      <c r="K1595" s="2">
        <f>SUMIFS($J$2:$J$3564,$A$2:$A$3564,"&gt;"&amp;E1595,$A$2:$A$3564,"&lt;="&amp;A1595)</f>
        <v>23.61</v>
      </c>
      <c r="L1595" s="2">
        <f t="shared" si="197"/>
        <v>24.43</v>
      </c>
      <c r="M1595" s="2">
        <f t="shared" si="198"/>
        <v>1.0347310461668784</v>
      </c>
      <c r="N1595">
        <f t="shared" si="199"/>
        <v>-5.663534265298054</v>
      </c>
    </row>
    <row r="1596" spans="1:14" x14ac:dyDescent="0.3">
      <c r="A1596" s="1">
        <v>41016</v>
      </c>
      <c r="B1596">
        <v>22.57</v>
      </c>
      <c r="D1596">
        <f t="shared" si="192"/>
        <v>2</v>
      </c>
      <c r="E1596" s="1">
        <f t="shared" si="193"/>
        <v>41009</v>
      </c>
      <c r="F1596" s="1">
        <f t="shared" si="194"/>
        <v>41008</v>
      </c>
      <c r="G1596" s="1">
        <f t="shared" si="195"/>
        <v>41007</v>
      </c>
      <c r="H1596" s="1">
        <f t="shared" si="196"/>
        <v>41006</v>
      </c>
      <c r="I1596" s="2">
        <f>IF(SUMIFS($B$2:$B$3564,$A$2:$A$3564,"="&amp;E1596)=0,IF(SUMIFS($B$2:$B$3564,$A$2:$A$3564,"="&amp;F1596)=0,IF(SUMIFS($B$2:$B$3564,$A$2:$A$3564,"="&amp;G1596)=0,SUMIFS($B$2:$B$3564,$A$2:$A$3564,"="&amp;H1596),SUMIFS($B$2:$B$3564,$A$2:$A$3564,"="&amp;G1596)),SUMIFS($B$2:$B$3564,$A$2:$A$3564,"="&amp;F1596)),SUMIFS($B$2:$B$3564,$A$2:$A$3564,"="&amp;E1596))</f>
        <v>23.16</v>
      </c>
      <c r="K1596" s="2">
        <f>SUMIFS($J$2:$J$3564,$A$2:$A$3564,"&gt;"&amp;E1596,$A$2:$A$3564,"&lt;="&amp;A1596)</f>
        <v>0</v>
      </c>
      <c r="L1596" s="2">
        <f t="shared" si="197"/>
        <v>0</v>
      </c>
      <c r="M1596" s="2">
        <f t="shared" si="198"/>
        <v>1</v>
      </c>
      <c r="N1596">
        <f t="shared" si="199"/>
        <v>-2.5805061875350184</v>
      </c>
    </row>
    <row r="1597" spans="1:14" x14ac:dyDescent="0.3">
      <c r="A1597" s="1">
        <v>41017</v>
      </c>
      <c r="B1597">
        <v>22.01</v>
      </c>
      <c r="D1597">
        <f t="shared" si="192"/>
        <v>3</v>
      </c>
      <c r="E1597" s="1">
        <f t="shared" si="193"/>
        <v>41010</v>
      </c>
      <c r="F1597" s="1">
        <f t="shared" si="194"/>
        <v>41009</v>
      </c>
      <c r="G1597" s="1">
        <f t="shared" si="195"/>
        <v>41008</v>
      </c>
      <c r="H1597" s="1">
        <f t="shared" si="196"/>
        <v>41007</v>
      </c>
      <c r="I1597" s="2">
        <f>IF(SUMIFS($B$2:$B$3564,$A$2:$A$3564,"="&amp;E1597)=0,IF(SUMIFS($B$2:$B$3564,$A$2:$A$3564,"="&amp;F1597)=0,IF(SUMIFS($B$2:$B$3564,$A$2:$A$3564,"="&amp;G1597)=0,SUMIFS($B$2:$B$3564,$A$2:$A$3564,"="&amp;H1597),SUMIFS($B$2:$B$3564,$A$2:$A$3564,"="&amp;G1597)),SUMIFS($B$2:$B$3564,$A$2:$A$3564,"="&amp;F1597)),SUMIFS($B$2:$B$3564,$A$2:$A$3564,"="&amp;E1597))</f>
        <v>23.22</v>
      </c>
      <c r="K1597" s="2">
        <f>SUMIFS($J$2:$J$3564,$A$2:$A$3564,"&gt;"&amp;E1597,$A$2:$A$3564,"&lt;="&amp;A1597)</f>
        <v>0</v>
      </c>
      <c r="L1597" s="2">
        <f t="shared" si="197"/>
        <v>0</v>
      </c>
      <c r="M1597" s="2">
        <f t="shared" si="198"/>
        <v>1</v>
      </c>
      <c r="N1597">
        <f t="shared" si="199"/>
        <v>-5.3517080731375017</v>
      </c>
    </row>
    <row r="1598" spans="1:14" x14ac:dyDescent="0.3">
      <c r="A1598" s="1">
        <v>41018</v>
      </c>
      <c r="B1598">
        <v>21.77</v>
      </c>
      <c r="D1598">
        <f t="shared" si="192"/>
        <v>4</v>
      </c>
      <c r="E1598" s="1">
        <f t="shared" si="193"/>
        <v>41011</v>
      </c>
      <c r="F1598" s="1">
        <f t="shared" si="194"/>
        <v>41010</v>
      </c>
      <c r="G1598" s="1">
        <f t="shared" si="195"/>
        <v>41009</v>
      </c>
      <c r="H1598" s="1">
        <f t="shared" si="196"/>
        <v>41008</v>
      </c>
      <c r="I1598" s="2">
        <f>IF(SUMIFS($B$2:$B$3564,$A$2:$A$3564,"="&amp;E1598)=0,IF(SUMIFS($B$2:$B$3564,$A$2:$A$3564,"="&amp;F1598)=0,IF(SUMIFS($B$2:$B$3564,$A$2:$A$3564,"="&amp;G1598)=0,SUMIFS($B$2:$B$3564,$A$2:$A$3564,"="&amp;H1598),SUMIFS($B$2:$B$3564,$A$2:$A$3564,"="&amp;G1598)),SUMIFS($B$2:$B$3564,$A$2:$A$3564,"="&amp;F1598)),SUMIFS($B$2:$B$3564,$A$2:$A$3564,"="&amp;E1598))</f>
        <v>23.52</v>
      </c>
      <c r="K1598" s="2">
        <f>SUMIFS($J$2:$J$3564,$A$2:$A$3564,"&gt;"&amp;E1598,$A$2:$A$3564,"&lt;="&amp;A1598)</f>
        <v>0</v>
      </c>
      <c r="L1598" s="2">
        <f t="shared" si="197"/>
        <v>0</v>
      </c>
      <c r="M1598" s="2">
        <f t="shared" si="198"/>
        <v>1</v>
      </c>
      <c r="N1598">
        <f t="shared" si="199"/>
        <v>-7.7318247783970051</v>
      </c>
    </row>
    <row r="1599" spans="1:14" x14ac:dyDescent="0.3">
      <c r="A1599" s="1">
        <v>41019</v>
      </c>
      <c r="B1599">
        <v>21.55</v>
      </c>
      <c r="D1599">
        <f t="shared" si="192"/>
        <v>5</v>
      </c>
      <c r="E1599" s="1">
        <f t="shared" si="193"/>
        <v>41012</v>
      </c>
      <c r="F1599" s="1">
        <f t="shared" si="194"/>
        <v>41011</v>
      </c>
      <c r="G1599" s="1">
        <f t="shared" si="195"/>
        <v>41010</v>
      </c>
      <c r="H1599" s="1">
        <f t="shared" si="196"/>
        <v>41009</v>
      </c>
      <c r="I1599" s="2">
        <f>IF(SUMIFS($B$2:$B$3564,$A$2:$A$3564,"="&amp;E1599)=0,IF(SUMIFS($B$2:$B$3564,$A$2:$A$3564,"="&amp;F1599)=0,IF(SUMIFS($B$2:$B$3564,$A$2:$A$3564,"="&amp;G1599)=0,SUMIFS($B$2:$B$3564,$A$2:$A$3564,"="&amp;H1599),SUMIFS($B$2:$B$3564,$A$2:$A$3564,"="&amp;G1599)),SUMIFS($B$2:$B$3564,$A$2:$A$3564,"="&amp;F1599)),SUMIFS($B$2:$B$3564,$A$2:$A$3564,"="&amp;E1599))</f>
        <v>22.81</v>
      </c>
      <c r="K1599" s="2">
        <f>SUMIFS($J$2:$J$3564,$A$2:$A$3564,"&gt;"&amp;E1599,$A$2:$A$3564,"&lt;="&amp;A1599)</f>
        <v>0</v>
      </c>
      <c r="L1599" s="2">
        <f t="shared" si="197"/>
        <v>0</v>
      </c>
      <c r="M1599" s="2">
        <f t="shared" si="198"/>
        <v>1</v>
      </c>
      <c r="N1599">
        <f t="shared" si="199"/>
        <v>-5.682321974653977</v>
      </c>
    </row>
    <row r="1600" spans="1:14" x14ac:dyDescent="0.3">
      <c r="A1600" s="1">
        <v>41022</v>
      </c>
      <c r="B1600">
        <v>21.54</v>
      </c>
      <c r="D1600">
        <f t="shared" si="192"/>
        <v>1</v>
      </c>
      <c r="E1600" s="1">
        <f t="shared" si="193"/>
        <v>41015</v>
      </c>
      <c r="F1600" s="1">
        <f t="shared" si="194"/>
        <v>41014</v>
      </c>
      <c r="G1600" s="1">
        <f t="shared" si="195"/>
        <v>41013</v>
      </c>
      <c r="H1600" s="1">
        <f t="shared" si="196"/>
        <v>41012</v>
      </c>
      <c r="I1600" s="2">
        <f>IF(SUMIFS($B$2:$B$3564,$A$2:$A$3564,"="&amp;E1600)=0,IF(SUMIFS($B$2:$B$3564,$A$2:$A$3564,"="&amp;F1600)=0,IF(SUMIFS($B$2:$B$3564,$A$2:$A$3564,"="&amp;G1600)=0,SUMIFS($B$2:$B$3564,$A$2:$A$3564,"="&amp;H1600),SUMIFS($B$2:$B$3564,$A$2:$A$3564,"="&amp;G1600)),SUMIFS($B$2:$B$3564,$A$2:$A$3564,"="&amp;F1600)),SUMIFS($B$2:$B$3564,$A$2:$A$3564,"="&amp;E1600))</f>
        <v>22.31</v>
      </c>
      <c r="K1600" s="2">
        <f>SUMIFS($J$2:$J$3564,$A$2:$A$3564,"&gt;"&amp;E1600,$A$2:$A$3564,"&lt;="&amp;A1600)</f>
        <v>0</v>
      </c>
      <c r="L1600" s="2">
        <f t="shared" si="197"/>
        <v>0</v>
      </c>
      <c r="M1600" s="2">
        <f t="shared" si="198"/>
        <v>1</v>
      </c>
      <c r="N1600">
        <f t="shared" si="199"/>
        <v>-3.5123336716198583</v>
      </c>
    </row>
    <row r="1601" spans="1:14" x14ac:dyDescent="0.3">
      <c r="A1601" s="1">
        <v>41023</v>
      </c>
      <c r="B1601">
        <v>21.61</v>
      </c>
      <c r="D1601">
        <f t="shared" si="192"/>
        <v>2</v>
      </c>
      <c r="E1601" s="1">
        <f t="shared" si="193"/>
        <v>41016</v>
      </c>
      <c r="F1601" s="1">
        <f t="shared" si="194"/>
        <v>41015</v>
      </c>
      <c r="G1601" s="1">
        <f t="shared" si="195"/>
        <v>41014</v>
      </c>
      <c r="H1601" s="1">
        <f t="shared" si="196"/>
        <v>41013</v>
      </c>
      <c r="I1601" s="2">
        <f>IF(SUMIFS($B$2:$B$3564,$A$2:$A$3564,"="&amp;E1601)=0,IF(SUMIFS($B$2:$B$3564,$A$2:$A$3564,"="&amp;F1601)=0,IF(SUMIFS($B$2:$B$3564,$A$2:$A$3564,"="&amp;G1601)=0,SUMIFS($B$2:$B$3564,$A$2:$A$3564,"="&amp;H1601),SUMIFS($B$2:$B$3564,$A$2:$A$3564,"="&amp;G1601)),SUMIFS($B$2:$B$3564,$A$2:$A$3564,"="&amp;F1601)),SUMIFS($B$2:$B$3564,$A$2:$A$3564,"="&amp;E1601))</f>
        <v>22.57</v>
      </c>
      <c r="K1601" s="2">
        <f>SUMIFS($J$2:$J$3564,$A$2:$A$3564,"&gt;"&amp;E1601,$A$2:$A$3564,"&lt;="&amp;A1601)</f>
        <v>0</v>
      </c>
      <c r="L1601" s="2">
        <f t="shared" si="197"/>
        <v>0</v>
      </c>
      <c r="M1601" s="2">
        <f t="shared" si="198"/>
        <v>1</v>
      </c>
      <c r="N1601">
        <f t="shared" si="199"/>
        <v>-4.3465420310649767</v>
      </c>
    </row>
    <row r="1602" spans="1:14" x14ac:dyDescent="0.3">
      <c r="A1602" s="1">
        <v>41024</v>
      </c>
      <c r="B1602">
        <v>21.8</v>
      </c>
      <c r="D1602">
        <f t="shared" si="192"/>
        <v>3</v>
      </c>
      <c r="E1602" s="1">
        <f t="shared" si="193"/>
        <v>41017</v>
      </c>
      <c r="F1602" s="1">
        <f t="shared" si="194"/>
        <v>41016</v>
      </c>
      <c r="G1602" s="1">
        <f t="shared" si="195"/>
        <v>41015</v>
      </c>
      <c r="H1602" s="1">
        <f t="shared" si="196"/>
        <v>41014</v>
      </c>
      <c r="I1602" s="2">
        <f>IF(SUMIFS($B$2:$B$3564,$A$2:$A$3564,"="&amp;E1602)=0,IF(SUMIFS($B$2:$B$3564,$A$2:$A$3564,"="&amp;F1602)=0,IF(SUMIFS($B$2:$B$3564,$A$2:$A$3564,"="&amp;G1602)=0,SUMIFS($B$2:$B$3564,$A$2:$A$3564,"="&amp;H1602),SUMIFS($B$2:$B$3564,$A$2:$A$3564,"="&amp;G1602)),SUMIFS($B$2:$B$3564,$A$2:$A$3564,"="&amp;F1602)),SUMIFS($B$2:$B$3564,$A$2:$A$3564,"="&amp;E1602))</f>
        <v>22.01</v>
      </c>
      <c r="K1602" s="2">
        <f>SUMIFS($J$2:$J$3564,$A$2:$A$3564,"&gt;"&amp;E1602,$A$2:$A$3564,"&lt;="&amp;A1602)</f>
        <v>0</v>
      </c>
      <c r="L1602" s="2">
        <f t="shared" si="197"/>
        <v>0</v>
      </c>
      <c r="M1602" s="2">
        <f t="shared" si="198"/>
        <v>1</v>
      </c>
      <c r="N1602">
        <f t="shared" si="199"/>
        <v>-0.95869257433269572</v>
      </c>
    </row>
    <row r="1603" spans="1:14" x14ac:dyDescent="0.3">
      <c r="A1603" s="1">
        <v>41025</v>
      </c>
      <c r="B1603">
        <v>21.25</v>
      </c>
      <c r="D1603">
        <f t="shared" ref="D1603:D1666" si="200">WEEKDAY(A1603,2)</f>
        <v>4</v>
      </c>
      <c r="E1603" s="1">
        <f t="shared" si="193"/>
        <v>41018</v>
      </c>
      <c r="F1603" s="1">
        <f t="shared" si="194"/>
        <v>41017</v>
      </c>
      <c r="G1603" s="1">
        <f t="shared" si="195"/>
        <v>41016</v>
      </c>
      <c r="H1603" s="1">
        <f t="shared" si="196"/>
        <v>41015</v>
      </c>
      <c r="I1603" s="2">
        <f>IF(SUMIFS($B$2:$B$3564,$A$2:$A$3564,"="&amp;E1603)=0,IF(SUMIFS($B$2:$B$3564,$A$2:$A$3564,"="&amp;F1603)=0,IF(SUMIFS($B$2:$B$3564,$A$2:$A$3564,"="&amp;G1603)=0,SUMIFS($B$2:$B$3564,$A$2:$A$3564,"="&amp;H1603),SUMIFS($B$2:$B$3564,$A$2:$A$3564,"="&amp;G1603)),SUMIFS($B$2:$B$3564,$A$2:$A$3564,"="&amp;F1603)),SUMIFS($B$2:$B$3564,$A$2:$A$3564,"="&amp;E1603))</f>
        <v>21.77</v>
      </c>
      <c r="K1603" s="2">
        <f>SUMIFS($J$2:$J$3564,$A$2:$A$3564,"&gt;"&amp;E1603,$A$2:$A$3564,"&lt;="&amp;A1603)</f>
        <v>0</v>
      </c>
      <c r="L1603" s="2">
        <f t="shared" si="197"/>
        <v>0</v>
      </c>
      <c r="M1603" s="2">
        <f t="shared" si="198"/>
        <v>1</v>
      </c>
      <c r="N1603">
        <f t="shared" si="199"/>
        <v>-2.4175979876030254</v>
      </c>
    </row>
    <row r="1604" spans="1:14" x14ac:dyDescent="0.3">
      <c r="A1604" s="1">
        <v>41026</v>
      </c>
      <c r="B1604">
        <v>21.21</v>
      </c>
      <c r="D1604">
        <f t="shared" si="200"/>
        <v>5</v>
      </c>
      <c r="E1604" s="1">
        <f t="shared" si="193"/>
        <v>41019</v>
      </c>
      <c r="F1604" s="1">
        <f t="shared" si="194"/>
        <v>41018</v>
      </c>
      <c r="G1604" s="1">
        <f t="shared" si="195"/>
        <v>41017</v>
      </c>
      <c r="H1604" s="1">
        <f t="shared" si="196"/>
        <v>41016</v>
      </c>
      <c r="I1604" s="2">
        <f>IF(SUMIFS($B$2:$B$3564,$A$2:$A$3564,"="&amp;E1604)=0,IF(SUMIFS($B$2:$B$3564,$A$2:$A$3564,"="&amp;F1604)=0,IF(SUMIFS($B$2:$B$3564,$A$2:$A$3564,"="&amp;G1604)=0,SUMIFS($B$2:$B$3564,$A$2:$A$3564,"="&amp;H1604),SUMIFS($B$2:$B$3564,$A$2:$A$3564,"="&amp;G1604)),SUMIFS($B$2:$B$3564,$A$2:$A$3564,"="&amp;F1604)),SUMIFS($B$2:$B$3564,$A$2:$A$3564,"="&amp;E1604))</f>
        <v>21.55</v>
      </c>
      <c r="K1604" s="2">
        <f>SUMIFS($J$2:$J$3564,$A$2:$A$3564,"&gt;"&amp;E1604,$A$2:$A$3564,"&lt;="&amp;A1604)</f>
        <v>0</v>
      </c>
      <c r="L1604" s="2">
        <f t="shared" si="197"/>
        <v>0</v>
      </c>
      <c r="M1604" s="2">
        <f t="shared" si="198"/>
        <v>1</v>
      </c>
      <c r="N1604">
        <f t="shared" si="199"/>
        <v>-1.5903047973165652</v>
      </c>
    </row>
    <row r="1605" spans="1:14" x14ac:dyDescent="0.3">
      <c r="A1605" s="1">
        <v>41029</v>
      </c>
      <c r="B1605">
        <v>21.12</v>
      </c>
      <c r="D1605">
        <f t="shared" si="200"/>
        <v>1</v>
      </c>
      <c r="E1605" s="1">
        <f t="shared" si="193"/>
        <v>41022</v>
      </c>
      <c r="F1605" s="1">
        <f t="shared" si="194"/>
        <v>41021</v>
      </c>
      <c r="G1605" s="1">
        <f t="shared" si="195"/>
        <v>41020</v>
      </c>
      <c r="H1605" s="1">
        <f t="shared" si="196"/>
        <v>41019</v>
      </c>
      <c r="I1605" s="2">
        <f>IF(SUMIFS($B$2:$B$3564,$A$2:$A$3564,"="&amp;E1605)=0,IF(SUMIFS($B$2:$B$3564,$A$2:$A$3564,"="&amp;F1605)=0,IF(SUMIFS($B$2:$B$3564,$A$2:$A$3564,"="&amp;G1605)=0,SUMIFS($B$2:$B$3564,$A$2:$A$3564,"="&amp;H1605),SUMIFS($B$2:$B$3564,$A$2:$A$3564,"="&amp;G1605)),SUMIFS($B$2:$B$3564,$A$2:$A$3564,"="&amp;F1605)),SUMIFS($B$2:$B$3564,$A$2:$A$3564,"="&amp;E1605))</f>
        <v>21.54</v>
      </c>
      <c r="K1605" s="2">
        <f>SUMIFS($J$2:$J$3564,$A$2:$A$3564,"&gt;"&amp;E1605,$A$2:$A$3564,"&lt;="&amp;A1605)</f>
        <v>0</v>
      </c>
      <c r="L1605" s="2">
        <f t="shared" si="197"/>
        <v>0</v>
      </c>
      <c r="M1605" s="2">
        <f t="shared" si="198"/>
        <v>1</v>
      </c>
      <c r="N1605">
        <f t="shared" si="199"/>
        <v>-1.9691212890181709</v>
      </c>
    </row>
    <row r="1606" spans="1:14" x14ac:dyDescent="0.3">
      <c r="A1606" s="1">
        <v>41030</v>
      </c>
      <c r="B1606">
        <v>20.95</v>
      </c>
      <c r="D1606">
        <f t="shared" si="200"/>
        <v>2</v>
      </c>
      <c r="E1606" s="1">
        <f t="shared" si="193"/>
        <v>41023</v>
      </c>
      <c r="F1606" s="1">
        <f t="shared" si="194"/>
        <v>41022</v>
      </c>
      <c r="G1606" s="1">
        <f t="shared" si="195"/>
        <v>41021</v>
      </c>
      <c r="H1606" s="1">
        <f t="shared" si="196"/>
        <v>41020</v>
      </c>
      <c r="I1606" s="2">
        <f>IF(SUMIFS($B$2:$B$3564,$A$2:$A$3564,"="&amp;E1606)=0,IF(SUMIFS($B$2:$B$3564,$A$2:$A$3564,"="&amp;F1606)=0,IF(SUMIFS($B$2:$B$3564,$A$2:$A$3564,"="&amp;G1606)=0,SUMIFS($B$2:$B$3564,$A$2:$A$3564,"="&amp;H1606),SUMIFS($B$2:$B$3564,$A$2:$A$3564,"="&amp;G1606)),SUMIFS($B$2:$B$3564,$A$2:$A$3564,"="&amp;F1606)),SUMIFS($B$2:$B$3564,$A$2:$A$3564,"="&amp;E1606))</f>
        <v>21.61</v>
      </c>
      <c r="K1606" s="2">
        <f>SUMIFS($J$2:$J$3564,$A$2:$A$3564,"&gt;"&amp;E1606,$A$2:$A$3564,"&lt;="&amp;A1606)</f>
        <v>0</v>
      </c>
      <c r="L1606" s="2">
        <f t="shared" si="197"/>
        <v>0</v>
      </c>
      <c r="M1606" s="2">
        <f t="shared" si="198"/>
        <v>1</v>
      </c>
      <c r="N1606">
        <f t="shared" si="199"/>
        <v>-3.1017524150647837</v>
      </c>
    </row>
    <row r="1607" spans="1:14" x14ac:dyDescent="0.3">
      <c r="A1607" s="1">
        <v>41031</v>
      </c>
      <c r="B1607">
        <v>20.55</v>
      </c>
      <c r="D1607">
        <f t="shared" si="200"/>
        <v>3</v>
      </c>
      <c r="E1607" s="1">
        <f t="shared" si="193"/>
        <v>41024</v>
      </c>
      <c r="F1607" s="1">
        <f t="shared" si="194"/>
        <v>41023</v>
      </c>
      <c r="G1607" s="1">
        <f t="shared" si="195"/>
        <v>41022</v>
      </c>
      <c r="H1607" s="1">
        <f t="shared" si="196"/>
        <v>41021</v>
      </c>
      <c r="I1607" s="2">
        <f>IF(SUMIFS($B$2:$B$3564,$A$2:$A$3564,"="&amp;E1607)=0,IF(SUMIFS($B$2:$B$3564,$A$2:$A$3564,"="&amp;F1607)=0,IF(SUMIFS($B$2:$B$3564,$A$2:$A$3564,"="&amp;G1607)=0,SUMIFS($B$2:$B$3564,$A$2:$A$3564,"="&amp;H1607),SUMIFS($B$2:$B$3564,$A$2:$A$3564,"="&amp;G1607)),SUMIFS($B$2:$B$3564,$A$2:$A$3564,"="&amp;F1607)),SUMIFS($B$2:$B$3564,$A$2:$A$3564,"="&amp;E1607))</f>
        <v>21.8</v>
      </c>
      <c r="K1607" s="2">
        <f>SUMIFS($J$2:$J$3564,$A$2:$A$3564,"&gt;"&amp;E1607,$A$2:$A$3564,"&lt;="&amp;A1607)</f>
        <v>0</v>
      </c>
      <c r="L1607" s="2">
        <f t="shared" si="197"/>
        <v>0</v>
      </c>
      <c r="M1607" s="2">
        <f t="shared" si="198"/>
        <v>1</v>
      </c>
      <c r="N1607">
        <f t="shared" si="199"/>
        <v>-5.9049028852799754</v>
      </c>
    </row>
    <row r="1608" spans="1:14" x14ac:dyDescent="0.3">
      <c r="A1608" s="1">
        <v>41032</v>
      </c>
      <c r="B1608">
        <v>20.65</v>
      </c>
      <c r="D1608">
        <f t="shared" si="200"/>
        <v>4</v>
      </c>
      <c r="E1608" s="1">
        <f t="shared" ref="E1608:E1671" si="201">A1608-7</f>
        <v>41025</v>
      </c>
      <c r="F1608" s="1">
        <f t="shared" si="194"/>
        <v>41024</v>
      </c>
      <c r="G1608" s="1">
        <f t="shared" si="195"/>
        <v>41023</v>
      </c>
      <c r="H1608" s="1">
        <f t="shared" si="196"/>
        <v>41022</v>
      </c>
      <c r="I1608" s="2">
        <f>IF(SUMIFS($B$2:$B$3564,$A$2:$A$3564,"="&amp;E1608)=0,IF(SUMIFS($B$2:$B$3564,$A$2:$A$3564,"="&amp;F1608)=0,IF(SUMIFS($B$2:$B$3564,$A$2:$A$3564,"="&amp;G1608)=0,SUMIFS($B$2:$B$3564,$A$2:$A$3564,"="&amp;H1608),SUMIFS($B$2:$B$3564,$A$2:$A$3564,"="&amp;G1608)),SUMIFS($B$2:$B$3564,$A$2:$A$3564,"="&amp;F1608)),SUMIFS($B$2:$B$3564,$A$2:$A$3564,"="&amp;E1608))</f>
        <v>21.25</v>
      </c>
      <c r="K1608" s="2">
        <f>SUMIFS($J$2:$J$3564,$A$2:$A$3564,"&gt;"&amp;E1608,$A$2:$A$3564,"&lt;="&amp;A1608)</f>
        <v>0</v>
      </c>
      <c r="L1608" s="2">
        <f t="shared" si="197"/>
        <v>0</v>
      </c>
      <c r="M1608" s="2">
        <f t="shared" si="198"/>
        <v>1</v>
      </c>
      <c r="N1608">
        <f t="shared" si="199"/>
        <v>-2.8641575963384152</v>
      </c>
    </row>
    <row r="1609" spans="1:14" x14ac:dyDescent="0.3">
      <c r="A1609" s="1">
        <v>41033</v>
      </c>
      <c r="B1609">
        <v>20.81</v>
      </c>
      <c r="D1609">
        <f t="shared" si="200"/>
        <v>5</v>
      </c>
      <c r="E1609" s="1">
        <f t="shared" si="201"/>
        <v>41026</v>
      </c>
      <c r="F1609" s="1">
        <f t="shared" ref="F1609:F1672" si="202">E1609-1</f>
        <v>41025</v>
      </c>
      <c r="G1609" s="1">
        <f t="shared" ref="G1609:G1672" si="203">E1609-2</f>
        <v>41024</v>
      </c>
      <c r="H1609" s="1">
        <f t="shared" ref="H1609:H1672" si="204">E1609-3</f>
        <v>41023</v>
      </c>
      <c r="I1609" s="2">
        <f>IF(SUMIFS($B$2:$B$3564,$A$2:$A$3564,"="&amp;E1609)=0,IF(SUMIFS($B$2:$B$3564,$A$2:$A$3564,"="&amp;F1609)=0,IF(SUMIFS($B$2:$B$3564,$A$2:$A$3564,"="&amp;G1609)=0,SUMIFS($B$2:$B$3564,$A$2:$A$3564,"="&amp;H1609),SUMIFS($B$2:$B$3564,$A$2:$A$3564,"="&amp;G1609)),SUMIFS($B$2:$B$3564,$A$2:$A$3564,"="&amp;F1609)),SUMIFS($B$2:$B$3564,$A$2:$A$3564,"="&amp;E1609))</f>
        <v>21.21</v>
      </c>
      <c r="K1609" s="2">
        <f>SUMIFS($J$2:$J$3564,$A$2:$A$3564,"&gt;"&amp;E1609,$A$2:$A$3564,"&lt;="&amp;A1609)</f>
        <v>0</v>
      </c>
      <c r="L1609" s="2">
        <f t="shared" si="197"/>
        <v>0</v>
      </c>
      <c r="M1609" s="2">
        <f t="shared" si="198"/>
        <v>1</v>
      </c>
      <c r="N1609">
        <f t="shared" si="199"/>
        <v>-1.9039128171048156</v>
      </c>
    </row>
    <row r="1610" spans="1:14" x14ac:dyDescent="0.3">
      <c r="A1610" s="1">
        <v>41036</v>
      </c>
      <c r="B1610">
        <v>21.05</v>
      </c>
      <c r="D1610">
        <f t="shared" si="200"/>
        <v>1</v>
      </c>
      <c r="E1610" s="1">
        <f t="shared" si="201"/>
        <v>41029</v>
      </c>
      <c r="F1610" s="1">
        <f t="shared" si="202"/>
        <v>41028</v>
      </c>
      <c r="G1610" s="1">
        <f t="shared" si="203"/>
        <v>41027</v>
      </c>
      <c r="H1610" s="1">
        <f t="shared" si="204"/>
        <v>41026</v>
      </c>
      <c r="I1610" s="2">
        <f>IF(SUMIFS($B$2:$B$3564,$A$2:$A$3564,"="&amp;E1610)=0,IF(SUMIFS($B$2:$B$3564,$A$2:$A$3564,"="&amp;F1610)=0,IF(SUMIFS($B$2:$B$3564,$A$2:$A$3564,"="&amp;G1610)=0,SUMIFS($B$2:$B$3564,$A$2:$A$3564,"="&amp;H1610),SUMIFS($B$2:$B$3564,$A$2:$A$3564,"="&amp;G1610)),SUMIFS($B$2:$B$3564,$A$2:$A$3564,"="&amp;F1610)),SUMIFS($B$2:$B$3564,$A$2:$A$3564,"="&amp;E1610))</f>
        <v>21.12</v>
      </c>
      <c r="K1610" s="2">
        <f>SUMIFS($J$2:$J$3564,$A$2:$A$3564,"&gt;"&amp;E1610,$A$2:$A$3564,"&lt;="&amp;A1610)</f>
        <v>0</v>
      </c>
      <c r="L1610" s="2">
        <f t="shared" ref="L1610:L1673" si="205">IF(K1610&lt;&gt;0,LOOKUP(K1610,C1604:C1610,B1604:B1610),0)</f>
        <v>0</v>
      </c>
      <c r="M1610" s="2">
        <f t="shared" ref="M1610:M1673" si="206">IF(K1610&lt;&gt;0,L1610/K1610,1)</f>
        <v>1</v>
      </c>
      <c r="N1610">
        <f t="shared" ref="N1610:N1673" si="207">LN(B1610*M1610/I1610)*100</f>
        <v>-0.33198987096702831</v>
      </c>
    </row>
    <row r="1611" spans="1:14" x14ac:dyDescent="0.3">
      <c r="A1611" s="1">
        <v>41037</v>
      </c>
      <c r="B1611">
        <v>20.37</v>
      </c>
      <c r="D1611">
        <f t="shared" si="200"/>
        <v>2</v>
      </c>
      <c r="E1611" s="1">
        <f t="shared" si="201"/>
        <v>41030</v>
      </c>
      <c r="F1611" s="1">
        <f t="shared" si="202"/>
        <v>41029</v>
      </c>
      <c r="G1611" s="1">
        <f t="shared" si="203"/>
        <v>41028</v>
      </c>
      <c r="H1611" s="1">
        <f t="shared" si="204"/>
        <v>41027</v>
      </c>
      <c r="I1611" s="2">
        <f>IF(SUMIFS($B$2:$B$3564,$A$2:$A$3564,"="&amp;E1611)=0,IF(SUMIFS($B$2:$B$3564,$A$2:$A$3564,"="&amp;F1611)=0,IF(SUMIFS($B$2:$B$3564,$A$2:$A$3564,"="&amp;G1611)=0,SUMIFS($B$2:$B$3564,$A$2:$A$3564,"="&amp;H1611),SUMIFS($B$2:$B$3564,$A$2:$A$3564,"="&amp;G1611)),SUMIFS($B$2:$B$3564,$A$2:$A$3564,"="&amp;F1611)),SUMIFS($B$2:$B$3564,$A$2:$A$3564,"="&amp;E1611))</f>
        <v>20.95</v>
      </c>
      <c r="K1611" s="2">
        <f>SUMIFS($J$2:$J$3564,$A$2:$A$3564,"&gt;"&amp;E1611,$A$2:$A$3564,"&lt;="&amp;A1611)</f>
        <v>0</v>
      </c>
      <c r="L1611" s="2">
        <f t="shared" si="205"/>
        <v>0</v>
      </c>
      <c r="M1611" s="2">
        <f t="shared" si="206"/>
        <v>1</v>
      </c>
      <c r="N1611">
        <f t="shared" si="207"/>
        <v>-2.8075416129432238</v>
      </c>
    </row>
    <row r="1612" spans="1:14" x14ac:dyDescent="0.3">
      <c r="A1612" s="1">
        <v>41038</v>
      </c>
      <c r="B1612">
        <v>20.38</v>
      </c>
      <c r="D1612">
        <f t="shared" si="200"/>
        <v>3</v>
      </c>
      <c r="E1612" s="1">
        <f t="shared" si="201"/>
        <v>41031</v>
      </c>
      <c r="F1612" s="1">
        <f t="shared" si="202"/>
        <v>41030</v>
      </c>
      <c r="G1612" s="1">
        <f t="shared" si="203"/>
        <v>41029</v>
      </c>
      <c r="H1612" s="1">
        <f t="shared" si="204"/>
        <v>41028</v>
      </c>
      <c r="I1612" s="2">
        <f>IF(SUMIFS($B$2:$B$3564,$A$2:$A$3564,"="&amp;E1612)=0,IF(SUMIFS($B$2:$B$3564,$A$2:$A$3564,"="&amp;F1612)=0,IF(SUMIFS($B$2:$B$3564,$A$2:$A$3564,"="&amp;G1612)=0,SUMIFS($B$2:$B$3564,$A$2:$A$3564,"="&amp;H1612),SUMIFS($B$2:$B$3564,$A$2:$A$3564,"="&amp;G1612)),SUMIFS($B$2:$B$3564,$A$2:$A$3564,"="&amp;F1612)),SUMIFS($B$2:$B$3564,$A$2:$A$3564,"="&amp;E1612))</f>
        <v>20.55</v>
      </c>
      <c r="K1612" s="2">
        <f>SUMIFS($J$2:$J$3564,$A$2:$A$3564,"&gt;"&amp;E1612,$A$2:$A$3564,"&lt;="&amp;A1612)</f>
        <v>0</v>
      </c>
      <c r="L1612" s="2">
        <f t="shared" si="205"/>
        <v>0</v>
      </c>
      <c r="M1612" s="2">
        <f t="shared" si="206"/>
        <v>1</v>
      </c>
      <c r="N1612">
        <f t="shared" si="207"/>
        <v>-0.83069131476649161</v>
      </c>
    </row>
    <row r="1613" spans="1:14" x14ac:dyDescent="0.3">
      <c r="A1613" s="1">
        <v>41039</v>
      </c>
      <c r="B1613">
        <v>20.45</v>
      </c>
      <c r="D1613">
        <f t="shared" si="200"/>
        <v>4</v>
      </c>
      <c r="E1613" s="1">
        <f t="shared" si="201"/>
        <v>41032</v>
      </c>
      <c r="F1613" s="1">
        <f t="shared" si="202"/>
        <v>41031</v>
      </c>
      <c r="G1613" s="1">
        <f t="shared" si="203"/>
        <v>41030</v>
      </c>
      <c r="H1613" s="1">
        <f t="shared" si="204"/>
        <v>41029</v>
      </c>
      <c r="I1613" s="2">
        <f>IF(SUMIFS($B$2:$B$3564,$A$2:$A$3564,"="&amp;E1613)=0,IF(SUMIFS($B$2:$B$3564,$A$2:$A$3564,"="&amp;F1613)=0,IF(SUMIFS($B$2:$B$3564,$A$2:$A$3564,"="&amp;G1613)=0,SUMIFS($B$2:$B$3564,$A$2:$A$3564,"="&amp;H1613),SUMIFS($B$2:$B$3564,$A$2:$A$3564,"="&amp;G1613)),SUMIFS($B$2:$B$3564,$A$2:$A$3564,"="&amp;F1613)),SUMIFS($B$2:$B$3564,$A$2:$A$3564,"="&amp;E1613))</f>
        <v>20.65</v>
      </c>
      <c r="K1613" s="2">
        <f>SUMIFS($J$2:$J$3564,$A$2:$A$3564,"&gt;"&amp;E1613,$A$2:$A$3564,"&lt;="&amp;A1613)</f>
        <v>0</v>
      </c>
      <c r="L1613" s="2">
        <f t="shared" si="205"/>
        <v>0</v>
      </c>
      <c r="M1613" s="2">
        <f t="shared" si="206"/>
        <v>1</v>
      </c>
      <c r="N1613">
        <f t="shared" si="207"/>
        <v>-0.9732436918231</v>
      </c>
    </row>
    <row r="1614" spans="1:14" x14ac:dyDescent="0.3">
      <c r="A1614" s="1">
        <v>41040</v>
      </c>
      <c r="B1614">
        <v>20.22</v>
      </c>
      <c r="D1614">
        <f t="shared" si="200"/>
        <v>5</v>
      </c>
      <c r="E1614" s="1">
        <f t="shared" si="201"/>
        <v>41033</v>
      </c>
      <c r="F1614" s="1">
        <f t="shared" si="202"/>
        <v>41032</v>
      </c>
      <c r="G1614" s="1">
        <f t="shared" si="203"/>
        <v>41031</v>
      </c>
      <c r="H1614" s="1">
        <f t="shared" si="204"/>
        <v>41030</v>
      </c>
      <c r="I1614" s="2">
        <f>IF(SUMIFS($B$2:$B$3564,$A$2:$A$3564,"="&amp;E1614)=0,IF(SUMIFS($B$2:$B$3564,$A$2:$A$3564,"="&amp;F1614)=0,IF(SUMIFS($B$2:$B$3564,$A$2:$A$3564,"="&amp;G1614)=0,SUMIFS($B$2:$B$3564,$A$2:$A$3564,"="&amp;H1614),SUMIFS($B$2:$B$3564,$A$2:$A$3564,"="&amp;G1614)),SUMIFS($B$2:$B$3564,$A$2:$A$3564,"="&amp;F1614)),SUMIFS($B$2:$B$3564,$A$2:$A$3564,"="&amp;E1614))</f>
        <v>20.81</v>
      </c>
      <c r="K1614" s="2">
        <f>SUMIFS($J$2:$J$3564,$A$2:$A$3564,"&gt;"&amp;E1614,$A$2:$A$3564,"&lt;="&amp;A1614)</f>
        <v>0</v>
      </c>
      <c r="L1614" s="2">
        <f t="shared" si="205"/>
        <v>0</v>
      </c>
      <c r="M1614" s="2">
        <f t="shared" si="206"/>
        <v>1</v>
      </c>
      <c r="N1614">
        <f t="shared" si="207"/>
        <v>-2.8761426813217641</v>
      </c>
    </row>
    <row r="1615" spans="1:14" x14ac:dyDescent="0.3">
      <c r="A1615" s="1">
        <v>41043</v>
      </c>
      <c r="B1615">
        <v>20.27</v>
      </c>
      <c r="D1615">
        <f t="shared" si="200"/>
        <v>1</v>
      </c>
      <c r="E1615" s="1">
        <f t="shared" si="201"/>
        <v>41036</v>
      </c>
      <c r="F1615" s="1">
        <f t="shared" si="202"/>
        <v>41035</v>
      </c>
      <c r="G1615" s="1">
        <f t="shared" si="203"/>
        <v>41034</v>
      </c>
      <c r="H1615" s="1">
        <f t="shared" si="204"/>
        <v>41033</v>
      </c>
      <c r="I1615" s="2">
        <f>IF(SUMIFS($B$2:$B$3564,$A$2:$A$3564,"="&amp;E1615)=0,IF(SUMIFS($B$2:$B$3564,$A$2:$A$3564,"="&amp;F1615)=0,IF(SUMIFS($B$2:$B$3564,$A$2:$A$3564,"="&amp;G1615)=0,SUMIFS($B$2:$B$3564,$A$2:$A$3564,"="&amp;H1615),SUMIFS($B$2:$B$3564,$A$2:$A$3564,"="&amp;G1615)),SUMIFS($B$2:$B$3564,$A$2:$A$3564,"="&amp;F1615)),SUMIFS($B$2:$B$3564,$A$2:$A$3564,"="&amp;E1615))</f>
        <v>21.05</v>
      </c>
      <c r="K1615" s="2">
        <f>SUMIFS($J$2:$J$3564,$A$2:$A$3564,"&gt;"&amp;E1615,$A$2:$A$3564,"&lt;="&amp;A1615)</f>
        <v>0</v>
      </c>
      <c r="L1615" s="2">
        <f t="shared" si="205"/>
        <v>0</v>
      </c>
      <c r="M1615" s="2">
        <f t="shared" si="206"/>
        <v>1</v>
      </c>
      <c r="N1615">
        <f t="shared" si="207"/>
        <v>-3.775859966448186</v>
      </c>
    </row>
    <row r="1616" spans="1:14" x14ac:dyDescent="0.3">
      <c r="A1616" s="1">
        <v>41044</v>
      </c>
      <c r="B1616">
        <v>20.399999999999999</v>
      </c>
      <c r="D1616">
        <f t="shared" si="200"/>
        <v>2</v>
      </c>
      <c r="E1616" s="1">
        <f t="shared" si="201"/>
        <v>41037</v>
      </c>
      <c r="F1616" s="1">
        <f t="shared" si="202"/>
        <v>41036</v>
      </c>
      <c r="G1616" s="1">
        <f t="shared" si="203"/>
        <v>41035</v>
      </c>
      <c r="H1616" s="1">
        <f t="shared" si="204"/>
        <v>41034</v>
      </c>
      <c r="I1616" s="2">
        <f>IF(SUMIFS($B$2:$B$3564,$A$2:$A$3564,"="&amp;E1616)=0,IF(SUMIFS($B$2:$B$3564,$A$2:$A$3564,"="&amp;F1616)=0,IF(SUMIFS($B$2:$B$3564,$A$2:$A$3564,"="&amp;G1616)=0,SUMIFS($B$2:$B$3564,$A$2:$A$3564,"="&amp;H1616),SUMIFS($B$2:$B$3564,$A$2:$A$3564,"="&amp;G1616)),SUMIFS($B$2:$B$3564,$A$2:$A$3564,"="&amp;F1616)),SUMIFS($B$2:$B$3564,$A$2:$A$3564,"="&amp;E1616))</f>
        <v>20.37</v>
      </c>
      <c r="K1616" s="2">
        <f>SUMIFS($J$2:$J$3564,$A$2:$A$3564,"&gt;"&amp;E1616,$A$2:$A$3564,"&lt;="&amp;A1616)</f>
        <v>0</v>
      </c>
      <c r="L1616" s="2">
        <f t="shared" si="205"/>
        <v>0</v>
      </c>
      <c r="M1616" s="2">
        <f t="shared" si="206"/>
        <v>1</v>
      </c>
      <c r="N1616">
        <f t="shared" si="207"/>
        <v>0.14716706114560288</v>
      </c>
    </row>
    <row r="1617" spans="1:14" x14ac:dyDescent="0.3">
      <c r="A1617" s="1">
        <v>41045</v>
      </c>
      <c r="B1617">
        <v>20.73</v>
      </c>
      <c r="D1617">
        <f t="shared" si="200"/>
        <v>3</v>
      </c>
      <c r="E1617" s="1">
        <f t="shared" si="201"/>
        <v>41038</v>
      </c>
      <c r="F1617" s="1">
        <f t="shared" si="202"/>
        <v>41037</v>
      </c>
      <c r="G1617" s="1">
        <f t="shared" si="203"/>
        <v>41036</v>
      </c>
      <c r="H1617" s="1">
        <f t="shared" si="204"/>
        <v>41035</v>
      </c>
      <c r="I1617" s="2">
        <f>IF(SUMIFS($B$2:$B$3564,$A$2:$A$3564,"="&amp;E1617)=0,IF(SUMIFS($B$2:$B$3564,$A$2:$A$3564,"="&amp;F1617)=0,IF(SUMIFS($B$2:$B$3564,$A$2:$A$3564,"="&amp;G1617)=0,SUMIFS($B$2:$B$3564,$A$2:$A$3564,"="&amp;H1617),SUMIFS($B$2:$B$3564,$A$2:$A$3564,"="&amp;G1617)),SUMIFS($B$2:$B$3564,$A$2:$A$3564,"="&amp;F1617)),SUMIFS($B$2:$B$3564,$A$2:$A$3564,"="&amp;E1617))</f>
        <v>20.38</v>
      </c>
      <c r="K1617" s="2">
        <f>SUMIFS($J$2:$J$3564,$A$2:$A$3564,"&gt;"&amp;E1617,$A$2:$A$3564,"&lt;="&amp;A1617)</f>
        <v>0</v>
      </c>
      <c r="L1617" s="2">
        <f t="shared" si="205"/>
        <v>0</v>
      </c>
      <c r="M1617" s="2">
        <f t="shared" si="206"/>
        <v>1</v>
      </c>
      <c r="N1617">
        <f t="shared" si="207"/>
        <v>1.7027898653109539</v>
      </c>
    </row>
    <row r="1618" spans="1:14" x14ac:dyDescent="0.3">
      <c r="A1618" s="1">
        <v>41046</v>
      </c>
      <c r="B1618">
        <v>20.86</v>
      </c>
      <c r="D1618">
        <f t="shared" si="200"/>
        <v>4</v>
      </c>
      <c r="E1618" s="1">
        <f t="shared" si="201"/>
        <v>41039</v>
      </c>
      <c r="F1618" s="1">
        <f t="shared" si="202"/>
        <v>41038</v>
      </c>
      <c r="G1618" s="1">
        <f t="shared" si="203"/>
        <v>41037</v>
      </c>
      <c r="H1618" s="1">
        <f t="shared" si="204"/>
        <v>41036</v>
      </c>
      <c r="I1618" s="2">
        <f>IF(SUMIFS($B$2:$B$3564,$A$2:$A$3564,"="&amp;E1618)=0,IF(SUMIFS($B$2:$B$3564,$A$2:$A$3564,"="&amp;F1618)=0,IF(SUMIFS($B$2:$B$3564,$A$2:$A$3564,"="&amp;G1618)=0,SUMIFS($B$2:$B$3564,$A$2:$A$3564,"="&amp;H1618),SUMIFS($B$2:$B$3564,$A$2:$A$3564,"="&amp;G1618)),SUMIFS($B$2:$B$3564,$A$2:$A$3564,"="&amp;F1618)),SUMIFS($B$2:$B$3564,$A$2:$A$3564,"="&amp;E1618))</f>
        <v>20.45</v>
      </c>
      <c r="K1618" s="2">
        <f>SUMIFS($J$2:$J$3564,$A$2:$A$3564,"&gt;"&amp;E1618,$A$2:$A$3564,"&lt;="&amp;A1618)</f>
        <v>0</v>
      </c>
      <c r="L1618" s="2">
        <f t="shared" si="205"/>
        <v>0</v>
      </c>
      <c r="M1618" s="2">
        <f t="shared" si="206"/>
        <v>1</v>
      </c>
      <c r="N1618">
        <f t="shared" si="207"/>
        <v>1.9850567083815693</v>
      </c>
    </row>
    <row r="1619" spans="1:14" x14ac:dyDescent="0.3">
      <c r="A1619" s="1">
        <v>41047</v>
      </c>
      <c r="B1619">
        <v>20.47</v>
      </c>
      <c r="D1619">
        <f t="shared" si="200"/>
        <v>5</v>
      </c>
      <c r="E1619" s="1">
        <f t="shared" si="201"/>
        <v>41040</v>
      </c>
      <c r="F1619" s="1">
        <f t="shared" si="202"/>
        <v>41039</v>
      </c>
      <c r="G1619" s="1">
        <f t="shared" si="203"/>
        <v>41038</v>
      </c>
      <c r="H1619" s="1">
        <f t="shared" si="204"/>
        <v>41037</v>
      </c>
      <c r="I1619" s="2">
        <f>IF(SUMIFS($B$2:$B$3564,$A$2:$A$3564,"="&amp;E1619)=0,IF(SUMIFS($B$2:$B$3564,$A$2:$A$3564,"="&amp;F1619)=0,IF(SUMIFS($B$2:$B$3564,$A$2:$A$3564,"="&amp;G1619)=0,SUMIFS($B$2:$B$3564,$A$2:$A$3564,"="&amp;H1619),SUMIFS($B$2:$B$3564,$A$2:$A$3564,"="&amp;G1619)),SUMIFS($B$2:$B$3564,$A$2:$A$3564,"="&amp;F1619)),SUMIFS($B$2:$B$3564,$A$2:$A$3564,"="&amp;E1619))</f>
        <v>20.22</v>
      </c>
      <c r="K1619" s="2">
        <f>SUMIFS($J$2:$J$3564,$A$2:$A$3564,"&gt;"&amp;E1619,$A$2:$A$3564,"&lt;="&amp;A1619)</f>
        <v>0</v>
      </c>
      <c r="L1619" s="2">
        <f t="shared" si="205"/>
        <v>0</v>
      </c>
      <c r="M1619" s="2">
        <f t="shared" si="206"/>
        <v>1</v>
      </c>
      <c r="N1619">
        <f t="shared" si="207"/>
        <v>1.2288186080872878</v>
      </c>
    </row>
    <row r="1620" spans="1:14" x14ac:dyDescent="0.3">
      <c r="A1620" s="1">
        <v>41050</v>
      </c>
      <c r="B1620">
        <v>20.38</v>
      </c>
      <c r="D1620">
        <f t="shared" si="200"/>
        <v>1</v>
      </c>
      <c r="E1620" s="1">
        <f t="shared" si="201"/>
        <v>41043</v>
      </c>
      <c r="F1620" s="1">
        <f t="shared" si="202"/>
        <v>41042</v>
      </c>
      <c r="G1620" s="1">
        <f t="shared" si="203"/>
        <v>41041</v>
      </c>
      <c r="H1620" s="1">
        <f t="shared" si="204"/>
        <v>41040</v>
      </c>
      <c r="I1620" s="2">
        <f>IF(SUMIFS($B$2:$B$3564,$A$2:$A$3564,"="&amp;E1620)=0,IF(SUMIFS($B$2:$B$3564,$A$2:$A$3564,"="&amp;F1620)=0,IF(SUMIFS($B$2:$B$3564,$A$2:$A$3564,"="&amp;G1620)=0,SUMIFS($B$2:$B$3564,$A$2:$A$3564,"="&amp;H1620),SUMIFS($B$2:$B$3564,$A$2:$A$3564,"="&amp;G1620)),SUMIFS($B$2:$B$3564,$A$2:$A$3564,"="&amp;F1620)),SUMIFS($B$2:$B$3564,$A$2:$A$3564,"="&amp;E1620))</f>
        <v>20.27</v>
      </c>
      <c r="K1620" s="2">
        <f>SUMIFS($J$2:$J$3564,$A$2:$A$3564,"&gt;"&amp;E1620,$A$2:$A$3564,"&lt;="&amp;A1620)</f>
        <v>0</v>
      </c>
      <c r="L1620" s="2">
        <f t="shared" si="205"/>
        <v>0</v>
      </c>
      <c r="M1620" s="2">
        <f t="shared" si="206"/>
        <v>1</v>
      </c>
      <c r="N1620">
        <f t="shared" si="207"/>
        <v>0.54120673306701328</v>
      </c>
    </row>
    <row r="1621" spans="1:14" x14ac:dyDescent="0.3">
      <c r="A1621" s="1">
        <v>41051</v>
      </c>
      <c r="B1621">
        <v>19.8</v>
      </c>
      <c r="D1621">
        <f t="shared" si="200"/>
        <v>2</v>
      </c>
      <c r="E1621" s="1">
        <f t="shared" si="201"/>
        <v>41044</v>
      </c>
      <c r="F1621" s="1">
        <f t="shared" si="202"/>
        <v>41043</v>
      </c>
      <c r="G1621" s="1">
        <f t="shared" si="203"/>
        <v>41042</v>
      </c>
      <c r="H1621" s="1">
        <f t="shared" si="204"/>
        <v>41041</v>
      </c>
      <c r="I1621" s="2">
        <f>IF(SUMIFS($B$2:$B$3564,$A$2:$A$3564,"="&amp;E1621)=0,IF(SUMIFS($B$2:$B$3564,$A$2:$A$3564,"="&amp;F1621)=0,IF(SUMIFS($B$2:$B$3564,$A$2:$A$3564,"="&amp;G1621)=0,SUMIFS($B$2:$B$3564,$A$2:$A$3564,"="&amp;H1621),SUMIFS($B$2:$B$3564,$A$2:$A$3564,"="&amp;G1621)),SUMIFS($B$2:$B$3564,$A$2:$A$3564,"="&amp;F1621)),SUMIFS($B$2:$B$3564,$A$2:$A$3564,"="&amp;E1621))</f>
        <v>20.399999999999999</v>
      </c>
      <c r="K1621" s="2">
        <f>SUMIFS($J$2:$J$3564,$A$2:$A$3564,"&gt;"&amp;E1621,$A$2:$A$3564,"&lt;="&amp;A1621)</f>
        <v>0</v>
      </c>
      <c r="L1621" s="2">
        <f t="shared" si="205"/>
        <v>0</v>
      </c>
      <c r="M1621" s="2">
        <f t="shared" si="206"/>
        <v>1</v>
      </c>
      <c r="N1621">
        <f t="shared" si="207"/>
        <v>-2.9852963149681044</v>
      </c>
    </row>
    <row r="1622" spans="1:14" x14ac:dyDescent="0.3">
      <c r="A1622" s="1">
        <v>41052</v>
      </c>
      <c r="B1622">
        <v>19.510000000000002</v>
      </c>
      <c r="D1622">
        <f t="shared" si="200"/>
        <v>3</v>
      </c>
      <c r="E1622" s="1">
        <f t="shared" si="201"/>
        <v>41045</v>
      </c>
      <c r="F1622" s="1">
        <f t="shared" si="202"/>
        <v>41044</v>
      </c>
      <c r="G1622" s="1">
        <f t="shared" si="203"/>
        <v>41043</v>
      </c>
      <c r="H1622" s="1">
        <f t="shared" si="204"/>
        <v>41042</v>
      </c>
      <c r="I1622" s="2">
        <f>IF(SUMIFS($B$2:$B$3564,$A$2:$A$3564,"="&amp;E1622)=0,IF(SUMIFS($B$2:$B$3564,$A$2:$A$3564,"="&amp;F1622)=0,IF(SUMIFS($B$2:$B$3564,$A$2:$A$3564,"="&amp;G1622)=0,SUMIFS($B$2:$B$3564,$A$2:$A$3564,"="&amp;H1622),SUMIFS($B$2:$B$3564,$A$2:$A$3564,"="&amp;G1622)),SUMIFS($B$2:$B$3564,$A$2:$A$3564,"="&amp;F1622)),SUMIFS($B$2:$B$3564,$A$2:$A$3564,"="&amp;E1622))</f>
        <v>20.73</v>
      </c>
      <c r="K1622" s="2">
        <f>SUMIFS($J$2:$J$3564,$A$2:$A$3564,"&gt;"&amp;E1622,$A$2:$A$3564,"&lt;="&amp;A1622)</f>
        <v>0</v>
      </c>
      <c r="L1622" s="2">
        <f t="shared" si="205"/>
        <v>0</v>
      </c>
      <c r="M1622" s="2">
        <f t="shared" si="206"/>
        <v>1</v>
      </c>
      <c r="N1622">
        <f t="shared" si="207"/>
        <v>-6.0654771812668367</v>
      </c>
    </row>
    <row r="1623" spans="1:14" x14ac:dyDescent="0.3">
      <c r="A1623" s="1">
        <v>41053</v>
      </c>
      <c r="B1623">
        <v>19.579999999999998</v>
      </c>
      <c r="D1623">
        <f t="shared" si="200"/>
        <v>4</v>
      </c>
      <c r="E1623" s="1">
        <f t="shared" si="201"/>
        <v>41046</v>
      </c>
      <c r="F1623" s="1">
        <f t="shared" si="202"/>
        <v>41045</v>
      </c>
      <c r="G1623" s="1">
        <f t="shared" si="203"/>
        <v>41044</v>
      </c>
      <c r="H1623" s="1">
        <f t="shared" si="204"/>
        <v>41043</v>
      </c>
      <c r="I1623" s="2">
        <f>IF(SUMIFS($B$2:$B$3564,$A$2:$A$3564,"="&amp;E1623)=0,IF(SUMIFS($B$2:$B$3564,$A$2:$A$3564,"="&amp;F1623)=0,IF(SUMIFS($B$2:$B$3564,$A$2:$A$3564,"="&amp;G1623)=0,SUMIFS($B$2:$B$3564,$A$2:$A$3564,"="&amp;H1623),SUMIFS($B$2:$B$3564,$A$2:$A$3564,"="&amp;G1623)),SUMIFS($B$2:$B$3564,$A$2:$A$3564,"="&amp;F1623)),SUMIFS($B$2:$B$3564,$A$2:$A$3564,"="&amp;E1623))</f>
        <v>20.86</v>
      </c>
      <c r="K1623" s="2">
        <f>SUMIFS($J$2:$J$3564,$A$2:$A$3564,"&gt;"&amp;E1623,$A$2:$A$3564,"&lt;="&amp;A1623)</f>
        <v>0</v>
      </c>
      <c r="L1623" s="2">
        <f t="shared" si="205"/>
        <v>0</v>
      </c>
      <c r="M1623" s="2">
        <f t="shared" si="206"/>
        <v>1</v>
      </c>
      <c r="N1623">
        <f t="shared" si="207"/>
        <v>-6.3324812470262097</v>
      </c>
    </row>
    <row r="1624" spans="1:14" x14ac:dyDescent="0.3">
      <c r="A1624" s="1">
        <v>41054</v>
      </c>
      <c r="B1624">
        <v>19.62</v>
      </c>
      <c r="D1624">
        <f t="shared" si="200"/>
        <v>5</v>
      </c>
      <c r="E1624" s="1">
        <f t="shared" si="201"/>
        <v>41047</v>
      </c>
      <c r="F1624" s="1">
        <f t="shared" si="202"/>
        <v>41046</v>
      </c>
      <c r="G1624" s="1">
        <f t="shared" si="203"/>
        <v>41045</v>
      </c>
      <c r="H1624" s="1">
        <f t="shared" si="204"/>
        <v>41044</v>
      </c>
      <c r="I1624" s="2">
        <f>IF(SUMIFS($B$2:$B$3564,$A$2:$A$3564,"="&amp;E1624)=0,IF(SUMIFS($B$2:$B$3564,$A$2:$A$3564,"="&amp;F1624)=0,IF(SUMIFS($B$2:$B$3564,$A$2:$A$3564,"="&amp;G1624)=0,SUMIFS($B$2:$B$3564,$A$2:$A$3564,"="&amp;H1624),SUMIFS($B$2:$B$3564,$A$2:$A$3564,"="&amp;G1624)),SUMIFS($B$2:$B$3564,$A$2:$A$3564,"="&amp;F1624)),SUMIFS($B$2:$B$3564,$A$2:$A$3564,"="&amp;E1624))</f>
        <v>20.47</v>
      </c>
      <c r="K1624" s="2">
        <f>SUMIFS($J$2:$J$3564,$A$2:$A$3564,"&gt;"&amp;E1624,$A$2:$A$3564,"&lt;="&amp;A1624)</f>
        <v>0</v>
      </c>
      <c r="L1624" s="2">
        <f t="shared" si="205"/>
        <v>0</v>
      </c>
      <c r="M1624" s="2">
        <f t="shared" si="206"/>
        <v>1</v>
      </c>
      <c r="N1624">
        <f t="shared" si="207"/>
        <v>-4.2410945535980984</v>
      </c>
    </row>
    <row r="1625" spans="1:14" x14ac:dyDescent="0.3">
      <c r="A1625" s="1">
        <v>41058</v>
      </c>
      <c r="B1625">
        <v>19.53</v>
      </c>
      <c r="D1625">
        <f t="shared" si="200"/>
        <v>2</v>
      </c>
      <c r="E1625" s="1">
        <f t="shared" si="201"/>
        <v>41051</v>
      </c>
      <c r="F1625" s="1">
        <f t="shared" si="202"/>
        <v>41050</v>
      </c>
      <c r="G1625" s="1">
        <f t="shared" si="203"/>
        <v>41049</v>
      </c>
      <c r="H1625" s="1">
        <f t="shared" si="204"/>
        <v>41048</v>
      </c>
      <c r="I1625" s="2">
        <f>IF(SUMIFS($B$2:$B$3564,$A$2:$A$3564,"="&amp;E1625)=0,IF(SUMIFS($B$2:$B$3564,$A$2:$A$3564,"="&amp;F1625)=0,IF(SUMIFS($B$2:$B$3564,$A$2:$A$3564,"="&amp;G1625)=0,SUMIFS($B$2:$B$3564,$A$2:$A$3564,"="&amp;H1625),SUMIFS($B$2:$B$3564,$A$2:$A$3564,"="&amp;G1625)),SUMIFS($B$2:$B$3564,$A$2:$A$3564,"="&amp;F1625)),SUMIFS($B$2:$B$3564,$A$2:$A$3564,"="&amp;E1625))</f>
        <v>19.8</v>
      </c>
      <c r="K1625" s="2">
        <f>SUMIFS($J$2:$J$3564,$A$2:$A$3564,"&gt;"&amp;E1625,$A$2:$A$3564,"&lt;="&amp;A1625)</f>
        <v>0</v>
      </c>
      <c r="L1625" s="2">
        <f t="shared" si="205"/>
        <v>0</v>
      </c>
      <c r="M1625" s="2">
        <f t="shared" si="206"/>
        <v>1</v>
      </c>
      <c r="N1625">
        <f t="shared" si="207"/>
        <v>-1.373019281190202</v>
      </c>
    </row>
    <row r="1626" spans="1:14" x14ac:dyDescent="0.3">
      <c r="A1626" s="1">
        <v>41059</v>
      </c>
      <c r="B1626">
        <v>19.48</v>
      </c>
      <c r="D1626">
        <f t="shared" si="200"/>
        <v>3</v>
      </c>
      <c r="E1626" s="1">
        <f t="shared" si="201"/>
        <v>41052</v>
      </c>
      <c r="F1626" s="1">
        <f t="shared" si="202"/>
        <v>41051</v>
      </c>
      <c r="G1626" s="1">
        <f t="shared" si="203"/>
        <v>41050</v>
      </c>
      <c r="H1626" s="1">
        <f t="shared" si="204"/>
        <v>41049</v>
      </c>
      <c r="I1626" s="2">
        <f>IF(SUMIFS($B$2:$B$3564,$A$2:$A$3564,"="&amp;E1626)=0,IF(SUMIFS($B$2:$B$3564,$A$2:$A$3564,"="&amp;F1626)=0,IF(SUMIFS($B$2:$B$3564,$A$2:$A$3564,"="&amp;G1626)=0,SUMIFS($B$2:$B$3564,$A$2:$A$3564,"="&amp;H1626),SUMIFS($B$2:$B$3564,$A$2:$A$3564,"="&amp;G1626)),SUMIFS($B$2:$B$3564,$A$2:$A$3564,"="&amp;F1626)),SUMIFS($B$2:$B$3564,$A$2:$A$3564,"="&amp;E1626))</f>
        <v>19.510000000000002</v>
      </c>
      <c r="K1626" s="2">
        <f>SUMIFS($J$2:$J$3564,$A$2:$A$3564,"&gt;"&amp;E1626,$A$2:$A$3564,"&lt;="&amp;A1626)</f>
        <v>0</v>
      </c>
      <c r="L1626" s="2">
        <f t="shared" si="205"/>
        <v>0</v>
      </c>
      <c r="M1626" s="2">
        <f t="shared" si="206"/>
        <v>1</v>
      </c>
      <c r="N1626">
        <f t="shared" si="207"/>
        <v>-0.15388564206309086</v>
      </c>
    </row>
    <row r="1627" spans="1:14" x14ac:dyDescent="0.3">
      <c r="A1627" s="1">
        <v>41060</v>
      </c>
      <c r="B1627">
        <v>19.420000000000002</v>
      </c>
      <c r="D1627">
        <f t="shared" si="200"/>
        <v>4</v>
      </c>
      <c r="E1627" s="1">
        <f t="shared" si="201"/>
        <v>41053</v>
      </c>
      <c r="F1627" s="1">
        <f t="shared" si="202"/>
        <v>41052</v>
      </c>
      <c r="G1627" s="1">
        <f t="shared" si="203"/>
        <v>41051</v>
      </c>
      <c r="H1627" s="1">
        <f t="shared" si="204"/>
        <v>41050</v>
      </c>
      <c r="I1627" s="2">
        <f>IF(SUMIFS($B$2:$B$3564,$A$2:$A$3564,"="&amp;E1627)=0,IF(SUMIFS($B$2:$B$3564,$A$2:$A$3564,"="&amp;F1627)=0,IF(SUMIFS($B$2:$B$3564,$A$2:$A$3564,"="&amp;G1627)=0,SUMIFS($B$2:$B$3564,$A$2:$A$3564,"="&amp;H1627),SUMIFS($B$2:$B$3564,$A$2:$A$3564,"="&amp;G1627)),SUMIFS($B$2:$B$3564,$A$2:$A$3564,"="&amp;F1627)),SUMIFS($B$2:$B$3564,$A$2:$A$3564,"="&amp;E1627))</f>
        <v>19.579999999999998</v>
      </c>
      <c r="K1627" s="2">
        <f>SUMIFS($J$2:$J$3564,$A$2:$A$3564,"&gt;"&amp;E1627,$A$2:$A$3564,"&lt;="&amp;A1627)</f>
        <v>0</v>
      </c>
      <c r="L1627" s="2">
        <f t="shared" si="205"/>
        <v>0</v>
      </c>
      <c r="M1627" s="2">
        <f t="shared" si="206"/>
        <v>1</v>
      </c>
      <c r="N1627">
        <f t="shared" si="207"/>
        <v>-0.82051742391852867</v>
      </c>
    </row>
    <row r="1628" spans="1:14" x14ac:dyDescent="0.3">
      <c r="A1628" s="1">
        <v>41061</v>
      </c>
      <c r="B1628">
        <v>19.09</v>
      </c>
      <c r="D1628">
        <f t="shared" si="200"/>
        <v>5</v>
      </c>
      <c r="E1628" s="1">
        <f t="shared" si="201"/>
        <v>41054</v>
      </c>
      <c r="F1628" s="1">
        <f t="shared" si="202"/>
        <v>41053</v>
      </c>
      <c r="G1628" s="1">
        <f t="shared" si="203"/>
        <v>41052</v>
      </c>
      <c r="H1628" s="1">
        <f t="shared" si="204"/>
        <v>41051</v>
      </c>
      <c r="I1628" s="2">
        <f>IF(SUMIFS($B$2:$B$3564,$A$2:$A$3564,"="&amp;E1628)=0,IF(SUMIFS($B$2:$B$3564,$A$2:$A$3564,"="&amp;F1628)=0,IF(SUMIFS($B$2:$B$3564,$A$2:$A$3564,"="&amp;G1628)=0,SUMIFS($B$2:$B$3564,$A$2:$A$3564,"="&amp;H1628),SUMIFS($B$2:$B$3564,$A$2:$A$3564,"="&amp;G1628)),SUMIFS($B$2:$B$3564,$A$2:$A$3564,"="&amp;F1628)),SUMIFS($B$2:$B$3564,$A$2:$A$3564,"="&amp;E1628))</f>
        <v>19.62</v>
      </c>
      <c r="K1628" s="2">
        <f>SUMIFS($J$2:$J$3564,$A$2:$A$3564,"&gt;"&amp;E1628,$A$2:$A$3564,"&lt;="&amp;A1628)</f>
        <v>0</v>
      </c>
      <c r="L1628" s="2">
        <f t="shared" si="205"/>
        <v>0</v>
      </c>
      <c r="M1628" s="2">
        <f t="shared" si="206"/>
        <v>1</v>
      </c>
      <c r="N1628">
        <f t="shared" si="207"/>
        <v>-2.7384816399560816</v>
      </c>
    </row>
    <row r="1629" spans="1:14" x14ac:dyDescent="0.3">
      <c r="A1629" s="1">
        <v>41064</v>
      </c>
      <c r="B1629">
        <v>18.899999999999999</v>
      </c>
      <c r="D1629">
        <f t="shared" si="200"/>
        <v>1</v>
      </c>
      <c r="E1629" s="1">
        <f t="shared" si="201"/>
        <v>41057</v>
      </c>
      <c r="F1629" s="1">
        <f t="shared" si="202"/>
        <v>41056</v>
      </c>
      <c r="G1629" s="1">
        <f t="shared" si="203"/>
        <v>41055</v>
      </c>
      <c r="H1629" s="1">
        <f t="shared" si="204"/>
        <v>41054</v>
      </c>
      <c r="I1629" s="2">
        <f>IF(SUMIFS($B$2:$B$3564,$A$2:$A$3564,"="&amp;E1629)=0,IF(SUMIFS($B$2:$B$3564,$A$2:$A$3564,"="&amp;F1629)=0,IF(SUMIFS($B$2:$B$3564,$A$2:$A$3564,"="&amp;G1629)=0,SUMIFS($B$2:$B$3564,$A$2:$A$3564,"="&amp;H1629),SUMIFS($B$2:$B$3564,$A$2:$A$3564,"="&amp;G1629)),SUMIFS($B$2:$B$3564,$A$2:$A$3564,"="&amp;F1629)),SUMIFS($B$2:$B$3564,$A$2:$A$3564,"="&amp;E1629))</f>
        <v>19.62</v>
      </c>
      <c r="K1629" s="2">
        <f>SUMIFS($J$2:$J$3564,$A$2:$A$3564,"&gt;"&amp;E1629,$A$2:$A$3564,"&lt;="&amp;A1629)</f>
        <v>0</v>
      </c>
      <c r="L1629" s="2">
        <f t="shared" si="205"/>
        <v>0</v>
      </c>
      <c r="M1629" s="2">
        <f t="shared" si="206"/>
        <v>1</v>
      </c>
      <c r="N1629">
        <f t="shared" si="207"/>
        <v>-3.7387532071620448</v>
      </c>
    </row>
    <row r="1630" spans="1:14" x14ac:dyDescent="0.3">
      <c r="A1630" s="1">
        <v>41065</v>
      </c>
      <c r="B1630">
        <v>19.059999999999999</v>
      </c>
      <c r="D1630">
        <f t="shared" si="200"/>
        <v>2</v>
      </c>
      <c r="E1630" s="1">
        <f t="shared" si="201"/>
        <v>41058</v>
      </c>
      <c r="F1630" s="1">
        <f t="shared" si="202"/>
        <v>41057</v>
      </c>
      <c r="G1630" s="1">
        <f t="shared" si="203"/>
        <v>41056</v>
      </c>
      <c r="H1630" s="1">
        <f t="shared" si="204"/>
        <v>41055</v>
      </c>
      <c r="I1630" s="2">
        <f>IF(SUMIFS($B$2:$B$3564,$A$2:$A$3564,"="&amp;E1630)=0,IF(SUMIFS($B$2:$B$3564,$A$2:$A$3564,"="&amp;F1630)=0,IF(SUMIFS($B$2:$B$3564,$A$2:$A$3564,"="&amp;G1630)=0,SUMIFS($B$2:$B$3564,$A$2:$A$3564,"="&amp;H1630),SUMIFS($B$2:$B$3564,$A$2:$A$3564,"="&amp;G1630)),SUMIFS($B$2:$B$3564,$A$2:$A$3564,"="&amp;F1630)),SUMIFS($B$2:$B$3564,$A$2:$A$3564,"="&amp;E1630))</f>
        <v>19.53</v>
      </c>
      <c r="K1630" s="2">
        <f>SUMIFS($J$2:$J$3564,$A$2:$A$3564,"&gt;"&amp;E1630,$A$2:$A$3564,"&lt;="&amp;A1630)</f>
        <v>0</v>
      </c>
      <c r="L1630" s="2">
        <f t="shared" si="205"/>
        <v>0</v>
      </c>
      <c r="M1630" s="2">
        <f t="shared" si="206"/>
        <v>1</v>
      </c>
      <c r="N1630">
        <f t="shared" si="207"/>
        <v>-2.4359846662531583</v>
      </c>
    </row>
    <row r="1631" spans="1:14" x14ac:dyDescent="0.3">
      <c r="A1631" s="1">
        <v>41066</v>
      </c>
      <c r="B1631">
        <v>19.899999999999999</v>
      </c>
      <c r="D1631">
        <f t="shared" si="200"/>
        <v>3</v>
      </c>
      <c r="E1631" s="1">
        <f t="shared" si="201"/>
        <v>41059</v>
      </c>
      <c r="F1631" s="1">
        <f t="shared" si="202"/>
        <v>41058</v>
      </c>
      <c r="G1631" s="1">
        <f t="shared" si="203"/>
        <v>41057</v>
      </c>
      <c r="H1631" s="1">
        <f t="shared" si="204"/>
        <v>41056</v>
      </c>
      <c r="I1631" s="2">
        <f>IF(SUMIFS($B$2:$B$3564,$A$2:$A$3564,"="&amp;E1631)=0,IF(SUMIFS($B$2:$B$3564,$A$2:$A$3564,"="&amp;F1631)=0,IF(SUMIFS($B$2:$B$3564,$A$2:$A$3564,"="&amp;G1631)=0,SUMIFS($B$2:$B$3564,$A$2:$A$3564,"="&amp;H1631),SUMIFS($B$2:$B$3564,$A$2:$A$3564,"="&amp;G1631)),SUMIFS($B$2:$B$3564,$A$2:$A$3564,"="&amp;F1631)),SUMIFS($B$2:$B$3564,$A$2:$A$3564,"="&amp;E1631))</f>
        <v>19.48</v>
      </c>
      <c r="K1631" s="2">
        <f>SUMIFS($J$2:$J$3564,$A$2:$A$3564,"&gt;"&amp;E1631,$A$2:$A$3564,"&lt;="&amp;A1631)</f>
        <v>0</v>
      </c>
      <c r="L1631" s="2">
        <f t="shared" si="205"/>
        <v>0</v>
      </c>
      <c r="M1631" s="2">
        <f t="shared" si="206"/>
        <v>1</v>
      </c>
      <c r="N1631">
        <f t="shared" si="207"/>
        <v>2.1331433516057521</v>
      </c>
    </row>
    <row r="1632" spans="1:14" x14ac:dyDescent="0.3">
      <c r="A1632" s="1">
        <v>41067</v>
      </c>
      <c r="B1632">
        <v>19.760000000000002</v>
      </c>
      <c r="D1632">
        <f t="shared" si="200"/>
        <v>4</v>
      </c>
      <c r="E1632" s="1">
        <f t="shared" si="201"/>
        <v>41060</v>
      </c>
      <c r="F1632" s="1">
        <f t="shared" si="202"/>
        <v>41059</v>
      </c>
      <c r="G1632" s="1">
        <f t="shared" si="203"/>
        <v>41058</v>
      </c>
      <c r="H1632" s="1">
        <f t="shared" si="204"/>
        <v>41057</v>
      </c>
      <c r="I1632" s="2">
        <f>IF(SUMIFS($B$2:$B$3564,$A$2:$A$3564,"="&amp;E1632)=0,IF(SUMIFS($B$2:$B$3564,$A$2:$A$3564,"="&amp;F1632)=0,IF(SUMIFS($B$2:$B$3564,$A$2:$A$3564,"="&amp;G1632)=0,SUMIFS($B$2:$B$3564,$A$2:$A$3564,"="&amp;H1632),SUMIFS($B$2:$B$3564,$A$2:$A$3564,"="&amp;G1632)),SUMIFS($B$2:$B$3564,$A$2:$A$3564,"="&amp;F1632)),SUMIFS($B$2:$B$3564,$A$2:$A$3564,"="&amp;E1632))</f>
        <v>19.420000000000002</v>
      </c>
      <c r="K1632" s="2">
        <f>SUMIFS($J$2:$J$3564,$A$2:$A$3564,"&gt;"&amp;E1632,$A$2:$A$3564,"&lt;="&amp;A1632)</f>
        <v>0</v>
      </c>
      <c r="L1632" s="2">
        <f t="shared" si="205"/>
        <v>0</v>
      </c>
      <c r="M1632" s="2">
        <f t="shared" si="206"/>
        <v>1</v>
      </c>
      <c r="N1632">
        <f t="shared" si="207"/>
        <v>1.7356229456542889</v>
      </c>
    </row>
    <row r="1633" spans="1:14" x14ac:dyDescent="0.3">
      <c r="A1633" s="1">
        <v>41068</v>
      </c>
      <c r="B1633">
        <v>19.98</v>
      </c>
      <c r="C1633">
        <v>19.940000000000001</v>
      </c>
      <c r="D1633">
        <f t="shared" si="200"/>
        <v>5</v>
      </c>
      <c r="E1633" s="1">
        <f t="shared" si="201"/>
        <v>41061</v>
      </c>
      <c r="F1633" s="1">
        <f t="shared" si="202"/>
        <v>41060</v>
      </c>
      <c r="G1633" s="1">
        <f t="shared" si="203"/>
        <v>41059</v>
      </c>
      <c r="H1633" s="1">
        <f t="shared" si="204"/>
        <v>41058</v>
      </c>
      <c r="I1633" s="2">
        <f>IF(SUMIFS($B$2:$B$3564,$A$2:$A$3564,"="&amp;E1633)=0,IF(SUMIFS($B$2:$B$3564,$A$2:$A$3564,"="&amp;F1633)=0,IF(SUMIFS($B$2:$B$3564,$A$2:$A$3564,"="&amp;G1633)=0,SUMIFS($B$2:$B$3564,$A$2:$A$3564,"="&amp;H1633),SUMIFS($B$2:$B$3564,$A$2:$A$3564,"="&amp;G1633)),SUMIFS($B$2:$B$3564,$A$2:$A$3564,"="&amp;F1633)),SUMIFS($B$2:$B$3564,$A$2:$A$3564,"="&amp;E1633))</f>
        <v>19.09</v>
      </c>
      <c r="K1633" s="2">
        <f>SUMIFS($J$2:$J$3564,$A$2:$A$3564,"&gt;"&amp;E1633,$A$2:$A$3564,"&lt;="&amp;A1633)</f>
        <v>0</v>
      </c>
      <c r="L1633" s="2">
        <f t="shared" si="205"/>
        <v>0</v>
      </c>
      <c r="M1633" s="2">
        <f t="shared" si="206"/>
        <v>1</v>
      </c>
      <c r="N1633">
        <f t="shared" si="207"/>
        <v>4.5567135482751233</v>
      </c>
    </row>
    <row r="1634" spans="1:14" x14ac:dyDescent="0.3">
      <c r="A1634" s="1">
        <v>41071</v>
      </c>
      <c r="B1634">
        <v>20.149999999999999</v>
      </c>
      <c r="D1634">
        <f t="shared" si="200"/>
        <v>1</v>
      </c>
      <c r="E1634" s="1">
        <f t="shared" si="201"/>
        <v>41064</v>
      </c>
      <c r="F1634" s="1">
        <f t="shared" si="202"/>
        <v>41063</v>
      </c>
      <c r="G1634" s="1">
        <f t="shared" si="203"/>
        <v>41062</v>
      </c>
      <c r="H1634" s="1">
        <f t="shared" si="204"/>
        <v>41061</v>
      </c>
      <c r="I1634" s="2">
        <f>IF(SUMIFS($B$2:$B$3564,$A$2:$A$3564,"="&amp;E1634)=0,IF(SUMIFS($B$2:$B$3564,$A$2:$A$3564,"="&amp;F1634)=0,IF(SUMIFS($B$2:$B$3564,$A$2:$A$3564,"="&amp;G1634)=0,SUMIFS($B$2:$B$3564,$A$2:$A$3564,"="&amp;H1634),SUMIFS($B$2:$B$3564,$A$2:$A$3564,"="&amp;G1634)),SUMIFS($B$2:$B$3564,$A$2:$A$3564,"="&amp;F1634)),SUMIFS($B$2:$B$3564,$A$2:$A$3564,"="&amp;E1634))</f>
        <v>18.899999999999999</v>
      </c>
      <c r="J1634">
        <v>19.940000000000001</v>
      </c>
      <c r="K1634" s="2">
        <f>SUMIFS($J$2:$J$3564,$A$2:$A$3564,"&gt;"&amp;E1634,$A$2:$A$3564,"&lt;="&amp;A1634)</f>
        <v>19.940000000000001</v>
      </c>
      <c r="L1634" s="2">
        <f t="shared" si="205"/>
        <v>19.98</v>
      </c>
      <c r="M1634" s="2">
        <f t="shared" si="206"/>
        <v>1.0020060180541623</v>
      </c>
      <c r="N1634">
        <f t="shared" si="207"/>
        <v>6.6046375013810321</v>
      </c>
    </row>
    <row r="1635" spans="1:14" x14ac:dyDescent="0.3">
      <c r="A1635" s="1">
        <v>41072</v>
      </c>
      <c r="B1635">
        <v>19.98</v>
      </c>
      <c r="D1635">
        <f t="shared" si="200"/>
        <v>2</v>
      </c>
      <c r="E1635" s="1">
        <f t="shared" si="201"/>
        <v>41065</v>
      </c>
      <c r="F1635" s="1">
        <f t="shared" si="202"/>
        <v>41064</v>
      </c>
      <c r="G1635" s="1">
        <f t="shared" si="203"/>
        <v>41063</v>
      </c>
      <c r="H1635" s="1">
        <f t="shared" si="204"/>
        <v>41062</v>
      </c>
      <c r="I1635" s="2">
        <f>IF(SUMIFS($B$2:$B$3564,$A$2:$A$3564,"="&amp;E1635)=0,IF(SUMIFS($B$2:$B$3564,$A$2:$A$3564,"="&amp;F1635)=0,IF(SUMIFS($B$2:$B$3564,$A$2:$A$3564,"="&amp;G1635)=0,SUMIFS($B$2:$B$3564,$A$2:$A$3564,"="&amp;H1635),SUMIFS($B$2:$B$3564,$A$2:$A$3564,"="&amp;G1635)),SUMIFS($B$2:$B$3564,$A$2:$A$3564,"="&amp;F1635)),SUMIFS($B$2:$B$3564,$A$2:$A$3564,"="&amp;E1635))</f>
        <v>19.059999999999999</v>
      </c>
      <c r="K1635" s="2">
        <f>SUMIFS($J$2:$J$3564,$A$2:$A$3564,"&gt;"&amp;E1635,$A$2:$A$3564,"&lt;="&amp;A1635)</f>
        <v>19.940000000000001</v>
      </c>
      <c r="L1635" s="2">
        <f t="shared" si="205"/>
        <v>19.98</v>
      </c>
      <c r="M1635" s="2">
        <f t="shared" si="206"/>
        <v>1.0020060180541623</v>
      </c>
      <c r="N1635">
        <f t="shared" si="207"/>
        <v>4.9143883681066356</v>
      </c>
    </row>
    <row r="1636" spans="1:14" x14ac:dyDescent="0.3">
      <c r="A1636" s="1">
        <v>41073</v>
      </c>
      <c r="B1636">
        <v>19.68</v>
      </c>
      <c r="D1636">
        <f t="shared" si="200"/>
        <v>3</v>
      </c>
      <c r="E1636" s="1">
        <f t="shared" si="201"/>
        <v>41066</v>
      </c>
      <c r="F1636" s="1">
        <f t="shared" si="202"/>
        <v>41065</v>
      </c>
      <c r="G1636" s="1">
        <f t="shared" si="203"/>
        <v>41064</v>
      </c>
      <c r="H1636" s="1">
        <f t="shared" si="204"/>
        <v>41063</v>
      </c>
      <c r="I1636" s="2">
        <f>IF(SUMIFS($B$2:$B$3564,$A$2:$A$3564,"="&amp;E1636)=0,IF(SUMIFS($B$2:$B$3564,$A$2:$A$3564,"="&amp;F1636)=0,IF(SUMIFS($B$2:$B$3564,$A$2:$A$3564,"="&amp;G1636)=0,SUMIFS($B$2:$B$3564,$A$2:$A$3564,"="&amp;H1636),SUMIFS($B$2:$B$3564,$A$2:$A$3564,"="&amp;G1636)),SUMIFS($B$2:$B$3564,$A$2:$A$3564,"="&amp;F1636)),SUMIFS($B$2:$B$3564,$A$2:$A$3564,"="&amp;E1636))</f>
        <v>19.899999999999999</v>
      </c>
      <c r="K1636" s="2">
        <f>SUMIFS($J$2:$J$3564,$A$2:$A$3564,"&gt;"&amp;E1636,$A$2:$A$3564,"&lt;="&amp;A1636)</f>
        <v>19.940000000000001</v>
      </c>
      <c r="L1636" s="2">
        <f t="shared" si="205"/>
        <v>19.98</v>
      </c>
      <c r="M1636" s="2">
        <f t="shared" si="206"/>
        <v>1.0020060180541623</v>
      </c>
      <c r="N1636">
        <f t="shared" si="207"/>
        <v>-0.911283141962415</v>
      </c>
    </row>
    <row r="1637" spans="1:14" x14ac:dyDescent="0.3">
      <c r="A1637" s="1">
        <v>41074</v>
      </c>
      <c r="B1637">
        <v>19.510000000000002</v>
      </c>
      <c r="D1637">
        <f t="shared" si="200"/>
        <v>4</v>
      </c>
      <c r="E1637" s="1">
        <f t="shared" si="201"/>
        <v>41067</v>
      </c>
      <c r="F1637" s="1">
        <f t="shared" si="202"/>
        <v>41066</v>
      </c>
      <c r="G1637" s="1">
        <f t="shared" si="203"/>
        <v>41065</v>
      </c>
      <c r="H1637" s="1">
        <f t="shared" si="204"/>
        <v>41064</v>
      </c>
      <c r="I1637" s="2">
        <f>IF(SUMIFS($B$2:$B$3564,$A$2:$A$3564,"="&amp;E1637)=0,IF(SUMIFS($B$2:$B$3564,$A$2:$A$3564,"="&amp;F1637)=0,IF(SUMIFS($B$2:$B$3564,$A$2:$A$3564,"="&amp;G1637)=0,SUMIFS($B$2:$B$3564,$A$2:$A$3564,"="&amp;H1637),SUMIFS($B$2:$B$3564,$A$2:$A$3564,"="&amp;G1637)),SUMIFS($B$2:$B$3564,$A$2:$A$3564,"="&amp;F1637)),SUMIFS($B$2:$B$3564,$A$2:$A$3564,"="&amp;E1637))</f>
        <v>19.760000000000002</v>
      </c>
      <c r="K1637" s="2">
        <f>SUMIFS($J$2:$J$3564,$A$2:$A$3564,"&gt;"&amp;E1637,$A$2:$A$3564,"&lt;="&amp;A1637)</f>
        <v>19.940000000000001</v>
      </c>
      <c r="L1637" s="2">
        <f t="shared" si="205"/>
        <v>19.98</v>
      </c>
      <c r="M1637" s="2">
        <f t="shared" si="206"/>
        <v>1.0020060180541623</v>
      </c>
      <c r="N1637">
        <f t="shared" si="207"/>
        <v>-1.0728528997986742</v>
      </c>
    </row>
    <row r="1638" spans="1:14" x14ac:dyDescent="0.3">
      <c r="A1638" s="1">
        <v>41075</v>
      </c>
      <c r="B1638">
        <v>20.010000000000002</v>
      </c>
      <c r="D1638">
        <f t="shared" si="200"/>
        <v>5</v>
      </c>
      <c r="E1638" s="1">
        <f t="shared" si="201"/>
        <v>41068</v>
      </c>
      <c r="F1638" s="1">
        <f t="shared" si="202"/>
        <v>41067</v>
      </c>
      <c r="G1638" s="1">
        <f t="shared" si="203"/>
        <v>41066</v>
      </c>
      <c r="H1638" s="1">
        <f t="shared" si="204"/>
        <v>41065</v>
      </c>
      <c r="I1638" s="2">
        <f>IF(SUMIFS($B$2:$B$3564,$A$2:$A$3564,"="&amp;E1638)=0,IF(SUMIFS($B$2:$B$3564,$A$2:$A$3564,"="&amp;F1638)=0,IF(SUMIFS($B$2:$B$3564,$A$2:$A$3564,"="&amp;G1638)=0,SUMIFS($B$2:$B$3564,$A$2:$A$3564,"="&amp;H1638),SUMIFS($B$2:$B$3564,$A$2:$A$3564,"="&amp;G1638)),SUMIFS($B$2:$B$3564,$A$2:$A$3564,"="&amp;F1638)),SUMIFS($B$2:$B$3564,$A$2:$A$3564,"="&amp;E1638))</f>
        <v>19.98</v>
      </c>
      <c r="K1638" s="2">
        <f>SUMIFS($J$2:$J$3564,$A$2:$A$3564,"&gt;"&amp;E1638,$A$2:$A$3564,"&lt;="&amp;A1638)</f>
        <v>19.940000000000001</v>
      </c>
      <c r="L1638" s="2">
        <f t="shared" si="205"/>
        <v>19.98</v>
      </c>
      <c r="M1638" s="2">
        <f t="shared" si="206"/>
        <v>1.0020060180541623</v>
      </c>
      <c r="N1638">
        <f t="shared" si="207"/>
        <v>0.35043840619497335</v>
      </c>
    </row>
    <row r="1639" spans="1:14" x14ac:dyDescent="0.3">
      <c r="A1639" s="1">
        <v>41078</v>
      </c>
      <c r="B1639">
        <v>19.989999999999998</v>
      </c>
      <c r="D1639">
        <f t="shared" si="200"/>
        <v>1</v>
      </c>
      <c r="E1639" s="1">
        <f t="shared" si="201"/>
        <v>41071</v>
      </c>
      <c r="F1639" s="1">
        <f t="shared" si="202"/>
        <v>41070</v>
      </c>
      <c r="G1639" s="1">
        <f t="shared" si="203"/>
        <v>41069</v>
      </c>
      <c r="H1639" s="1">
        <f t="shared" si="204"/>
        <v>41068</v>
      </c>
      <c r="I1639" s="2">
        <f>IF(SUMIFS($B$2:$B$3564,$A$2:$A$3564,"="&amp;E1639)=0,IF(SUMIFS($B$2:$B$3564,$A$2:$A$3564,"="&amp;F1639)=0,IF(SUMIFS($B$2:$B$3564,$A$2:$A$3564,"="&amp;G1639)=0,SUMIFS($B$2:$B$3564,$A$2:$A$3564,"="&amp;H1639),SUMIFS($B$2:$B$3564,$A$2:$A$3564,"="&amp;G1639)),SUMIFS($B$2:$B$3564,$A$2:$A$3564,"="&amp;F1639)),SUMIFS($B$2:$B$3564,$A$2:$A$3564,"="&amp;E1639))</f>
        <v>20.149999999999999</v>
      </c>
      <c r="K1639" s="2">
        <f>SUMIFS($J$2:$J$3564,$A$2:$A$3564,"&gt;"&amp;E1639,$A$2:$A$3564,"&lt;="&amp;A1639)</f>
        <v>0</v>
      </c>
      <c r="L1639" s="2">
        <f t="shared" si="205"/>
        <v>0</v>
      </c>
      <c r="M1639" s="2">
        <f t="shared" si="206"/>
        <v>1</v>
      </c>
      <c r="N1639">
        <f t="shared" si="207"/>
        <v>-0.79721398803832799</v>
      </c>
    </row>
    <row r="1640" spans="1:14" x14ac:dyDescent="0.3">
      <c r="A1640" s="1">
        <v>41079</v>
      </c>
      <c r="B1640">
        <v>20.79</v>
      </c>
      <c r="D1640">
        <f t="shared" si="200"/>
        <v>2</v>
      </c>
      <c r="E1640" s="1">
        <f t="shared" si="201"/>
        <v>41072</v>
      </c>
      <c r="F1640" s="1">
        <f t="shared" si="202"/>
        <v>41071</v>
      </c>
      <c r="G1640" s="1">
        <f t="shared" si="203"/>
        <v>41070</v>
      </c>
      <c r="H1640" s="1">
        <f t="shared" si="204"/>
        <v>41069</v>
      </c>
      <c r="I1640" s="2">
        <f>IF(SUMIFS($B$2:$B$3564,$A$2:$A$3564,"="&amp;E1640)=0,IF(SUMIFS($B$2:$B$3564,$A$2:$A$3564,"="&amp;F1640)=0,IF(SUMIFS($B$2:$B$3564,$A$2:$A$3564,"="&amp;G1640)=0,SUMIFS($B$2:$B$3564,$A$2:$A$3564,"="&amp;H1640),SUMIFS($B$2:$B$3564,$A$2:$A$3564,"="&amp;G1640)),SUMIFS($B$2:$B$3564,$A$2:$A$3564,"="&amp;F1640)),SUMIFS($B$2:$B$3564,$A$2:$A$3564,"="&amp;E1640))</f>
        <v>19.98</v>
      </c>
      <c r="K1640" s="2">
        <f>SUMIFS($J$2:$J$3564,$A$2:$A$3564,"&gt;"&amp;E1640,$A$2:$A$3564,"&lt;="&amp;A1640)</f>
        <v>0</v>
      </c>
      <c r="L1640" s="2">
        <f t="shared" si="205"/>
        <v>0</v>
      </c>
      <c r="M1640" s="2">
        <f t="shared" si="206"/>
        <v>1</v>
      </c>
      <c r="N1640">
        <f t="shared" si="207"/>
        <v>3.9740328649514121</v>
      </c>
    </row>
    <row r="1641" spans="1:14" x14ac:dyDescent="0.3">
      <c r="A1641" s="1">
        <v>41080</v>
      </c>
      <c r="B1641">
        <v>20.97</v>
      </c>
      <c r="D1641">
        <f t="shared" si="200"/>
        <v>3</v>
      </c>
      <c r="E1641" s="1">
        <f t="shared" si="201"/>
        <v>41073</v>
      </c>
      <c r="F1641" s="1">
        <f t="shared" si="202"/>
        <v>41072</v>
      </c>
      <c r="G1641" s="1">
        <f t="shared" si="203"/>
        <v>41071</v>
      </c>
      <c r="H1641" s="1">
        <f t="shared" si="204"/>
        <v>41070</v>
      </c>
      <c r="I1641" s="2">
        <f>IF(SUMIFS($B$2:$B$3564,$A$2:$A$3564,"="&amp;E1641)=0,IF(SUMIFS($B$2:$B$3564,$A$2:$A$3564,"="&amp;F1641)=0,IF(SUMIFS($B$2:$B$3564,$A$2:$A$3564,"="&amp;G1641)=0,SUMIFS($B$2:$B$3564,$A$2:$A$3564,"="&amp;H1641),SUMIFS($B$2:$B$3564,$A$2:$A$3564,"="&amp;G1641)),SUMIFS($B$2:$B$3564,$A$2:$A$3564,"="&amp;F1641)),SUMIFS($B$2:$B$3564,$A$2:$A$3564,"="&amp;E1641))</f>
        <v>19.68</v>
      </c>
      <c r="K1641" s="2">
        <f>SUMIFS($J$2:$J$3564,$A$2:$A$3564,"&gt;"&amp;E1641,$A$2:$A$3564,"&lt;="&amp;A1641)</f>
        <v>0</v>
      </c>
      <c r="L1641" s="2">
        <f t="shared" si="205"/>
        <v>0</v>
      </c>
      <c r="M1641" s="2">
        <f t="shared" si="206"/>
        <v>1</v>
      </c>
      <c r="N1641">
        <f t="shared" si="207"/>
        <v>6.3489953289721113</v>
      </c>
    </row>
    <row r="1642" spans="1:14" x14ac:dyDescent="0.3">
      <c r="A1642" s="1">
        <v>41081</v>
      </c>
      <c r="B1642">
        <v>20.79</v>
      </c>
      <c r="D1642">
        <f t="shared" si="200"/>
        <v>4</v>
      </c>
      <c r="E1642" s="1">
        <f t="shared" si="201"/>
        <v>41074</v>
      </c>
      <c r="F1642" s="1">
        <f t="shared" si="202"/>
        <v>41073</v>
      </c>
      <c r="G1642" s="1">
        <f t="shared" si="203"/>
        <v>41072</v>
      </c>
      <c r="H1642" s="1">
        <f t="shared" si="204"/>
        <v>41071</v>
      </c>
      <c r="I1642" s="2">
        <f>IF(SUMIFS($B$2:$B$3564,$A$2:$A$3564,"="&amp;E1642)=0,IF(SUMIFS($B$2:$B$3564,$A$2:$A$3564,"="&amp;F1642)=0,IF(SUMIFS($B$2:$B$3564,$A$2:$A$3564,"="&amp;G1642)=0,SUMIFS($B$2:$B$3564,$A$2:$A$3564,"="&amp;H1642),SUMIFS($B$2:$B$3564,$A$2:$A$3564,"="&amp;G1642)),SUMIFS($B$2:$B$3564,$A$2:$A$3564,"="&amp;F1642)),SUMIFS($B$2:$B$3564,$A$2:$A$3564,"="&amp;E1642))</f>
        <v>19.510000000000002</v>
      </c>
      <c r="K1642" s="2">
        <f>SUMIFS($J$2:$J$3564,$A$2:$A$3564,"&gt;"&amp;E1642,$A$2:$A$3564,"&lt;="&amp;A1642)</f>
        <v>0</v>
      </c>
      <c r="L1642" s="2">
        <f t="shared" si="205"/>
        <v>0</v>
      </c>
      <c r="M1642" s="2">
        <f t="shared" si="206"/>
        <v>1</v>
      </c>
      <c r="N1642">
        <f t="shared" si="207"/>
        <v>6.3544947234901548</v>
      </c>
    </row>
    <row r="1643" spans="1:14" x14ac:dyDescent="0.3">
      <c r="A1643" s="1">
        <v>41082</v>
      </c>
      <c r="B1643">
        <v>19.75</v>
      </c>
      <c r="D1643">
        <f t="shared" si="200"/>
        <v>5</v>
      </c>
      <c r="E1643" s="1">
        <f t="shared" si="201"/>
        <v>41075</v>
      </c>
      <c r="F1643" s="1">
        <f t="shared" si="202"/>
        <v>41074</v>
      </c>
      <c r="G1643" s="1">
        <f t="shared" si="203"/>
        <v>41073</v>
      </c>
      <c r="H1643" s="1">
        <f t="shared" si="204"/>
        <v>41072</v>
      </c>
      <c r="I1643" s="2">
        <f>IF(SUMIFS($B$2:$B$3564,$A$2:$A$3564,"="&amp;E1643)=0,IF(SUMIFS($B$2:$B$3564,$A$2:$A$3564,"="&amp;F1643)=0,IF(SUMIFS($B$2:$B$3564,$A$2:$A$3564,"="&amp;G1643)=0,SUMIFS($B$2:$B$3564,$A$2:$A$3564,"="&amp;H1643),SUMIFS($B$2:$B$3564,$A$2:$A$3564,"="&amp;G1643)),SUMIFS($B$2:$B$3564,$A$2:$A$3564,"="&amp;F1643)),SUMIFS($B$2:$B$3564,$A$2:$A$3564,"="&amp;E1643))</f>
        <v>20.010000000000002</v>
      </c>
      <c r="K1643" s="2">
        <f>SUMIFS($J$2:$J$3564,$A$2:$A$3564,"&gt;"&amp;E1643,$A$2:$A$3564,"&lt;="&amp;A1643)</f>
        <v>0</v>
      </c>
      <c r="L1643" s="2">
        <f t="shared" si="205"/>
        <v>0</v>
      </c>
      <c r="M1643" s="2">
        <f t="shared" si="206"/>
        <v>1</v>
      </c>
      <c r="N1643">
        <f t="shared" si="207"/>
        <v>-1.307865724851125</v>
      </c>
    </row>
    <row r="1644" spans="1:14" x14ac:dyDescent="0.3">
      <c r="A1644" s="1">
        <v>41085</v>
      </c>
      <c r="B1644">
        <v>19.93</v>
      </c>
      <c r="D1644">
        <f t="shared" si="200"/>
        <v>1</v>
      </c>
      <c r="E1644" s="1">
        <f t="shared" si="201"/>
        <v>41078</v>
      </c>
      <c r="F1644" s="1">
        <f t="shared" si="202"/>
        <v>41077</v>
      </c>
      <c r="G1644" s="1">
        <f t="shared" si="203"/>
        <v>41076</v>
      </c>
      <c r="H1644" s="1">
        <f t="shared" si="204"/>
        <v>41075</v>
      </c>
      <c r="I1644" s="2">
        <f>IF(SUMIFS($B$2:$B$3564,$A$2:$A$3564,"="&amp;E1644)=0,IF(SUMIFS($B$2:$B$3564,$A$2:$A$3564,"="&amp;F1644)=0,IF(SUMIFS($B$2:$B$3564,$A$2:$A$3564,"="&amp;G1644)=0,SUMIFS($B$2:$B$3564,$A$2:$A$3564,"="&amp;H1644),SUMIFS($B$2:$B$3564,$A$2:$A$3564,"="&amp;G1644)),SUMIFS($B$2:$B$3564,$A$2:$A$3564,"="&amp;F1644)),SUMIFS($B$2:$B$3564,$A$2:$A$3564,"="&amp;E1644))</f>
        <v>19.989999999999998</v>
      </c>
      <c r="K1644" s="2">
        <f>SUMIFS($J$2:$J$3564,$A$2:$A$3564,"&gt;"&amp;E1644,$A$2:$A$3564,"&lt;="&amp;A1644)</f>
        <v>0</v>
      </c>
      <c r="L1644" s="2">
        <f t="shared" si="205"/>
        <v>0</v>
      </c>
      <c r="M1644" s="2">
        <f t="shared" si="206"/>
        <v>1</v>
      </c>
      <c r="N1644">
        <f t="shared" si="207"/>
        <v>-0.30060142876052426</v>
      </c>
    </row>
    <row r="1645" spans="1:14" x14ac:dyDescent="0.3">
      <c r="A1645" s="1">
        <v>41086</v>
      </c>
      <c r="B1645">
        <v>20.23</v>
      </c>
      <c r="D1645">
        <f t="shared" si="200"/>
        <v>2</v>
      </c>
      <c r="E1645" s="1">
        <f t="shared" si="201"/>
        <v>41079</v>
      </c>
      <c r="F1645" s="1">
        <f t="shared" si="202"/>
        <v>41078</v>
      </c>
      <c r="G1645" s="1">
        <f t="shared" si="203"/>
        <v>41077</v>
      </c>
      <c r="H1645" s="1">
        <f t="shared" si="204"/>
        <v>41076</v>
      </c>
      <c r="I1645" s="2">
        <f>IF(SUMIFS($B$2:$B$3564,$A$2:$A$3564,"="&amp;E1645)=0,IF(SUMIFS($B$2:$B$3564,$A$2:$A$3564,"="&amp;F1645)=0,IF(SUMIFS($B$2:$B$3564,$A$2:$A$3564,"="&amp;G1645)=0,SUMIFS($B$2:$B$3564,$A$2:$A$3564,"="&amp;H1645),SUMIFS($B$2:$B$3564,$A$2:$A$3564,"="&amp;G1645)),SUMIFS($B$2:$B$3564,$A$2:$A$3564,"="&amp;F1645)),SUMIFS($B$2:$B$3564,$A$2:$A$3564,"="&amp;E1645))</f>
        <v>20.79</v>
      </c>
      <c r="K1645" s="2">
        <f>SUMIFS($J$2:$J$3564,$A$2:$A$3564,"&gt;"&amp;E1645,$A$2:$A$3564,"&lt;="&amp;A1645)</f>
        <v>0</v>
      </c>
      <c r="L1645" s="2">
        <f t="shared" si="205"/>
        <v>0</v>
      </c>
      <c r="M1645" s="2">
        <f t="shared" si="206"/>
        <v>1</v>
      </c>
      <c r="N1645">
        <f t="shared" si="207"/>
        <v>-2.7305450690267445</v>
      </c>
    </row>
    <row r="1646" spans="1:14" x14ac:dyDescent="0.3">
      <c r="A1646" s="1">
        <v>41087</v>
      </c>
      <c r="B1646">
        <v>20.95</v>
      </c>
      <c r="D1646">
        <f t="shared" si="200"/>
        <v>3</v>
      </c>
      <c r="E1646" s="1">
        <f t="shared" si="201"/>
        <v>41080</v>
      </c>
      <c r="F1646" s="1">
        <f t="shared" si="202"/>
        <v>41079</v>
      </c>
      <c r="G1646" s="1">
        <f t="shared" si="203"/>
        <v>41078</v>
      </c>
      <c r="H1646" s="1">
        <f t="shared" si="204"/>
        <v>41077</v>
      </c>
      <c r="I1646" s="2">
        <f>IF(SUMIFS($B$2:$B$3564,$A$2:$A$3564,"="&amp;E1646)=0,IF(SUMIFS($B$2:$B$3564,$A$2:$A$3564,"="&amp;F1646)=0,IF(SUMIFS($B$2:$B$3564,$A$2:$A$3564,"="&amp;G1646)=0,SUMIFS($B$2:$B$3564,$A$2:$A$3564,"="&amp;H1646),SUMIFS($B$2:$B$3564,$A$2:$A$3564,"="&amp;G1646)),SUMIFS($B$2:$B$3564,$A$2:$A$3564,"="&amp;F1646)),SUMIFS($B$2:$B$3564,$A$2:$A$3564,"="&amp;E1646))</f>
        <v>20.97</v>
      </c>
      <c r="K1646" s="2">
        <f>SUMIFS($J$2:$J$3564,$A$2:$A$3564,"&gt;"&amp;E1646,$A$2:$A$3564,"&lt;="&amp;A1646)</f>
        <v>0</v>
      </c>
      <c r="L1646" s="2">
        <f t="shared" si="205"/>
        <v>0</v>
      </c>
      <c r="M1646" s="2">
        <f t="shared" si="206"/>
        <v>1</v>
      </c>
      <c r="N1646">
        <f t="shared" si="207"/>
        <v>-9.5419854568181237E-2</v>
      </c>
    </row>
    <row r="1647" spans="1:14" x14ac:dyDescent="0.3">
      <c r="A1647" s="1">
        <v>41088</v>
      </c>
      <c r="B1647">
        <v>20.53</v>
      </c>
      <c r="D1647">
        <f t="shared" si="200"/>
        <v>4</v>
      </c>
      <c r="E1647" s="1">
        <f t="shared" si="201"/>
        <v>41081</v>
      </c>
      <c r="F1647" s="1">
        <f t="shared" si="202"/>
        <v>41080</v>
      </c>
      <c r="G1647" s="1">
        <f t="shared" si="203"/>
        <v>41079</v>
      </c>
      <c r="H1647" s="1">
        <f t="shared" si="204"/>
        <v>41078</v>
      </c>
      <c r="I1647" s="2">
        <f>IF(SUMIFS($B$2:$B$3564,$A$2:$A$3564,"="&amp;E1647)=0,IF(SUMIFS($B$2:$B$3564,$A$2:$A$3564,"="&amp;F1647)=0,IF(SUMIFS($B$2:$B$3564,$A$2:$A$3564,"="&amp;G1647)=0,SUMIFS($B$2:$B$3564,$A$2:$A$3564,"="&amp;H1647),SUMIFS($B$2:$B$3564,$A$2:$A$3564,"="&amp;G1647)),SUMIFS($B$2:$B$3564,$A$2:$A$3564,"="&amp;F1647)),SUMIFS($B$2:$B$3564,$A$2:$A$3564,"="&amp;E1647))</f>
        <v>20.79</v>
      </c>
      <c r="K1647" s="2">
        <f>SUMIFS($J$2:$J$3564,$A$2:$A$3564,"&gt;"&amp;E1647,$A$2:$A$3564,"&lt;="&amp;A1647)</f>
        <v>0</v>
      </c>
      <c r="L1647" s="2">
        <f t="shared" si="205"/>
        <v>0</v>
      </c>
      <c r="M1647" s="2">
        <f t="shared" si="206"/>
        <v>1</v>
      </c>
      <c r="N1647">
        <f t="shared" si="207"/>
        <v>-1.2584870839079312</v>
      </c>
    </row>
    <row r="1648" spans="1:14" x14ac:dyDescent="0.3">
      <c r="A1648" s="1">
        <v>41089</v>
      </c>
      <c r="B1648">
        <v>21.01</v>
      </c>
      <c r="D1648">
        <f t="shared" si="200"/>
        <v>5</v>
      </c>
      <c r="E1648" s="1">
        <f t="shared" si="201"/>
        <v>41082</v>
      </c>
      <c r="F1648" s="1">
        <f t="shared" si="202"/>
        <v>41081</v>
      </c>
      <c r="G1648" s="1">
        <f t="shared" si="203"/>
        <v>41080</v>
      </c>
      <c r="H1648" s="1">
        <f t="shared" si="204"/>
        <v>41079</v>
      </c>
      <c r="I1648" s="2">
        <f>IF(SUMIFS($B$2:$B$3564,$A$2:$A$3564,"="&amp;E1648)=0,IF(SUMIFS($B$2:$B$3564,$A$2:$A$3564,"="&amp;F1648)=0,IF(SUMIFS($B$2:$B$3564,$A$2:$A$3564,"="&amp;G1648)=0,SUMIFS($B$2:$B$3564,$A$2:$A$3564,"="&amp;H1648),SUMIFS($B$2:$B$3564,$A$2:$A$3564,"="&amp;G1648)),SUMIFS($B$2:$B$3564,$A$2:$A$3564,"="&amp;F1648)),SUMIFS($B$2:$B$3564,$A$2:$A$3564,"="&amp;E1648))</f>
        <v>19.75</v>
      </c>
      <c r="K1648" s="2">
        <f>SUMIFS($J$2:$J$3564,$A$2:$A$3564,"&gt;"&amp;E1648,$A$2:$A$3564,"&lt;="&amp;A1648)</f>
        <v>0</v>
      </c>
      <c r="L1648" s="2">
        <f t="shared" si="205"/>
        <v>0</v>
      </c>
      <c r="M1648" s="2">
        <f t="shared" si="206"/>
        <v>1</v>
      </c>
      <c r="N1648">
        <f t="shared" si="207"/>
        <v>6.1845023509778239</v>
      </c>
    </row>
    <row r="1649" spans="1:14" x14ac:dyDescent="0.3">
      <c r="A1649" s="1">
        <v>41092</v>
      </c>
      <c r="B1649">
        <v>21.4</v>
      </c>
      <c r="D1649">
        <f t="shared" si="200"/>
        <v>1</v>
      </c>
      <c r="E1649" s="1">
        <f t="shared" si="201"/>
        <v>41085</v>
      </c>
      <c r="F1649" s="1">
        <f t="shared" si="202"/>
        <v>41084</v>
      </c>
      <c r="G1649" s="1">
        <f t="shared" si="203"/>
        <v>41083</v>
      </c>
      <c r="H1649" s="1">
        <f t="shared" si="204"/>
        <v>41082</v>
      </c>
      <c r="I1649" s="2">
        <f>IF(SUMIFS($B$2:$B$3564,$A$2:$A$3564,"="&amp;E1649)=0,IF(SUMIFS($B$2:$B$3564,$A$2:$A$3564,"="&amp;F1649)=0,IF(SUMIFS($B$2:$B$3564,$A$2:$A$3564,"="&amp;G1649)=0,SUMIFS($B$2:$B$3564,$A$2:$A$3564,"="&amp;H1649),SUMIFS($B$2:$B$3564,$A$2:$A$3564,"="&amp;G1649)),SUMIFS($B$2:$B$3564,$A$2:$A$3564,"="&amp;F1649)),SUMIFS($B$2:$B$3564,$A$2:$A$3564,"="&amp;E1649))</f>
        <v>19.93</v>
      </c>
      <c r="K1649" s="2">
        <f>SUMIFS($J$2:$J$3564,$A$2:$A$3564,"&gt;"&amp;E1649,$A$2:$A$3564,"&lt;="&amp;A1649)</f>
        <v>0</v>
      </c>
      <c r="L1649" s="2">
        <f t="shared" si="205"/>
        <v>0</v>
      </c>
      <c r="M1649" s="2">
        <f t="shared" si="206"/>
        <v>1</v>
      </c>
      <c r="N1649">
        <f t="shared" si="207"/>
        <v>7.1164787803102412</v>
      </c>
    </row>
    <row r="1650" spans="1:14" x14ac:dyDescent="0.3">
      <c r="A1650" s="1">
        <v>41093</v>
      </c>
      <c r="B1650">
        <v>21.98</v>
      </c>
      <c r="D1650">
        <f t="shared" si="200"/>
        <v>2</v>
      </c>
      <c r="E1650" s="1">
        <f t="shared" si="201"/>
        <v>41086</v>
      </c>
      <c r="F1650" s="1">
        <f t="shared" si="202"/>
        <v>41085</v>
      </c>
      <c r="G1650" s="1">
        <f t="shared" si="203"/>
        <v>41084</v>
      </c>
      <c r="H1650" s="1">
        <f t="shared" si="204"/>
        <v>41083</v>
      </c>
      <c r="I1650" s="2">
        <f>IF(SUMIFS($B$2:$B$3564,$A$2:$A$3564,"="&amp;E1650)=0,IF(SUMIFS($B$2:$B$3564,$A$2:$A$3564,"="&amp;F1650)=0,IF(SUMIFS($B$2:$B$3564,$A$2:$A$3564,"="&amp;G1650)=0,SUMIFS($B$2:$B$3564,$A$2:$A$3564,"="&amp;H1650),SUMIFS($B$2:$B$3564,$A$2:$A$3564,"="&amp;G1650)),SUMIFS($B$2:$B$3564,$A$2:$A$3564,"="&amp;F1650)),SUMIFS($B$2:$B$3564,$A$2:$A$3564,"="&amp;E1650))</f>
        <v>20.23</v>
      </c>
      <c r="K1650" s="2">
        <f>SUMIFS($J$2:$J$3564,$A$2:$A$3564,"&gt;"&amp;E1650,$A$2:$A$3564,"&lt;="&amp;A1650)</f>
        <v>0</v>
      </c>
      <c r="L1650" s="2">
        <f t="shared" si="205"/>
        <v>0</v>
      </c>
      <c r="M1650" s="2">
        <f t="shared" si="206"/>
        <v>1</v>
      </c>
      <c r="N1650">
        <f t="shared" si="207"/>
        <v>8.2966297795821191</v>
      </c>
    </row>
    <row r="1651" spans="1:14" x14ac:dyDescent="0.3">
      <c r="A1651" s="1">
        <v>41095</v>
      </c>
      <c r="B1651">
        <v>21.92</v>
      </c>
      <c r="D1651">
        <f t="shared" si="200"/>
        <v>4</v>
      </c>
      <c r="E1651" s="1">
        <f t="shared" si="201"/>
        <v>41088</v>
      </c>
      <c r="F1651" s="1">
        <f t="shared" si="202"/>
        <v>41087</v>
      </c>
      <c r="G1651" s="1">
        <f t="shared" si="203"/>
        <v>41086</v>
      </c>
      <c r="H1651" s="1">
        <f t="shared" si="204"/>
        <v>41085</v>
      </c>
      <c r="I1651" s="2">
        <f>IF(SUMIFS($B$2:$B$3564,$A$2:$A$3564,"="&amp;E1651)=0,IF(SUMIFS($B$2:$B$3564,$A$2:$A$3564,"="&amp;F1651)=0,IF(SUMIFS($B$2:$B$3564,$A$2:$A$3564,"="&amp;G1651)=0,SUMIFS($B$2:$B$3564,$A$2:$A$3564,"="&amp;H1651),SUMIFS($B$2:$B$3564,$A$2:$A$3564,"="&amp;G1651)),SUMIFS($B$2:$B$3564,$A$2:$A$3564,"="&amp;F1651)),SUMIFS($B$2:$B$3564,$A$2:$A$3564,"="&amp;E1651))</f>
        <v>20.53</v>
      </c>
      <c r="K1651" s="2">
        <f>SUMIFS($J$2:$J$3564,$A$2:$A$3564,"&gt;"&amp;E1651,$A$2:$A$3564,"&lt;="&amp;A1651)</f>
        <v>0</v>
      </c>
      <c r="L1651" s="2">
        <f t="shared" si="205"/>
        <v>0</v>
      </c>
      <c r="M1651" s="2">
        <f t="shared" si="206"/>
        <v>1</v>
      </c>
      <c r="N1651">
        <f t="shared" si="207"/>
        <v>6.5512231048972591</v>
      </c>
    </row>
    <row r="1652" spans="1:14" x14ac:dyDescent="0.3">
      <c r="A1652" s="1">
        <v>41096</v>
      </c>
      <c r="B1652">
        <v>22.25</v>
      </c>
      <c r="D1652">
        <f t="shared" si="200"/>
        <v>5</v>
      </c>
      <c r="E1652" s="1">
        <f t="shared" si="201"/>
        <v>41089</v>
      </c>
      <c r="F1652" s="1">
        <f t="shared" si="202"/>
        <v>41088</v>
      </c>
      <c r="G1652" s="1">
        <f t="shared" si="203"/>
        <v>41087</v>
      </c>
      <c r="H1652" s="1">
        <f t="shared" si="204"/>
        <v>41086</v>
      </c>
      <c r="I1652" s="2">
        <f>IF(SUMIFS($B$2:$B$3564,$A$2:$A$3564,"="&amp;E1652)=0,IF(SUMIFS($B$2:$B$3564,$A$2:$A$3564,"="&amp;F1652)=0,IF(SUMIFS($B$2:$B$3564,$A$2:$A$3564,"="&amp;G1652)=0,SUMIFS($B$2:$B$3564,$A$2:$A$3564,"="&amp;H1652),SUMIFS($B$2:$B$3564,$A$2:$A$3564,"="&amp;G1652)),SUMIFS($B$2:$B$3564,$A$2:$A$3564,"="&amp;F1652)),SUMIFS($B$2:$B$3564,$A$2:$A$3564,"="&amp;E1652))</f>
        <v>21.01</v>
      </c>
      <c r="K1652" s="2">
        <f>SUMIFS($J$2:$J$3564,$A$2:$A$3564,"&gt;"&amp;E1652,$A$2:$A$3564,"&lt;="&amp;A1652)</f>
        <v>0</v>
      </c>
      <c r="L1652" s="2">
        <f t="shared" si="205"/>
        <v>0</v>
      </c>
      <c r="M1652" s="2">
        <f t="shared" si="206"/>
        <v>1</v>
      </c>
      <c r="N1652">
        <f t="shared" si="207"/>
        <v>5.7343493755340038</v>
      </c>
    </row>
    <row r="1653" spans="1:14" x14ac:dyDescent="0.3">
      <c r="A1653" s="1">
        <v>41099</v>
      </c>
      <c r="B1653">
        <v>22.7</v>
      </c>
      <c r="D1653">
        <f t="shared" si="200"/>
        <v>1</v>
      </c>
      <c r="E1653" s="1">
        <f t="shared" si="201"/>
        <v>41092</v>
      </c>
      <c r="F1653" s="1">
        <f t="shared" si="202"/>
        <v>41091</v>
      </c>
      <c r="G1653" s="1">
        <f t="shared" si="203"/>
        <v>41090</v>
      </c>
      <c r="H1653" s="1">
        <f t="shared" si="204"/>
        <v>41089</v>
      </c>
      <c r="I1653" s="2">
        <f>IF(SUMIFS($B$2:$B$3564,$A$2:$A$3564,"="&amp;E1653)=0,IF(SUMIFS($B$2:$B$3564,$A$2:$A$3564,"="&amp;F1653)=0,IF(SUMIFS($B$2:$B$3564,$A$2:$A$3564,"="&amp;G1653)=0,SUMIFS($B$2:$B$3564,$A$2:$A$3564,"="&amp;H1653),SUMIFS($B$2:$B$3564,$A$2:$A$3564,"="&amp;G1653)),SUMIFS($B$2:$B$3564,$A$2:$A$3564,"="&amp;F1653)),SUMIFS($B$2:$B$3564,$A$2:$A$3564,"="&amp;E1653))</f>
        <v>21.4</v>
      </c>
      <c r="K1653" s="2">
        <f>SUMIFS($J$2:$J$3564,$A$2:$A$3564,"&gt;"&amp;E1653,$A$2:$A$3564,"&lt;="&amp;A1653)</f>
        <v>0</v>
      </c>
      <c r="L1653" s="2">
        <f t="shared" si="205"/>
        <v>0</v>
      </c>
      <c r="M1653" s="2">
        <f t="shared" si="206"/>
        <v>1</v>
      </c>
      <c r="N1653">
        <f t="shared" si="207"/>
        <v>5.8974002459551249</v>
      </c>
    </row>
    <row r="1654" spans="1:14" x14ac:dyDescent="0.3">
      <c r="A1654" s="1">
        <v>41100</v>
      </c>
      <c r="B1654">
        <v>22.49</v>
      </c>
      <c r="D1654">
        <f t="shared" si="200"/>
        <v>2</v>
      </c>
      <c r="E1654" s="1">
        <f t="shared" si="201"/>
        <v>41093</v>
      </c>
      <c r="F1654" s="1">
        <f t="shared" si="202"/>
        <v>41092</v>
      </c>
      <c r="G1654" s="1">
        <f t="shared" si="203"/>
        <v>41091</v>
      </c>
      <c r="H1654" s="1">
        <f t="shared" si="204"/>
        <v>41090</v>
      </c>
      <c r="I1654" s="2">
        <f>IF(SUMIFS($B$2:$B$3564,$A$2:$A$3564,"="&amp;E1654)=0,IF(SUMIFS($B$2:$B$3564,$A$2:$A$3564,"="&amp;F1654)=0,IF(SUMIFS($B$2:$B$3564,$A$2:$A$3564,"="&amp;G1654)=0,SUMIFS($B$2:$B$3564,$A$2:$A$3564,"="&amp;H1654),SUMIFS($B$2:$B$3564,$A$2:$A$3564,"="&amp;G1654)),SUMIFS($B$2:$B$3564,$A$2:$A$3564,"="&amp;F1654)),SUMIFS($B$2:$B$3564,$A$2:$A$3564,"="&amp;E1654))</f>
        <v>21.98</v>
      </c>
      <c r="K1654" s="2">
        <f>SUMIFS($J$2:$J$3564,$A$2:$A$3564,"&gt;"&amp;E1654,$A$2:$A$3564,"&lt;="&amp;A1654)</f>
        <v>0</v>
      </c>
      <c r="L1654" s="2">
        <f t="shared" si="205"/>
        <v>0</v>
      </c>
      <c r="M1654" s="2">
        <f t="shared" si="206"/>
        <v>1</v>
      </c>
      <c r="N1654">
        <f t="shared" si="207"/>
        <v>2.2937816995748959</v>
      </c>
    </row>
    <row r="1655" spans="1:14" x14ac:dyDescent="0.3">
      <c r="A1655" s="1">
        <v>41101</v>
      </c>
      <c r="B1655">
        <v>22.88</v>
      </c>
      <c r="D1655">
        <f t="shared" si="200"/>
        <v>3</v>
      </c>
      <c r="E1655" s="1">
        <f t="shared" si="201"/>
        <v>41094</v>
      </c>
      <c r="F1655" s="1">
        <f t="shared" si="202"/>
        <v>41093</v>
      </c>
      <c r="G1655" s="1">
        <f t="shared" si="203"/>
        <v>41092</v>
      </c>
      <c r="H1655" s="1">
        <f t="shared" si="204"/>
        <v>41091</v>
      </c>
      <c r="I1655" s="2">
        <f>IF(SUMIFS($B$2:$B$3564,$A$2:$A$3564,"="&amp;E1655)=0,IF(SUMIFS($B$2:$B$3564,$A$2:$A$3564,"="&amp;F1655)=0,IF(SUMIFS($B$2:$B$3564,$A$2:$A$3564,"="&amp;G1655)=0,SUMIFS($B$2:$B$3564,$A$2:$A$3564,"="&amp;H1655),SUMIFS($B$2:$B$3564,$A$2:$A$3564,"="&amp;G1655)),SUMIFS($B$2:$B$3564,$A$2:$A$3564,"="&amp;F1655)),SUMIFS($B$2:$B$3564,$A$2:$A$3564,"="&amp;E1655))</f>
        <v>21.98</v>
      </c>
      <c r="K1655" s="2">
        <f>SUMIFS($J$2:$J$3564,$A$2:$A$3564,"&gt;"&amp;E1655,$A$2:$A$3564,"&lt;="&amp;A1655)</f>
        <v>0</v>
      </c>
      <c r="L1655" s="2">
        <f t="shared" si="205"/>
        <v>0</v>
      </c>
      <c r="M1655" s="2">
        <f t="shared" si="206"/>
        <v>1</v>
      </c>
      <c r="N1655">
        <f t="shared" si="207"/>
        <v>4.0130217536121808</v>
      </c>
    </row>
    <row r="1656" spans="1:14" x14ac:dyDescent="0.3">
      <c r="A1656" s="1">
        <v>41102</v>
      </c>
      <c r="B1656">
        <v>22.46</v>
      </c>
      <c r="D1656">
        <f t="shared" si="200"/>
        <v>4</v>
      </c>
      <c r="E1656" s="1">
        <f t="shared" si="201"/>
        <v>41095</v>
      </c>
      <c r="F1656" s="1">
        <f t="shared" si="202"/>
        <v>41094</v>
      </c>
      <c r="G1656" s="1">
        <f t="shared" si="203"/>
        <v>41093</v>
      </c>
      <c r="H1656" s="1">
        <f t="shared" si="204"/>
        <v>41092</v>
      </c>
      <c r="I1656" s="2">
        <f>IF(SUMIFS($B$2:$B$3564,$A$2:$A$3564,"="&amp;E1656)=0,IF(SUMIFS($B$2:$B$3564,$A$2:$A$3564,"="&amp;F1656)=0,IF(SUMIFS($B$2:$B$3564,$A$2:$A$3564,"="&amp;G1656)=0,SUMIFS($B$2:$B$3564,$A$2:$A$3564,"="&amp;H1656),SUMIFS($B$2:$B$3564,$A$2:$A$3564,"="&amp;G1656)),SUMIFS($B$2:$B$3564,$A$2:$A$3564,"="&amp;F1656)),SUMIFS($B$2:$B$3564,$A$2:$A$3564,"="&amp;E1656))</f>
        <v>21.92</v>
      </c>
      <c r="K1656" s="2">
        <f>SUMIFS($J$2:$J$3564,$A$2:$A$3564,"&gt;"&amp;E1656,$A$2:$A$3564,"&lt;="&amp;A1656)</f>
        <v>0</v>
      </c>
      <c r="L1656" s="2">
        <f t="shared" si="205"/>
        <v>0</v>
      </c>
      <c r="M1656" s="2">
        <f t="shared" si="206"/>
        <v>1</v>
      </c>
      <c r="N1656">
        <f t="shared" si="207"/>
        <v>2.4336487230482322</v>
      </c>
    </row>
    <row r="1657" spans="1:14" x14ac:dyDescent="0.3">
      <c r="A1657" s="1">
        <v>41103</v>
      </c>
      <c r="B1657">
        <v>22.73</v>
      </c>
      <c r="D1657">
        <f t="shared" si="200"/>
        <v>5</v>
      </c>
      <c r="E1657" s="1">
        <f t="shared" si="201"/>
        <v>41096</v>
      </c>
      <c r="F1657" s="1">
        <f t="shared" si="202"/>
        <v>41095</v>
      </c>
      <c r="G1657" s="1">
        <f t="shared" si="203"/>
        <v>41094</v>
      </c>
      <c r="H1657" s="1">
        <f t="shared" si="204"/>
        <v>41093</v>
      </c>
      <c r="I1657" s="2">
        <f>IF(SUMIFS($B$2:$B$3564,$A$2:$A$3564,"="&amp;E1657)=0,IF(SUMIFS($B$2:$B$3564,$A$2:$A$3564,"="&amp;F1657)=0,IF(SUMIFS($B$2:$B$3564,$A$2:$A$3564,"="&amp;G1657)=0,SUMIFS($B$2:$B$3564,$A$2:$A$3564,"="&amp;H1657),SUMIFS($B$2:$B$3564,$A$2:$A$3564,"="&amp;G1657)),SUMIFS($B$2:$B$3564,$A$2:$A$3564,"="&amp;F1657)),SUMIFS($B$2:$B$3564,$A$2:$A$3564,"="&amp;E1657))</f>
        <v>22.25</v>
      </c>
      <c r="K1657" s="2">
        <f>SUMIFS($J$2:$J$3564,$A$2:$A$3564,"&gt;"&amp;E1657,$A$2:$A$3564,"&lt;="&amp;A1657)</f>
        <v>0</v>
      </c>
      <c r="L1657" s="2">
        <f t="shared" si="205"/>
        <v>0</v>
      </c>
      <c r="M1657" s="2">
        <f t="shared" si="206"/>
        <v>1</v>
      </c>
      <c r="N1657">
        <f t="shared" si="207"/>
        <v>2.1343629252202678</v>
      </c>
    </row>
    <row r="1658" spans="1:14" x14ac:dyDescent="0.3">
      <c r="A1658" s="1">
        <v>41106</v>
      </c>
      <c r="B1658">
        <v>22.77</v>
      </c>
      <c r="D1658">
        <f t="shared" si="200"/>
        <v>1</v>
      </c>
      <c r="E1658" s="1">
        <f t="shared" si="201"/>
        <v>41099</v>
      </c>
      <c r="F1658" s="1">
        <f t="shared" si="202"/>
        <v>41098</v>
      </c>
      <c r="G1658" s="1">
        <f t="shared" si="203"/>
        <v>41097</v>
      </c>
      <c r="H1658" s="1">
        <f t="shared" si="204"/>
        <v>41096</v>
      </c>
      <c r="I1658" s="2">
        <f>IF(SUMIFS($B$2:$B$3564,$A$2:$A$3564,"="&amp;E1658)=0,IF(SUMIFS($B$2:$B$3564,$A$2:$A$3564,"="&amp;F1658)=0,IF(SUMIFS($B$2:$B$3564,$A$2:$A$3564,"="&amp;G1658)=0,SUMIFS($B$2:$B$3564,$A$2:$A$3564,"="&amp;H1658),SUMIFS($B$2:$B$3564,$A$2:$A$3564,"="&amp;G1658)),SUMIFS($B$2:$B$3564,$A$2:$A$3564,"="&amp;F1658)),SUMIFS($B$2:$B$3564,$A$2:$A$3564,"="&amp;E1658))</f>
        <v>22.7</v>
      </c>
      <c r="K1658" s="2">
        <f>SUMIFS($J$2:$J$3564,$A$2:$A$3564,"&gt;"&amp;E1658,$A$2:$A$3564,"&lt;="&amp;A1658)</f>
        <v>0</v>
      </c>
      <c r="L1658" s="2">
        <f t="shared" si="205"/>
        <v>0</v>
      </c>
      <c r="M1658" s="2">
        <f t="shared" si="206"/>
        <v>1</v>
      </c>
      <c r="N1658">
        <f t="shared" si="207"/>
        <v>0.307895558829126</v>
      </c>
    </row>
    <row r="1659" spans="1:14" x14ac:dyDescent="0.3">
      <c r="A1659" s="1">
        <v>41107</v>
      </c>
      <c r="B1659">
        <v>22.79</v>
      </c>
      <c r="D1659">
        <f t="shared" si="200"/>
        <v>2</v>
      </c>
      <c r="E1659" s="1">
        <f t="shared" si="201"/>
        <v>41100</v>
      </c>
      <c r="F1659" s="1">
        <f t="shared" si="202"/>
        <v>41099</v>
      </c>
      <c r="G1659" s="1">
        <f t="shared" si="203"/>
        <v>41098</v>
      </c>
      <c r="H1659" s="1">
        <f t="shared" si="204"/>
        <v>41097</v>
      </c>
      <c r="I1659" s="2">
        <f>IF(SUMIFS($B$2:$B$3564,$A$2:$A$3564,"="&amp;E1659)=0,IF(SUMIFS($B$2:$B$3564,$A$2:$A$3564,"="&amp;F1659)=0,IF(SUMIFS($B$2:$B$3564,$A$2:$A$3564,"="&amp;G1659)=0,SUMIFS($B$2:$B$3564,$A$2:$A$3564,"="&amp;H1659),SUMIFS($B$2:$B$3564,$A$2:$A$3564,"="&amp;G1659)),SUMIFS($B$2:$B$3564,$A$2:$A$3564,"="&amp;F1659)),SUMIFS($B$2:$B$3564,$A$2:$A$3564,"="&amp;E1659))</f>
        <v>22.49</v>
      </c>
      <c r="K1659" s="2">
        <f>SUMIFS($J$2:$J$3564,$A$2:$A$3564,"&gt;"&amp;E1659,$A$2:$A$3564,"&lt;="&amp;A1659)</f>
        <v>0</v>
      </c>
      <c r="L1659" s="2">
        <f t="shared" si="205"/>
        <v>0</v>
      </c>
      <c r="M1659" s="2">
        <f t="shared" si="206"/>
        <v>1</v>
      </c>
      <c r="N1659">
        <f t="shared" si="207"/>
        <v>1.3251077286368609</v>
      </c>
    </row>
    <row r="1660" spans="1:14" x14ac:dyDescent="0.3">
      <c r="A1660" s="1">
        <v>41108</v>
      </c>
      <c r="B1660">
        <v>22.95</v>
      </c>
      <c r="D1660">
        <f t="shared" si="200"/>
        <v>3</v>
      </c>
      <c r="E1660" s="1">
        <f t="shared" si="201"/>
        <v>41101</v>
      </c>
      <c r="F1660" s="1">
        <f t="shared" si="202"/>
        <v>41100</v>
      </c>
      <c r="G1660" s="1">
        <f t="shared" si="203"/>
        <v>41099</v>
      </c>
      <c r="H1660" s="1">
        <f t="shared" si="204"/>
        <v>41098</v>
      </c>
      <c r="I1660" s="2">
        <f>IF(SUMIFS($B$2:$B$3564,$A$2:$A$3564,"="&amp;E1660)=0,IF(SUMIFS($B$2:$B$3564,$A$2:$A$3564,"="&amp;F1660)=0,IF(SUMIFS($B$2:$B$3564,$A$2:$A$3564,"="&amp;G1660)=0,SUMIFS($B$2:$B$3564,$A$2:$A$3564,"="&amp;H1660),SUMIFS($B$2:$B$3564,$A$2:$A$3564,"="&amp;G1660)),SUMIFS($B$2:$B$3564,$A$2:$A$3564,"="&amp;F1660)),SUMIFS($B$2:$B$3564,$A$2:$A$3564,"="&amp;E1660))</f>
        <v>22.88</v>
      </c>
      <c r="K1660" s="2">
        <f>SUMIFS($J$2:$J$3564,$A$2:$A$3564,"&gt;"&amp;E1660,$A$2:$A$3564,"&lt;="&amp;A1660)</f>
        <v>0</v>
      </c>
      <c r="L1660" s="2">
        <f t="shared" si="205"/>
        <v>0</v>
      </c>
      <c r="M1660" s="2">
        <f t="shared" si="206"/>
        <v>1</v>
      </c>
      <c r="N1660">
        <f t="shared" si="207"/>
        <v>0.30547699949570806</v>
      </c>
    </row>
    <row r="1661" spans="1:14" x14ac:dyDescent="0.3">
      <c r="A1661" s="1">
        <v>41109</v>
      </c>
      <c r="B1661">
        <v>23.25</v>
      </c>
      <c r="D1661">
        <f t="shared" si="200"/>
        <v>4</v>
      </c>
      <c r="E1661" s="1">
        <f t="shared" si="201"/>
        <v>41102</v>
      </c>
      <c r="F1661" s="1">
        <f t="shared" si="202"/>
        <v>41101</v>
      </c>
      <c r="G1661" s="1">
        <f t="shared" si="203"/>
        <v>41100</v>
      </c>
      <c r="H1661" s="1">
        <f t="shared" si="204"/>
        <v>41099</v>
      </c>
      <c r="I1661" s="2">
        <f>IF(SUMIFS($B$2:$B$3564,$A$2:$A$3564,"="&amp;E1661)=0,IF(SUMIFS($B$2:$B$3564,$A$2:$A$3564,"="&amp;F1661)=0,IF(SUMIFS($B$2:$B$3564,$A$2:$A$3564,"="&amp;G1661)=0,SUMIFS($B$2:$B$3564,$A$2:$A$3564,"="&amp;H1661),SUMIFS($B$2:$B$3564,$A$2:$A$3564,"="&amp;G1661)),SUMIFS($B$2:$B$3564,$A$2:$A$3564,"="&amp;F1661)),SUMIFS($B$2:$B$3564,$A$2:$A$3564,"="&amp;E1661))</f>
        <v>22.46</v>
      </c>
      <c r="K1661" s="2">
        <f>SUMIFS($J$2:$J$3564,$A$2:$A$3564,"&gt;"&amp;E1661,$A$2:$A$3564,"&lt;="&amp;A1661)</f>
        <v>0</v>
      </c>
      <c r="L1661" s="2">
        <f t="shared" si="205"/>
        <v>0</v>
      </c>
      <c r="M1661" s="2">
        <f t="shared" si="206"/>
        <v>1</v>
      </c>
      <c r="N1661">
        <f t="shared" si="207"/>
        <v>3.4569182723068108</v>
      </c>
    </row>
    <row r="1662" spans="1:14" x14ac:dyDescent="0.3">
      <c r="A1662" s="1">
        <v>41110</v>
      </c>
      <c r="B1662">
        <v>23.92</v>
      </c>
      <c r="D1662">
        <f t="shared" si="200"/>
        <v>5</v>
      </c>
      <c r="E1662" s="1">
        <f t="shared" si="201"/>
        <v>41103</v>
      </c>
      <c r="F1662" s="1">
        <f t="shared" si="202"/>
        <v>41102</v>
      </c>
      <c r="G1662" s="1">
        <f t="shared" si="203"/>
        <v>41101</v>
      </c>
      <c r="H1662" s="1">
        <f t="shared" si="204"/>
        <v>41100</v>
      </c>
      <c r="I1662" s="2">
        <f>IF(SUMIFS($B$2:$B$3564,$A$2:$A$3564,"="&amp;E1662)=0,IF(SUMIFS($B$2:$B$3564,$A$2:$A$3564,"="&amp;F1662)=0,IF(SUMIFS($B$2:$B$3564,$A$2:$A$3564,"="&amp;G1662)=0,SUMIFS($B$2:$B$3564,$A$2:$A$3564,"="&amp;H1662),SUMIFS($B$2:$B$3564,$A$2:$A$3564,"="&amp;G1662)),SUMIFS($B$2:$B$3564,$A$2:$A$3564,"="&amp;F1662)),SUMIFS($B$2:$B$3564,$A$2:$A$3564,"="&amp;E1662))</f>
        <v>22.73</v>
      </c>
      <c r="K1662" s="2">
        <f>SUMIFS($J$2:$J$3564,$A$2:$A$3564,"&gt;"&amp;E1662,$A$2:$A$3564,"&lt;="&amp;A1662)</f>
        <v>0</v>
      </c>
      <c r="L1662" s="2">
        <f t="shared" si="205"/>
        <v>0</v>
      </c>
      <c r="M1662" s="2">
        <f t="shared" si="206"/>
        <v>1</v>
      </c>
      <c r="N1662">
        <f t="shared" si="207"/>
        <v>5.1029291217979127</v>
      </c>
    </row>
    <row r="1663" spans="1:14" x14ac:dyDescent="0.3">
      <c r="A1663" s="1">
        <v>41113</v>
      </c>
      <c r="B1663">
        <v>23.89</v>
      </c>
      <c r="D1663">
        <f t="shared" si="200"/>
        <v>1</v>
      </c>
      <c r="E1663" s="1">
        <f t="shared" si="201"/>
        <v>41106</v>
      </c>
      <c r="F1663" s="1">
        <f t="shared" si="202"/>
        <v>41105</v>
      </c>
      <c r="G1663" s="1">
        <f t="shared" si="203"/>
        <v>41104</v>
      </c>
      <c r="H1663" s="1">
        <f t="shared" si="204"/>
        <v>41103</v>
      </c>
      <c r="I1663" s="2">
        <f>IF(SUMIFS($B$2:$B$3564,$A$2:$A$3564,"="&amp;E1663)=0,IF(SUMIFS($B$2:$B$3564,$A$2:$A$3564,"="&amp;F1663)=0,IF(SUMIFS($B$2:$B$3564,$A$2:$A$3564,"="&amp;G1663)=0,SUMIFS($B$2:$B$3564,$A$2:$A$3564,"="&amp;H1663),SUMIFS($B$2:$B$3564,$A$2:$A$3564,"="&amp;G1663)),SUMIFS($B$2:$B$3564,$A$2:$A$3564,"="&amp;F1663)),SUMIFS($B$2:$B$3564,$A$2:$A$3564,"="&amp;E1663))</f>
        <v>22.77</v>
      </c>
      <c r="K1663" s="2">
        <f>SUMIFS($J$2:$J$3564,$A$2:$A$3564,"&gt;"&amp;E1663,$A$2:$A$3564,"&lt;="&amp;A1663)</f>
        <v>0</v>
      </c>
      <c r="L1663" s="2">
        <f t="shared" si="205"/>
        <v>0</v>
      </c>
      <c r="M1663" s="2">
        <f t="shared" si="206"/>
        <v>1</v>
      </c>
      <c r="N1663">
        <f t="shared" si="207"/>
        <v>4.801608126206995</v>
      </c>
    </row>
    <row r="1664" spans="1:14" x14ac:dyDescent="0.3">
      <c r="A1664" s="1">
        <v>41114</v>
      </c>
      <c r="B1664">
        <v>23.49</v>
      </c>
      <c r="D1664">
        <f t="shared" si="200"/>
        <v>2</v>
      </c>
      <c r="E1664" s="1">
        <f t="shared" si="201"/>
        <v>41107</v>
      </c>
      <c r="F1664" s="1">
        <f t="shared" si="202"/>
        <v>41106</v>
      </c>
      <c r="G1664" s="1">
        <f t="shared" si="203"/>
        <v>41105</v>
      </c>
      <c r="H1664" s="1">
        <f t="shared" si="204"/>
        <v>41104</v>
      </c>
      <c r="I1664" s="2">
        <f>IF(SUMIFS($B$2:$B$3564,$A$2:$A$3564,"="&amp;E1664)=0,IF(SUMIFS($B$2:$B$3564,$A$2:$A$3564,"="&amp;F1664)=0,IF(SUMIFS($B$2:$B$3564,$A$2:$A$3564,"="&amp;G1664)=0,SUMIFS($B$2:$B$3564,$A$2:$A$3564,"="&amp;H1664),SUMIFS($B$2:$B$3564,$A$2:$A$3564,"="&amp;G1664)),SUMIFS($B$2:$B$3564,$A$2:$A$3564,"="&amp;F1664)),SUMIFS($B$2:$B$3564,$A$2:$A$3564,"="&amp;E1664))</f>
        <v>22.79</v>
      </c>
      <c r="K1664" s="2">
        <f>SUMIFS($J$2:$J$3564,$A$2:$A$3564,"&gt;"&amp;E1664,$A$2:$A$3564,"&lt;="&amp;A1664)</f>
        <v>0</v>
      </c>
      <c r="L1664" s="2">
        <f t="shared" si="205"/>
        <v>0</v>
      </c>
      <c r="M1664" s="2">
        <f t="shared" si="206"/>
        <v>1</v>
      </c>
      <c r="N1664">
        <f t="shared" si="207"/>
        <v>3.0252955413228415</v>
      </c>
    </row>
    <row r="1665" spans="1:14" x14ac:dyDescent="0.3">
      <c r="A1665" s="1">
        <v>41115</v>
      </c>
      <c r="B1665">
        <v>23.57</v>
      </c>
      <c r="D1665">
        <f t="shared" si="200"/>
        <v>3</v>
      </c>
      <c r="E1665" s="1">
        <f t="shared" si="201"/>
        <v>41108</v>
      </c>
      <c r="F1665" s="1">
        <f t="shared" si="202"/>
        <v>41107</v>
      </c>
      <c r="G1665" s="1">
        <f t="shared" si="203"/>
        <v>41106</v>
      </c>
      <c r="H1665" s="1">
        <f t="shared" si="204"/>
        <v>41105</v>
      </c>
      <c r="I1665" s="2">
        <f>IF(SUMIFS($B$2:$B$3564,$A$2:$A$3564,"="&amp;E1665)=0,IF(SUMIFS($B$2:$B$3564,$A$2:$A$3564,"="&amp;F1665)=0,IF(SUMIFS($B$2:$B$3564,$A$2:$A$3564,"="&amp;G1665)=0,SUMIFS($B$2:$B$3564,$A$2:$A$3564,"="&amp;H1665),SUMIFS($B$2:$B$3564,$A$2:$A$3564,"="&amp;G1665)),SUMIFS($B$2:$B$3564,$A$2:$A$3564,"="&amp;F1665)),SUMIFS($B$2:$B$3564,$A$2:$A$3564,"="&amp;E1665))</f>
        <v>22.95</v>
      </c>
      <c r="K1665" s="2">
        <f>SUMIFS($J$2:$J$3564,$A$2:$A$3564,"&gt;"&amp;E1665,$A$2:$A$3564,"&lt;="&amp;A1665)</f>
        <v>0</v>
      </c>
      <c r="L1665" s="2">
        <f t="shared" si="205"/>
        <v>0</v>
      </c>
      <c r="M1665" s="2">
        <f t="shared" si="206"/>
        <v>1</v>
      </c>
      <c r="N1665">
        <f t="shared" si="207"/>
        <v>2.6656780441485632</v>
      </c>
    </row>
    <row r="1666" spans="1:14" x14ac:dyDescent="0.3">
      <c r="A1666" s="1">
        <v>41116</v>
      </c>
      <c r="B1666">
        <v>22.5</v>
      </c>
      <c r="D1666">
        <f t="shared" si="200"/>
        <v>4</v>
      </c>
      <c r="E1666" s="1">
        <f t="shared" si="201"/>
        <v>41109</v>
      </c>
      <c r="F1666" s="1">
        <f t="shared" si="202"/>
        <v>41108</v>
      </c>
      <c r="G1666" s="1">
        <f t="shared" si="203"/>
        <v>41107</v>
      </c>
      <c r="H1666" s="1">
        <f t="shared" si="204"/>
        <v>41106</v>
      </c>
      <c r="I1666" s="2">
        <f>IF(SUMIFS($B$2:$B$3564,$A$2:$A$3564,"="&amp;E1666)=0,IF(SUMIFS($B$2:$B$3564,$A$2:$A$3564,"="&amp;F1666)=0,IF(SUMIFS($B$2:$B$3564,$A$2:$A$3564,"="&amp;G1666)=0,SUMIFS($B$2:$B$3564,$A$2:$A$3564,"="&amp;H1666),SUMIFS($B$2:$B$3564,$A$2:$A$3564,"="&amp;G1666)),SUMIFS($B$2:$B$3564,$A$2:$A$3564,"="&amp;F1666)),SUMIFS($B$2:$B$3564,$A$2:$A$3564,"="&amp;E1666))</f>
        <v>23.25</v>
      </c>
      <c r="K1666" s="2">
        <f>SUMIFS($J$2:$J$3564,$A$2:$A$3564,"&gt;"&amp;E1666,$A$2:$A$3564,"&lt;="&amp;A1666)</f>
        <v>0</v>
      </c>
      <c r="L1666" s="2">
        <f t="shared" si="205"/>
        <v>0</v>
      </c>
      <c r="M1666" s="2">
        <f t="shared" si="206"/>
        <v>1</v>
      </c>
      <c r="N1666">
        <f t="shared" si="207"/>
        <v>-3.2789822822990837</v>
      </c>
    </row>
    <row r="1667" spans="1:14" x14ac:dyDescent="0.3">
      <c r="A1667" s="1">
        <v>41117</v>
      </c>
      <c r="B1667">
        <v>22.52</v>
      </c>
      <c r="D1667">
        <f t="shared" ref="D1667:D1730" si="208">WEEKDAY(A1667,2)</f>
        <v>5</v>
      </c>
      <c r="E1667" s="1">
        <f t="shared" si="201"/>
        <v>41110</v>
      </c>
      <c r="F1667" s="1">
        <f t="shared" si="202"/>
        <v>41109</v>
      </c>
      <c r="G1667" s="1">
        <f t="shared" si="203"/>
        <v>41108</v>
      </c>
      <c r="H1667" s="1">
        <f t="shared" si="204"/>
        <v>41107</v>
      </c>
      <c r="I1667" s="2">
        <f>IF(SUMIFS($B$2:$B$3564,$A$2:$A$3564,"="&amp;E1667)=0,IF(SUMIFS($B$2:$B$3564,$A$2:$A$3564,"="&amp;F1667)=0,IF(SUMIFS($B$2:$B$3564,$A$2:$A$3564,"="&amp;G1667)=0,SUMIFS($B$2:$B$3564,$A$2:$A$3564,"="&amp;H1667),SUMIFS($B$2:$B$3564,$A$2:$A$3564,"="&amp;G1667)),SUMIFS($B$2:$B$3564,$A$2:$A$3564,"="&amp;F1667)),SUMIFS($B$2:$B$3564,$A$2:$A$3564,"="&amp;E1667))</f>
        <v>23.92</v>
      </c>
      <c r="K1667" s="2">
        <f>SUMIFS($J$2:$J$3564,$A$2:$A$3564,"&gt;"&amp;E1667,$A$2:$A$3564,"&lt;="&amp;A1667)</f>
        <v>0</v>
      </c>
      <c r="L1667" s="2">
        <f t="shared" si="205"/>
        <v>0</v>
      </c>
      <c r="M1667" s="2">
        <f t="shared" si="206"/>
        <v>1</v>
      </c>
      <c r="N1667">
        <f t="shared" si="207"/>
        <v>-6.0311125810941428</v>
      </c>
    </row>
    <row r="1668" spans="1:14" x14ac:dyDescent="0.3">
      <c r="A1668" s="1">
        <v>41120</v>
      </c>
      <c r="B1668">
        <v>22.8</v>
      </c>
      <c r="D1668">
        <f t="shared" si="208"/>
        <v>1</v>
      </c>
      <c r="E1668" s="1">
        <f t="shared" si="201"/>
        <v>41113</v>
      </c>
      <c r="F1668" s="1">
        <f t="shared" si="202"/>
        <v>41112</v>
      </c>
      <c r="G1668" s="1">
        <f t="shared" si="203"/>
        <v>41111</v>
      </c>
      <c r="H1668" s="1">
        <f t="shared" si="204"/>
        <v>41110</v>
      </c>
      <c r="I1668" s="2">
        <f>IF(SUMIFS($B$2:$B$3564,$A$2:$A$3564,"="&amp;E1668)=0,IF(SUMIFS($B$2:$B$3564,$A$2:$A$3564,"="&amp;F1668)=0,IF(SUMIFS($B$2:$B$3564,$A$2:$A$3564,"="&amp;G1668)=0,SUMIFS($B$2:$B$3564,$A$2:$A$3564,"="&amp;H1668),SUMIFS($B$2:$B$3564,$A$2:$A$3564,"="&amp;G1668)),SUMIFS($B$2:$B$3564,$A$2:$A$3564,"="&amp;F1668)),SUMIFS($B$2:$B$3564,$A$2:$A$3564,"="&amp;E1668))</f>
        <v>23.89</v>
      </c>
      <c r="K1668" s="2">
        <f>SUMIFS($J$2:$J$3564,$A$2:$A$3564,"&gt;"&amp;E1668,$A$2:$A$3564,"&lt;="&amp;A1668)</f>
        <v>0</v>
      </c>
      <c r="L1668" s="2">
        <f t="shared" si="205"/>
        <v>0</v>
      </c>
      <c r="M1668" s="2">
        <f t="shared" si="206"/>
        <v>1</v>
      </c>
      <c r="N1668">
        <f t="shared" si="207"/>
        <v>-4.6699425377323021</v>
      </c>
    </row>
    <row r="1669" spans="1:14" x14ac:dyDescent="0.3">
      <c r="A1669" s="1">
        <v>41121</v>
      </c>
      <c r="B1669">
        <v>22.64</v>
      </c>
      <c r="D1669">
        <f t="shared" si="208"/>
        <v>2</v>
      </c>
      <c r="E1669" s="1">
        <f t="shared" si="201"/>
        <v>41114</v>
      </c>
      <c r="F1669" s="1">
        <f t="shared" si="202"/>
        <v>41113</v>
      </c>
      <c r="G1669" s="1">
        <f t="shared" si="203"/>
        <v>41112</v>
      </c>
      <c r="H1669" s="1">
        <f t="shared" si="204"/>
        <v>41111</v>
      </c>
      <c r="I1669" s="2">
        <f>IF(SUMIFS($B$2:$B$3564,$A$2:$A$3564,"="&amp;E1669)=0,IF(SUMIFS($B$2:$B$3564,$A$2:$A$3564,"="&amp;F1669)=0,IF(SUMIFS($B$2:$B$3564,$A$2:$A$3564,"="&amp;G1669)=0,SUMIFS($B$2:$B$3564,$A$2:$A$3564,"="&amp;H1669),SUMIFS($B$2:$B$3564,$A$2:$A$3564,"="&amp;G1669)),SUMIFS($B$2:$B$3564,$A$2:$A$3564,"="&amp;F1669)),SUMIFS($B$2:$B$3564,$A$2:$A$3564,"="&amp;E1669))</f>
        <v>23.49</v>
      </c>
      <c r="K1669" s="2">
        <f>SUMIFS($J$2:$J$3564,$A$2:$A$3564,"&gt;"&amp;E1669,$A$2:$A$3564,"&lt;="&amp;A1669)</f>
        <v>0</v>
      </c>
      <c r="L1669" s="2">
        <f t="shared" si="205"/>
        <v>0</v>
      </c>
      <c r="M1669" s="2">
        <f t="shared" si="206"/>
        <v>1</v>
      </c>
      <c r="N1669">
        <f t="shared" si="207"/>
        <v>-3.6856545335839113</v>
      </c>
    </row>
    <row r="1670" spans="1:14" x14ac:dyDescent="0.3">
      <c r="A1670" s="1">
        <v>41122</v>
      </c>
      <c r="B1670">
        <v>22.56</v>
      </c>
      <c r="D1670">
        <f t="shared" si="208"/>
        <v>3</v>
      </c>
      <c r="E1670" s="1">
        <f t="shared" si="201"/>
        <v>41115</v>
      </c>
      <c r="F1670" s="1">
        <f t="shared" si="202"/>
        <v>41114</v>
      </c>
      <c r="G1670" s="1">
        <f t="shared" si="203"/>
        <v>41113</v>
      </c>
      <c r="H1670" s="1">
        <f t="shared" si="204"/>
        <v>41112</v>
      </c>
      <c r="I1670" s="2">
        <f>IF(SUMIFS($B$2:$B$3564,$A$2:$A$3564,"="&amp;E1670)=0,IF(SUMIFS($B$2:$B$3564,$A$2:$A$3564,"="&amp;F1670)=0,IF(SUMIFS($B$2:$B$3564,$A$2:$A$3564,"="&amp;G1670)=0,SUMIFS($B$2:$B$3564,$A$2:$A$3564,"="&amp;H1670),SUMIFS($B$2:$B$3564,$A$2:$A$3564,"="&amp;G1670)),SUMIFS($B$2:$B$3564,$A$2:$A$3564,"="&amp;F1670)),SUMIFS($B$2:$B$3564,$A$2:$A$3564,"="&amp;E1670))</f>
        <v>23.57</v>
      </c>
      <c r="K1670" s="2">
        <f>SUMIFS($J$2:$J$3564,$A$2:$A$3564,"&gt;"&amp;E1670,$A$2:$A$3564,"&lt;="&amp;A1670)</f>
        <v>0</v>
      </c>
      <c r="L1670" s="2">
        <f t="shared" si="205"/>
        <v>0</v>
      </c>
      <c r="M1670" s="2">
        <f t="shared" si="206"/>
        <v>1</v>
      </c>
      <c r="N1670">
        <f t="shared" si="207"/>
        <v>-4.3796290318181708</v>
      </c>
    </row>
    <row r="1671" spans="1:14" x14ac:dyDescent="0.3">
      <c r="A1671" s="1">
        <v>41123</v>
      </c>
      <c r="B1671">
        <v>22.04</v>
      </c>
      <c r="D1671">
        <f t="shared" si="208"/>
        <v>4</v>
      </c>
      <c r="E1671" s="1">
        <f t="shared" si="201"/>
        <v>41116</v>
      </c>
      <c r="F1671" s="1">
        <f t="shared" si="202"/>
        <v>41115</v>
      </c>
      <c r="G1671" s="1">
        <f t="shared" si="203"/>
        <v>41114</v>
      </c>
      <c r="H1671" s="1">
        <f t="shared" si="204"/>
        <v>41113</v>
      </c>
      <c r="I1671" s="2">
        <f>IF(SUMIFS($B$2:$B$3564,$A$2:$A$3564,"="&amp;E1671)=0,IF(SUMIFS($B$2:$B$3564,$A$2:$A$3564,"="&amp;F1671)=0,IF(SUMIFS($B$2:$B$3564,$A$2:$A$3564,"="&amp;G1671)=0,SUMIFS($B$2:$B$3564,$A$2:$A$3564,"="&amp;H1671),SUMIFS($B$2:$B$3564,$A$2:$A$3564,"="&amp;G1671)),SUMIFS($B$2:$B$3564,$A$2:$A$3564,"="&amp;F1671)),SUMIFS($B$2:$B$3564,$A$2:$A$3564,"="&amp;E1671))</f>
        <v>22.5</v>
      </c>
      <c r="K1671" s="2">
        <f>SUMIFS($J$2:$J$3564,$A$2:$A$3564,"&gt;"&amp;E1671,$A$2:$A$3564,"&lt;="&amp;A1671)</f>
        <v>0</v>
      </c>
      <c r="L1671" s="2">
        <f t="shared" si="205"/>
        <v>0</v>
      </c>
      <c r="M1671" s="2">
        <f t="shared" si="206"/>
        <v>1</v>
      </c>
      <c r="N1671">
        <f t="shared" si="207"/>
        <v>-2.0656324925660754</v>
      </c>
    </row>
    <row r="1672" spans="1:14" x14ac:dyDescent="0.3">
      <c r="A1672" s="1">
        <v>41124</v>
      </c>
      <c r="B1672">
        <v>22</v>
      </c>
      <c r="D1672">
        <f t="shared" si="208"/>
        <v>5</v>
      </c>
      <c r="E1672" s="1">
        <f t="shared" ref="E1672:E1735" si="209">A1672-7</f>
        <v>41117</v>
      </c>
      <c r="F1672" s="1">
        <f t="shared" si="202"/>
        <v>41116</v>
      </c>
      <c r="G1672" s="1">
        <f t="shared" si="203"/>
        <v>41115</v>
      </c>
      <c r="H1672" s="1">
        <f t="shared" si="204"/>
        <v>41114</v>
      </c>
      <c r="I1672" s="2">
        <f>IF(SUMIFS($B$2:$B$3564,$A$2:$A$3564,"="&amp;E1672)=0,IF(SUMIFS($B$2:$B$3564,$A$2:$A$3564,"="&amp;F1672)=0,IF(SUMIFS($B$2:$B$3564,$A$2:$A$3564,"="&amp;G1672)=0,SUMIFS($B$2:$B$3564,$A$2:$A$3564,"="&amp;H1672),SUMIFS($B$2:$B$3564,$A$2:$A$3564,"="&amp;G1672)),SUMIFS($B$2:$B$3564,$A$2:$A$3564,"="&amp;F1672)),SUMIFS($B$2:$B$3564,$A$2:$A$3564,"="&amp;E1672))</f>
        <v>22.52</v>
      </c>
      <c r="K1672" s="2">
        <f>SUMIFS($J$2:$J$3564,$A$2:$A$3564,"&gt;"&amp;E1672,$A$2:$A$3564,"&lt;="&amp;A1672)</f>
        <v>0</v>
      </c>
      <c r="L1672" s="2">
        <f t="shared" si="205"/>
        <v>0</v>
      </c>
      <c r="M1672" s="2">
        <f t="shared" si="206"/>
        <v>1</v>
      </c>
      <c r="N1672">
        <f t="shared" si="207"/>
        <v>-2.3361349913173761</v>
      </c>
    </row>
    <row r="1673" spans="1:14" x14ac:dyDescent="0.3">
      <c r="A1673" s="1">
        <v>41127</v>
      </c>
      <c r="B1673">
        <v>21.83</v>
      </c>
      <c r="D1673">
        <f t="shared" si="208"/>
        <v>1</v>
      </c>
      <c r="E1673" s="1">
        <f t="shared" si="209"/>
        <v>41120</v>
      </c>
      <c r="F1673" s="1">
        <f t="shared" ref="F1673:F1736" si="210">E1673-1</f>
        <v>41119</v>
      </c>
      <c r="G1673" s="1">
        <f t="shared" ref="G1673:G1736" si="211">E1673-2</f>
        <v>41118</v>
      </c>
      <c r="H1673" s="1">
        <f t="shared" ref="H1673:H1736" si="212">E1673-3</f>
        <v>41117</v>
      </c>
      <c r="I1673" s="2">
        <f>IF(SUMIFS($B$2:$B$3564,$A$2:$A$3564,"="&amp;E1673)=0,IF(SUMIFS($B$2:$B$3564,$A$2:$A$3564,"="&amp;F1673)=0,IF(SUMIFS($B$2:$B$3564,$A$2:$A$3564,"="&amp;G1673)=0,SUMIFS($B$2:$B$3564,$A$2:$A$3564,"="&amp;H1673),SUMIFS($B$2:$B$3564,$A$2:$A$3564,"="&amp;G1673)),SUMIFS($B$2:$B$3564,$A$2:$A$3564,"="&amp;F1673)),SUMIFS($B$2:$B$3564,$A$2:$A$3564,"="&amp;E1673))</f>
        <v>22.8</v>
      </c>
      <c r="K1673" s="2">
        <f>SUMIFS($J$2:$J$3564,$A$2:$A$3564,"&gt;"&amp;E1673,$A$2:$A$3564,"&lt;="&amp;A1673)</f>
        <v>0</v>
      </c>
      <c r="L1673" s="2">
        <f t="shared" si="205"/>
        <v>0</v>
      </c>
      <c r="M1673" s="2">
        <f t="shared" si="206"/>
        <v>1</v>
      </c>
      <c r="N1673">
        <f t="shared" si="207"/>
        <v>-4.3475365398542642</v>
      </c>
    </row>
    <row r="1674" spans="1:14" x14ac:dyDescent="0.3">
      <c r="A1674" s="1">
        <v>41128</v>
      </c>
      <c r="B1674">
        <v>21.42</v>
      </c>
      <c r="D1674">
        <f t="shared" si="208"/>
        <v>2</v>
      </c>
      <c r="E1674" s="1">
        <f t="shared" si="209"/>
        <v>41121</v>
      </c>
      <c r="F1674" s="1">
        <f t="shared" si="210"/>
        <v>41120</v>
      </c>
      <c r="G1674" s="1">
        <f t="shared" si="211"/>
        <v>41119</v>
      </c>
      <c r="H1674" s="1">
        <f t="shared" si="212"/>
        <v>41118</v>
      </c>
      <c r="I1674" s="2">
        <f>IF(SUMIFS($B$2:$B$3564,$A$2:$A$3564,"="&amp;E1674)=0,IF(SUMIFS($B$2:$B$3564,$A$2:$A$3564,"="&amp;F1674)=0,IF(SUMIFS($B$2:$B$3564,$A$2:$A$3564,"="&amp;G1674)=0,SUMIFS($B$2:$B$3564,$A$2:$A$3564,"="&amp;H1674),SUMIFS($B$2:$B$3564,$A$2:$A$3564,"="&amp;G1674)),SUMIFS($B$2:$B$3564,$A$2:$A$3564,"="&amp;F1674)),SUMIFS($B$2:$B$3564,$A$2:$A$3564,"="&amp;E1674))</f>
        <v>22.64</v>
      </c>
      <c r="K1674" s="2">
        <f>SUMIFS($J$2:$J$3564,$A$2:$A$3564,"&gt;"&amp;E1674,$A$2:$A$3564,"&lt;="&amp;A1674)</f>
        <v>0</v>
      </c>
      <c r="L1674" s="2">
        <f t="shared" ref="L1674:L1737" si="213">IF(K1674&lt;&gt;0,LOOKUP(K1674,C1668:C1674,B1668:B1674),0)</f>
        <v>0</v>
      </c>
      <c r="M1674" s="2">
        <f t="shared" ref="M1674:M1737" si="214">IF(K1674&lt;&gt;0,L1674/K1674,1)</f>
        <v>1</v>
      </c>
      <c r="N1674">
        <f t="shared" ref="N1674:N1737" si="215">LN(B1674*M1674/I1674)*100</f>
        <v>-5.5393188315379414</v>
      </c>
    </row>
    <row r="1675" spans="1:14" x14ac:dyDescent="0.3">
      <c r="A1675" s="1">
        <v>41129</v>
      </c>
      <c r="B1675">
        <v>21.09</v>
      </c>
      <c r="D1675">
        <f t="shared" si="208"/>
        <v>3</v>
      </c>
      <c r="E1675" s="1">
        <f t="shared" si="209"/>
        <v>41122</v>
      </c>
      <c r="F1675" s="1">
        <f t="shared" si="210"/>
        <v>41121</v>
      </c>
      <c r="G1675" s="1">
        <f t="shared" si="211"/>
        <v>41120</v>
      </c>
      <c r="H1675" s="1">
        <f t="shared" si="212"/>
        <v>41119</v>
      </c>
      <c r="I1675" s="2">
        <f>IF(SUMIFS($B$2:$B$3564,$A$2:$A$3564,"="&amp;E1675)=0,IF(SUMIFS($B$2:$B$3564,$A$2:$A$3564,"="&amp;F1675)=0,IF(SUMIFS($B$2:$B$3564,$A$2:$A$3564,"="&amp;G1675)=0,SUMIFS($B$2:$B$3564,$A$2:$A$3564,"="&amp;H1675),SUMIFS($B$2:$B$3564,$A$2:$A$3564,"="&amp;G1675)),SUMIFS($B$2:$B$3564,$A$2:$A$3564,"="&amp;F1675)),SUMIFS($B$2:$B$3564,$A$2:$A$3564,"="&amp;E1675))</f>
        <v>22.56</v>
      </c>
      <c r="K1675" s="2">
        <f>SUMIFS($J$2:$J$3564,$A$2:$A$3564,"&gt;"&amp;E1675,$A$2:$A$3564,"&lt;="&amp;A1675)</f>
        <v>0</v>
      </c>
      <c r="L1675" s="2">
        <f t="shared" si="213"/>
        <v>0</v>
      </c>
      <c r="M1675" s="2">
        <f t="shared" si="214"/>
        <v>1</v>
      </c>
      <c r="N1675">
        <f t="shared" si="215"/>
        <v>-6.7379432139174886</v>
      </c>
    </row>
    <row r="1676" spans="1:14" x14ac:dyDescent="0.3">
      <c r="A1676" s="1">
        <v>41130</v>
      </c>
      <c r="B1676">
        <v>20.8</v>
      </c>
      <c r="D1676">
        <f t="shared" si="208"/>
        <v>4</v>
      </c>
      <c r="E1676" s="1">
        <f t="shared" si="209"/>
        <v>41123</v>
      </c>
      <c r="F1676" s="1">
        <f t="shared" si="210"/>
        <v>41122</v>
      </c>
      <c r="G1676" s="1">
        <f t="shared" si="211"/>
        <v>41121</v>
      </c>
      <c r="H1676" s="1">
        <f t="shared" si="212"/>
        <v>41120</v>
      </c>
      <c r="I1676" s="2">
        <f>IF(SUMIFS($B$2:$B$3564,$A$2:$A$3564,"="&amp;E1676)=0,IF(SUMIFS($B$2:$B$3564,$A$2:$A$3564,"="&amp;F1676)=0,IF(SUMIFS($B$2:$B$3564,$A$2:$A$3564,"="&amp;G1676)=0,SUMIFS($B$2:$B$3564,$A$2:$A$3564,"="&amp;H1676),SUMIFS($B$2:$B$3564,$A$2:$A$3564,"="&amp;G1676)),SUMIFS($B$2:$B$3564,$A$2:$A$3564,"="&amp;F1676)),SUMIFS($B$2:$B$3564,$A$2:$A$3564,"="&amp;E1676))</f>
        <v>22.04</v>
      </c>
      <c r="K1676" s="2">
        <f>SUMIFS($J$2:$J$3564,$A$2:$A$3564,"&gt;"&amp;E1676,$A$2:$A$3564,"&lt;="&amp;A1676)</f>
        <v>0</v>
      </c>
      <c r="L1676" s="2">
        <f t="shared" si="213"/>
        <v>0</v>
      </c>
      <c r="M1676" s="2">
        <f t="shared" si="214"/>
        <v>1</v>
      </c>
      <c r="N1676">
        <f t="shared" si="215"/>
        <v>-5.7905997577441406</v>
      </c>
    </row>
    <row r="1677" spans="1:14" x14ac:dyDescent="0.3">
      <c r="A1677" s="1">
        <v>41131</v>
      </c>
      <c r="B1677">
        <v>20.74</v>
      </c>
      <c r="D1677">
        <f t="shared" si="208"/>
        <v>5</v>
      </c>
      <c r="E1677" s="1">
        <f t="shared" si="209"/>
        <v>41124</v>
      </c>
      <c r="F1677" s="1">
        <f t="shared" si="210"/>
        <v>41123</v>
      </c>
      <c r="G1677" s="1">
        <f t="shared" si="211"/>
        <v>41122</v>
      </c>
      <c r="H1677" s="1">
        <f t="shared" si="212"/>
        <v>41121</v>
      </c>
      <c r="I1677" s="2">
        <f>IF(SUMIFS($B$2:$B$3564,$A$2:$A$3564,"="&amp;E1677)=0,IF(SUMIFS($B$2:$B$3564,$A$2:$A$3564,"="&amp;F1677)=0,IF(SUMIFS($B$2:$B$3564,$A$2:$A$3564,"="&amp;G1677)=0,SUMIFS($B$2:$B$3564,$A$2:$A$3564,"="&amp;H1677),SUMIFS($B$2:$B$3564,$A$2:$A$3564,"="&amp;G1677)),SUMIFS($B$2:$B$3564,$A$2:$A$3564,"="&amp;F1677)),SUMIFS($B$2:$B$3564,$A$2:$A$3564,"="&amp;E1677))</f>
        <v>22</v>
      </c>
      <c r="K1677" s="2">
        <f>SUMIFS($J$2:$J$3564,$A$2:$A$3564,"&gt;"&amp;E1677,$A$2:$A$3564,"&lt;="&amp;A1677)</f>
        <v>0</v>
      </c>
      <c r="L1677" s="2">
        <f t="shared" si="213"/>
        <v>0</v>
      </c>
      <c r="M1677" s="2">
        <f t="shared" si="214"/>
        <v>1</v>
      </c>
      <c r="N1677">
        <f t="shared" si="215"/>
        <v>-5.8978250556934686</v>
      </c>
    </row>
    <row r="1678" spans="1:14" x14ac:dyDescent="0.3">
      <c r="A1678" s="1">
        <v>41134</v>
      </c>
      <c r="B1678">
        <v>20.39</v>
      </c>
      <c r="D1678">
        <f t="shared" si="208"/>
        <v>1</v>
      </c>
      <c r="E1678" s="1">
        <f t="shared" si="209"/>
        <v>41127</v>
      </c>
      <c r="F1678" s="1">
        <f t="shared" si="210"/>
        <v>41126</v>
      </c>
      <c r="G1678" s="1">
        <f t="shared" si="211"/>
        <v>41125</v>
      </c>
      <c r="H1678" s="1">
        <f t="shared" si="212"/>
        <v>41124</v>
      </c>
      <c r="I1678" s="2">
        <f>IF(SUMIFS($B$2:$B$3564,$A$2:$A$3564,"="&amp;E1678)=0,IF(SUMIFS($B$2:$B$3564,$A$2:$A$3564,"="&amp;F1678)=0,IF(SUMIFS($B$2:$B$3564,$A$2:$A$3564,"="&amp;G1678)=0,SUMIFS($B$2:$B$3564,$A$2:$A$3564,"="&amp;H1678),SUMIFS($B$2:$B$3564,$A$2:$A$3564,"="&amp;G1678)),SUMIFS($B$2:$B$3564,$A$2:$A$3564,"="&amp;F1678)),SUMIFS($B$2:$B$3564,$A$2:$A$3564,"="&amp;E1678))</f>
        <v>21.83</v>
      </c>
      <c r="K1678" s="2">
        <f>SUMIFS($J$2:$J$3564,$A$2:$A$3564,"&gt;"&amp;E1678,$A$2:$A$3564,"&lt;="&amp;A1678)</f>
        <v>0</v>
      </c>
      <c r="L1678" s="2">
        <f t="shared" si="213"/>
        <v>0</v>
      </c>
      <c r="M1678" s="2">
        <f t="shared" si="214"/>
        <v>1</v>
      </c>
      <c r="N1678">
        <f t="shared" si="215"/>
        <v>-6.8240585975488557</v>
      </c>
    </row>
    <row r="1679" spans="1:14" x14ac:dyDescent="0.3">
      <c r="A1679" s="1">
        <v>41135</v>
      </c>
      <c r="B1679">
        <v>20.32</v>
      </c>
      <c r="D1679">
        <f t="shared" si="208"/>
        <v>2</v>
      </c>
      <c r="E1679" s="1">
        <f t="shared" si="209"/>
        <v>41128</v>
      </c>
      <c r="F1679" s="1">
        <f t="shared" si="210"/>
        <v>41127</v>
      </c>
      <c r="G1679" s="1">
        <f t="shared" si="211"/>
        <v>41126</v>
      </c>
      <c r="H1679" s="1">
        <f t="shared" si="212"/>
        <v>41125</v>
      </c>
      <c r="I1679" s="2">
        <f>IF(SUMIFS($B$2:$B$3564,$A$2:$A$3564,"="&amp;E1679)=0,IF(SUMIFS($B$2:$B$3564,$A$2:$A$3564,"="&amp;F1679)=0,IF(SUMIFS($B$2:$B$3564,$A$2:$A$3564,"="&amp;G1679)=0,SUMIFS($B$2:$B$3564,$A$2:$A$3564,"="&amp;H1679),SUMIFS($B$2:$B$3564,$A$2:$A$3564,"="&amp;G1679)),SUMIFS($B$2:$B$3564,$A$2:$A$3564,"="&amp;F1679)),SUMIFS($B$2:$B$3564,$A$2:$A$3564,"="&amp;E1679))</f>
        <v>21.42</v>
      </c>
      <c r="K1679" s="2">
        <f>SUMIFS($J$2:$J$3564,$A$2:$A$3564,"&gt;"&amp;E1679,$A$2:$A$3564,"&lt;="&amp;A1679)</f>
        <v>0</v>
      </c>
      <c r="L1679" s="2">
        <f t="shared" si="213"/>
        <v>0</v>
      </c>
      <c r="M1679" s="2">
        <f t="shared" si="214"/>
        <v>1</v>
      </c>
      <c r="N1679">
        <f t="shared" si="215"/>
        <v>-5.2719442309321609</v>
      </c>
    </row>
    <row r="1680" spans="1:14" x14ac:dyDescent="0.3">
      <c r="A1680" s="1">
        <v>41136</v>
      </c>
      <c r="B1680">
        <v>20.29</v>
      </c>
      <c r="D1680">
        <f t="shared" si="208"/>
        <v>3</v>
      </c>
      <c r="E1680" s="1">
        <f t="shared" si="209"/>
        <v>41129</v>
      </c>
      <c r="F1680" s="1">
        <f t="shared" si="210"/>
        <v>41128</v>
      </c>
      <c r="G1680" s="1">
        <f t="shared" si="211"/>
        <v>41127</v>
      </c>
      <c r="H1680" s="1">
        <f t="shared" si="212"/>
        <v>41126</v>
      </c>
      <c r="I1680" s="2">
        <f>IF(SUMIFS($B$2:$B$3564,$A$2:$A$3564,"="&amp;E1680)=0,IF(SUMIFS($B$2:$B$3564,$A$2:$A$3564,"="&amp;F1680)=0,IF(SUMIFS($B$2:$B$3564,$A$2:$A$3564,"="&amp;G1680)=0,SUMIFS($B$2:$B$3564,$A$2:$A$3564,"="&amp;H1680),SUMIFS($B$2:$B$3564,$A$2:$A$3564,"="&amp;G1680)),SUMIFS($B$2:$B$3564,$A$2:$A$3564,"="&amp;F1680)),SUMIFS($B$2:$B$3564,$A$2:$A$3564,"="&amp;E1680))</f>
        <v>21.09</v>
      </c>
      <c r="K1680" s="2">
        <f>SUMIFS($J$2:$J$3564,$A$2:$A$3564,"&gt;"&amp;E1680,$A$2:$A$3564,"&lt;="&amp;A1680)</f>
        <v>0</v>
      </c>
      <c r="L1680" s="2">
        <f t="shared" si="213"/>
        <v>0</v>
      </c>
      <c r="M1680" s="2">
        <f t="shared" si="214"/>
        <v>1</v>
      </c>
      <c r="N1680">
        <f t="shared" si="215"/>
        <v>-3.8670840652959866</v>
      </c>
    </row>
    <row r="1681" spans="1:14" x14ac:dyDescent="0.3">
      <c r="A1681" s="1">
        <v>41137</v>
      </c>
      <c r="B1681">
        <v>20.149999999999999</v>
      </c>
      <c r="D1681">
        <f t="shared" si="208"/>
        <v>4</v>
      </c>
      <c r="E1681" s="1">
        <f t="shared" si="209"/>
        <v>41130</v>
      </c>
      <c r="F1681" s="1">
        <f t="shared" si="210"/>
        <v>41129</v>
      </c>
      <c r="G1681" s="1">
        <f t="shared" si="211"/>
        <v>41128</v>
      </c>
      <c r="H1681" s="1">
        <f t="shared" si="212"/>
        <v>41127</v>
      </c>
      <c r="I1681" s="2">
        <f>IF(SUMIFS($B$2:$B$3564,$A$2:$A$3564,"="&amp;E1681)=0,IF(SUMIFS($B$2:$B$3564,$A$2:$A$3564,"="&amp;F1681)=0,IF(SUMIFS($B$2:$B$3564,$A$2:$A$3564,"="&amp;G1681)=0,SUMIFS($B$2:$B$3564,$A$2:$A$3564,"="&amp;H1681),SUMIFS($B$2:$B$3564,$A$2:$A$3564,"="&amp;G1681)),SUMIFS($B$2:$B$3564,$A$2:$A$3564,"="&amp;F1681)),SUMIFS($B$2:$B$3564,$A$2:$A$3564,"="&amp;E1681))</f>
        <v>20.8</v>
      </c>
      <c r="K1681" s="2">
        <f>SUMIFS($J$2:$J$3564,$A$2:$A$3564,"&gt;"&amp;E1681,$A$2:$A$3564,"&lt;="&amp;A1681)</f>
        <v>0</v>
      </c>
      <c r="L1681" s="2">
        <f t="shared" si="213"/>
        <v>0</v>
      </c>
      <c r="M1681" s="2">
        <f t="shared" si="214"/>
        <v>1</v>
      </c>
      <c r="N1681">
        <f t="shared" si="215"/>
        <v>-3.1748698314580417</v>
      </c>
    </row>
    <row r="1682" spans="1:14" x14ac:dyDescent="0.3">
      <c r="A1682" s="1">
        <v>41138</v>
      </c>
      <c r="B1682">
        <v>20.18</v>
      </c>
      <c r="D1682">
        <f t="shared" si="208"/>
        <v>5</v>
      </c>
      <c r="E1682" s="1">
        <f t="shared" si="209"/>
        <v>41131</v>
      </c>
      <c r="F1682" s="1">
        <f t="shared" si="210"/>
        <v>41130</v>
      </c>
      <c r="G1682" s="1">
        <f t="shared" si="211"/>
        <v>41129</v>
      </c>
      <c r="H1682" s="1">
        <f t="shared" si="212"/>
        <v>41128</v>
      </c>
      <c r="I1682" s="2">
        <f>IF(SUMIFS($B$2:$B$3564,$A$2:$A$3564,"="&amp;E1682)=0,IF(SUMIFS($B$2:$B$3564,$A$2:$A$3564,"="&amp;F1682)=0,IF(SUMIFS($B$2:$B$3564,$A$2:$A$3564,"="&amp;G1682)=0,SUMIFS($B$2:$B$3564,$A$2:$A$3564,"="&amp;H1682),SUMIFS($B$2:$B$3564,$A$2:$A$3564,"="&amp;G1682)),SUMIFS($B$2:$B$3564,$A$2:$A$3564,"="&amp;F1682)),SUMIFS($B$2:$B$3564,$A$2:$A$3564,"="&amp;E1682))</f>
        <v>20.74</v>
      </c>
      <c r="K1682" s="2">
        <f>SUMIFS($J$2:$J$3564,$A$2:$A$3564,"&gt;"&amp;E1682,$A$2:$A$3564,"&lt;="&amp;A1682)</f>
        <v>0</v>
      </c>
      <c r="L1682" s="2">
        <f t="shared" si="213"/>
        <v>0</v>
      </c>
      <c r="M1682" s="2">
        <f t="shared" si="214"/>
        <v>1</v>
      </c>
      <c r="N1682">
        <f t="shared" si="215"/>
        <v>-2.7372187875918277</v>
      </c>
    </row>
    <row r="1683" spans="1:14" x14ac:dyDescent="0.3">
      <c r="A1683" s="1">
        <v>41141</v>
      </c>
      <c r="B1683">
        <v>20.5</v>
      </c>
      <c r="D1683">
        <f t="shared" si="208"/>
        <v>1</v>
      </c>
      <c r="E1683" s="1">
        <f t="shared" si="209"/>
        <v>41134</v>
      </c>
      <c r="F1683" s="1">
        <f t="shared" si="210"/>
        <v>41133</v>
      </c>
      <c r="G1683" s="1">
        <f t="shared" si="211"/>
        <v>41132</v>
      </c>
      <c r="H1683" s="1">
        <f t="shared" si="212"/>
        <v>41131</v>
      </c>
      <c r="I1683" s="2">
        <f>IF(SUMIFS($B$2:$B$3564,$A$2:$A$3564,"="&amp;E1683)=0,IF(SUMIFS($B$2:$B$3564,$A$2:$A$3564,"="&amp;F1683)=0,IF(SUMIFS($B$2:$B$3564,$A$2:$A$3564,"="&amp;G1683)=0,SUMIFS($B$2:$B$3564,$A$2:$A$3564,"="&amp;H1683),SUMIFS($B$2:$B$3564,$A$2:$A$3564,"="&amp;G1683)),SUMIFS($B$2:$B$3564,$A$2:$A$3564,"="&amp;F1683)),SUMIFS($B$2:$B$3564,$A$2:$A$3564,"="&amp;E1683))</f>
        <v>20.39</v>
      </c>
      <c r="K1683" s="2">
        <f>SUMIFS($J$2:$J$3564,$A$2:$A$3564,"&gt;"&amp;E1683,$A$2:$A$3564,"&lt;="&amp;A1683)</f>
        <v>0</v>
      </c>
      <c r="L1683" s="2">
        <f t="shared" si="213"/>
        <v>0</v>
      </c>
      <c r="M1683" s="2">
        <f t="shared" si="214"/>
        <v>1</v>
      </c>
      <c r="N1683">
        <f t="shared" si="215"/>
        <v>0.53803015579986435</v>
      </c>
    </row>
    <row r="1684" spans="1:14" x14ac:dyDescent="0.3">
      <c r="A1684" s="1">
        <v>41142</v>
      </c>
      <c r="B1684">
        <v>19.78</v>
      </c>
      <c r="D1684">
        <f t="shared" si="208"/>
        <v>2</v>
      </c>
      <c r="E1684" s="1">
        <f t="shared" si="209"/>
        <v>41135</v>
      </c>
      <c r="F1684" s="1">
        <f t="shared" si="210"/>
        <v>41134</v>
      </c>
      <c r="G1684" s="1">
        <f t="shared" si="211"/>
        <v>41133</v>
      </c>
      <c r="H1684" s="1">
        <f t="shared" si="212"/>
        <v>41132</v>
      </c>
      <c r="I1684" s="2">
        <f>IF(SUMIFS($B$2:$B$3564,$A$2:$A$3564,"="&amp;E1684)=0,IF(SUMIFS($B$2:$B$3564,$A$2:$A$3564,"="&amp;F1684)=0,IF(SUMIFS($B$2:$B$3564,$A$2:$A$3564,"="&amp;G1684)=0,SUMIFS($B$2:$B$3564,$A$2:$A$3564,"="&amp;H1684),SUMIFS($B$2:$B$3564,$A$2:$A$3564,"="&amp;G1684)),SUMIFS($B$2:$B$3564,$A$2:$A$3564,"="&amp;F1684)),SUMIFS($B$2:$B$3564,$A$2:$A$3564,"="&amp;E1684))</f>
        <v>20.32</v>
      </c>
      <c r="K1684" s="2">
        <f>SUMIFS($J$2:$J$3564,$A$2:$A$3564,"&gt;"&amp;E1684,$A$2:$A$3564,"&lt;="&amp;A1684)</f>
        <v>0</v>
      </c>
      <c r="L1684" s="2">
        <f t="shared" si="213"/>
        <v>0</v>
      </c>
      <c r="M1684" s="2">
        <f t="shared" si="214"/>
        <v>1</v>
      </c>
      <c r="N1684">
        <f t="shared" si="215"/>
        <v>-2.6934296515715039</v>
      </c>
    </row>
    <row r="1685" spans="1:14" x14ac:dyDescent="0.3">
      <c r="A1685" s="1">
        <v>41143</v>
      </c>
      <c r="B1685">
        <v>19.940000000000001</v>
      </c>
      <c r="D1685">
        <f t="shared" si="208"/>
        <v>3</v>
      </c>
      <c r="E1685" s="1">
        <f t="shared" si="209"/>
        <v>41136</v>
      </c>
      <c r="F1685" s="1">
        <f t="shared" si="210"/>
        <v>41135</v>
      </c>
      <c r="G1685" s="1">
        <f t="shared" si="211"/>
        <v>41134</v>
      </c>
      <c r="H1685" s="1">
        <f t="shared" si="212"/>
        <v>41133</v>
      </c>
      <c r="I1685" s="2">
        <f>IF(SUMIFS($B$2:$B$3564,$A$2:$A$3564,"="&amp;E1685)=0,IF(SUMIFS($B$2:$B$3564,$A$2:$A$3564,"="&amp;F1685)=0,IF(SUMIFS($B$2:$B$3564,$A$2:$A$3564,"="&amp;G1685)=0,SUMIFS($B$2:$B$3564,$A$2:$A$3564,"="&amp;H1685),SUMIFS($B$2:$B$3564,$A$2:$A$3564,"="&amp;G1685)),SUMIFS($B$2:$B$3564,$A$2:$A$3564,"="&amp;F1685)),SUMIFS($B$2:$B$3564,$A$2:$A$3564,"="&amp;E1685))</f>
        <v>20.29</v>
      </c>
      <c r="K1685" s="2">
        <f>SUMIFS($J$2:$J$3564,$A$2:$A$3564,"&gt;"&amp;E1685,$A$2:$A$3564,"&lt;="&amp;A1685)</f>
        <v>0</v>
      </c>
      <c r="L1685" s="2">
        <f t="shared" si="213"/>
        <v>0</v>
      </c>
      <c r="M1685" s="2">
        <f t="shared" si="214"/>
        <v>1</v>
      </c>
      <c r="N1685">
        <f t="shared" si="215"/>
        <v>-1.7400389304031008</v>
      </c>
    </row>
    <row r="1686" spans="1:14" x14ac:dyDescent="0.3">
      <c r="A1686" s="1">
        <v>41144</v>
      </c>
      <c r="B1686">
        <v>19.59</v>
      </c>
      <c r="D1686">
        <f t="shared" si="208"/>
        <v>4</v>
      </c>
      <c r="E1686" s="1">
        <f t="shared" si="209"/>
        <v>41137</v>
      </c>
      <c r="F1686" s="1">
        <f t="shared" si="210"/>
        <v>41136</v>
      </c>
      <c r="G1686" s="1">
        <f t="shared" si="211"/>
        <v>41135</v>
      </c>
      <c r="H1686" s="1">
        <f t="shared" si="212"/>
        <v>41134</v>
      </c>
      <c r="I1686" s="2">
        <f>IF(SUMIFS($B$2:$B$3564,$A$2:$A$3564,"="&amp;E1686)=0,IF(SUMIFS($B$2:$B$3564,$A$2:$A$3564,"="&amp;F1686)=0,IF(SUMIFS($B$2:$B$3564,$A$2:$A$3564,"="&amp;G1686)=0,SUMIFS($B$2:$B$3564,$A$2:$A$3564,"="&amp;H1686),SUMIFS($B$2:$B$3564,$A$2:$A$3564,"="&amp;G1686)),SUMIFS($B$2:$B$3564,$A$2:$A$3564,"="&amp;F1686)),SUMIFS($B$2:$B$3564,$A$2:$A$3564,"="&amp;E1686))</f>
        <v>20.149999999999999</v>
      </c>
      <c r="K1686" s="2">
        <f>SUMIFS($J$2:$J$3564,$A$2:$A$3564,"&gt;"&amp;E1686,$A$2:$A$3564,"&lt;="&amp;A1686)</f>
        <v>0</v>
      </c>
      <c r="L1686" s="2">
        <f t="shared" si="213"/>
        <v>0</v>
      </c>
      <c r="M1686" s="2">
        <f t="shared" si="214"/>
        <v>1</v>
      </c>
      <c r="N1686">
        <f t="shared" si="215"/>
        <v>-2.8185056436242553</v>
      </c>
    </row>
    <row r="1687" spans="1:14" x14ac:dyDescent="0.3">
      <c r="A1687" s="1">
        <v>41145</v>
      </c>
      <c r="B1687">
        <v>19.579999999999998</v>
      </c>
      <c r="D1687">
        <f t="shared" si="208"/>
        <v>5</v>
      </c>
      <c r="E1687" s="1">
        <f t="shared" si="209"/>
        <v>41138</v>
      </c>
      <c r="F1687" s="1">
        <f t="shared" si="210"/>
        <v>41137</v>
      </c>
      <c r="G1687" s="1">
        <f t="shared" si="211"/>
        <v>41136</v>
      </c>
      <c r="H1687" s="1">
        <f t="shared" si="212"/>
        <v>41135</v>
      </c>
      <c r="I1687" s="2">
        <f>IF(SUMIFS($B$2:$B$3564,$A$2:$A$3564,"="&amp;E1687)=0,IF(SUMIFS($B$2:$B$3564,$A$2:$A$3564,"="&amp;F1687)=0,IF(SUMIFS($B$2:$B$3564,$A$2:$A$3564,"="&amp;G1687)=0,SUMIFS($B$2:$B$3564,$A$2:$A$3564,"="&amp;H1687),SUMIFS($B$2:$B$3564,$A$2:$A$3564,"="&amp;G1687)),SUMIFS($B$2:$B$3564,$A$2:$A$3564,"="&amp;F1687)),SUMIFS($B$2:$B$3564,$A$2:$A$3564,"="&amp;E1687))</f>
        <v>20.18</v>
      </c>
      <c r="K1687" s="2">
        <f>SUMIFS($J$2:$J$3564,$A$2:$A$3564,"&gt;"&amp;E1687,$A$2:$A$3564,"&lt;="&amp;A1687)</f>
        <v>0</v>
      </c>
      <c r="L1687" s="2">
        <f t="shared" si="213"/>
        <v>0</v>
      </c>
      <c r="M1687" s="2">
        <f t="shared" si="214"/>
        <v>1</v>
      </c>
      <c r="N1687">
        <f t="shared" si="215"/>
        <v>-3.0183377823098647</v>
      </c>
    </row>
    <row r="1688" spans="1:14" x14ac:dyDescent="0.3">
      <c r="A1688" s="1">
        <v>41148</v>
      </c>
      <c r="B1688">
        <v>19.559999999999999</v>
      </c>
      <c r="D1688">
        <f t="shared" si="208"/>
        <v>1</v>
      </c>
      <c r="E1688" s="1">
        <f t="shared" si="209"/>
        <v>41141</v>
      </c>
      <c r="F1688" s="1">
        <f t="shared" si="210"/>
        <v>41140</v>
      </c>
      <c r="G1688" s="1">
        <f t="shared" si="211"/>
        <v>41139</v>
      </c>
      <c r="H1688" s="1">
        <f t="shared" si="212"/>
        <v>41138</v>
      </c>
      <c r="I1688" s="2">
        <f>IF(SUMIFS($B$2:$B$3564,$A$2:$A$3564,"="&amp;E1688)=0,IF(SUMIFS($B$2:$B$3564,$A$2:$A$3564,"="&amp;F1688)=0,IF(SUMIFS($B$2:$B$3564,$A$2:$A$3564,"="&amp;G1688)=0,SUMIFS($B$2:$B$3564,$A$2:$A$3564,"="&amp;H1688),SUMIFS($B$2:$B$3564,$A$2:$A$3564,"="&amp;G1688)),SUMIFS($B$2:$B$3564,$A$2:$A$3564,"="&amp;F1688)),SUMIFS($B$2:$B$3564,$A$2:$A$3564,"="&amp;E1688))</f>
        <v>20.5</v>
      </c>
      <c r="K1688" s="2">
        <f>SUMIFS($J$2:$J$3564,$A$2:$A$3564,"&gt;"&amp;E1688,$A$2:$A$3564,"&lt;="&amp;A1688)</f>
        <v>0</v>
      </c>
      <c r="L1688" s="2">
        <f t="shared" si="213"/>
        <v>0</v>
      </c>
      <c r="M1688" s="2">
        <f t="shared" si="214"/>
        <v>1</v>
      </c>
      <c r="N1688">
        <f t="shared" si="215"/>
        <v>-4.6938221537691263</v>
      </c>
    </row>
    <row r="1689" spans="1:14" x14ac:dyDescent="0.3">
      <c r="A1689" s="1">
        <v>41149</v>
      </c>
      <c r="B1689">
        <v>20.13</v>
      </c>
      <c r="D1689">
        <f t="shared" si="208"/>
        <v>2</v>
      </c>
      <c r="E1689" s="1">
        <f t="shared" si="209"/>
        <v>41142</v>
      </c>
      <c r="F1689" s="1">
        <f t="shared" si="210"/>
        <v>41141</v>
      </c>
      <c r="G1689" s="1">
        <f t="shared" si="211"/>
        <v>41140</v>
      </c>
      <c r="H1689" s="1">
        <f t="shared" si="212"/>
        <v>41139</v>
      </c>
      <c r="I1689" s="2">
        <f>IF(SUMIFS($B$2:$B$3564,$A$2:$A$3564,"="&amp;E1689)=0,IF(SUMIFS($B$2:$B$3564,$A$2:$A$3564,"="&amp;F1689)=0,IF(SUMIFS($B$2:$B$3564,$A$2:$A$3564,"="&amp;G1689)=0,SUMIFS($B$2:$B$3564,$A$2:$A$3564,"="&amp;H1689),SUMIFS($B$2:$B$3564,$A$2:$A$3564,"="&amp;G1689)),SUMIFS($B$2:$B$3564,$A$2:$A$3564,"="&amp;F1689)),SUMIFS($B$2:$B$3564,$A$2:$A$3564,"="&amp;E1689))</f>
        <v>19.78</v>
      </c>
      <c r="K1689" s="2">
        <f>SUMIFS($J$2:$J$3564,$A$2:$A$3564,"&gt;"&amp;E1689,$A$2:$A$3564,"&lt;="&amp;A1689)</f>
        <v>0</v>
      </c>
      <c r="L1689" s="2">
        <f t="shared" si="213"/>
        <v>0</v>
      </c>
      <c r="M1689" s="2">
        <f t="shared" si="214"/>
        <v>1</v>
      </c>
      <c r="N1689">
        <f t="shared" si="215"/>
        <v>1.7539913457133862</v>
      </c>
    </row>
    <row r="1690" spans="1:14" x14ac:dyDescent="0.3">
      <c r="A1690" s="1">
        <v>41150</v>
      </c>
      <c r="B1690">
        <v>19.760000000000002</v>
      </c>
      <c r="D1690">
        <f t="shared" si="208"/>
        <v>3</v>
      </c>
      <c r="E1690" s="1">
        <f t="shared" si="209"/>
        <v>41143</v>
      </c>
      <c r="F1690" s="1">
        <f t="shared" si="210"/>
        <v>41142</v>
      </c>
      <c r="G1690" s="1">
        <f t="shared" si="211"/>
        <v>41141</v>
      </c>
      <c r="H1690" s="1">
        <f t="shared" si="212"/>
        <v>41140</v>
      </c>
      <c r="I1690" s="2">
        <f>IF(SUMIFS($B$2:$B$3564,$A$2:$A$3564,"="&amp;E1690)=0,IF(SUMIFS($B$2:$B$3564,$A$2:$A$3564,"="&amp;F1690)=0,IF(SUMIFS($B$2:$B$3564,$A$2:$A$3564,"="&amp;G1690)=0,SUMIFS($B$2:$B$3564,$A$2:$A$3564,"="&amp;H1690),SUMIFS($B$2:$B$3564,$A$2:$A$3564,"="&amp;G1690)),SUMIFS($B$2:$B$3564,$A$2:$A$3564,"="&amp;F1690)),SUMIFS($B$2:$B$3564,$A$2:$A$3564,"="&amp;E1690))</f>
        <v>19.940000000000001</v>
      </c>
      <c r="K1690" s="2">
        <f>SUMIFS($J$2:$J$3564,$A$2:$A$3564,"&gt;"&amp;E1690,$A$2:$A$3564,"&lt;="&amp;A1690)</f>
        <v>0</v>
      </c>
      <c r="L1690" s="2">
        <f t="shared" si="213"/>
        <v>0</v>
      </c>
      <c r="M1690" s="2">
        <f t="shared" si="214"/>
        <v>1</v>
      </c>
      <c r="N1690">
        <f t="shared" si="215"/>
        <v>-0.90680722139705161</v>
      </c>
    </row>
    <row r="1691" spans="1:14" x14ac:dyDescent="0.3">
      <c r="A1691" s="1">
        <v>41151</v>
      </c>
      <c r="B1691">
        <v>19.75</v>
      </c>
      <c r="D1691">
        <f t="shared" si="208"/>
        <v>4</v>
      </c>
      <c r="E1691" s="1">
        <f t="shared" si="209"/>
        <v>41144</v>
      </c>
      <c r="F1691" s="1">
        <f t="shared" si="210"/>
        <v>41143</v>
      </c>
      <c r="G1691" s="1">
        <f t="shared" si="211"/>
        <v>41142</v>
      </c>
      <c r="H1691" s="1">
        <f t="shared" si="212"/>
        <v>41141</v>
      </c>
      <c r="I1691" s="2">
        <f>IF(SUMIFS($B$2:$B$3564,$A$2:$A$3564,"="&amp;E1691)=0,IF(SUMIFS($B$2:$B$3564,$A$2:$A$3564,"="&amp;F1691)=0,IF(SUMIFS($B$2:$B$3564,$A$2:$A$3564,"="&amp;G1691)=0,SUMIFS($B$2:$B$3564,$A$2:$A$3564,"="&amp;H1691),SUMIFS($B$2:$B$3564,$A$2:$A$3564,"="&amp;G1691)),SUMIFS($B$2:$B$3564,$A$2:$A$3564,"="&amp;F1691)),SUMIFS($B$2:$B$3564,$A$2:$A$3564,"="&amp;E1691))</f>
        <v>19.59</v>
      </c>
      <c r="K1691" s="2">
        <f>SUMIFS($J$2:$J$3564,$A$2:$A$3564,"&gt;"&amp;E1691,$A$2:$A$3564,"&lt;="&amp;A1691)</f>
        <v>0</v>
      </c>
      <c r="L1691" s="2">
        <f t="shared" si="213"/>
        <v>0</v>
      </c>
      <c r="M1691" s="2">
        <f t="shared" si="214"/>
        <v>1</v>
      </c>
      <c r="N1691">
        <f t="shared" si="215"/>
        <v>0.81342593906816052</v>
      </c>
    </row>
    <row r="1692" spans="1:14" x14ac:dyDescent="0.3">
      <c r="A1692" s="1">
        <v>41152</v>
      </c>
      <c r="B1692">
        <v>19.78</v>
      </c>
      <c r="D1692">
        <f t="shared" si="208"/>
        <v>5</v>
      </c>
      <c r="E1692" s="1">
        <f t="shared" si="209"/>
        <v>41145</v>
      </c>
      <c r="F1692" s="1">
        <f t="shared" si="210"/>
        <v>41144</v>
      </c>
      <c r="G1692" s="1">
        <f t="shared" si="211"/>
        <v>41143</v>
      </c>
      <c r="H1692" s="1">
        <f t="shared" si="212"/>
        <v>41142</v>
      </c>
      <c r="I1692" s="2">
        <f>IF(SUMIFS($B$2:$B$3564,$A$2:$A$3564,"="&amp;E1692)=0,IF(SUMIFS($B$2:$B$3564,$A$2:$A$3564,"="&amp;F1692)=0,IF(SUMIFS($B$2:$B$3564,$A$2:$A$3564,"="&amp;G1692)=0,SUMIFS($B$2:$B$3564,$A$2:$A$3564,"="&amp;H1692),SUMIFS($B$2:$B$3564,$A$2:$A$3564,"="&amp;G1692)),SUMIFS($B$2:$B$3564,$A$2:$A$3564,"="&amp;F1692)),SUMIFS($B$2:$B$3564,$A$2:$A$3564,"="&amp;E1692))</f>
        <v>19.579999999999998</v>
      </c>
      <c r="K1692" s="2">
        <f>SUMIFS($J$2:$J$3564,$A$2:$A$3564,"&gt;"&amp;E1692,$A$2:$A$3564,"&lt;="&amp;A1692)</f>
        <v>0</v>
      </c>
      <c r="L1692" s="2">
        <f t="shared" si="213"/>
        <v>0</v>
      </c>
      <c r="M1692" s="2">
        <f t="shared" si="214"/>
        <v>1</v>
      </c>
      <c r="N1692">
        <f t="shared" si="215"/>
        <v>1.0162689092201838</v>
      </c>
    </row>
    <row r="1693" spans="1:14" x14ac:dyDescent="0.3">
      <c r="A1693" s="1">
        <v>41156</v>
      </c>
      <c r="B1693">
        <v>19.34</v>
      </c>
      <c r="D1693">
        <f t="shared" si="208"/>
        <v>2</v>
      </c>
      <c r="E1693" s="1">
        <f t="shared" si="209"/>
        <v>41149</v>
      </c>
      <c r="F1693" s="1">
        <f t="shared" si="210"/>
        <v>41148</v>
      </c>
      <c r="G1693" s="1">
        <f t="shared" si="211"/>
        <v>41147</v>
      </c>
      <c r="H1693" s="1">
        <f t="shared" si="212"/>
        <v>41146</v>
      </c>
      <c r="I1693" s="2">
        <f>IF(SUMIFS($B$2:$B$3564,$A$2:$A$3564,"="&amp;E1693)=0,IF(SUMIFS($B$2:$B$3564,$A$2:$A$3564,"="&amp;F1693)=0,IF(SUMIFS($B$2:$B$3564,$A$2:$A$3564,"="&amp;G1693)=0,SUMIFS($B$2:$B$3564,$A$2:$A$3564,"="&amp;H1693),SUMIFS($B$2:$B$3564,$A$2:$A$3564,"="&amp;G1693)),SUMIFS($B$2:$B$3564,$A$2:$A$3564,"="&amp;F1693)),SUMIFS($B$2:$B$3564,$A$2:$A$3564,"="&amp;E1693))</f>
        <v>20.13</v>
      </c>
      <c r="K1693" s="2">
        <f>SUMIFS($J$2:$J$3564,$A$2:$A$3564,"&gt;"&amp;E1693,$A$2:$A$3564,"&lt;="&amp;A1693)</f>
        <v>0</v>
      </c>
      <c r="L1693" s="2">
        <f t="shared" si="213"/>
        <v>0</v>
      </c>
      <c r="M1693" s="2">
        <f t="shared" si="214"/>
        <v>1</v>
      </c>
      <c r="N1693">
        <f t="shared" si="215"/>
        <v>-4.0035749626551755</v>
      </c>
    </row>
    <row r="1694" spans="1:14" x14ac:dyDescent="0.3">
      <c r="A1694" s="1">
        <v>41157</v>
      </c>
      <c r="B1694">
        <v>19.010000000000002</v>
      </c>
      <c r="D1694">
        <f t="shared" si="208"/>
        <v>3</v>
      </c>
      <c r="E1694" s="1">
        <f t="shared" si="209"/>
        <v>41150</v>
      </c>
      <c r="F1694" s="1">
        <f t="shared" si="210"/>
        <v>41149</v>
      </c>
      <c r="G1694" s="1">
        <f t="shared" si="211"/>
        <v>41148</v>
      </c>
      <c r="H1694" s="1">
        <f t="shared" si="212"/>
        <v>41147</v>
      </c>
      <c r="I1694" s="2">
        <f>IF(SUMIFS($B$2:$B$3564,$A$2:$A$3564,"="&amp;E1694)=0,IF(SUMIFS($B$2:$B$3564,$A$2:$A$3564,"="&amp;F1694)=0,IF(SUMIFS($B$2:$B$3564,$A$2:$A$3564,"="&amp;G1694)=0,SUMIFS($B$2:$B$3564,$A$2:$A$3564,"="&amp;H1694),SUMIFS($B$2:$B$3564,$A$2:$A$3564,"="&amp;G1694)),SUMIFS($B$2:$B$3564,$A$2:$A$3564,"="&amp;F1694)),SUMIFS($B$2:$B$3564,$A$2:$A$3564,"="&amp;E1694))</f>
        <v>19.760000000000002</v>
      </c>
      <c r="K1694" s="2">
        <f>SUMIFS($J$2:$J$3564,$A$2:$A$3564,"&gt;"&amp;E1694,$A$2:$A$3564,"&lt;="&amp;A1694)</f>
        <v>0</v>
      </c>
      <c r="L1694" s="2">
        <f t="shared" si="213"/>
        <v>0</v>
      </c>
      <c r="M1694" s="2">
        <f t="shared" si="214"/>
        <v>1</v>
      </c>
      <c r="N1694">
        <f t="shared" si="215"/>
        <v>-3.8694535819383971</v>
      </c>
    </row>
    <row r="1695" spans="1:14" x14ac:dyDescent="0.3">
      <c r="A1695" s="1">
        <v>41158</v>
      </c>
      <c r="B1695">
        <v>18.87</v>
      </c>
      <c r="D1695">
        <f t="shared" si="208"/>
        <v>4</v>
      </c>
      <c r="E1695" s="1">
        <f t="shared" si="209"/>
        <v>41151</v>
      </c>
      <c r="F1695" s="1">
        <f t="shared" si="210"/>
        <v>41150</v>
      </c>
      <c r="G1695" s="1">
        <f t="shared" si="211"/>
        <v>41149</v>
      </c>
      <c r="H1695" s="1">
        <f t="shared" si="212"/>
        <v>41148</v>
      </c>
      <c r="I1695" s="2">
        <f>IF(SUMIFS($B$2:$B$3564,$A$2:$A$3564,"="&amp;E1695)=0,IF(SUMIFS($B$2:$B$3564,$A$2:$A$3564,"="&amp;F1695)=0,IF(SUMIFS($B$2:$B$3564,$A$2:$A$3564,"="&amp;G1695)=0,SUMIFS($B$2:$B$3564,$A$2:$A$3564,"="&amp;H1695),SUMIFS($B$2:$B$3564,$A$2:$A$3564,"="&amp;G1695)),SUMIFS($B$2:$B$3564,$A$2:$A$3564,"="&amp;F1695)),SUMIFS($B$2:$B$3564,$A$2:$A$3564,"="&amp;E1695))</f>
        <v>19.75</v>
      </c>
      <c r="K1695" s="2">
        <f>SUMIFS($J$2:$J$3564,$A$2:$A$3564,"&gt;"&amp;E1695,$A$2:$A$3564,"&lt;="&amp;A1695)</f>
        <v>0</v>
      </c>
      <c r="L1695" s="2">
        <f t="shared" si="213"/>
        <v>0</v>
      </c>
      <c r="M1695" s="2">
        <f t="shared" si="214"/>
        <v>1</v>
      </c>
      <c r="N1695">
        <f t="shared" si="215"/>
        <v>-4.5580131966672024</v>
      </c>
    </row>
    <row r="1696" spans="1:14" x14ac:dyDescent="0.3">
      <c r="A1696" s="1">
        <v>41159</v>
      </c>
      <c r="B1696">
        <v>19.38</v>
      </c>
      <c r="C1696">
        <v>19.91</v>
      </c>
      <c r="D1696">
        <f t="shared" si="208"/>
        <v>5</v>
      </c>
      <c r="E1696" s="1">
        <f t="shared" si="209"/>
        <v>41152</v>
      </c>
      <c r="F1696" s="1">
        <f t="shared" si="210"/>
        <v>41151</v>
      </c>
      <c r="G1696" s="1">
        <f t="shared" si="211"/>
        <v>41150</v>
      </c>
      <c r="H1696" s="1">
        <f t="shared" si="212"/>
        <v>41149</v>
      </c>
      <c r="I1696" s="2">
        <f>IF(SUMIFS($B$2:$B$3564,$A$2:$A$3564,"="&amp;E1696)=0,IF(SUMIFS($B$2:$B$3564,$A$2:$A$3564,"="&amp;F1696)=0,IF(SUMIFS($B$2:$B$3564,$A$2:$A$3564,"="&amp;G1696)=0,SUMIFS($B$2:$B$3564,$A$2:$A$3564,"="&amp;H1696),SUMIFS($B$2:$B$3564,$A$2:$A$3564,"="&amp;G1696)),SUMIFS($B$2:$B$3564,$A$2:$A$3564,"="&amp;F1696)),SUMIFS($B$2:$B$3564,$A$2:$A$3564,"="&amp;E1696))</f>
        <v>19.78</v>
      </c>
      <c r="K1696" s="2">
        <f>SUMIFS($J$2:$J$3564,$A$2:$A$3564,"&gt;"&amp;E1696,$A$2:$A$3564,"&lt;="&amp;A1696)</f>
        <v>0</v>
      </c>
      <c r="L1696" s="2">
        <f t="shared" si="213"/>
        <v>0</v>
      </c>
      <c r="M1696" s="2">
        <f t="shared" si="214"/>
        <v>1</v>
      </c>
      <c r="N1696">
        <f t="shared" si="215"/>
        <v>-2.0429719731946037</v>
      </c>
    </row>
    <row r="1697" spans="1:14" x14ac:dyDescent="0.3">
      <c r="A1697" s="1">
        <v>41162</v>
      </c>
      <c r="B1697">
        <v>20.100000000000001</v>
      </c>
      <c r="D1697">
        <f t="shared" si="208"/>
        <v>1</v>
      </c>
      <c r="E1697" s="1">
        <f t="shared" si="209"/>
        <v>41155</v>
      </c>
      <c r="F1697" s="1">
        <f t="shared" si="210"/>
        <v>41154</v>
      </c>
      <c r="G1697" s="1">
        <f t="shared" si="211"/>
        <v>41153</v>
      </c>
      <c r="H1697" s="1">
        <f t="shared" si="212"/>
        <v>41152</v>
      </c>
      <c r="I1697" s="2">
        <f>IF(SUMIFS($B$2:$B$3564,$A$2:$A$3564,"="&amp;E1697)=0,IF(SUMIFS($B$2:$B$3564,$A$2:$A$3564,"="&amp;F1697)=0,IF(SUMIFS($B$2:$B$3564,$A$2:$A$3564,"="&amp;G1697)=0,SUMIFS($B$2:$B$3564,$A$2:$A$3564,"="&amp;H1697),SUMIFS($B$2:$B$3564,$A$2:$A$3564,"="&amp;G1697)),SUMIFS($B$2:$B$3564,$A$2:$A$3564,"="&amp;F1697)),SUMIFS($B$2:$B$3564,$A$2:$A$3564,"="&amp;E1697))</f>
        <v>19.78</v>
      </c>
      <c r="J1697">
        <v>19.91</v>
      </c>
      <c r="K1697" s="2">
        <f>SUMIFS($J$2:$J$3564,$A$2:$A$3564,"&gt;"&amp;E1697,$A$2:$A$3564,"&lt;="&amp;A1697)</f>
        <v>19.91</v>
      </c>
      <c r="L1697" s="2">
        <f t="shared" si="213"/>
        <v>19.38</v>
      </c>
      <c r="M1697" s="2">
        <f t="shared" si="214"/>
        <v>0.97338021094927163</v>
      </c>
      <c r="N1697">
        <f t="shared" si="215"/>
        <v>-1.0932022743020864</v>
      </c>
    </row>
    <row r="1698" spans="1:14" x14ac:dyDescent="0.3">
      <c r="A1698" s="1">
        <v>41163</v>
      </c>
      <c r="B1698">
        <v>20.16</v>
      </c>
      <c r="D1698">
        <f t="shared" si="208"/>
        <v>2</v>
      </c>
      <c r="E1698" s="1">
        <f t="shared" si="209"/>
        <v>41156</v>
      </c>
      <c r="F1698" s="1">
        <f t="shared" si="210"/>
        <v>41155</v>
      </c>
      <c r="G1698" s="1">
        <f t="shared" si="211"/>
        <v>41154</v>
      </c>
      <c r="H1698" s="1">
        <f t="shared" si="212"/>
        <v>41153</v>
      </c>
      <c r="I1698" s="2">
        <f>IF(SUMIFS($B$2:$B$3564,$A$2:$A$3564,"="&amp;E1698)=0,IF(SUMIFS($B$2:$B$3564,$A$2:$A$3564,"="&amp;F1698)=0,IF(SUMIFS($B$2:$B$3564,$A$2:$A$3564,"="&amp;G1698)=0,SUMIFS($B$2:$B$3564,$A$2:$A$3564,"="&amp;H1698),SUMIFS($B$2:$B$3564,$A$2:$A$3564,"="&amp;G1698)),SUMIFS($B$2:$B$3564,$A$2:$A$3564,"="&amp;F1698)),SUMIFS($B$2:$B$3564,$A$2:$A$3564,"="&amp;E1698))</f>
        <v>19.34</v>
      </c>
      <c r="K1698" s="2">
        <f>SUMIFS($J$2:$J$3564,$A$2:$A$3564,"&gt;"&amp;E1698,$A$2:$A$3564,"&lt;="&amp;A1698)</f>
        <v>19.91</v>
      </c>
      <c r="L1698" s="2">
        <f t="shared" si="213"/>
        <v>19.38</v>
      </c>
      <c r="M1698" s="2">
        <f t="shared" si="214"/>
        <v>0.97338021094927163</v>
      </c>
      <c r="N1698">
        <f t="shared" si="215"/>
        <v>1.4544441564534774</v>
      </c>
    </row>
    <row r="1699" spans="1:14" x14ac:dyDescent="0.3">
      <c r="A1699" s="1">
        <v>41164</v>
      </c>
      <c r="B1699">
        <v>20.41</v>
      </c>
      <c r="D1699">
        <f t="shared" si="208"/>
        <v>3</v>
      </c>
      <c r="E1699" s="1">
        <f t="shared" si="209"/>
        <v>41157</v>
      </c>
      <c r="F1699" s="1">
        <f t="shared" si="210"/>
        <v>41156</v>
      </c>
      <c r="G1699" s="1">
        <f t="shared" si="211"/>
        <v>41155</v>
      </c>
      <c r="H1699" s="1">
        <f t="shared" si="212"/>
        <v>41154</v>
      </c>
      <c r="I1699" s="2">
        <f>IF(SUMIFS($B$2:$B$3564,$A$2:$A$3564,"="&amp;E1699)=0,IF(SUMIFS($B$2:$B$3564,$A$2:$A$3564,"="&amp;F1699)=0,IF(SUMIFS($B$2:$B$3564,$A$2:$A$3564,"="&amp;G1699)=0,SUMIFS($B$2:$B$3564,$A$2:$A$3564,"="&amp;H1699),SUMIFS($B$2:$B$3564,$A$2:$A$3564,"="&amp;G1699)),SUMIFS($B$2:$B$3564,$A$2:$A$3564,"="&amp;F1699)),SUMIFS($B$2:$B$3564,$A$2:$A$3564,"="&amp;E1699))</f>
        <v>19.010000000000002</v>
      </c>
      <c r="K1699" s="2">
        <f>SUMIFS($J$2:$J$3564,$A$2:$A$3564,"&gt;"&amp;E1699,$A$2:$A$3564,"&lt;="&amp;A1699)</f>
        <v>19.91</v>
      </c>
      <c r="L1699" s="2">
        <f t="shared" si="213"/>
        <v>19.38</v>
      </c>
      <c r="M1699" s="2">
        <f t="shared" si="214"/>
        <v>0.97338021094927163</v>
      </c>
      <c r="N1699">
        <f t="shared" si="215"/>
        <v>4.407930870793078</v>
      </c>
    </row>
    <row r="1700" spans="1:14" x14ac:dyDescent="0.3">
      <c r="A1700" s="1">
        <v>41165</v>
      </c>
      <c r="B1700">
        <v>20.43</v>
      </c>
      <c r="D1700">
        <f t="shared" si="208"/>
        <v>4</v>
      </c>
      <c r="E1700" s="1">
        <f t="shared" si="209"/>
        <v>41158</v>
      </c>
      <c r="F1700" s="1">
        <f t="shared" si="210"/>
        <v>41157</v>
      </c>
      <c r="G1700" s="1">
        <f t="shared" si="211"/>
        <v>41156</v>
      </c>
      <c r="H1700" s="1">
        <f t="shared" si="212"/>
        <v>41155</v>
      </c>
      <c r="I1700" s="2">
        <f>IF(SUMIFS($B$2:$B$3564,$A$2:$A$3564,"="&amp;E1700)=0,IF(SUMIFS($B$2:$B$3564,$A$2:$A$3564,"="&amp;F1700)=0,IF(SUMIFS($B$2:$B$3564,$A$2:$A$3564,"="&amp;G1700)=0,SUMIFS($B$2:$B$3564,$A$2:$A$3564,"="&amp;H1700),SUMIFS($B$2:$B$3564,$A$2:$A$3564,"="&amp;G1700)),SUMIFS($B$2:$B$3564,$A$2:$A$3564,"="&amp;F1700)),SUMIFS($B$2:$B$3564,$A$2:$A$3564,"="&amp;E1700))</f>
        <v>18.87</v>
      </c>
      <c r="K1700" s="2">
        <f>SUMIFS($J$2:$J$3564,$A$2:$A$3564,"&gt;"&amp;E1700,$A$2:$A$3564,"&lt;="&amp;A1700)</f>
        <v>19.91</v>
      </c>
      <c r="L1700" s="2">
        <f t="shared" si="213"/>
        <v>19.38</v>
      </c>
      <c r="M1700" s="2">
        <f t="shared" si="214"/>
        <v>0.97338021094927163</v>
      </c>
      <c r="N1700">
        <f t="shared" si="215"/>
        <v>5.245053783558701</v>
      </c>
    </row>
    <row r="1701" spans="1:14" x14ac:dyDescent="0.3">
      <c r="A1701" s="1">
        <v>41166</v>
      </c>
      <c r="B1701">
        <v>20.77</v>
      </c>
      <c r="D1701">
        <f t="shared" si="208"/>
        <v>5</v>
      </c>
      <c r="E1701" s="1">
        <f t="shared" si="209"/>
        <v>41159</v>
      </c>
      <c r="F1701" s="1">
        <f t="shared" si="210"/>
        <v>41158</v>
      </c>
      <c r="G1701" s="1">
        <f t="shared" si="211"/>
        <v>41157</v>
      </c>
      <c r="H1701" s="1">
        <f t="shared" si="212"/>
        <v>41156</v>
      </c>
      <c r="I1701" s="2">
        <f>IF(SUMIFS($B$2:$B$3564,$A$2:$A$3564,"="&amp;E1701)=0,IF(SUMIFS($B$2:$B$3564,$A$2:$A$3564,"="&amp;F1701)=0,IF(SUMIFS($B$2:$B$3564,$A$2:$A$3564,"="&amp;G1701)=0,SUMIFS($B$2:$B$3564,$A$2:$A$3564,"="&amp;H1701),SUMIFS($B$2:$B$3564,$A$2:$A$3564,"="&amp;G1701)),SUMIFS($B$2:$B$3564,$A$2:$A$3564,"="&amp;F1701)),SUMIFS($B$2:$B$3564,$A$2:$A$3564,"="&amp;E1701))</f>
        <v>19.38</v>
      </c>
      <c r="K1701" s="2">
        <f>SUMIFS($J$2:$J$3564,$A$2:$A$3564,"&gt;"&amp;E1701,$A$2:$A$3564,"&lt;="&amp;A1701)</f>
        <v>19.91</v>
      </c>
      <c r="L1701" s="2">
        <f t="shared" si="213"/>
        <v>19.38</v>
      </c>
      <c r="M1701" s="2">
        <f t="shared" si="214"/>
        <v>0.97338021094927163</v>
      </c>
      <c r="N1701">
        <f t="shared" si="215"/>
        <v>4.2287519811916061</v>
      </c>
    </row>
    <row r="1702" spans="1:14" x14ac:dyDescent="0.3">
      <c r="A1702" s="1">
        <v>41169</v>
      </c>
      <c r="B1702">
        <v>20.78</v>
      </c>
      <c r="D1702">
        <f t="shared" si="208"/>
        <v>1</v>
      </c>
      <c r="E1702" s="1">
        <f t="shared" si="209"/>
        <v>41162</v>
      </c>
      <c r="F1702" s="1">
        <f t="shared" si="210"/>
        <v>41161</v>
      </c>
      <c r="G1702" s="1">
        <f t="shared" si="211"/>
        <v>41160</v>
      </c>
      <c r="H1702" s="1">
        <f t="shared" si="212"/>
        <v>41159</v>
      </c>
      <c r="I1702" s="2">
        <f>IF(SUMIFS($B$2:$B$3564,$A$2:$A$3564,"="&amp;E1702)=0,IF(SUMIFS($B$2:$B$3564,$A$2:$A$3564,"="&amp;F1702)=0,IF(SUMIFS($B$2:$B$3564,$A$2:$A$3564,"="&amp;G1702)=0,SUMIFS($B$2:$B$3564,$A$2:$A$3564,"="&amp;H1702),SUMIFS($B$2:$B$3564,$A$2:$A$3564,"="&amp;G1702)),SUMIFS($B$2:$B$3564,$A$2:$A$3564,"="&amp;F1702)),SUMIFS($B$2:$B$3564,$A$2:$A$3564,"="&amp;E1702))</f>
        <v>20.100000000000001</v>
      </c>
      <c r="K1702" s="2">
        <f>SUMIFS($J$2:$J$3564,$A$2:$A$3564,"&gt;"&amp;E1702,$A$2:$A$3564,"&lt;="&amp;A1702)</f>
        <v>0</v>
      </c>
      <c r="L1702" s="2">
        <f t="shared" si="213"/>
        <v>0</v>
      </c>
      <c r="M1702" s="2">
        <f t="shared" si="214"/>
        <v>1</v>
      </c>
      <c r="N1702">
        <f t="shared" si="215"/>
        <v>3.3271170606051248</v>
      </c>
    </row>
    <row r="1703" spans="1:14" x14ac:dyDescent="0.3">
      <c r="A1703" s="1">
        <v>41170</v>
      </c>
      <c r="B1703">
        <v>20.149999999999999</v>
      </c>
      <c r="D1703">
        <f t="shared" si="208"/>
        <v>2</v>
      </c>
      <c r="E1703" s="1">
        <f t="shared" si="209"/>
        <v>41163</v>
      </c>
      <c r="F1703" s="1">
        <f t="shared" si="210"/>
        <v>41162</v>
      </c>
      <c r="G1703" s="1">
        <f t="shared" si="211"/>
        <v>41161</v>
      </c>
      <c r="H1703" s="1">
        <f t="shared" si="212"/>
        <v>41160</v>
      </c>
      <c r="I1703" s="2">
        <f>IF(SUMIFS($B$2:$B$3564,$A$2:$A$3564,"="&amp;E1703)=0,IF(SUMIFS($B$2:$B$3564,$A$2:$A$3564,"="&amp;F1703)=0,IF(SUMIFS($B$2:$B$3564,$A$2:$A$3564,"="&amp;G1703)=0,SUMIFS($B$2:$B$3564,$A$2:$A$3564,"="&amp;H1703),SUMIFS($B$2:$B$3564,$A$2:$A$3564,"="&amp;G1703)),SUMIFS($B$2:$B$3564,$A$2:$A$3564,"="&amp;F1703)),SUMIFS($B$2:$B$3564,$A$2:$A$3564,"="&amp;E1703))</f>
        <v>20.16</v>
      </c>
      <c r="K1703" s="2">
        <f>SUMIFS($J$2:$J$3564,$A$2:$A$3564,"&gt;"&amp;E1703,$A$2:$A$3564,"&lt;="&amp;A1703)</f>
        <v>0</v>
      </c>
      <c r="L1703" s="2">
        <f t="shared" si="213"/>
        <v>0</v>
      </c>
      <c r="M1703" s="2">
        <f t="shared" si="214"/>
        <v>1</v>
      </c>
      <c r="N1703">
        <f t="shared" si="215"/>
        <v>-4.9615481047598768E-2</v>
      </c>
    </row>
    <row r="1704" spans="1:14" x14ac:dyDescent="0.3">
      <c r="A1704" s="1">
        <v>41171</v>
      </c>
      <c r="B1704">
        <v>19.690000000000001</v>
      </c>
      <c r="D1704">
        <f t="shared" si="208"/>
        <v>3</v>
      </c>
      <c r="E1704" s="1">
        <f t="shared" si="209"/>
        <v>41164</v>
      </c>
      <c r="F1704" s="1">
        <f t="shared" si="210"/>
        <v>41163</v>
      </c>
      <c r="G1704" s="1">
        <f t="shared" si="211"/>
        <v>41162</v>
      </c>
      <c r="H1704" s="1">
        <f t="shared" si="212"/>
        <v>41161</v>
      </c>
      <c r="I1704" s="2">
        <f>IF(SUMIFS($B$2:$B$3564,$A$2:$A$3564,"="&amp;E1704)=0,IF(SUMIFS($B$2:$B$3564,$A$2:$A$3564,"="&amp;F1704)=0,IF(SUMIFS($B$2:$B$3564,$A$2:$A$3564,"="&amp;G1704)=0,SUMIFS($B$2:$B$3564,$A$2:$A$3564,"="&amp;H1704),SUMIFS($B$2:$B$3564,$A$2:$A$3564,"="&amp;G1704)),SUMIFS($B$2:$B$3564,$A$2:$A$3564,"="&amp;F1704)),SUMIFS($B$2:$B$3564,$A$2:$A$3564,"="&amp;E1704))</f>
        <v>20.41</v>
      </c>
      <c r="K1704" s="2">
        <f>SUMIFS($J$2:$J$3564,$A$2:$A$3564,"&gt;"&amp;E1704,$A$2:$A$3564,"&lt;="&amp;A1704)</f>
        <v>0</v>
      </c>
      <c r="L1704" s="2">
        <f t="shared" si="213"/>
        <v>0</v>
      </c>
      <c r="M1704" s="2">
        <f t="shared" si="214"/>
        <v>1</v>
      </c>
      <c r="N1704">
        <f t="shared" si="215"/>
        <v>-3.5914084170719232</v>
      </c>
    </row>
    <row r="1705" spans="1:14" x14ac:dyDescent="0.3">
      <c r="A1705" s="1">
        <v>41172</v>
      </c>
      <c r="B1705">
        <v>19.91</v>
      </c>
      <c r="D1705">
        <f t="shared" si="208"/>
        <v>4</v>
      </c>
      <c r="E1705" s="1">
        <f t="shared" si="209"/>
        <v>41165</v>
      </c>
      <c r="F1705" s="1">
        <f t="shared" si="210"/>
        <v>41164</v>
      </c>
      <c r="G1705" s="1">
        <f t="shared" si="211"/>
        <v>41163</v>
      </c>
      <c r="H1705" s="1">
        <f t="shared" si="212"/>
        <v>41162</v>
      </c>
      <c r="I1705" s="2">
        <f>IF(SUMIFS($B$2:$B$3564,$A$2:$A$3564,"="&amp;E1705)=0,IF(SUMIFS($B$2:$B$3564,$A$2:$A$3564,"="&amp;F1705)=0,IF(SUMIFS($B$2:$B$3564,$A$2:$A$3564,"="&amp;G1705)=0,SUMIFS($B$2:$B$3564,$A$2:$A$3564,"="&amp;H1705),SUMIFS($B$2:$B$3564,$A$2:$A$3564,"="&amp;G1705)),SUMIFS($B$2:$B$3564,$A$2:$A$3564,"="&amp;F1705)),SUMIFS($B$2:$B$3564,$A$2:$A$3564,"="&amp;E1705))</f>
        <v>20.43</v>
      </c>
      <c r="K1705" s="2">
        <f>SUMIFS($J$2:$J$3564,$A$2:$A$3564,"&gt;"&amp;E1705,$A$2:$A$3564,"&lt;="&amp;A1705)</f>
        <v>0</v>
      </c>
      <c r="L1705" s="2">
        <f t="shared" si="213"/>
        <v>0</v>
      </c>
      <c r="M1705" s="2">
        <f t="shared" si="214"/>
        <v>1</v>
      </c>
      <c r="N1705">
        <f t="shared" si="215"/>
        <v>-2.5782290753425778</v>
      </c>
    </row>
    <row r="1706" spans="1:14" x14ac:dyDescent="0.3">
      <c r="A1706" s="1">
        <v>41173</v>
      </c>
      <c r="B1706">
        <v>20.07</v>
      </c>
      <c r="D1706">
        <f t="shared" si="208"/>
        <v>5</v>
      </c>
      <c r="E1706" s="1">
        <f t="shared" si="209"/>
        <v>41166</v>
      </c>
      <c r="F1706" s="1">
        <f t="shared" si="210"/>
        <v>41165</v>
      </c>
      <c r="G1706" s="1">
        <f t="shared" si="211"/>
        <v>41164</v>
      </c>
      <c r="H1706" s="1">
        <f t="shared" si="212"/>
        <v>41163</v>
      </c>
      <c r="I1706" s="2">
        <f>IF(SUMIFS($B$2:$B$3564,$A$2:$A$3564,"="&amp;E1706)=0,IF(SUMIFS($B$2:$B$3564,$A$2:$A$3564,"="&amp;F1706)=0,IF(SUMIFS($B$2:$B$3564,$A$2:$A$3564,"="&amp;G1706)=0,SUMIFS($B$2:$B$3564,$A$2:$A$3564,"="&amp;H1706),SUMIFS($B$2:$B$3564,$A$2:$A$3564,"="&amp;G1706)),SUMIFS($B$2:$B$3564,$A$2:$A$3564,"="&amp;F1706)),SUMIFS($B$2:$B$3564,$A$2:$A$3564,"="&amp;E1706))</f>
        <v>20.77</v>
      </c>
      <c r="K1706" s="2">
        <f>SUMIFS($J$2:$J$3564,$A$2:$A$3564,"&gt;"&amp;E1706,$A$2:$A$3564,"&lt;="&amp;A1706)</f>
        <v>0</v>
      </c>
      <c r="L1706" s="2">
        <f t="shared" si="213"/>
        <v>0</v>
      </c>
      <c r="M1706" s="2">
        <f t="shared" si="214"/>
        <v>1</v>
      </c>
      <c r="N1706">
        <f t="shared" si="215"/>
        <v>-3.4283475079774113</v>
      </c>
    </row>
    <row r="1707" spans="1:14" x14ac:dyDescent="0.3">
      <c r="A1707" s="1">
        <v>41176</v>
      </c>
      <c r="B1707">
        <v>20.27</v>
      </c>
      <c r="D1707">
        <f t="shared" si="208"/>
        <v>1</v>
      </c>
      <c r="E1707" s="1">
        <f t="shared" si="209"/>
        <v>41169</v>
      </c>
      <c r="F1707" s="1">
        <f t="shared" si="210"/>
        <v>41168</v>
      </c>
      <c r="G1707" s="1">
        <f t="shared" si="211"/>
        <v>41167</v>
      </c>
      <c r="H1707" s="1">
        <f t="shared" si="212"/>
        <v>41166</v>
      </c>
      <c r="I1707" s="2">
        <f>IF(SUMIFS($B$2:$B$3564,$A$2:$A$3564,"="&amp;E1707)=0,IF(SUMIFS($B$2:$B$3564,$A$2:$A$3564,"="&amp;F1707)=0,IF(SUMIFS($B$2:$B$3564,$A$2:$A$3564,"="&amp;G1707)=0,SUMIFS($B$2:$B$3564,$A$2:$A$3564,"="&amp;H1707),SUMIFS($B$2:$B$3564,$A$2:$A$3564,"="&amp;G1707)),SUMIFS($B$2:$B$3564,$A$2:$A$3564,"="&amp;F1707)),SUMIFS($B$2:$B$3564,$A$2:$A$3564,"="&amp;E1707))</f>
        <v>20.78</v>
      </c>
      <c r="K1707" s="2">
        <f>SUMIFS($J$2:$J$3564,$A$2:$A$3564,"&gt;"&amp;E1707,$A$2:$A$3564,"&lt;="&amp;A1707)</f>
        <v>0</v>
      </c>
      <c r="L1707" s="2">
        <f t="shared" si="213"/>
        <v>0</v>
      </c>
      <c r="M1707" s="2">
        <f t="shared" si="214"/>
        <v>1</v>
      </c>
      <c r="N1707">
        <f t="shared" si="215"/>
        <v>-2.4849025207172746</v>
      </c>
    </row>
    <row r="1708" spans="1:14" x14ac:dyDescent="0.3">
      <c r="A1708" s="1">
        <v>41177</v>
      </c>
      <c r="B1708">
        <v>20.72</v>
      </c>
      <c r="D1708">
        <f t="shared" si="208"/>
        <v>2</v>
      </c>
      <c r="E1708" s="1">
        <f t="shared" si="209"/>
        <v>41170</v>
      </c>
      <c r="F1708" s="1">
        <f t="shared" si="210"/>
        <v>41169</v>
      </c>
      <c r="G1708" s="1">
        <f t="shared" si="211"/>
        <v>41168</v>
      </c>
      <c r="H1708" s="1">
        <f t="shared" si="212"/>
        <v>41167</v>
      </c>
      <c r="I1708" s="2">
        <f>IF(SUMIFS($B$2:$B$3564,$A$2:$A$3564,"="&amp;E1708)=0,IF(SUMIFS($B$2:$B$3564,$A$2:$A$3564,"="&amp;F1708)=0,IF(SUMIFS($B$2:$B$3564,$A$2:$A$3564,"="&amp;G1708)=0,SUMIFS($B$2:$B$3564,$A$2:$A$3564,"="&amp;H1708),SUMIFS($B$2:$B$3564,$A$2:$A$3564,"="&amp;G1708)),SUMIFS($B$2:$B$3564,$A$2:$A$3564,"="&amp;F1708)),SUMIFS($B$2:$B$3564,$A$2:$A$3564,"="&amp;E1708))</f>
        <v>20.149999999999999</v>
      </c>
      <c r="K1708" s="2">
        <f>SUMIFS($J$2:$J$3564,$A$2:$A$3564,"&gt;"&amp;E1708,$A$2:$A$3564,"&lt;="&amp;A1708)</f>
        <v>0</v>
      </c>
      <c r="L1708" s="2">
        <f t="shared" si="213"/>
        <v>0</v>
      </c>
      <c r="M1708" s="2">
        <f t="shared" si="214"/>
        <v>1</v>
      </c>
      <c r="N1708">
        <f t="shared" si="215"/>
        <v>2.7895128998590297</v>
      </c>
    </row>
    <row r="1709" spans="1:14" x14ac:dyDescent="0.3">
      <c r="A1709" s="1">
        <v>41178</v>
      </c>
      <c r="B1709">
        <v>20.38</v>
      </c>
      <c r="D1709">
        <f t="shared" si="208"/>
        <v>3</v>
      </c>
      <c r="E1709" s="1">
        <f t="shared" si="209"/>
        <v>41171</v>
      </c>
      <c r="F1709" s="1">
        <f t="shared" si="210"/>
        <v>41170</v>
      </c>
      <c r="G1709" s="1">
        <f t="shared" si="211"/>
        <v>41169</v>
      </c>
      <c r="H1709" s="1">
        <f t="shared" si="212"/>
        <v>41168</v>
      </c>
      <c r="I1709" s="2">
        <f>IF(SUMIFS($B$2:$B$3564,$A$2:$A$3564,"="&amp;E1709)=0,IF(SUMIFS($B$2:$B$3564,$A$2:$A$3564,"="&amp;F1709)=0,IF(SUMIFS($B$2:$B$3564,$A$2:$A$3564,"="&amp;G1709)=0,SUMIFS($B$2:$B$3564,$A$2:$A$3564,"="&amp;H1709),SUMIFS($B$2:$B$3564,$A$2:$A$3564,"="&amp;G1709)),SUMIFS($B$2:$B$3564,$A$2:$A$3564,"="&amp;F1709)),SUMIFS($B$2:$B$3564,$A$2:$A$3564,"="&amp;E1709))</f>
        <v>19.690000000000001</v>
      </c>
      <c r="K1709" s="2">
        <f>SUMIFS($J$2:$J$3564,$A$2:$A$3564,"&gt;"&amp;E1709,$A$2:$A$3564,"&lt;="&amp;A1709)</f>
        <v>0</v>
      </c>
      <c r="L1709" s="2">
        <f t="shared" si="213"/>
        <v>0</v>
      </c>
      <c r="M1709" s="2">
        <f t="shared" si="214"/>
        <v>1</v>
      </c>
      <c r="N1709">
        <f t="shared" si="215"/>
        <v>3.4443135143544454</v>
      </c>
    </row>
    <row r="1710" spans="1:14" x14ac:dyDescent="0.3">
      <c r="A1710" s="1">
        <v>41179</v>
      </c>
      <c r="B1710">
        <v>20.39</v>
      </c>
      <c r="D1710">
        <f t="shared" si="208"/>
        <v>4</v>
      </c>
      <c r="E1710" s="1">
        <f t="shared" si="209"/>
        <v>41172</v>
      </c>
      <c r="F1710" s="1">
        <f t="shared" si="210"/>
        <v>41171</v>
      </c>
      <c r="G1710" s="1">
        <f t="shared" si="211"/>
        <v>41170</v>
      </c>
      <c r="H1710" s="1">
        <f t="shared" si="212"/>
        <v>41169</v>
      </c>
      <c r="I1710" s="2">
        <f>IF(SUMIFS($B$2:$B$3564,$A$2:$A$3564,"="&amp;E1710)=0,IF(SUMIFS($B$2:$B$3564,$A$2:$A$3564,"="&amp;F1710)=0,IF(SUMIFS($B$2:$B$3564,$A$2:$A$3564,"="&amp;G1710)=0,SUMIFS($B$2:$B$3564,$A$2:$A$3564,"="&amp;H1710),SUMIFS($B$2:$B$3564,$A$2:$A$3564,"="&amp;G1710)),SUMIFS($B$2:$B$3564,$A$2:$A$3564,"="&amp;F1710)),SUMIFS($B$2:$B$3564,$A$2:$A$3564,"="&amp;E1710))</f>
        <v>19.91</v>
      </c>
      <c r="K1710" s="2">
        <f>SUMIFS($J$2:$J$3564,$A$2:$A$3564,"&gt;"&amp;E1710,$A$2:$A$3564,"&lt;="&amp;A1710)</f>
        <v>0</v>
      </c>
      <c r="L1710" s="2">
        <f t="shared" si="213"/>
        <v>0</v>
      </c>
      <c r="M1710" s="2">
        <f t="shared" si="214"/>
        <v>1</v>
      </c>
      <c r="N1710">
        <f t="shared" si="215"/>
        <v>2.3822466510258944</v>
      </c>
    </row>
    <row r="1711" spans="1:14" x14ac:dyDescent="0.3">
      <c r="A1711" s="1">
        <v>41180</v>
      </c>
      <c r="B1711">
        <v>20.420000000000002</v>
      </c>
      <c r="D1711">
        <f t="shared" si="208"/>
        <v>5</v>
      </c>
      <c r="E1711" s="1">
        <f t="shared" si="209"/>
        <v>41173</v>
      </c>
      <c r="F1711" s="1">
        <f t="shared" si="210"/>
        <v>41172</v>
      </c>
      <c r="G1711" s="1">
        <f t="shared" si="211"/>
        <v>41171</v>
      </c>
      <c r="H1711" s="1">
        <f t="shared" si="212"/>
        <v>41170</v>
      </c>
      <c r="I1711" s="2">
        <f>IF(SUMIFS($B$2:$B$3564,$A$2:$A$3564,"="&amp;E1711)=0,IF(SUMIFS($B$2:$B$3564,$A$2:$A$3564,"="&amp;F1711)=0,IF(SUMIFS($B$2:$B$3564,$A$2:$A$3564,"="&amp;G1711)=0,SUMIFS($B$2:$B$3564,$A$2:$A$3564,"="&amp;H1711),SUMIFS($B$2:$B$3564,$A$2:$A$3564,"="&amp;G1711)),SUMIFS($B$2:$B$3564,$A$2:$A$3564,"="&amp;F1711)),SUMIFS($B$2:$B$3564,$A$2:$A$3564,"="&amp;E1711))</f>
        <v>20.07</v>
      </c>
      <c r="K1711" s="2">
        <f>SUMIFS($J$2:$J$3564,$A$2:$A$3564,"&gt;"&amp;E1711,$A$2:$A$3564,"&lt;="&amp;A1711)</f>
        <v>0</v>
      </c>
      <c r="L1711" s="2">
        <f t="shared" si="213"/>
        <v>0</v>
      </c>
      <c r="M1711" s="2">
        <f t="shared" si="214"/>
        <v>1</v>
      </c>
      <c r="N1711">
        <f t="shared" si="215"/>
        <v>1.728864992827275</v>
      </c>
    </row>
    <row r="1712" spans="1:14" x14ac:dyDescent="0.3">
      <c r="A1712" s="1">
        <v>41183</v>
      </c>
      <c r="B1712">
        <v>21.13</v>
      </c>
      <c r="D1712">
        <f t="shared" si="208"/>
        <v>1</v>
      </c>
      <c r="E1712" s="1">
        <f t="shared" si="209"/>
        <v>41176</v>
      </c>
      <c r="F1712" s="1">
        <f t="shared" si="210"/>
        <v>41175</v>
      </c>
      <c r="G1712" s="1">
        <f t="shared" si="211"/>
        <v>41174</v>
      </c>
      <c r="H1712" s="1">
        <f t="shared" si="212"/>
        <v>41173</v>
      </c>
      <c r="I1712" s="2">
        <f>IF(SUMIFS($B$2:$B$3564,$A$2:$A$3564,"="&amp;E1712)=0,IF(SUMIFS($B$2:$B$3564,$A$2:$A$3564,"="&amp;F1712)=0,IF(SUMIFS($B$2:$B$3564,$A$2:$A$3564,"="&amp;G1712)=0,SUMIFS($B$2:$B$3564,$A$2:$A$3564,"="&amp;H1712),SUMIFS($B$2:$B$3564,$A$2:$A$3564,"="&amp;G1712)),SUMIFS($B$2:$B$3564,$A$2:$A$3564,"="&amp;F1712)),SUMIFS($B$2:$B$3564,$A$2:$A$3564,"="&amp;E1712))</f>
        <v>20.27</v>
      </c>
      <c r="K1712" s="2">
        <f>SUMIFS($J$2:$J$3564,$A$2:$A$3564,"&gt;"&amp;E1712,$A$2:$A$3564,"&lt;="&amp;A1712)</f>
        <v>0</v>
      </c>
      <c r="L1712" s="2">
        <f t="shared" si="213"/>
        <v>0</v>
      </c>
      <c r="M1712" s="2">
        <f t="shared" si="214"/>
        <v>1</v>
      </c>
      <c r="N1712">
        <f t="shared" si="215"/>
        <v>4.1551871164056582</v>
      </c>
    </row>
    <row r="1713" spans="1:14" x14ac:dyDescent="0.3">
      <c r="A1713" s="1">
        <v>41184</v>
      </c>
      <c r="B1713">
        <v>21.59</v>
      </c>
      <c r="D1713">
        <f t="shared" si="208"/>
        <v>2</v>
      </c>
      <c r="E1713" s="1">
        <f t="shared" si="209"/>
        <v>41177</v>
      </c>
      <c r="F1713" s="1">
        <f t="shared" si="210"/>
        <v>41176</v>
      </c>
      <c r="G1713" s="1">
        <f t="shared" si="211"/>
        <v>41175</v>
      </c>
      <c r="H1713" s="1">
        <f t="shared" si="212"/>
        <v>41174</v>
      </c>
      <c r="I1713" s="2">
        <f>IF(SUMIFS($B$2:$B$3564,$A$2:$A$3564,"="&amp;E1713)=0,IF(SUMIFS($B$2:$B$3564,$A$2:$A$3564,"="&amp;F1713)=0,IF(SUMIFS($B$2:$B$3564,$A$2:$A$3564,"="&amp;G1713)=0,SUMIFS($B$2:$B$3564,$A$2:$A$3564,"="&amp;H1713),SUMIFS($B$2:$B$3564,$A$2:$A$3564,"="&amp;G1713)),SUMIFS($B$2:$B$3564,$A$2:$A$3564,"="&amp;F1713)),SUMIFS($B$2:$B$3564,$A$2:$A$3564,"="&amp;E1713))</f>
        <v>20.72</v>
      </c>
      <c r="K1713" s="2">
        <f>SUMIFS($J$2:$J$3564,$A$2:$A$3564,"&gt;"&amp;E1713,$A$2:$A$3564,"&lt;="&amp;A1713)</f>
        <v>0</v>
      </c>
      <c r="L1713" s="2">
        <f t="shared" si="213"/>
        <v>0</v>
      </c>
      <c r="M1713" s="2">
        <f t="shared" si="214"/>
        <v>1</v>
      </c>
      <c r="N1713">
        <f t="shared" si="215"/>
        <v>4.1130827135433732</v>
      </c>
    </row>
    <row r="1714" spans="1:14" x14ac:dyDescent="0.3">
      <c r="A1714" s="1">
        <v>41185</v>
      </c>
      <c r="B1714">
        <v>21.58</v>
      </c>
      <c r="D1714">
        <f t="shared" si="208"/>
        <v>3</v>
      </c>
      <c r="E1714" s="1">
        <f t="shared" si="209"/>
        <v>41178</v>
      </c>
      <c r="F1714" s="1">
        <f t="shared" si="210"/>
        <v>41177</v>
      </c>
      <c r="G1714" s="1">
        <f t="shared" si="211"/>
        <v>41176</v>
      </c>
      <c r="H1714" s="1">
        <f t="shared" si="212"/>
        <v>41175</v>
      </c>
      <c r="I1714" s="2">
        <f>IF(SUMIFS($B$2:$B$3564,$A$2:$A$3564,"="&amp;E1714)=0,IF(SUMIFS($B$2:$B$3564,$A$2:$A$3564,"="&amp;F1714)=0,IF(SUMIFS($B$2:$B$3564,$A$2:$A$3564,"="&amp;G1714)=0,SUMIFS($B$2:$B$3564,$A$2:$A$3564,"="&amp;H1714),SUMIFS($B$2:$B$3564,$A$2:$A$3564,"="&amp;G1714)),SUMIFS($B$2:$B$3564,$A$2:$A$3564,"="&amp;F1714)),SUMIFS($B$2:$B$3564,$A$2:$A$3564,"="&amp;E1714))</f>
        <v>20.38</v>
      </c>
      <c r="K1714" s="2">
        <f>SUMIFS($J$2:$J$3564,$A$2:$A$3564,"&gt;"&amp;E1714,$A$2:$A$3564,"&lt;="&amp;A1714)</f>
        <v>0</v>
      </c>
      <c r="L1714" s="2">
        <f t="shared" si="213"/>
        <v>0</v>
      </c>
      <c r="M1714" s="2">
        <f t="shared" si="214"/>
        <v>1</v>
      </c>
      <c r="N1714">
        <f t="shared" si="215"/>
        <v>5.7212932035409843</v>
      </c>
    </row>
    <row r="1715" spans="1:14" x14ac:dyDescent="0.3">
      <c r="A1715" s="1">
        <v>41186</v>
      </c>
      <c r="B1715">
        <v>21.6</v>
      </c>
      <c r="D1715">
        <f t="shared" si="208"/>
        <v>4</v>
      </c>
      <c r="E1715" s="1">
        <f t="shared" si="209"/>
        <v>41179</v>
      </c>
      <c r="F1715" s="1">
        <f t="shared" si="210"/>
        <v>41178</v>
      </c>
      <c r="G1715" s="1">
        <f t="shared" si="211"/>
        <v>41177</v>
      </c>
      <c r="H1715" s="1">
        <f t="shared" si="212"/>
        <v>41176</v>
      </c>
      <c r="I1715" s="2">
        <f>IF(SUMIFS($B$2:$B$3564,$A$2:$A$3564,"="&amp;E1715)=0,IF(SUMIFS($B$2:$B$3564,$A$2:$A$3564,"="&amp;F1715)=0,IF(SUMIFS($B$2:$B$3564,$A$2:$A$3564,"="&amp;G1715)=0,SUMIFS($B$2:$B$3564,$A$2:$A$3564,"="&amp;H1715),SUMIFS($B$2:$B$3564,$A$2:$A$3564,"="&amp;G1715)),SUMIFS($B$2:$B$3564,$A$2:$A$3564,"="&amp;F1715)),SUMIFS($B$2:$B$3564,$A$2:$A$3564,"="&amp;E1715))</f>
        <v>20.39</v>
      </c>
      <c r="K1715" s="2">
        <f>SUMIFS($J$2:$J$3564,$A$2:$A$3564,"&gt;"&amp;E1715,$A$2:$A$3564,"&lt;="&amp;A1715)</f>
        <v>0</v>
      </c>
      <c r="L1715" s="2">
        <f t="shared" si="213"/>
        <v>0</v>
      </c>
      <c r="M1715" s="2">
        <f t="shared" si="214"/>
        <v>1</v>
      </c>
      <c r="N1715">
        <f t="shared" si="215"/>
        <v>5.7648730103755481</v>
      </c>
    </row>
    <row r="1716" spans="1:14" x14ac:dyDescent="0.3">
      <c r="A1716" s="1">
        <v>41187</v>
      </c>
      <c r="B1716">
        <v>21.54</v>
      </c>
      <c r="D1716">
        <f t="shared" si="208"/>
        <v>5</v>
      </c>
      <c r="E1716" s="1">
        <f t="shared" si="209"/>
        <v>41180</v>
      </c>
      <c r="F1716" s="1">
        <f t="shared" si="210"/>
        <v>41179</v>
      </c>
      <c r="G1716" s="1">
        <f t="shared" si="211"/>
        <v>41178</v>
      </c>
      <c r="H1716" s="1">
        <f t="shared" si="212"/>
        <v>41177</v>
      </c>
      <c r="I1716" s="2">
        <f>IF(SUMIFS($B$2:$B$3564,$A$2:$A$3564,"="&amp;E1716)=0,IF(SUMIFS($B$2:$B$3564,$A$2:$A$3564,"="&amp;F1716)=0,IF(SUMIFS($B$2:$B$3564,$A$2:$A$3564,"="&amp;G1716)=0,SUMIFS($B$2:$B$3564,$A$2:$A$3564,"="&amp;H1716),SUMIFS($B$2:$B$3564,$A$2:$A$3564,"="&amp;G1716)),SUMIFS($B$2:$B$3564,$A$2:$A$3564,"="&amp;F1716)),SUMIFS($B$2:$B$3564,$A$2:$A$3564,"="&amp;E1716))</f>
        <v>20.420000000000002</v>
      </c>
      <c r="K1716" s="2">
        <f>SUMIFS($J$2:$J$3564,$A$2:$A$3564,"&gt;"&amp;E1716,$A$2:$A$3564,"&lt;="&amp;A1716)</f>
        <v>0</v>
      </c>
      <c r="L1716" s="2">
        <f t="shared" si="213"/>
        <v>0</v>
      </c>
      <c r="M1716" s="2">
        <f t="shared" si="214"/>
        <v>1</v>
      </c>
      <c r="N1716">
        <f t="shared" si="215"/>
        <v>5.3396858991722942</v>
      </c>
    </row>
    <row r="1717" spans="1:14" x14ac:dyDescent="0.3">
      <c r="A1717" s="1">
        <v>41190</v>
      </c>
      <c r="B1717">
        <v>21.42</v>
      </c>
      <c r="D1717">
        <f t="shared" si="208"/>
        <v>1</v>
      </c>
      <c r="E1717" s="1">
        <f t="shared" si="209"/>
        <v>41183</v>
      </c>
      <c r="F1717" s="1">
        <f t="shared" si="210"/>
        <v>41182</v>
      </c>
      <c r="G1717" s="1">
        <f t="shared" si="211"/>
        <v>41181</v>
      </c>
      <c r="H1717" s="1">
        <f t="shared" si="212"/>
        <v>41180</v>
      </c>
      <c r="I1717" s="2">
        <f>IF(SUMIFS($B$2:$B$3564,$A$2:$A$3564,"="&amp;E1717)=0,IF(SUMIFS($B$2:$B$3564,$A$2:$A$3564,"="&amp;F1717)=0,IF(SUMIFS($B$2:$B$3564,$A$2:$A$3564,"="&amp;G1717)=0,SUMIFS($B$2:$B$3564,$A$2:$A$3564,"="&amp;H1717),SUMIFS($B$2:$B$3564,$A$2:$A$3564,"="&amp;G1717)),SUMIFS($B$2:$B$3564,$A$2:$A$3564,"="&amp;F1717)),SUMIFS($B$2:$B$3564,$A$2:$A$3564,"="&amp;E1717))</f>
        <v>21.13</v>
      </c>
      <c r="K1717" s="2">
        <f>SUMIFS($J$2:$J$3564,$A$2:$A$3564,"&gt;"&amp;E1717,$A$2:$A$3564,"&lt;="&amp;A1717)</f>
        <v>0</v>
      </c>
      <c r="L1717" s="2">
        <f t="shared" si="213"/>
        <v>0</v>
      </c>
      <c r="M1717" s="2">
        <f t="shared" si="214"/>
        <v>1</v>
      </c>
      <c r="N1717">
        <f t="shared" si="215"/>
        <v>1.3631233391637485</v>
      </c>
    </row>
    <row r="1718" spans="1:14" x14ac:dyDescent="0.3">
      <c r="A1718" s="1">
        <v>41191</v>
      </c>
      <c r="B1718">
        <v>21.47</v>
      </c>
      <c r="D1718">
        <f t="shared" si="208"/>
        <v>2</v>
      </c>
      <c r="E1718" s="1">
        <f t="shared" si="209"/>
        <v>41184</v>
      </c>
      <c r="F1718" s="1">
        <f t="shared" si="210"/>
        <v>41183</v>
      </c>
      <c r="G1718" s="1">
        <f t="shared" si="211"/>
        <v>41182</v>
      </c>
      <c r="H1718" s="1">
        <f t="shared" si="212"/>
        <v>41181</v>
      </c>
      <c r="I1718" s="2">
        <f>IF(SUMIFS($B$2:$B$3564,$A$2:$A$3564,"="&amp;E1718)=0,IF(SUMIFS($B$2:$B$3564,$A$2:$A$3564,"="&amp;F1718)=0,IF(SUMIFS($B$2:$B$3564,$A$2:$A$3564,"="&amp;G1718)=0,SUMIFS($B$2:$B$3564,$A$2:$A$3564,"="&amp;H1718),SUMIFS($B$2:$B$3564,$A$2:$A$3564,"="&amp;G1718)),SUMIFS($B$2:$B$3564,$A$2:$A$3564,"="&amp;F1718)),SUMIFS($B$2:$B$3564,$A$2:$A$3564,"="&amp;E1718))</f>
        <v>21.59</v>
      </c>
      <c r="K1718" s="2">
        <f>SUMIFS($J$2:$J$3564,$A$2:$A$3564,"&gt;"&amp;E1718,$A$2:$A$3564,"&lt;="&amp;A1718)</f>
        <v>0</v>
      </c>
      <c r="L1718" s="2">
        <f t="shared" si="213"/>
        <v>0</v>
      </c>
      <c r="M1718" s="2">
        <f t="shared" si="214"/>
        <v>1</v>
      </c>
      <c r="N1718">
        <f t="shared" si="215"/>
        <v>-0.55736326360263799</v>
      </c>
    </row>
    <row r="1719" spans="1:14" x14ac:dyDescent="0.3">
      <c r="A1719" s="1">
        <v>41192</v>
      </c>
      <c r="B1719">
        <v>21.26</v>
      </c>
      <c r="D1719">
        <f t="shared" si="208"/>
        <v>3</v>
      </c>
      <c r="E1719" s="1">
        <f t="shared" si="209"/>
        <v>41185</v>
      </c>
      <c r="F1719" s="1">
        <f t="shared" si="210"/>
        <v>41184</v>
      </c>
      <c r="G1719" s="1">
        <f t="shared" si="211"/>
        <v>41183</v>
      </c>
      <c r="H1719" s="1">
        <f t="shared" si="212"/>
        <v>41182</v>
      </c>
      <c r="I1719" s="2">
        <f>IF(SUMIFS($B$2:$B$3564,$A$2:$A$3564,"="&amp;E1719)=0,IF(SUMIFS($B$2:$B$3564,$A$2:$A$3564,"="&amp;F1719)=0,IF(SUMIFS($B$2:$B$3564,$A$2:$A$3564,"="&amp;G1719)=0,SUMIFS($B$2:$B$3564,$A$2:$A$3564,"="&amp;H1719),SUMIFS($B$2:$B$3564,$A$2:$A$3564,"="&amp;G1719)),SUMIFS($B$2:$B$3564,$A$2:$A$3564,"="&amp;F1719)),SUMIFS($B$2:$B$3564,$A$2:$A$3564,"="&amp;E1719))</f>
        <v>21.58</v>
      </c>
      <c r="K1719" s="2">
        <f>SUMIFS($J$2:$J$3564,$A$2:$A$3564,"&gt;"&amp;E1719,$A$2:$A$3564,"&lt;="&amp;A1719)</f>
        <v>0</v>
      </c>
      <c r="L1719" s="2">
        <f t="shared" si="213"/>
        <v>0</v>
      </c>
      <c r="M1719" s="2">
        <f t="shared" si="214"/>
        <v>1</v>
      </c>
      <c r="N1719">
        <f t="shared" si="215"/>
        <v>-1.4939586916186598</v>
      </c>
    </row>
    <row r="1720" spans="1:14" x14ac:dyDescent="0.3">
      <c r="A1720" s="1">
        <v>41193</v>
      </c>
      <c r="B1720">
        <v>20.45</v>
      </c>
      <c r="D1720">
        <f t="shared" si="208"/>
        <v>4</v>
      </c>
      <c r="E1720" s="1">
        <f t="shared" si="209"/>
        <v>41186</v>
      </c>
      <c r="F1720" s="1">
        <f t="shared" si="210"/>
        <v>41185</v>
      </c>
      <c r="G1720" s="1">
        <f t="shared" si="211"/>
        <v>41184</v>
      </c>
      <c r="H1720" s="1">
        <f t="shared" si="212"/>
        <v>41183</v>
      </c>
      <c r="I1720" s="2">
        <f>IF(SUMIFS($B$2:$B$3564,$A$2:$A$3564,"="&amp;E1720)=0,IF(SUMIFS($B$2:$B$3564,$A$2:$A$3564,"="&amp;F1720)=0,IF(SUMIFS($B$2:$B$3564,$A$2:$A$3564,"="&amp;G1720)=0,SUMIFS($B$2:$B$3564,$A$2:$A$3564,"="&amp;H1720),SUMIFS($B$2:$B$3564,$A$2:$A$3564,"="&amp;G1720)),SUMIFS($B$2:$B$3564,$A$2:$A$3564,"="&amp;F1720)),SUMIFS($B$2:$B$3564,$A$2:$A$3564,"="&amp;E1720))</f>
        <v>21.6</v>
      </c>
      <c r="K1720" s="2">
        <f>SUMIFS($J$2:$J$3564,$A$2:$A$3564,"&gt;"&amp;E1720,$A$2:$A$3564,"&lt;="&amp;A1720)</f>
        <v>0</v>
      </c>
      <c r="L1720" s="2">
        <f t="shared" si="213"/>
        <v>0</v>
      </c>
      <c r="M1720" s="2">
        <f t="shared" si="214"/>
        <v>1</v>
      </c>
      <c r="N1720">
        <f t="shared" si="215"/>
        <v>-5.4710432201308636</v>
      </c>
    </row>
    <row r="1721" spans="1:14" x14ac:dyDescent="0.3">
      <c r="A1721" s="1">
        <v>41194</v>
      </c>
      <c r="B1721">
        <v>20.05</v>
      </c>
      <c r="D1721">
        <f t="shared" si="208"/>
        <v>5</v>
      </c>
      <c r="E1721" s="1">
        <f t="shared" si="209"/>
        <v>41187</v>
      </c>
      <c r="F1721" s="1">
        <f t="shared" si="210"/>
        <v>41186</v>
      </c>
      <c r="G1721" s="1">
        <f t="shared" si="211"/>
        <v>41185</v>
      </c>
      <c r="H1721" s="1">
        <f t="shared" si="212"/>
        <v>41184</v>
      </c>
      <c r="I1721" s="2">
        <f>IF(SUMIFS($B$2:$B$3564,$A$2:$A$3564,"="&amp;E1721)=0,IF(SUMIFS($B$2:$B$3564,$A$2:$A$3564,"="&amp;F1721)=0,IF(SUMIFS($B$2:$B$3564,$A$2:$A$3564,"="&amp;G1721)=0,SUMIFS($B$2:$B$3564,$A$2:$A$3564,"="&amp;H1721),SUMIFS($B$2:$B$3564,$A$2:$A$3564,"="&amp;G1721)),SUMIFS($B$2:$B$3564,$A$2:$A$3564,"="&amp;F1721)),SUMIFS($B$2:$B$3564,$A$2:$A$3564,"="&amp;E1721))</f>
        <v>21.54</v>
      </c>
      <c r="K1721" s="2">
        <f>SUMIFS($J$2:$J$3564,$A$2:$A$3564,"&gt;"&amp;E1721,$A$2:$A$3564,"&lt;="&amp;A1721)</f>
        <v>0</v>
      </c>
      <c r="L1721" s="2">
        <f t="shared" si="213"/>
        <v>0</v>
      </c>
      <c r="M1721" s="2">
        <f t="shared" si="214"/>
        <v>1</v>
      </c>
      <c r="N1721">
        <f t="shared" si="215"/>
        <v>-7.1682517975664188</v>
      </c>
    </row>
    <row r="1722" spans="1:14" x14ac:dyDescent="0.3">
      <c r="A1722" s="1">
        <v>41197</v>
      </c>
      <c r="B1722">
        <v>19.850000000000001</v>
      </c>
      <c r="D1722">
        <f t="shared" si="208"/>
        <v>1</v>
      </c>
      <c r="E1722" s="1">
        <f t="shared" si="209"/>
        <v>41190</v>
      </c>
      <c r="F1722" s="1">
        <f t="shared" si="210"/>
        <v>41189</v>
      </c>
      <c r="G1722" s="1">
        <f t="shared" si="211"/>
        <v>41188</v>
      </c>
      <c r="H1722" s="1">
        <f t="shared" si="212"/>
        <v>41187</v>
      </c>
      <c r="I1722" s="2">
        <f>IF(SUMIFS($B$2:$B$3564,$A$2:$A$3564,"="&amp;E1722)=0,IF(SUMIFS($B$2:$B$3564,$A$2:$A$3564,"="&amp;F1722)=0,IF(SUMIFS($B$2:$B$3564,$A$2:$A$3564,"="&amp;G1722)=0,SUMIFS($B$2:$B$3564,$A$2:$A$3564,"="&amp;H1722),SUMIFS($B$2:$B$3564,$A$2:$A$3564,"="&amp;G1722)),SUMIFS($B$2:$B$3564,$A$2:$A$3564,"="&amp;F1722)),SUMIFS($B$2:$B$3564,$A$2:$A$3564,"="&amp;E1722))</f>
        <v>21.42</v>
      </c>
      <c r="K1722" s="2">
        <f>SUMIFS($J$2:$J$3564,$A$2:$A$3564,"&gt;"&amp;E1722,$A$2:$A$3564,"&lt;="&amp;A1722)</f>
        <v>0</v>
      </c>
      <c r="L1722" s="2">
        <f t="shared" si="213"/>
        <v>0</v>
      </c>
      <c r="M1722" s="2">
        <f t="shared" si="214"/>
        <v>1</v>
      </c>
      <c r="N1722">
        <f t="shared" si="215"/>
        <v>-7.6121057886403252</v>
      </c>
    </row>
    <row r="1723" spans="1:14" x14ac:dyDescent="0.3">
      <c r="A1723" s="1">
        <v>41198</v>
      </c>
      <c r="B1723">
        <v>20.170000000000002</v>
      </c>
      <c r="D1723">
        <f t="shared" si="208"/>
        <v>2</v>
      </c>
      <c r="E1723" s="1">
        <f t="shared" si="209"/>
        <v>41191</v>
      </c>
      <c r="F1723" s="1">
        <f t="shared" si="210"/>
        <v>41190</v>
      </c>
      <c r="G1723" s="1">
        <f t="shared" si="211"/>
        <v>41189</v>
      </c>
      <c r="H1723" s="1">
        <f t="shared" si="212"/>
        <v>41188</v>
      </c>
      <c r="I1723" s="2">
        <f>IF(SUMIFS($B$2:$B$3564,$A$2:$A$3564,"="&amp;E1723)=0,IF(SUMIFS($B$2:$B$3564,$A$2:$A$3564,"="&amp;F1723)=0,IF(SUMIFS($B$2:$B$3564,$A$2:$A$3564,"="&amp;G1723)=0,SUMIFS($B$2:$B$3564,$A$2:$A$3564,"="&amp;H1723),SUMIFS($B$2:$B$3564,$A$2:$A$3564,"="&amp;G1723)),SUMIFS($B$2:$B$3564,$A$2:$A$3564,"="&amp;F1723)),SUMIFS($B$2:$B$3564,$A$2:$A$3564,"="&amp;E1723))</f>
        <v>21.47</v>
      </c>
      <c r="K1723" s="2">
        <f>SUMIFS($J$2:$J$3564,$A$2:$A$3564,"&gt;"&amp;E1723,$A$2:$A$3564,"&lt;="&amp;A1723)</f>
        <v>0</v>
      </c>
      <c r="L1723" s="2">
        <f t="shared" si="213"/>
        <v>0</v>
      </c>
      <c r="M1723" s="2">
        <f t="shared" si="214"/>
        <v>1</v>
      </c>
      <c r="N1723">
        <f t="shared" si="215"/>
        <v>-6.2460259924569144</v>
      </c>
    </row>
    <row r="1724" spans="1:14" x14ac:dyDescent="0.3">
      <c r="A1724" s="1">
        <v>41199</v>
      </c>
      <c r="B1724">
        <v>20.11</v>
      </c>
      <c r="D1724">
        <f t="shared" si="208"/>
        <v>3</v>
      </c>
      <c r="E1724" s="1">
        <f t="shared" si="209"/>
        <v>41192</v>
      </c>
      <c r="F1724" s="1">
        <f t="shared" si="210"/>
        <v>41191</v>
      </c>
      <c r="G1724" s="1">
        <f t="shared" si="211"/>
        <v>41190</v>
      </c>
      <c r="H1724" s="1">
        <f t="shared" si="212"/>
        <v>41189</v>
      </c>
      <c r="I1724" s="2">
        <f>IF(SUMIFS($B$2:$B$3564,$A$2:$A$3564,"="&amp;E1724)=0,IF(SUMIFS($B$2:$B$3564,$A$2:$A$3564,"="&amp;F1724)=0,IF(SUMIFS($B$2:$B$3564,$A$2:$A$3564,"="&amp;G1724)=0,SUMIFS($B$2:$B$3564,$A$2:$A$3564,"="&amp;H1724),SUMIFS($B$2:$B$3564,$A$2:$A$3564,"="&amp;G1724)),SUMIFS($B$2:$B$3564,$A$2:$A$3564,"="&amp;F1724)),SUMIFS($B$2:$B$3564,$A$2:$A$3564,"="&amp;E1724))</f>
        <v>21.26</v>
      </c>
      <c r="K1724" s="2">
        <f>SUMIFS($J$2:$J$3564,$A$2:$A$3564,"&gt;"&amp;E1724,$A$2:$A$3564,"&lt;="&amp;A1724)</f>
        <v>0</v>
      </c>
      <c r="L1724" s="2">
        <f t="shared" si="213"/>
        <v>0</v>
      </c>
      <c r="M1724" s="2">
        <f t="shared" si="214"/>
        <v>1</v>
      </c>
      <c r="N1724">
        <f t="shared" si="215"/>
        <v>-5.5610169129241251</v>
      </c>
    </row>
    <row r="1725" spans="1:14" x14ac:dyDescent="0.3">
      <c r="A1725" s="1">
        <v>41200</v>
      </c>
      <c r="B1725">
        <v>19.79</v>
      </c>
      <c r="D1725">
        <f t="shared" si="208"/>
        <v>4</v>
      </c>
      <c r="E1725" s="1">
        <f t="shared" si="209"/>
        <v>41193</v>
      </c>
      <c r="F1725" s="1">
        <f t="shared" si="210"/>
        <v>41192</v>
      </c>
      <c r="G1725" s="1">
        <f t="shared" si="211"/>
        <v>41191</v>
      </c>
      <c r="H1725" s="1">
        <f t="shared" si="212"/>
        <v>41190</v>
      </c>
      <c r="I1725" s="2">
        <f>IF(SUMIFS($B$2:$B$3564,$A$2:$A$3564,"="&amp;E1725)=0,IF(SUMIFS($B$2:$B$3564,$A$2:$A$3564,"="&amp;F1725)=0,IF(SUMIFS($B$2:$B$3564,$A$2:$A$3564,"="&amp;G1725)=0,SUMIFS($B$2:$B$3564,$A$2:$A$3564,"="&amp;H1725),SUMIFS($B$2:$B$3564,$A$2:$A$3564,"="&amp;G1725)),SUMIFS($B$2:$B$3564,$A$2:$A$3564,"="&amp;F1725)),SUMIFS($B$2:$B$3564,$A$2:$A$3564,"="&amp;E1725))</f>
        <v>20.45</v>
      </c>
      <c r="K1725" s="2">
        <f>SUMIFS($J$2:$J$3564,$A$2:$A$3564,"&gt;"&amp;E1725,$A$2:$A$3564,"&lt;="&amp;A1725)</f>
        <v>0</v>
      </c>
      <c r="L1725" s="2">
        <f t="shared" si="213"/>
        <v>0</v>
      </c>
      <c r="M1725" s="2">
        <f t="shared" si="214"/>
        <v>1</v>
      </c>
      <c r="N1725">
        <f t="shared" si="215"/>
        <v>-3.2806122874336459</v>
      </c>
    </row>
    <row r="1726" spans="1:14" x14ac:dyDescent="0.3">
      <c r="A1726" s="1">
        <v>41201</v>
      </c>
      <c r="B1726">
        <v>20.23</v>
      </c>
      <c r="D1726">
        <f t="shared" si="208"/>
        <v>5</v>
      </c>
      <c r="E1726" s="1">
        <f t="shared" si="209"/>
        <v>41194</v>
      </c>
      <c r="F1726" s="1">
        <f t="shared" si="210"/>
        <v>41193</v>
      </c>
      <c r="G1726" s="1">
        <f t="shared" si="211"/>
        <v>41192</v>
      </c>
      <c r="H1726" s="1">
        <f t="shared" si="212"/>
        <v>41191</v>
      </c>
      <c r="I1726" s="2">
        <f>IF(SUMIFS($B$2:$B$3564,$A$2:$A$3564,"="&amp;E1726)=0,IF(SUMIFS($B$2:$B$3564,$A$2:$A$3564,"="&amp;F1726)=0,IF(SUMIFS($B$2:$B$3564,$A$2:$A$3564,"="&amp;G1726)=0,SUMIFS($B$2:$B$3564,$A$2:$A$3564,"="&amp;H1726),SUMIFS($B$2:$B$3564,$A$2:$A$3564,"="&amp;G1726)),SUMIFS($B$2:$B$3564,$A$2:$A$3564,"="&amp;F1726)),SUMIFS($B$2:$B$3564,$A$2:$A$3564,"="&amp;E1726))</f>
        <v>20.05</v>
      </c>
      <c r="K1726" s="2">
        <f>SUMIFS($J$2:$J$3564,$A$2:$A$3564,"&gt;"&amp;E1726,$A$2:$A$3564,"&lt;="&amp;A1726)</f>
        <v>0</v>
      </c>
      <c r="L1726" s="2">
        <f t="shared" si="213"/>
        <v>0</v>
      </c>
      <c r="M1726" s="2">
        <f t="shared" si="214"/>
        <v>1</v>
      </c>
      <c r="N1726">
        <f t="shared" si="215"/>
        <v>0.89374974270758356</v>
      </c>
    </row>
    <row r="1727" spans="1:14" x14ac:dyDescent="0.3">
      <c r="A1727" s="1">
        <v>41204</v>
      </c>
      <c r="B1727">
        <v>20.059999999999999</v>
      </c>
      <c r="D1727">
        <f t="shared" si="208"/>
        <v>1</v>
      </c>
      <c r="E1727" s="1">
        <f t="shared" si="209"/>
        <v>41197</v>
      </c>
      <c r="F1727" s="1">
        <f t="shared" si="210"/>
        <v>41196</v>
      </c>
      <c r="G1727" s="1">
        <f t="shared" si="211"/>
        <v>41195</v>
      </c>
      <c r="H1727" s="1">
        <f t="shared" si="212"/>
        <v>41194</v>
      </c>
      <c r="I1727" s="2">
        <f>IF(SUMIFS($B$2:$B$3564,$A$2:$A$3564,"="&amp;E1727)=0,IF(SUMIFS($B$2:$B$3564,$A$2:$A$3564,"="&amp;F1727)=0,IF(SUMIFS($B$2:$B$3564,$A$2:$A$3564,"="&amp;G1727)=0,SUMIFS($B$2:$B$3564,$A$2:$A$3564,"="&amp;H1727),SUMIFS($B$2:$B$3564,$A$2:$A$3564,"="&amp;G1727)),SUMIFS($B$2:$B$3564,$A$2:$A$3564,"="&amp;F1727)),SUMIFS($B$2:$B$3564,$A$2:$A$3564,"="&amp;E1727))</f>
        <v>19.850000000000001</v>
      </c>
      <c r="K1727" s="2">
        <f>SUMIFS($J$2:$J$3564,$A$2:$A$3564,"&gt;"&amp;E1727,$A$2:$A$3564,"&lt;="&amp;A1727)</f>
        <v>0</v>
      </c>
      <c r="L1727" s="2">
        <f t="shared" si="213"/>
        <v>0</v>
      </c>
      <c r="M1727" s="2">
        <f t="shared" si="214"/>
        <v>1</v>
      </c>
      <c r="N1727">
        <f t="shared" si="215"/>
        <v>1.0523775400589896</v>
      </c>
    </row>
    <row r="1728" spans="1:14" x14ac:dyDescent="0.3">
      <c r="A1728" s="1">
        <v>41205</v>
      </c>
      <c r="B1728">
        <v>19.649999999999999</v>
      </c>
      <c r="D1728">
        <f t="shared" si="208"/>
        <v>2</v>
      </c>
      <c r="E1728" s="1">
        <f t="shared" si="209"/>
        <v>41198</v>
      </c>
      <c r="F1728" s="1">
        <f t="shared" si="210"/>
        <v>41197</v>
      </c>
      <c r="G1728" s="1">
        <f t="shared" si="211"/>
        <v>41196</v>
      </c>
      <c r="H1728" s="1">
        <f t="shared" si="212"/>
        <v>41195</v>
      </c>
      <c r="I1728" s="2">
        <f>IF(SUMIFS($B$2:$B$3564,$A$2:$A$3564,"="&amp;E1728)=0,IF(SUMIFS($B$2:$B$3564,$A$2:$A$3564,"="&amp;F1728)=0,IF(SUMIFS($B$2:$B$3564,$A$2:$A$3564,"="&amp;G1728)=0,SUMIFS($B$2:$B$3564,$A$2:$A$3564,"="&amp;H1728),SUMIFS($B$2:$B$3564,$A$2:$A$3564,"="&amp;G1728)),SUMIFS($B$2:$B$3564,$A$2:$A$3564,"="&amp;F1728)),SUMIFS($B$2:$B$3564,$A$2:$A$3564,"="&amp;E1728))</f>
        <v>20.170000000000002</v>
      </c>
      <c r="K1728" s="2">
        <f>SUMIFS($J$2:$J$3564,$A$2:$A$3564,"&gt;"&amp;E1728,$A$2:$A$3564,"&lt;="&amp;A1728)</f>
        <v>0</v>
      </c>
      <c r="L1728" s="2">
        <f t="shared" si="213"/>
        <v>0</v>
      </c>
      <c r="M1728" s="2">
        <f t="shared" si="214"/>
        <v>1</v>
      </c>
      <c r="N1728">
        <f t="shared" si="215"/>
        <v>-2.6119013650850271</v>
      </c>
    </row>
    <row r="1729" spans="1:14" x14ac:dyDescent="0.3">
      <c r="A1729" s="1">
        <v>41206</v>
      </c>
      <c r="B1729">
        <v>19.68</v>
      </c>
      <c r="D1729">
        <f t="shared" si="208"/>
        <v>3</v>
      </c>
      <c r="E1729" s="1">
        <f t="shared" si="209"/>
        <v>41199</v>
      </c>
      <c r="F1729" s="1">
        <f t="shared" si="210"/>
        <v>41198</v>
      </c>
      <c r="G1729" s="1">
        <f t="shared" si="211"/>
        <v>41197</v>
      </c>
      <c r="H1729" s="1">
        <f t="shared" si="212"/>
        <v>41196</v>
      </c>
      <c r="I1729" s="2">
        <f>IF(SUMIFS($B$2:$B$3564,$A$2:$A$3564,"="&amp;E1729)=0,IF(SUMIFS($B$2:$B$3564,$A$2:$A$3564,"="&amp;F1729)=0,IF(SUMIFS($B$2:$B$3564,$A$2:$A$3564,"="&amp;G1729)=0,SUMIFS($B$2:$B$3564,$A$2:$A$3564,"="&amp;H1729),SUMIFS($B$2:$B$3564,$A$2:$A$3564,"="&amp;G1729)),SUMIFS($B$2:$B$3564,$A$2:$A$3564,"="&amp;F1729)),SUMIFS($B$2:$B$3564,$A$2:$A$3564,"="&amp;E1729))</f>
        <v>20.11</v>
      </c>
      <c r="K1729" s="2">
        <f>SUMIFS($J$2:$J$3564,$A$2:$A$3564,"&gt;"&amp;E1729,$A$2:$A$3564,"&lt;="&amp;A1729)</f>
        <v>0</v>
      </c>
      <c r="L1729" s="2">
        <f t="shared" si="213"/>
        <v>0</v>
      </c>
      <c r="M1729" s="2">
        <f t="shared" si="214"/>
        <v>1</v>
      </c>
      <c r="N1729">
        <f t="shared" si="215"/>
        <v>-2.1614312160453339</v>
      </c>
    </row>
    <row r="1730" spans="1:14" x14ac:dyDescent="0.3">
      <c r="A1730" s="1">
        <v>41207</v>
      </c>
      <c r="B1730">
        <v>19.53</v>
      </c>
      <c r="D1730">
        <f t="shared" si="208"/>
        <v>4</v>
      </c>
      <c r="E1730" s="1">
        <f t="shared" si="209"/>
        <v>41200</v>
      </c>
      <c r="F1730" s="1">
        <f t="shared" si="210"/>
        <v>41199</v>
      </c>
      <c r="G1730" s="1">
        <f t="shared" si="211"/>
        <v>41198</v>
      </c>
      <c r="H1730" s="1">
        <f t="shared" si="212"/>
        <v>41197</v>
      </c>
      <c r="I1730" s="2">
        <f>IF(SUMIFS($B$2:$B$3564,$A$2:$A$3564,"="&amp;E1730)=0,IF(SUMIFS($B$2:$B$3564,$A$2:$A$3564,"="&amp;F1730)=0,IF(SUMIFS($B$2:$B$3564,$A$2:$A$3564,"="&amp;G1730)=0,SUMIFS($B$2:$B$3564,$A$2:$A$3564,"="&amp;H1730),SUMIFS($B$2:$B$3564,$A$2:$A$3564,"="&amp;G1730)),SUMIFS($B$2:$B$3564,$A$2:$A$3564,"="&amp;F1730)),SUMIFS($B$2:$B$3564,$A$2:$A$3564,"="&amp;E1730))</f>
        <v>19.79</v>
      </c>
      <c r="K1730" s="2">
        <f>SUMIFS($J$2:$J$3564,$A$2:$A$3564,"&gt;"&amp;E1730,$A$2:$A$3564,"&lt;="&amp;A1730)</f>
        <v>0</v>
      </c>
      <c r="L1730" s="2">
        <f t="shared" si="213"/>
        <v>0</v>
      </c>
      <c r="M1730" s="2">
        <f t="shared" si="214"/>
        <v>1</v>
      </c>
      <c r="N1730">
        <f t="shared" si="215"/>
        <v>-1.3225014725886646</v>
      </c>
    </row>
    <row r="1731" spans="1:14" x14ac:dyDescent="0.3">
      <c r="A1731" s="1">
        <v>41208</v>
      </c>
      <c r="B1731">
        <v>19.350000000000001</v>
      </c>
      <c r="D1731">
        <f t="shared" ref="D1731:D1794" si="216">WEEKDAY(A1731,2)</f>
        <v>5</v>
      </c>
      <c r="E1731" s="1">
        <f t="shared" si="209"/>
        <v>41201</v>
      </c>
      <c r="F1731" s="1">
        <f t="shared" si="210"/>
        <v>41200</v>
      </c>
      <c r="G1731" s="1">
        <f t="shared" si="211"/>
        <v>41199</v>
      </c>
      <c r="H1731" s="1">
        <f t="shared" si="212"/>
        <v>41198</v>
      </c>
      <c r="I1731" s="2">
        <f>IF(SUMIFS($B$2:$B$3564,$A$2:$A$3564,"="&amp;E1731)=0,IF(SUMIFS($B$2:$B$3564,$A$2:$A$3564,"="&amp;F1731)=0,IF(SUMIFS($B$2:$B$3564,$A$2:$A$3564,"="&amp;G1731)=0,SUMIFS($B$2:$B$3564,$A$2:$A$3564,"="&amp;H1731),SUMIFS($B$2:$B$3564,$A$2:$A$3564,"="&amp;G1731)),SUMIFS($B$2:$B$3564,$A$2:$A$3564,"="&amp;F1731)),SUMIFS($B$2:$B$3564,$A$2:$A$3564,"="&amp;E1731))</f>
        <v>20.23</v>
      </c>
      <c r="K1731" s="2">
        <f>SUMIFS($J$2:$J$3564,$A$2:$A$3564,"&gt;"&amp;E1731,$A$2:$A$3564,"&lt;="&amp;A1731)</f>
        <v>0</v>
      </c>
      <c r="L1731" s="2">
        <f t="shared" si="213"/>
        <v>0</v>
      </c>
      <c r="M1731" s="2">
        <f t="shared" si="214"/>
        <v>1</v>
      </c>
      <c r="N1731">
        <f t="shared" si="215"/>
        <v>-4.4474231703863225</v>
      </c>
    </row>
    <row r="1732" spans="1:14" x14ac:dyDescent="0.3">
      <c r="A1732" s="1">
        <v>41211</v>
      </c>
      <c r="B1732">
        <v>19.41</v>
      </c>
      <c r="D1732">
        <f t="shared" si="216"/>
        <v>1</v>
      </c>
      <c r="E1732" s="1">
        <f t="shared" si="209"/>
        <v>41204</v>
      </c>
      <c r="F1732" s="1">
        <f t="shared" si="210"/>
        <v>41203</v>
      </c>
      <c r="G1732" s="1">
        <f t="shared" si="211"/>
        <v>41202</v>
      </c>
      <c r="H1732" s="1">
        <f t="shared" si="212"/>
        <v>41201</v>
      </c>
      <c r="I1732" s="2">
        <f>IF(SUMIFS($B$2:$B$3564,$A$2:$A$3564,"="&amp;E1732)=0,IF(SUMIFS($B$2:$B$3564,$A$2:$A$3564,"="&amp;F1732)=0,IF(SUMIFS($B$2:$B$3564,$A$2:$A$3564,"="&amp;G1732)=0,SUMIFS($B$2:$B$3564,$A$2:$A$3564,"="&amp;H1732),SUMIFS($B$2:$B$3564,$A$2:$A$3564,"="&amp;G1732)),SUMIFS($B$2:$B$3564,$A$2:$A$3564,"="&amp;F1732)),SUMIFS($B$2:$B$3564,$A$2:$A$3564,"="&amp;E1732))</f>
        <v>20.059999999999999</v>
      </c>
      <c r="K1732" s="2">
        <f>SUMIFS($J$2:$J$3564,$A$2:$A$3564,"&gt;"&amp;E1732,$A$2:$A$3564,"&lt;="&amp;A1732)</f>
        <v>0</v>
      </c>
      <c r="L1732" s="2">
        <f t="shared" si="213"/>
        <v>0</v>
      </c>
      <c r="M1732" s="2">
        <f t="shared" si="214"/>
        <v>1</v>
      </c>
      <c r="N1732">
        <f t="shared" si="215"/>
        <v>-3.2939385352870563</v>
      </c>
    </row>
    <row r="1733" spans="1:14" x14ac:dyDescent="0.3">
      <c r="A1733" s="1">
        <v>41212</v>
      </c>
      <c r="B1733">
        <v>19.559999999999999</v>
      </c>
      <c r="D1733">
        <f t="shared" si="216"/>
        <v>2</v>
      </c>
      <c r="E1733" s="1">
        <f t="shared" si="209"/>
        <v>41205</v>
      </c>
      <c r="F1733" s="1">
        <f t="shared" si="210"/>
        <v>41204</v>
      </c>
      <c r="G1733" s="1">
        <f t="shared" si="211"/>
        <v>41203</v>
      </c>
      <c r="H1733" s="1">
        <f t="shared" si="212"/>
        <v>41202</v>
      </c>
      <c r="I1733" s="2">
        <f>IF(SUMIFS($B$2:$B$3564,$A$2:$A$3564,"="&amp;E1733)=0,IF(SUMIFS($B$2:$B$3564,$A$2:$A$3564,"="&amp;F1733)=0,IF(SUMIFS($B$2:$B$3564,$A$2:$A$3564,"="&amp;G1733)=0,SUMIFS($B$2:$B$3564,$A$2:$A$3564,"="&amp;H1733),SUMIFS($B$2:$B$3564,$A$2:$A$3564,"="&amp;G1733)),SUMIFS($B$2:$B$3564,$A$2:$A$3564,"="&amp;F1733)),SUMIFS($B$2:$B$3564,$A$2:$A$3564,"="&amp;E1733))</f>
        <v>19.649999999999999</v>
      </c>
      <c r="K1733" s="2">
        <f>SUMIFS($J$2:$J$3564,$A$2:$A$3564,"&gt;"&amp;E1733,$A$2:$A$3564,"&lt;="&amp;A1733)</f>
        <v>0</v>
      </c>
      <c r="L1733" s="2">
        <f t="shared" si="213"/>
        <v>0</v>
      </c>
      <c r="M1733" s="2">
        <f t="shared" si="214"/>
        <v>1</v>
      </c>
      <c r="N1733">
        <f t="shared" si="215"/>
        <v>-0.45906737085989513</v>
      </c>
    </row>
    <row r="1734" spans="1:14" x14ac:dyDescent="0.3">
      <c r="A1734" s="1">
        <v>41213</v>
      </c>
      <c r="B1734">
        <v>19.46</v>
      </c>
      <c r="D1734">
        <f t="shared" si="216"/>
        <v>3</v>
      </c>
      <c r="E1734" s="1">
        <f t="shared" si="209"/>
        <v>41206</v>
      </c>
      <c r="F1734" s="1">
        <f t="shared" si="210"/>
        <v>41205</v>
      </c>
      <c r="G1734" s="1">
        <f t="shared" si="211"/>
        <v>41204</v>
      </c>
      <c r="H1734" s="1">
        <f t="shared" si="212"/>
        <v>41203</v>
      </c>
      <c r="I1734" s="2">
        <f>IF(SUMIFS($B$2:$B$3564,$A$2:$A$3564,"="&amp;E1734)=0,IF(SUMIFS($B$2:$B$3564,$A$2:$A$3564,"="&amp;F1734)=0,IF(SUMIFS($B$2:$B$3564,$A$2:$A$3564,"="&amp;G1734)=0,SUMIFS($B$2:$B$3564,$A$2:$A$3564,"="&amp;H1734),SUMIFS($B$2:$B$3564,$A$2:$A$3564,"="&amp;G1734)),SUMIFS($B$2:$B$3564,$A$2:$A$3564,"="&amp;F1734)),SUMIFS($B$2:$B$3564,$A$2:$A$3564,"="&amp;E1734))</f>
        <v>19.68</v>
      </c>
      <c r="K1734" s="2">
        <f>SUMIFS($J$2:$J$3564,$A$2:$A$3564,"&gt;"&amp;E1734,$A$2:$A$3564,"&lt;="&amp;A1734)</f>
        <v>0</v>
      </c>
      <c r="L1734" s="2">
        <f t="shared" si="213"/>
        <v>0</v>
      </c>
      <c r="M1734" s="2">
        <f t="shared" si="214"/>
        <v>1</v>
      </c>
      <c r="N1734">
        <f t="shared" si="215"/>
        <v>-1.1241814866248296</v>
      </c>
    </row>
    <row r="1735" spans="1:14" x14ac:dyDescent="0.3">
      <c r="A1735" s="1">
        <v>41214</v>
      </c>
      <c r="B1735">
        <v>19.38</v>
      </c>
      <c r="D1735">
        <f t="shared" si="216"/>
        <v>4</v>
      </c>
      <c r="E1735" s="1">
        <f t="shared" si="209"/>
        <v>41207</v>
      </c>
      <c r="F1735" s="1">
        <f t="shared" si="210"/>
        <v>41206</v>
      </c>
      <c r="G1735" s="1">
        <f t="shared" si="211"/>
        <v>41205</v>
      </c>
      <c r="H1735" s="1">
        <f t="shared" si="212"/>
        <v>41204</v>
      </c>
      <c r="I1735" s="2">
        <f>IF(SUMIFS($B$2:$B$3564,$A$2:$A$3564,"="&amp;E1735)=0,IF(SUMIFS($B$2:$B$3564,$A$2:$A$3564,"="&amp;F1735)=0,IF(SUMIFS($B$2:$B$3564,$A$2:$A$3564,"="&amp;G1735)=0,SUMIFS($B$2:$B$3564,$A$2:$A$3564,"="&amp;H1735),SUMIFS($B$2:$B$3564,$A$2:$A$3564,"="&amp;G1735)),SUMIFS($B$2:$B$3564,$A$2:$A$3564,"="&amp;F1735)),SUMIFS($B$2:$B$3564,$A$2:$A$3564,"="&amp;E1735))</f>
        <v>19.53</v>
      </c>
      <c r="K1735" s="2">
        <f>SUMIFS($J$2:$J$3564,$A$2:$A$3564,"&gt;"&amp;E1735,$A$2:$A$3564,"&lt;="&amp;A1735)</f>
        <v>0</v>
      </c>
      <c r="L1735" s="2">
        <f t="shared" si="213"/>
        <v>0</v>
      </c>
      <c r="M1735" s="2">
        <f t="shared" si="214"/>
        <v>1</v>
      </c>
      <c r="N1735">
        <f t="shared" si="215"/>
        <v>-0.77101384259675465</v>
      </c>
    </row>
    <row r="1736" spans="1:14" x14ac:dyDescent="0.3">
      <c r="A1736" s="1">
        <v>41215</v>
      </c>
      <c r="B1736">
        <v>19.45</v>
      </c>
      <c r="D1736">
        <f t="shared" si="216"/>
        <v>5</v>
      </c>
      <c r="E1736" s="1">
        <f t="shared" ref="E1736:E1799" si="217">A1736-7</f>
        <v>41208</v>
      </c>
      <c r="F1736" s="1">
        <f t="shared" si="210"/>
        <v>41207</v>
      </c>
      <c r="G1736" s="1">
        <f t="shared" si="211"/>
        <v>41206</v>
      </c>
      <c r="H1736" s="1">
        <f t="shared" si="212"/>
        <v>41205</v>
      </c>
      <c r="I1736" s="2">
        <f>IF(SUMIFS($B$2:$B$3564,$A$2:$A$3564,"="&amp;E1736)=0,IF(SUMIFS($B$2:$B$3564,$A$2:$A$3564,"="&amp;F1736)=0,IF(SUMIFS($B$2:$B$3564,$A$2:$A$3564,"="&amp;G1736)=0,SUMIFS($B$2:$B$3564,$A$2:$A$3564,"="&amp;H1736),SUMIFS($B$2:$B$3564,$A$2:$A$3564,"="&amp;G1736)),SUMIFS($B$2:$B$3564,$A$2:$A$3564,"="&amp;F1736)),SUMIFS($B$2:$B$3564,$A$2:$A$3564,"="&amp;E1736))</f>
        <v>19.350000000000001</v>
      </c>
      <c r="K1736" s="2">
        <f>SUMIFS($J$2:$J$3564,$A$2:$A$3564,"&gt;"&amp;E1736,$A$2:$A$3564,"&lt;="&amp;A1736)</f>
        <v>0</v>
      </c>
      <c r="L1736" s="2">
        <f t="shared" si="213"/>
        <v>0</v>
      </c>
      <c r="M1736" s="2">
        <f t="shared" si="214"/>
        <v>1</v>
      </c>
      <c r="N1736">
        <f t="shared" si="215"/>
        <v>0.51546505886644223</v>
      </c>
    </row>
    <row r="1737" spans="1:14" x14ac:dyDescent="0.3">
      <c r="A1737" s="1">
        <v>41218</v>
      </c>
      <c r="B1737">
        <v>19.329999999999998</v>
      </c>
      <c r="D1737">
        <f t="shared" si="216"/>
        <v>1</v>
      </c>
      <c r="E1737" s="1">
        <f t="shared" si="217"/>
        <v>41211</v>
      </c>
      <c r="F1737" s="1">
        <f t="shared" ref="F1737:F1800" si="218">E1737-1</f>
        <v>41210</v>
      </c>
      <c r="G1737" s="1">
        <f t="shared" ref="G1737:G1800" si="219">E1737-2</f>
        <v>41209</v>
      </c>
      <c r="H1737" s="1">
        <f t="shared" ref="H1737:H1800" si="220">E1737-3</f>
        <v>41208</v>
      </c>
      <c r="I1737" s="2">
        <f>IF(SUMIFS($B$2:$B$3564,$A$2:$A$3564,"="&amp;E1737)=0,IF(SUMIFS($B$2:$B$3564,$A$2:$A$3564,"="&amp;F1737)=0,IF(SUMIFS($B$2:$B$3564,$A$2:$A$3564,"="&amp;G1737)=0,SUMIFS($B$2:$B$3564,$A$2:$A$3564,"="&amp;H1737),SUMIFS($B$2:$B$3564,$A$2:$A$3564,"="&amp;G1737)),SUMIFS($B$2:$B$3564,$A$2:$A$3564,"="&amp;F1737)),SUMIFS($B$2:$B$3564,$A$2:$A$3564,"="&amp;E1737))</f>
        <v>19.41</v>
      </c>
      <c r="K1737" s="2">
        <f>SUMIFS($J$2:$J$3564,$A$2:$A$3564,"&gt;"&amp;E1737,$A$2:$A$3564,"&lt;="&amp;A1737)</f>
        <v>0</v>
      </c>
      <c r="L1737" s="2">
        <f t="shared" si="213"/>
        <v>0</v>
      </c>
      <c r="M1737" s="2">
        <f t="shared" si="214"/>
        <v>1</v>
      </c>
      <c r="N1737">
        <f t="shared" si="215"/>
        <v>-0.41301039606794937</v>
      </c>
    </row>
    <row r="1738" spans="1:14" x14ac:dyDescent="0.3">
      <c r="A1738" s="1">
        <v>41219</v>
      </c>
      <c r="B1738">
        <v>19.59</v>
      </c>
      <c r="D1738">
        <f t="shared" si="216"/>
        <v>2</v>
      </c>
      <c r="E1738" s="1">
        <f t="shared" si="217"/>
        <v>41212</v>
      </c>
      <c r="F1738" s="1">
        <f t="shared" si="218"/>
        <v>41211</v>
      </c>
      <c r="G1738" s="1">
        <f t="shared" si="219"/>
        <v>41210</v>
      </c>
      <c r="H1738" s="1">
        <f t="shared" si="220"/>
        <v>41209</v>
      </c>
      <c r="I1738" s="2">
        <f>IF(SUMIFS($B$2:$B$3564,$A$2:$A$3564,"="&amp;E1738)=0,IF(SUMIFS($B$2:$B$3564,$A$2:$A$3564,"="&amp;F1738)=0,IF(SUMIFS($B$2:$B$3564,$A$2:$A$3564,"="&amp;G1738)=0,SUMIFS($B$2:$B$3564,$A$2:$A$3564,"="&amp;H1738),SUMIFS($B$2:$B$3564,$A$2:$A$3564,"="&amp;G1738)),SUMIFS($B$2:$B$3564,$A$2:$A$3564,"="&amp;F1738)),SUMIFS($B$2:$B$3564,$A$2:$A$3564,"="&amp;E1738))</f>
        <v>19.559999999999999</v>
      </c>
      <c r="K1738" s="2">
        <f>SUMIFS($J$2:$J$3564,$A$2:$A$3564,"&gt;"&amp;E1738,$A$2:$A$3564,"&lt;="&amp;A1738)</f>
        <v>0</v>
      </c>
      <c r="L1738" s="2">
        <f t="shared" ref="L1738:L1801" si="221">IF(K1738&lt;&gt;0,LOOKUP(K1738,C1732:C1738,B1732:B1738),0)</f>
        <v>0</v>
      </c>
      <c r="M1738" s="2">
        <f t="shared" ref="M1738:M1801" si="222">IF(K1738&lt;&gt;0,L1738/K1738,1)</f>
        <v>1</v>
      </c>
      <c r="N1738">
        <f t="shared" ref="N1738:N1801" si="223">LN(B1738*M1738/I1738)*100</f>
        <v>0.15325673497782105</v>
      </c>
    </row>
    <row r="1739" spans="1:14" x14ac:dyDescent="0.3">
      <c r="A1739" s="1">
        <v>41220</v>
      </c>
      <c r="B1739">
        <v>18.95</v>
      </c>
      <c r="D1739">
        <f t="shared" si="216"/>
        <v>3</v>
      </c>
      <c r="E1739" s="1">
        <f t="shared" si="217"/>
        <v>41213</v>
      </c>
      <c r="F1739" s="1">
        <f t="shared" si="218"/>
        <v>41212</v>
      </c>
      <c r="G1739" s="1">
        <f t="shared" si="219"/>
        <v>41211</v>
      </c>
      <c r="H1739" s="1">
        <f t="shared" si="220"/>
        <v>41210</v>
      </c>
      <c r="I1739" s="2">
        <f>IF(SUMIFS($B$2:$B$3564,$A$2:$A$3564,"="&amp;E1739)=0,IF(SUMIFS($B$2:$B$3564,$A$2:$A$3564,"="&amp;F1739)=0,IF(SUMIFS($B$2:$B$3564,$A$2:$A$3564,"="&amp;G1739)=0,SUMIFS($B$2:$B$3564,$A$2:$A$3564,"="&amp;H1739),SUMIFS($B$2:$B$3564,$A$2:$A$3564,"="&amp;G1739)),SUMIFS($B$2:$B$3564,$A$2:$A$3564,"="&amp;F1739)),SUMIFS($B$2:$B$3564,$A$2:$A$3564,"="&amp;E1739))</f>
        <v>19.46</v>
      </c>
      <c r="K1739" s="2">
        <f>SUMIFS($J$2:$J$3564,$A$2:$A$3564,"&gt;"&amp;E1739,$A$2:$A$3564,"&lt;="&amp;A1739)</f>
        <v>0</v>
      </c>
      <c r="L1739" s="2">
        <f t="shared" si="221"/>
        <v>0</v>
      </c>
      <c r="M1739" s="2">
        <f t="shared" si="222"/>
        <v>1</v>
      </c>
      <c r="N1739">
        <f t="shared" si="223"/>
        <v>-2.6557145229423775</v>
      </c>
    </row>
    <row r="1740" spans="1:14" x14ac:dyDescent="0.3">
      <c r="A1740" s="1">
        <v>41221</v>
      </c>
      <c r="B1740">
        <v>18.84</v>
      </c>
      <c r="D1740">
        <f t="shared" si="216"/>
        <v>4</v>
      </c>
      <c r="E1740" s="1">
        <f t="shared" si="217"/>
        <v>41214</v>
      </c>
      <c r="F1740" s="1">
        <f t="shared" si="218"/>
        <v>41213</v>
      </c>
      <c r="G1740" s="1">
        <f t="shared" si="219"/>
        <v>41212</v>
      </c>
      <c r="H1740" s="1">
        <f t="shared" si="220"/>
        <v>41211</v>
      </c>
      <c r="I1740" s="2">
        <f>IF(SUMIFS($B$2:$B$3564,$A$2:$A$3564,"="&amp;E1740)=0,IF(SUMIFS($B$2:$B$3564,$A$2:$A$3564,"="&amp;F1740)=0,IF(SUMIFS($B$2:$B$3564,$A$2:$A$3564,"="&amp;G1740)=0,SUMIFS($B$2:$B$3564,$A$2:$A$3564,"="&amp;H1740),SUMIFS($B$2:$B$3564,$A$2:$A$3564,"="&amp;G1740)),SUMIFS($B$2:$B$3564,$A$2:$A$3564,"="&amp;F1740)),SUMIFS($B$2:$B$3564,$A$2:$A$3564,"="&amp;E1740))</f>
        <v>19.38</v>
      </c>
      <c r="K1740" s="2">
        <f>SUMIFS($J$2:$J$3564,$A$2:$A$3564,"&gt;"&amp;E1740,$A$2:$A$3564,"&lt;="&amp;A1740)</f>
        <v>0</v>
      </c>
      <c r="L1740" s="2">
        <f t="shared" si="221"/>
        <v>0</v>
      </c>
      <c r="M1740" s="2">
        <f t="shared" si="222"/>
        <v>1</v>
      </c>
      <c r="N1740">
        <f t="shared" si="223"/>
        <v>-2.8259337314403163</v>
      </c>
    </row>
    <row r="1741" spans="1:14" x14ac:dyDescent="0.3">
      <c r="A1741" s="1">
        <v>41222</v>
      </c>
      <c r="B1741">
        <v>19.059999999999999</v>
      </c>
      <c r="D1741">
        <f t="shared" si="216"/>
        <v>5</v>
      </c>
      <c r="E1741" s="1">
        <f t="shared" si="217"/>
        <v>41215</v>
      </c>
      <c r="F1741" s="1">
        <f t="shared" si="218"/>
        <v>41214</v>
      </c>
      <c r="G1741" s="1">
        <f t="shared" si="219"/>
        <v>41213</v>
      </c>
      <c r="H1741" s="1">
        <f t="shared" si="220"/>
        <v>41212</v>
      </c>
      <c r="I1741" s="2">
        <f>IF(SUMIFS($B$2:$B$3564,$A$2:$A$3564,"="&amp;E1741)=0,IF(SUMIFS($B$2:$B$3564,$A$2:$A$3564,"="&amp;F1741)=0,IF(SUMIFS($B$2:$B$3564,$A$2:$A$3564,"="&amp;G1741)=0,SUMIFS($B$2:$B$3564,$A$2:$A$3564,"="&amp;H1741),SUMIFS($B$2:$B$3564,$A$2:$A$3564,"="&amp;G1741)),SUMIFS($B$2:$B$3564,$A$2:$A$3564,"="&amp;F1741)),SUMIFS($B$2:$B$3564,$A$2:$A$3564,"="&amp;E1741))</f>
        <v>19.45</v>
      </c>
      <c r="K1741" s="2">
        <f>SUMIFS($J$2:$J$3564,$A$2:$A$3564,"&gt;"&amp;E1741,$A$2:$A$3564,"&lt;="&amp;A1741)</f>
        <v>0</v>
      </c>
      <c r="L1741" s="2">
        <f t="shared" si="221"/>
        <v>0</v>
      </c>
      <c r="M1741" s="2">
        <f t="shared" si="222"/>
        <v>1</v>
      </c>
      <c r="N1741">
        <f t="shared" si="223"/>
        <v>-2.0255171838399311</v>
      </c>
    </row>
    <row r="1742" spans="1:14" x14ac:dyDescent="0.3">
      <c r="A1742" s="1">
        <v>41225</v>
      </c>
      <c r="B1742">
        <v>19.36</v>
      </c>
      <c r="D1742">
        <f t="shared" si="216"/>
        <v>1</v>
      </c>
      <c r="E1742" s="1">
        <f t="shared" si="217"/>
        <v>41218</v>
      </c>
      <c r="F1742" s="1">
        <f t="shared" si="218"/>
        <v>41217</v>
      </c>
      <c r="G1742" s="1">
        <f t="shared" si="219"/>
        <v>41216</v>
      </c>
      <c r="H1742" s="1">
        <f t="shared" si="220"/>
        <v>41215</v>
      </c>
      <c r="I1742" s="2">
        <f>IF(SUMIFS($B$2:$B$3564,$A$2:$A$3564,"="&amp;E1742)=0,IF(SUMIFS($B$2:$B$3564,$A$2:$A$3564,"="&amp;F1742)=0,IF(SUMIFS($B$2:$B$3564,$A$2:$A$3564,"="&amp;G1742)=0,SUMIFS($B$2:$B$3564,$A$2:$A$3564,"="&amp;H1742),SUMIFS($B$2:$B$3564,$A$2:$A$3564,"="&amp;G1742)),SUMIFS($B$2:$B$3564,$A$2:$A$3564,"="&amp;F1742)),SUMIFS($B$2:$B$3564,$A$2:$A$3564,"="&amp;E1742))</f>
        <v>19.329999999999998</v>
      </c>
      <c r="K1742" s="2">
        <f>SUMIFS($J$2:$J$3564,$A$2:$A$3564,"&gt;"&amp;E1742,$A$2:$A$3564,"&lt;="&amp;A1742)</f>
        <v>0</v>
      </c>
      <c r="L1742" s="2">
        <f t="shared" si="221"/>
        <v>0</v>
      </c>
      <c r="M1742" s="2">
        <f t="shared" si="222"/>
        <v>1</v>
      </c>
      <c r="N1742">
        <f t="shared" si="223"/>
        <v>0.15507886281915373</v>
      </c>
    </row>
    <row r="1743" spans="1:14" x14ac:dyDescent="0.3">
      <c r="A1743" s="1">
        <v>41226</v>
      </c>
      <c r="B1743">
        <v>19.350000000000001</v>
      </c>
      <c r="D1743">
        <f t="shared" si="216"/>
        <v>2</v>
      </c>
      <c r="E1743" s="1">
        <f t="shared" si="217"/>
        <v>41219</v>
      </c>
      <c r="F1743" s="1">
        <f t="shared" si="218"/>
        <v>41218</v>
      </c>
      <c r="G1743" s="1">
        <f t="shared" si="219"/>
        <v>41217</v>
      </c>
      <c r="H1743" s="1">
        <f t="shared" si="220"/>
        <v>41216</v>
      </c>
      <c r="I1743" s="2">
        <f>IF(SUMIFS($B$2:$B$3564,$A$2:$A$3564,"="&amp;E1743)=0,IF(SUMIFS($B$2:$B$3564,$A$2:$A$3564,"="&amp;F1743)=0,IF(SUMIFS($B$2:$B$3564,$A$2:$A$3564,"="&amp;G1743)=0,SUMIFS($B$2:$B$3564,$A$2:$A$3564,"="&amp;H1743),SUMIFS($B$2:$B$3564,$A$2:$A$3564,"="&amp;G1743)),SUMIFS($B$2:$B$3564,$A$2:$A$3564,"="&amp;F1743)),SUMIFS($B$2:$B$3564,$A$2:$A$3564,"="&amp;E1743))</f>
        <v>19.59</v>
      </c>
      <c r="K1743" s="2">
        <f>SUMIFS($J$2:$J$3564,$A$2:$A$3564,"&gt;"&amp;E1743,$A$2:$A$3564,"&lt;="&amp;A1743)</f>
        <v>0</v>
      </c>
      <c r="L1743" s="2">
        <f t="shared" si="221"/>
        <v>0</v>
      </c>
      <c r="M1743" s="2">
        <f t="shared" si="222"/>
        <v>1</v>
      </c>
      <c r="N1743">
        <f t="shared" si="223"/>
        <v>-1.2326812480658522</v>
      </c>
    </row>
    <row r="1744" spans="1:14" x14ac:dyDescent="0.3">
      <c r="A1744" s="1">
        <v>41227</v>
      </c>
      <c r="B1744">
        <v>19.239999999999998</v>
      </c>
      <c r="D1744">
        <f t="shared" si="216"/>
        <v>3</v>
      </c>
      <c r="E1744" s="1">
        <f t="shared" si="217"/>
        <v>41220</v>
      </c>
      <c r="F1744" s="1">
        <f t="shared" si="218"/>
        <v>41219</v>
      </c>
      <c r="G1744" s="1">
        <f t="shared" si="219"/>
        <v>41218</v>
      </c>
      <c r="H1744" s="1">
        <f t="shared" si="220"/>
        <v>41217</v>
      </c>
      <c r="I1744" s="2">
        <f>IF(SUMIFS($B$2:$B$3564,$A$2:$A$3564,"="&amp;E1744)=0,IF(SUMIFS($B$2:$B$3564,$A$2:$A$3564,"="&amp;F1744)=0,IF(SUMIFS($B$2:$B$3564,$A$2:$A$3564,"="&amp;G1744)=0,SUMIFS($B$2:$B$3564,$A$2:$A$3564,"="&amp;H1744),SUMIFS($B$2:$B$3564,$A$2:$A$3564,"="&amp;G1744)),SUMIFS($B$2:$B$3564,$A$2:$A$3564,"="&amp;F1744)),SUMIFS($B$2:$B$3564,$A$2:$A$3564,"="&amp;E1744))</f>
        <v>18.95</v>
      </c>
      <c r="K1744" s="2">
        <f>SUMIFS($J$2:$J$3564,$A$2:$A$3564,"&gt;"&amp;E1744,$A$2:$A$3564,"&lt;="&amp;A1744)</f>
        <v>0</v>
      </c>
      <c r="L1744" s="2">
        <f t="shared" si="221"/>
        <v>0</v>
      </c>
      <c r="M1744" s="2">
        <f t="shared" si="222"/>
        <v>1</v>
      </c>
      <c r="N1744">
        <f t="shared" si="223"/>
        <v>1.5187513709125091</v>
      </c>
    </row>
    <row r="1745" spans="1:14" x14ac:dyDescent="0.3">
      <c r="A1745" s="1">
        <v>41228</v>
      </c>
      <c r="B1745">
        <v>19.04</v>
      </c>
      <c r="D1745">
        <f t="shared" si="216"/>
        <v>4</v>
      </c>
      <c r="E1745" s="1">
        <f t="shared" si="217"/>
        <v>41221</v>
      </c>
      <c r="F1745" s="1">
        <f t="shared" si="218"/>
        <v>41220</v>
      </c>
      <c r="G1745" s="1">
        <f t="shared" si="219"/>
        <v>41219</v>
      </c>
      <c r="H1745" s="1">
        <f t="shared" si="220"/>
        <v>41218</v>
      </c>
      <c r="I1745" s="2">
        <f>IF(SUMIFS($B$2:$B$3564,$A$2:$A$3564,"="&amp;E1745)=0,IF(SUMIFS($B$2:$B$3564,$A$2:$A$3564,"="&amp;F1745)=0,IF(SUMIFS($B$2:$B$3564,$A$2:$A$3564,"="&amp;G1745)=0,SUMIFS($B$2:$B$3564,$A$2:$A$3564,"="&amp;H1745),SUMIFS($B$2:$B$3564,$A$2:$A$3564,"="&amp;G1745)),SUMIFS($B$2:$B$3564,$A$2:$A$3564,"="&amp;F1745)),SUMIFS($B$2:$B$3564,$A$2:$A$3564,"="&amp;E1745))</f>
        <v>18.84</v>
      </c>
      <c r="K1745" s="2">
        <f>SUMIFS($J$2:$J$3564,$A$2:$A$3564,"&gt;"&amp;E1745,$A$2:$A$3564,"&lt;="&amp;A1745)</f>
        <v>0</v>
      </c>
      <c r="L1745" s="2">
        <f t="shared" si="221"/>
        <v>0</v>
      </c>
      <c r="M1745" s="2">
        <f t="shared" si="222"/>
        <v>1</v>
      </c>
      <c r="N1745">
        <f t="shared" si="223"/>
        <v>1.0559760215002254</v>
      </c>
    </row>
    <row r="1746" spans="1:14" x14ac:dyDescent="0.3">
      <c r="A1746" s="1">
        <v>41229</v>
      </c>
      <c r="B1746">
        <v>19.149999999999999</v>
      </c>
      <c r="D1746">
        <f t="shared" si="216"/>
        <v>5</v>
      </c>
      <c r="E1746" s="1">
        <f t="shared" si="217"/>
        <v>41222</v>
      </c>
      <c r="F1746" s="1">
        <f t="shared" si="218"/>
        <v>41221</v>
      </c>
      <c r="G1746" s="1">
        <f t="shared" si="219"/>
        <v>41220</v>
      </c>
      <c r="H1746" s="1">
        <f t="shared" si="220"/>
        <v>41219</v>
      </c>
      <c r="I1746" s="2">
        <f>IF(SUMIFS($B$2:$B$3564,$A$2:$A$3564,"="&amp;E1746)=0,IF(SUMIFS($B$2:$B$3564,$A$2:$A$3564,"="&amp;F1746)=0,IF(SUMIFS($B$2:$B$3564,$A$2:$A$3564,"="&amp;G1746)=0,SUMIFS($B$2:$B$3564,$A$2:$A$3564,"="&amp;H1746),SUMIFS($B$2:$B$3564,$A$2:$A$3564,"="&amp;G1746)),SUMIFS($B$2:$B$3564,$A$2:$A$3564,"="&amp;F1746)),SUMIFS($B$2:$B$3564,$A$2:$A$3564,"="&amp;E1746))</f>
        <v>19.059999999999999</v>
      </c>
      <c r="K1746" s="2">
        <f>SUMIFS($J$2:$J$3564,$A$2:$A$3564,"&gt;"&amp;E1746,$A$2:$A$3564,"&lt;="&amp;A1746)</f>
        <v>0</v>
      </c>
      <c r="L1746" s="2">
        <f t="shared" si="221"/>
        <v>0</v>
      </c>
      <c r="M1746" s="2">
        <f t="shared" si="222"/>
        <v>1</v>
      </c>
      <c r="N1746">
        <f t="shared" si="223"/>
        <v>0.47108174005989045</v>
      </c>
    </row>
    <row r="1747" spans="1:14" x14ac:dyDescent="0.3">
      <c r="A1747" s="1">
        <v>41232</v>
      </c>
      <c r="B1747">
        <v>19.940000000000001</v>
      </c>
      <c r="D1747">
        <f t="shared" si="216"/>
        <v>1</v>
      </c>
      <c r="E1747" s="1">
        <f t="shared" si="217"/>
        <v>41225</v>
      </c>
      <c r="F1747" s="1">
        <f t="shared" si="218"/>
        <v>41224</v>
      </c>
      <c r="G1747" s="1">
        <f t="shared" si="219"/>
        <v>41223</v>
      </c>
      <c r="H1747" s="1">
        <f t="shared" si="220"/>
        <v>41222</v>
      </c>
      <c r="I1747" s="2">
        <f>IF(SUMIFS($B$2:$B$3564,$A$2:$A$3564,"="&amp;E1747)=0,IF(SUMIFS($B$2:$B$3564,$A$2:$A$3564,"="&amp;F1747)=0,IF(SUMIFS($B$2:$B$3564,$A$2:$A$3564,"="&amp;G1747)=0,SUMIFS($B$2:$B$3564,$A$2:$A$3564,"="&amp;H1747),SUMIFS($B$2:$B$3564,$A$2:$A$3564,"="&amp;G1747)),SUMIFS($B$2:$B$3564,$A$2:$A$3564,"="&amp;F1747)),SUMIFS($B$2:$B$3564,$A$2:$A$3564,"="&amp;E1747))</f>
        <v>19.36</v>
      </c>
      <c r="K1747" s="2">
        <f>SUMIFS($J$2:$J$3564,$A$2:$A$3564,"&gt;"&amp;E1747,$A$2:$A$3564,"&lt;="&amp;A1747)</f>
        <v>0</v>
      </c>
      <c r="L1747" s="2">
        <f t="shared" si="221"/>
        <v>0</v>
      </c>
      <c r="M1747" s="2">
        <f t="shared" si="222"/>
        <v>1</v>
      </c>
      <c r="N1747">
        <f t="shared" si="223"/>
        <v>2.9518682685261517</v>
      </c>
    </row>
    <row r="1748" spans="1:14" x14ac:dyDescent="0.3">
      <c r="A1748" s="1">
        <v>41233</v>
      </c>
      <c r="B1748">
        <v>19.899999999999999</v>
      </c>
      <c r="D1748">
        <f t="shared" si="216"/>
        <v>2</v>
      </c>
      <c r="E1748" s="1">
        <f t="shared" si="217"/>
        <v>41226</v>
      </c>
      <c r="F1748" s="1">
        <f t="shared" si="218"/>
        <v>41225</v>
      </c>
      <c r="G1748" s="1">
        <f t="shared" si="219"/>
        <v>41224</v>
      </c>
      <c r="H1748" s="1">
        <f t="shared" si="220"/>
        <v>41223</v>
      </c>
      <c r="I1748" s="2">
        <f>IF(SUMIFS($B$2:$B$3564,$A$2:$A$3564,"="&amp;E1748)=0,IF(SUMIFS($B$2:$B$3564,$A$2:$A$3564,"="&amp;F1748)=0,IF(SUMIFS($B$2:$B$3564,$A$2:$A$3564,"="&amp;G1748)=0,SUMIFS($B$2:$B$3564,$A$2:$A$3564,"="&amp;H1748),SUMIFS($B$2:$B$3564,$A$2:$A$3564,"="&amp;G1748)),SUMIFS($B$2:$B$3564,$A$2:$A$3564,"="&amp;F1748)),SUMIFS($B$2:$B$3564,$A$2:$A$3564,"="&amp;E1748))</f>
        <v>19.350000000000001</v>
      </c>
      <c r="K1748" s="2">
        <f>SUMIFS($J$2:$J$3564,$A$2:$A$3564,"&gt;"&amp;E1748,$A$2:$A$3564,"&lt;="&amp;A1748)</f>
        <v>0</v>
      </c>
      <c r="L1748" s="2">
        <f t="shared" si="221"/>
        <v>0</v>
      </c>
      <c r="M1748" s="2">
        <f t="shared" si="222"/>
        <v>1</v>
      </c>
      <c r="N1748">
        <f t="shared" si="223"/>
        <v>2.8027312254655659</v>
      </c>
    </row>
    <row r="1749" spans="1:14" x14ac:dyDescent="0.3">
      <c r="A1749" s="1">
        <v>41234</v>
      </c>
      <c r="B1749">
        <v>19.64</v>
      </c>
      <c r="D1749">
        <f t="shared" si="216"/>
        <v>3</v>
      </c>
      <c r="E1749" s="1">
        <f t="shared" si="217"/>
        <v>41227</v>
      </c>
      <c r="F1749" s="1">
        <f t="shared" si="218"/>
        <v>41226</v>
      </c>
      <c r="G1749" s="1">
        <f t="shared" si="219"/>
        <v>41225</v>
      </c>
      <c r="H1749" s="1">
        <f t="shared" si="220"/>
        <v>41224</v>
      </c>
      <c r="I1749" s="2">
        <f>IF(SUMIFS($B$2:$B$3564,$A$2:$A$3564,"="&amp;E1749)=0,IF(SUMIFS($B$2:$B$3564,$A$2:$A$3564,"="&amp;F1749)=0,IF(SUMIFS($B$2:$B$3564,$A$2:$A$3564,"="&amp;G1749)=0,SUMIFS($B$2:$B$3564,$A$2:$A$3564,"="&amp;H1749),SUMIFS($B$2:$B$3564,$A$2:$A$3564,"="&amp;G1749)),SUMIFS($B$2:$B$3564,$A$2:$A$3564,"="&amp;F1749)),SUMIFS($B$2:$B$3564,$A$2:$A$3564,"="&amp;E1749))</f>
        <v>19.239999999999998</v>
      </c>
      <c r="K1749" s="2">
        <f>SUMIFS($J$2:$J$3564,$A$2:$A$3564,"&gt;"&amp;E1749,$A$2:$A$3564,"&lt;="&amp;A1749)</f>
        <v>0</v>
      </c>
      <c r="L1749" s="2">
        <f t="shared" si="221"/>
        <v>0</v>
      </c>
      <c r="M1749" s="2">
        <f t="shared" si="222"/>
        <v>1</v>
      </c>
      <c r="N1749">
        <f t="shared" si="223"/>
        <v>2.0576857688759507</v>
      </c>
    </row>
    <row r="1750" spans="1:14" x14ac:dyDescent="0.3">
      <c r="A1750" s="1">
        <v>41236</v>
      </c>
      <c r="B1750">
        <v>19.14</v>
      </c>
      <c r="D1750">
        <f t="shared" si="216"/>
        <v>5</v>
      </c>
      <c r="E1750" s="1">
        <f t="shared" si="217"/>
        <v>41229</v>
      </c>
      <c r="F1750" s="1">
        <f t="shared" si="218"/>
        <v>41228</v>
      </c>
      <c r="G1750" s="1">
        <f t="shared" si="219"/>
        <v>41227</v>
      </c>
      <c r="H1750" s="1">
        <f t="shared" si="220"/>
        <v>41226</v>
      </c>
      <c r="I1750" s="2">
        <f>IF(SUMIFS($B$2:$B$3564,$A$2:$A$3564,"="&amp;E1750)=0,IF(SUMIFS($B$2:$B$3564,$A$2:$A$3564,"="&amp;F1750)=0,IF(SUMIFS($B$2:$B$3564,$A$2:$A$3564,"="&amp;G1750)=0,SUMIFS($B$2:$B$3564,$A$2:$A$3564,"="&amp;H1750),SUMIFS($B$2:$B$3564,$A$2:$A$3564,"="&amp;G1750)),SUMIFS($B$2:$B$3564,$A$2:$A$3564,"="&amp;F1750)),SUMIFS($B$2:$B$3564,$A$2:$A$3564,"="&amp;E1750))</f>
        <v>19.149999999999999</v>
      </c>
      <c r="K1750" s="2">
        <f>SUMIFS($J$2:$J$3564,$A$2:$A$3564,"&gt;"&amp;E1750,$A$2:$A$3564,"&lt;="&amp;A1750)</f>
        <v>0</v>
      </c>
      <c r="L1750" s="2">
        <f t="shared" si="221"/>
        <v>0</v>
      </c>
      <c r="M1750" s="2">
        <f t="shared" si="222"/>
        <v>1</v>
      </c>
      <c r="N1750">
        <f t="shared" si="223"/>
        <v>-5.2232960184670621E-2</v>
      </c>
    </row>
    <row r="1751" spans="1:14" x14ac:dyDescent="0.3">
      <c r="A1751" s="1">
        <v>41239</v>
      </c>
      <c r="B1751">
        <v>19.149999999999999</v>
      </c>
      <c r="D1751">
        <f t="shared" si="216"/>
        <v>1</v>
      </c>
      <c r="E1751" s="1">
        <f t="shared" si="217"/>
        <v>41232</v>
      </c>
      <c r="F1751" s="1">
        <f t="shared" si="218"/>
        <v>41231</v>
      </c>
      <c r="G1751" s="1">
        <f t="shared" si="219"/>
        <v>41230</v>
      </c>
      <c r="H1751" s="1">
        <f t="shared" si="220"/>
        <v>41229</v>
      </c>
      <c r="I1751" s="2">
        <f>IF(SUMIFS($B$2:$B$3564,$A$2:$A$3564,"="&amp;E1751)=0,IF(SUMIFS($B$2:$B$3564,$A$2:$A$3564,"="&amp;F1751)=0,IF(SUMIFS($B$2:$B$3564,$A$2:$A$3564,"="&amp;G1751)=0,SUMIFS($B$2:$B$3564,$A$2:$A$3564,"="&amp;H1751),SUMIFS($B$2:$B$3564,$A$2:$A$3564,"="&amp;G1751)),SUMIFS($B$2:$B$3564,$A$2:$A$3564,"="&amp;F1751)),SUMIFS($B$2:$B$3564,$A$2:$A$3564,"="&amp;E1751))</f>
        <v>19.940000000000001</v>
      </c>
      <c r="K1751" s="2">
        <f>SUMIFS($J$2:$J$3564,$A$2:$A$3564,"&gt;"&amp;E1751,$A$2:$A$3564,"&lt;="&amp;A1751)</f>
        <v>0</v>
      </c>
      <c r="L1751" s="2">
        <f t="shared" si="221"/>
        <v>0</v>
      </c>
      <c r="M1751" s="2">
        <f t="shared" si="222"/>
        <v>1</v>
      </c>
      <c r="N1751">
        <f t="shared" si="223"/>
        <v>-4.0425048907037473</v>
      </c>
    </row>
    <row r="1752" spans="1:14" x14ac:dyDescent="0.3">
      <c r="A1752" s="1">
        <v>41240</v>
      </c>
      <c r="B1752">
        <v>19.23</v>
      </c>
      <c r="D1752">
        <f t="shared" si="216"/>
        <v>2</v>
      </c>
      <c r="E1752" s="1">
        <f t="shared" si="217"/>
        <v>41233</v>
      </c>
      <c r="F1752" s="1">
        <f t="shared" si="218"/>
        <v>41232</v>
      </c>
      <c r="G1752" s="1">
        <f t="shared" si="219"/>
        <v>41231</v>
      </c>
      <c r="H1752" s="1">
        <f t="shared" si="220"/>
        <v>41230</v>
      </c>
      <c r="I1752" s="2">
        <f>IF(SUMIFS($B$2:$B$3564,$A$2:$A$3564,"="&amp;E1752)=0,IF(SUMIFS($B$2:$B$3564,$A$2:$A$3564,"="&amp;F1752)=0,IF(SUMIFS($B$2:$B$3564,$A$2:$A$3564,"="&amp;G1752)=0,SUMIFS($B$2:$B$3564,$A$2:$A$3564,"="&amp;H1752),SUMIFS($B$2:$B$3564,$A$2:$A$3564,"="&amp;G1752)),SUMIFS($B$2:$B$3564,$A$2:$A$3564,"="&amp;F1752)),SUMIFS($B$2:$B$3564,$A$2:$A$3564,"="&amp;E1752))</f>
        <v>19.899999999999999</v>
      </c>
      <c r="K1752" s="2">
        <f>SUMIFS($J$2:$J$3564,$A$2:$A$3564,"&gt;"&amp;E1752,$A$2:$A$3564,"&lt;="&amp;A1752)</f>
        <v>0</v>
      </c>
      <c r="L1752" s="2">
        <f t="shared" si="221"/>
        <v>0</v>
      </c>
      <c r="M1752" s="2">
        <f t="shared" si="222"/>
        <v>1</v>
      </c>
      <c r="N1752">
        <f t="shared" si="223"/>
        <v>-3.4248172129758232</v>
      </c>
    </row>
    <row r="1753" spans="1:14" x14ac:dyDescent="0.3">
      <c r="A1753" s="1">
        <v>41241</v>
      </c>
      <c r="B1753">
        <v>19.16</v>
      </c>
      <c r="D1753">
        <f t="shared" si="216"/>
        <v>3</v>
      </c>
      <c r="E1753" s="1">
        <f t="shared" si="217"/>
        <v>41234</v>
      </c>
      <c r="F1753" s="1">
        <f t="shared" si="218"/>
        <v>41233</v>
      </c>
      <c r="G1753" s="1">
        <f t="shared" si="219"/>
        <v>41232</v>
      </c>
      <c r="H1753" s="1">
        <f t="shared" si="220"/>
        <v>41231</v>
      </c>
      <c r="I1753" s="2">
        <f>IF(SUMIFS($B$2:$B$3564,$A$2:$A$3564,"="&amp;E1753)=0,IF(SUMIFS($B$2:$B$3564,$A$2:$A$3564,"="&amp;F1753)=0,IF(SUMIFS($B$2:$B$3564,$A$2:$A$3564,"="&amp;G1753)=0,SUMIFS($B$2:$B$3564,$A$2:$A$3564,"="&amp;H1753),SUMIFS($B$2:$B$3564,$A$2:$A$3564,"="&amp;G1753)),SUMIFS($B$2:$B$3564,$A$2:$A$3564,"="&amp;F1753)),SUMIFS($B$2:$B$3564,$A$2:$A$3564,"="&amp;E1753))</f>
        <v>19.64</v>
      </c>
      <c r="K1753" s="2">
        <f>SUMIFS($J$2:$J$3564,$A$2:$A$3564,"&gt;"&amp;E1753,$A$2:$A$3564,"&lt;="&amp;A1753)</f>
        <v>0</v>
      </c>
      <c r="L1753" s="2">
        <f t="shared" si="221"/>
        <v>0</v>
      </c>
      <c r="M1753" s="2">
        <f t="shared" si="222"/>
        <v>1</v>
      </c>
      <c r="N1753">
        <f t="shared" si="223"/>
        <v>-2.4743530383605399</v>
      </c>
    </row>
    <row r="1754" spans="1:14" x14ac:dyDescent="0.3">
      <c r="A1754" s="1">
        <v>41242</v>
      </c>
      <c r="B1754">
        <v>19.34</v>
      </c>
      <c r="D1754">
        <f t="shared" si="216"/>
        <v>4</v>
      </c>
      <c r="E1754" s="1">
        <f t="shared" si="217"/>
        <v>41235</v>
      </c>
      <c r="F1754" s="1">
        <f t="shared" si="218"/>
        <v>41234</v>
      </c>
      <c r="G1754" s="1">
        <f t="shared" si="219"/>
        <v>41233</v>
      </c>
      <c r="H1754" s="1">
        <f t="shared" si="220"/>
        <v>41232</v>
      </c>
      <c r="I1754" s="2">
        <f>IF(SUMIFS($B$2:$B$3564,$A$2:$A$3564,"="&amp;E1754)=0,IF(SUMIFS($B$2:$B$3564,$A$2:$A$3564,"="&amp;F1754)=0,IF(SUMIFS($B$2:$B$3564,$A$2:$A$3564,"="&amp;G1754)=0,SUMIFS($B$2:$B$3564,$A$2:$A$3564,"="&amp;H1754),SUMIFS($B$2:$B$3564,$A$2:$A$3564,"="&amp;G1754)),SUMIFS($B$2:$B$3564,$A$2:$A$3564,"="&amp;F1754)),SUMIFS($B$2:$B$3564,$A$2:$A$3564,"="&amp;E1754))</f>
        <v>19.64</v>
      </c>
      <c r="K1754" s="2">
        <f>SUMIFS($J$2:$J$3564,$A$2:$A$3564,"&gt;"&amp;E1754,$A$2:$A$3564,"&lt;="&amp;A1754)</f>
        <v>0</v>
      </c>
      <c r="L1754" s="2">
        <f t="shared" si="221"/>
        <v>0</v>
      </c>
      <c r="M1754" s="2">
        <f t="shared" si="222"/>
        <v>1</v>
      </c>
      <c r="N1754">
        <f t="shared" si="223"/>
        <v>-1.539281290117164</v>
      </c>
    </row>
    <row r="1755" spans="1:14" x14ac:dyDescent="0.3">
      <c r="A1755" s="1">
        <v>41243</v>
      </c>
      <c r="B1755">
        <v>19.34</v>
      </c>
      <c r="D1755">
        <f t="shared" si="216"/>
        <v>5</v>
      </c>
      <c r="E1755" s="1">
        <f t="shared" si="217"/>
        <v>41236</v>
      </c>
      <c r="F1755" s="1">
        <f t="shared" si="218"/>
        <v>41235</v>
      </c>
      <c r="G1755" s="1">
        <f t="shared" si="219"/>
        <v>41234</v>
      </c>
      <c r="H1755" s="1">
        <f t="shared" si="220"/>
        <v>41233</v>
      </c>
      <c r="I1755" s="2">
        <f>IF(SUMIFS($B$2:$B$3564,$A$2:$A$3564,"="&amp;E1755)=0,IF(SUMIFS($B$2:$B$3564,$A$2:$A$3564,"="&amp;F1755)=0,IF(SUMIFS($B$2:$B$3564,$A$2:$A$3564,"="&amp;G1755)=0,SUMIFS($B$2:$B$3564,$A$2:$A$3564,"="&amp;H1755),SUMIFS($B$2:$B$3564,$A$2:$A$3564,"="&amp;G1755)),SUMIFS($B$2:$B$3564,$A$2:$A$3564,"="&amp;F1755)),SUMIFS($B$2:$B$3564,$A$2:$A$3564,"="&amp;E1755))</f>
        <v>19.14</v>
      </c>
      <c r="K1755" s="2">
        <f>SUMIFS($J$2:$J$3564,$A$2:$A$3564,"&gt;"&amp;E1755,$A$2:$A$3564,"&lt;="&amp;A1755)</f>
        <v>0</v>
      </c>
      <c r="L1755" s="2">
        <f t="shared" si="221"/>
        <v>0</v>
      </c>
      <c r="M1755" s="2">
        <f t="shared" si="222"/>
        <v>1</v>
      </c>
      <c r="N1755">
        <f t="shared" si="223"/>
        <v>1.039510400033997</v>
      </c>
    </row>
    <row r="1756" spans="1:14" x14ac:dyDescent="0.3">
      <c r="A1756" s="1">
        <v>41246</v>
      </c>
      <c r="B1756">
        <v>19.75</v>
      </c>
      <c r="D1756">
        <f t="shared" si="216"/>
        <v>1</v>
      </c>
      <c r="E1756" s="1">
        <f t="shared" si="217"/>
        <v>41239</v>
      </c>
      <c r="F1756" s="1">
        <f t="shared" si="218"/>
        <v>41238</v>
      </c>
      <c r="G1756" s="1">
        <f t="shared" si="219"/>
        <v>41237</v>
      </c>
      <c r="H1756" s="1">
        <f t="shared" si="220"/>
        <v>41236</v>
      </c>
      <c r="I1756" s="2">
        <f>IF(SUMIFS($B$2:$B$3564,$A$2:$A$3564,"="&amp;E1756)=0,IF(SUMIFS($B$2:$B$3564,$A$2:$A$3564,"="&amp;F1756)=0,IF(SUMIFS($B$2:$B$3564,$A$2:$A$3564,"="&amp;G1756)=0,SUMIFS($B$2:$B$3564,$A$2:$A$3564,"="&amp;H1756),SUMIFS($B$2:$B$3564,$A$2:$A$3564,"="&amp;G1756)),SUMIFS($B$2:$B$3564,$A$2:$A$3564,"="&amp;F1756)),SUMIFS($B$2:$B$3564,$A$2:$A$3564,"="&amp;E1756))</f>
        <v>19.149999999999999</v>
      </c>
      <c r="K1756" s="2">
        <f>SUMIFS($J$2:$J$3564,$A$2:$A$3564,"&gt;"&amp;E1756,$A$2:$A$3564,"&lt;="&amp;A1756)</f>
        <v>0</v>
      </c>
      <c r="L1756" s="2">
        <f t="shared" si="221"/>
        <v>0</v>
      </c>
      <c r="M1756" s="2">
        <f t="shared" si="222"/>
        <v>1</v>
      </c>
      <c r="N1756">
        <f t="shared" si="223"/>
        <v>3.0850775720476031</v>
      </c>
    </row>
    <row r="1757" spans="1:14" x14ac:dyDescent="0.3">
      <c r="A1757" s="1">
        <v>41247</v>
      </c>
      <c r="B1757">
        <v>19.440000000000001</v>
      </c>
      <c r="D1757">
        <f t="shared" si="216"/>
        <v>2</v>
      </c>
      <c r="E1757" s="1">
        <f t="shared" si="217"/>
        <v>41240</v>
      </c>
      <c r="F1757" s="1">
        <f t="shared" si="218"/>
        <v>41239</v>
      </c>
      <c r="G1757" s="1">
        <f t="shared" si="219"/>
        <v>41238</v>
      </c>
      <c r="H1757" s="1">
        <f t="shared" si="220"/>
        <v>41237</v>
      </c>
      <c r="I1757" s="2">
        <f>IF(SUMIFS($B$2:$B$3564,$A$2:$A$3564,"="&amp;E1757)=0,IF(SUMIFS($B$2:$B$3564,$A$2:$A$3564,"="&amp;F1757)=0,IF(SUMIFS($B$2:$B$3564,$A$2:$A$3564,"="&amp;G1757)=0,SUMIFS($B$2:$B$3564,$A$2:$A$3564,"="&amp;H1757),SUMIFS($B$2:$B$3564,$A$2:$A$3564,"="&amp;G1757)),SUMIFS($B$2:$B$3564,$A$2:$A$3564,"="&amp;F1757)),SUMIFS($B$2:$B$3564,$A$2:$A$3564,"="&amp;E1757))</f>
        <v>19.23</v>
      </c>
      <c r="K1757" s="2">
        <f>SUMIFS($J$2:$J$3564,$A$2:$A$3564,"&gt;"&amp;E1757,$A$2:$A$3564,"&lt;="&amp;A1757)</f>
        <v>0</v>
      </c>
      <c r="L1757" s="2">
        <f t="shared" si="221"/>
        <v>0</v>
      </c>
      <c r="M1757" s="2">
        <f t="shared" si="222"/>
        <v>1</v>
      </c>
      <c r="N1757">
        <f t="shared" si="223"/>
        <v>1.0861239431604635</v>
      </c>
    </row>
    <row r="1758" spans="1:14" x14ac:dyDescent="0.3">
      <c r="A1758" s="1">
        <v>41248</v>
      </c>
      <c r="B1758">
        <v>19.57</v>
      </c>
      <c r="D1758">
        <f t="shared" si="216"/>
        <v>3</v>
      </c>
      <c r="E1758" s="1">
        <f t="shared" si="217"/>
        <v>41241</v>
      </c>
      <c r="F1758" s="1">
        <f t="shared" si="218"/>
        <v>41240</v>
      </c>
      <c r="G1758" s="1">
        <f t="shared" si="219"/>
        <v>41239</v>
      </c>
      <c r="H1758" s="1">
        <f t="shared" si="220"/>
        <v>41238</v>
      </c>
      <c r="I1758" s="2">
        <f>IF(SUMIFS($B$2:$B$3564,$A$2:$A$3564,"="&amp;E1758)=0,IF(SUMIFS($B$2:$B$3564,$A$2:$A$3564,"="&amp;F1758)=0,IF(SUMIFS($B$2:$B$3564,$A$2:$A$3564,"="&amp;G1758)=0,SUMIFS($B$2:$B$3564,$A$2:$A$3564,"="&amp;H1758),SUMIFS($B$2:$B$3564,$A$2:$A$3564,"="&amp;G1758)),SUMIFS($B$2:$B$3564,$A$2:$A$3564,"="&amp;F1758)),SUMIFS($B$2:$B$3564,$A$2:$A$3564,"="&amp;E1758))</f>
        <v>19.16</v>
      </c>
      <c r="K1758" s="2">
        <f>SUMIFS($J$2:$J$3564,$A$2:$A$3564,"&gt;"&amp;E1758,$A$2:$A$3564,"&lt;="&amp;A1758)</f>
        <v>0</v>
      </c>
      <c r="L1758" s="2">
        <f t="shared" si="221"/>
        <v>0</v>
      </c>
      <c r="M1758" s="2">
        <f t="shared" si="222"/>
        <v>1</v>
      </c>
      <c r="N1758">
        <f t="shared" si="223"/>
        <v>2.1173008865270426</v>
      </c>
    </row>
    <row r="1759" spans="1:14" x14ac:dyDescent="0.3">
      <c r="A1759" s="1">
        <v>41249</v>
      </c>
      <c r="B1759">
        <v>19.36</v>
      </c>
      <c r="D1759">
        <f t="shared" si="216"/>
        <v>4</v>
      </c>
      <c r="E1759" s="1">
        <f t="shared" si="217"/>
        <v>41242</v>
      </c>
      <c r="F1759" s="1">
        <f t="shared" si="218"/>
        <v>41241</v>
      </c>
      <c r="G1759" s="1">
        <f t="shared" si="219"/>
        <v>41240</v>
      </c>
      <c r="H1759" s="1">
        <f t="shared" si="220"/>
        <v>41239</v>
      </c>
      <c r="I1759" s="2">
        <f>IF(SUMIFS($B$2:$B$3564,$A$2:$A$3564,"="&amp;E1759)=0,IF(SUMIFS($B$2:$B$3564,$A$2:$A$3564,"="&amp;F1759)=0,IF(SUMIFS($B$2:$B$3564,$A$2:$A$3564,"="&amp;G1759)=0,SUMIFS($B$2:$B$3564,$A$2:$A$3564,"="&amp;H1759),SUMIFS($B$2:$B$3564,$A$2:$A$3564,"="&amp;G1759)),SUMIFS($B$2:$B$3564,$A$2:$A$3564,"="&amp;F1759)),SUMIFS($B$2:$B$3564,$A$2:$A$3564,"="&amp;E1759))</f>
        <v>19.34</v>
      </c>
      <c r="K1759" s="2">
        <f>SUMIFS($J$2:$J$3564,$A$2:$A$3564,"&gt;"&amp;E1759,$A$2:$A$3564,"&lt;="&amp;A1759)</f>
        <v>0</v>
      </c>
      <c r="L1759" s="2">
        <f t="shared" si="221"/>
        <v>0</v>
      </c>
      <c r="M1759" s="2">
        <f t="shared" si="222"/>
        <v>1</v>
      </c>
      <c r="N1759">
        <f t="shared" si="223"/>
        <v>0.1033591823282692</v>
      </c>
    </row>
    <row r="1760" spans="1:14" x14ac:dyDescent="0.3">
      <c r="A1760" s="1">
        <v>41250</v>
      </c>
      <c r="B1760">
        <v>19.21</v>
      </c>
      <c r="D1760">
        <f t="shared" si="216"/>
        <v>5</v>
      </c>
      <c r="E1760" s="1">
        <f t="shared" si="217"/>
        <v>41243</v>
      </c>
      <c r="F1760" s="1">
        <f t="shared" si="218"/>
        <v>41242</v>
      </c>
      <c r="G1760" s="1">
        <f t="shared" si="219"/>
        <v>41241</v>
      </c>
      <c r="H1760" s="1">
        <f t="shared" si="220"/>
        <v>41240</v>
      </c>
      <c r="I1760" s="2">
        <f>IF(SUMIFS($B$2:$B$3564,$A$2:$A$3564,"="&amp;E1760)=0,IF(SUMIFS($B$2:$B$3564,$A$2:$A$3564,"="&amp;F1760)=0,IF(SUMIFS($B$2:$B$3564,$A$2:$A$3564,"="&amp;G1760)=0,SUMIFS($B$2:$B$3564,$A$2:$A$3564,"="&amp;H1760),SUMIFS($B$2:$B$3564,$A$2:$A$3564,"="&amp;G1760)),SUMIFS($B$2:$B$3564,$A$2:$A$3564,"="&amp;F1760)),SUMIFS($B$2:$B$3564,$A$2:$A$3564,"="&amp;E1760))</f>
        <v>19.34</v>
      </c>
      <c r="K1760" s="2">
        <f>SUMIFS($J$2:$J$3564,$A$2:$A$3564,"&gt;"&amp;E1760,$A$2:$A$3564,"&lt;="&amp;A1760)</f>
        <v>0</v>
      </c>
      <c r="L1760" s="2">
        <f t="shared" si="221"/>
        <v>0</v>
      </c>
      <c r="M1760" s="2">
        <f t="shared" si="222"/>
        <v>1</v>
      </c>
      <c r="N1760">
        <f t="shared" si="223"/>
        <v>-0.67445132446828837</v>
      </c>
    </row>
    <row r="1761" spans="1:14" x14ac:dyDescent="0.3">
      <c r="A1761" s="1">
        <v>41253</v>
      </c>
      <c r="B1761">
        <v>18.760000000000002</v>
      </c>
      <c r="D1761">
        <f t="shared" si="216"/>
        <v>1</v>
      </c>
      <c r="E1761" s="1">
        <f t="shared" si="217"/>
        <v>41246</v>
      </c>
      <c r="F1761" s="1">
        <f t="shared" si="218"/>
        <v>41245</v>
      </c>
      <c r="G1761" s="1">
        <f t="shared" si="219"/>
        <v>41244</v>
      </c>
      <c r="H1761" s="1">
        <f t="shared" si="220"/>
        <v>41243</v>
      </c>
      <c r="I1761" s="2">
        <f>IF(SUMIFS($B$2:$B$3564,$A$2:$A$3564,"="&amp;E1761)=0,IF(SUMIFS($B$2:$B$3564,$A$2:$A$3564,"="&amp;F1761)=0,IF(SUMIFS($B$2:$B$3564,$A$2:$A$3564,"="&amp;G1761)=0,SUMIFS($B$2:$B$3564,$A$2:$A$3564,"="&amp;H1761),SUMIFS($B$2:$B$3564,$A$2:$A$3564,"="&amp;G1761)),SUMIFS($B$2:$B$3564,$A$2:$A$3564,"="&amp;F1761)),SUMIFS($B$2:$B$3564,$A$2:$A$3564,"="&amp;E1761))</f>
        <v>19.75</v>
      </c>
      <c r="K1761" s="2">
        <f>SUMIFS($J$2:$J$3564,$A$2:$A$3564,"&gt;"&amp;E1761,$A$2:$A$3564,"&lt;="&amp;A1761)</f>
        <v>0</v>
      </c>
      <c r="L1761" s="2">
        <f t="shared" si="221"/>
        <v>0</v>
      </c>
      <c r="M1761" s="2">
        <f t="shared" si="222"/>
        <v>1</v>
      </c>
      <c r="N1761">
        <f t="shared" si="223"/>
        <v>-5.1426547769052124</v>
      </c>
    </row>
    <row r="1762" spans="1:14" x14ac:dyDescent="0.3">
      <c r="A1762" s="1">
        <v>41254</v>
      </c>
      <c r="B1762">
        <v>18.88</v>
      </c>
      <c r="D1762">
        <f t="shared" si="216"/>
        <v>2</v>
      </c>
      <c r="E1762" s="1">
        <f t="shared" si="217"/>
        <v>41247</v>
      </c>
      <c r="F1762" s="1">
        <f t="shared" si="218"/>
        <v>41246</v>
      </c>
      <c r="G1762" s="1">
        <f t="shared" si="219"/>
        <v>41245</v>
      </c>
      <c r="H1762" s="1">
        <f t="shared" si="220"/>
        <v>41244</v>
      </c>
      <c r="I1762" s="2">
        <f>IF(SUMIFS($B$2:$B$3564,$A$2:$A$3564,"="&amp;E1762)=0,IF(SUMIFS($B$2:$B$3564,$A$2:$A$3564,"="&amp;F1762)=0,IF(SUMIFS($B$2:$B$3564,$A$2:$A$3564,"="&amp;G1762)=0,SUMIFS($B$2:$B$3564,$A$2:$A$3564,"="&amp;H1762),SUMIFS($B$2:$B$3564,$A$2:$A$3564,"="&amp;G1762)),SUMIFS($B$2:$B$3564,$A$2:$A$3564,"="&amp;F1762)),SUMIFS($B$2:$B$3564,$A$2:$A$3564,"="&amp;E1762))</f>
        <v>19.440000000000001</v>
      </c>
      <c r="K1762" s="2">
        <f>SUMIFS($J$2:$J$3564,$A$2:$A$3564,"&gt;"&amp;E1762,$A$2:$A$3564,"&lt;="&amp;A1762)</f>
        <v>0</v>
      </c>
      <c r="L1762" s="2">
        <f t="shared" si="221"/>
        <v>0</v>
      </c>
      <c r="M1762" s="2">
        <f t="shared" si="222"/>
        <v>1</v>
      </c>
      <c r="N1762">
        <f t="shared" si="223"/>
        <v>-2.9229638314938482</v>
      </c>
    </row>
    <row r="1763" spans="1:14" x14ac:dyDescent="0.3">
      <c r="A1763" s="1">
        <v>41255</v>
      </c>
      <c r="B1763">
        <v>18.54</v>
      </c>
      <c r="D1763">
        <f t="shared" si="216"/>
        <v>3</v>
      </c>
      <c r="E1763" s="1">
        <f t="shared" si="217"/>
        <v>41248</v>
      </c>
      <c r="F1763" s="1">
        <f t="shared" si="218"/>
        <v>41247</v>
      </c>
      <c r="G1763" s="1">
        <f t="shared" si="219"/>
        <v>41246</v>
      </c>
      <c r="H1763" s="1">
        <f t="shared" si="220"/>
        <v>41245</v>
      </c>
      <c r="I1763" s="2">
        <f>IF(SUMIFS($B$2:$B$3564,$A$2:$A$3564,"="&amp;E1763)=0,IF(SUMIFS($B$2:$B$3564,$A$2:$A$3564,"="&amp;F1763)=0,IF(SUMIFS($B$2:$B$3564,$A$2:$A$3564,"="&amp;G1763)=0,SUMIFS($B$2:$B$3564,$A$2:$A$3564,"="&amp;H1763),SUMIFS($B$2:$B$3564,$A$2:$A$3564,"="&amp;G1763)),SUMIFS($B$2:$B$3564,$A$2:$A$3564,"="&amp;F1763)),SUMIFS($B$2:$B$3564,$A$2:$A$3564,"="&amp;E1763))</f>
        <v>19.57</v>
      </c>
      <c r="K1763" s="2">
        <f>SUMIFS($J$2:$J$3564,$A$2:$A$3564,"&gt;"&amp;E1763,$A$2:$A$3564,"&lt;="&amp;A1763)</f>
        <v>0</v>
      </c>
      <c r="L1763" s="2">
        <f t="shared" si="221"/>
        <v>0</v>
      </c>
      <c r="M1763" s="2">
        <f t="shared" si="222"/>
        <v>1</v>
      </c>
      <c r="N1763">
        <f t="shared" si="223"/>
        <v>-5.4067221270275825</v>
      </c>
    </row>
    <row r="1764" spans="1:14" x14ac:dyDescent="0.3">
      <c r="A1764" s="1">
        <v>41256</v>
      </c>
      <c r="B1764">
        <v>18.54</v>
      </c>
      <c r="D1764">
        <f t="shared" si="216"/>
        <v>4</v>
      </c>
      <c r="E1764" s="1">
        <f t="shared" si="217"/>
        <v>41249</v>
      </c>
      <c r="F1764" s="1">
        <f t="shared" si="218"/>
        <v>41248</v>
      </c>
      <c r="G1764" s="1">
        <f t="shared" si="219"/>
        <v>41247</v>
      </c>
      <c r="H1764" s="1">
        <f t="shared" si="220"/>
        <v>41246</v>
      </c>
      <c r="I1764" s="2">
        <f>IF(SUMIFS($B$2:$B$3564,$A$2:$A$3564,"="&amp;E1764)=0,IF(SUMIFS($B$2:$B$3564,$A$2:$A$3564,"="&amp;F1764)=0,IF(SUMIFS($B$2:$B$3564,$A$2:$A$3564,"="&amp;G1764)=0,SUMIFS($B$2:$B$3564,$A$2:$A$3564,"="&amp;H1764),SUMIFS($B$2:$B$3564,$A$2:$A$3564,"="&amp;G1764)),SUMIFS($B$2:$B$3564,$A$2:$A$3564,"="&amp;F1764)),SUMIFS($B$2:$B$3564,$A$2:$A$3564,"="&amp;E1764))</f>
        <v>19.36</v>
      </c>
      <c r="K1764" s="2">
        <f>SUMIFS($J$2:$J$3564,$A$2:$A$3564,"&gt;"&amp;E1764,$A$2:$A$3564,"&lt;="&amp;A1764)</f>
        <v>0</v>
      </c>
      <c r="L1764" s="2">
        <f t="shared" si="221"/>
        <v>0</v>
      </c>
      <c r="M1764" s="2">
        <f t="shared" si="222"/>
        <v>1</v>
      </c>
      <c r="N1764">
        <f t="shared" si="223"/>
        <v>-4.327852171072192</v>
      </c>
    </row>
    <row r="1765" spans="1:14" x14ac:dyDescent="0.3">
      <c r="A1765" s="1">
        <v>41257</v>
      </c>
      <c r="B1765">
        <v>19.010000000000002</v>
      </c>
      <c r="D1765">
        <f t="shared" si="216"/>
        <v>5</v>
      </c>
      <c r="E1765" s="1">
        <f t="shared" si="217"/>
        <v>41250</v>
      </c>
      <c r="F1765" s="1">
        <f t="shared" si="218"/>
        <v>41249</v>
      </c>
      <c r="G1765" s="1">
        <f t="shared" si="219"/>
        <v>41248</v>
      </c>
      <c r="H1765" s="1">
        <f t="shared" si="220"/>
        <v>41247</v>
      </c>
      <c r="I1765" s="2">
        <f>IF(SUMIFS($B$2:$B$3564,$A$2:$A$3564,"="&amp;E1765)=0,IF(SUMIFS($B$2:$B$3564,$A$2:$A$3564,"="&amp;F1765)=0,IF(SUMIFS($B$2:$B$3564,$A$2:$A$3564,"="&amp;G1765)=0,SUMIFS($B$2:$B$3564,$A$2:$A$3564,"="&amp;H1765),SUMIFS($B$2:$B$3564,$A$2:$A$3564,"="&amp;G1765)),SUMIFS($B$2:$B$3564,$A$2:$A$3564,"="&amp;F1765)),SUMIFS($B$2:$B$3564,$A$2:$A$3564,"="&amp;E1765))</f>
        <v>19.21</v>
      </c>
      <c r="K1765" s="2">
        <f>SUMIFS($J$2:$J$3564,$A$2:$A$3564,"&gt;"&amp;E1765,$A$2:$A$3564,"&lt;="&amp;A1765)</f>
        <v>0</v>
      </c>
      <c r="L1765" s="2">
        <f t="shared" si="221"/>
        <v>0</v>
      </c>
      <c r="M1765" s="2">
        <f t="shared" si="222"/>
        <v>1</v>
      </c>
      <c r="N1765">
        <f t="shared" si="223"/>
        <v>-1.0465820280127431</v>
      </c>
    </row>
    <row r="1766" spans="1:14" x14ac:dyDescent="0.3">
      <c r="A1766" s="1">
        <v>41260</v>
      </c>
      <c r="B1766">
        <v>19.41</v>
      </c>
      <c r="D1766">
        <f t="shared" si="216"/>
        <v>1</v>
      </c>
      <c r="E1766" s="1">
        <f t="shared" si="217"/>
        <v>41253</v>
      </c>
      <c r="F1766" s="1">
        <f t="shared" si="218"/>
        <v>41252</v>
      </c>
      <c r="G1766" s="1">
        <f t="shared" si="219"/>
        <v>41251</v>
      </c>
      <c r="H1766" s="1">
        <f t="shared" si="220"/>
        <v>41250</v>
      </c>
      <c r="I1766" s="2">
        <f>IF(SUMIFS($B$2:$B$3564,$A$2:$A$3564,"="&amp;E1766)=0,IF(SUMIFS($B$2:$B$3564,$A$2:$A$3564,"="&amp;F1766)=0,IF(SUMIFS($B$2:$B$3564,$A$2:$A$3564,"="&amp;G1766)=0,SUMIFS($B$2:$B$3564,$A$2:$A$3564,"="&amp;H1766),SUMIFS($B$2:$B$3564,$A$2:$A$3564,"="&amp;G1766)),SUMIFS($B$2:$B$3564,$A$2:$A$3564,"="&amp;F1766)),SUMIFS($B$2:$B$3564,$A$2:$A$3564,"="&amp;E1766))</f>
        <v>18.760000000000002</v>
      </c>
      <c r="K1766" s="2">
        <f>SUMIFS($J$2:$J$3564,$A$2:$A$3564,"&gt;"&amp;E1766,$A$2:$A$3564,"&lt;="&amp;A1766)</f>
        <v>0</v>
      </c>
      <c r="L1766" s="2">
        <f t="shared" si="221"/>
        <v>0</v>
      </c>
      <c r="M1766" s="2">
        <f t="shared" si="222"/>
        <v>1</v>
      </c>
      <c r="N1766">
        <f t="shared" si="223"/>
        <v>3.4061453602840284</v>
      </c>
    </row>
    <row r="1767" spans="1:14" x14ac:dyDescent="0.3">
      <c r="A1767" s="1">
        <v>41261</v>
      </c>
      <c r="B1767">
        <v>19.39</v>
      </c>
      <c r="D1767">
        <f t="shared" si="216"/>
        <v>2</v>
      </c>
      <c r="E1767" s="1">
        <f t="shared" si="217"/>
        <v>41254</v>
      </c>
      <c r="F1767" s="1">
        <f t="shared" si="218"/>
        <v>41253</v>
      </c>
      <c r="G1767" s="1">
        <f t="shared" si="219"/>
        <v>41252</v>
      </c>
      <c r="H1767" s="1">
        <f t="shared" si="220"/>
        <v>41251</v>
      </c>
      <c r="I1767" s="2">
        <f>IF(SUMIFS($B$2:$B$3564,$A$2:$A$3564,"="&amp;E1767)=0,IF(SUMIFS($B$2:$B$3564,$A$2:$A$3564,"="&amp;F1767)=0,IF(SUMIFS($B$2:$B$3564,$A$2:$A$3564,"="&amp;G1767)=0,SUMIFS($B$2:$B$3564,$A$2:$A$3564,"="&amp;H1767),SUMIFS($B$2:$B$3564,$A$2:$A$3564,"="&amp;G1767)),SUMIFS($B$2:$B$3564,$A$2:$A$3564,"="&amp;F1767)),SUMIFS($B$2:$B$3564,$A$2:$A$3564,"="&amp;E1767))</f>
        <v>18.88</v>
      </c>
      <c r="K1767" s="2">
        <f>SUMIFS($J$2:$J$3564,$A$2:$A$3564,"&gt;"&amp;E1767,$A$2:$A$3564,"&lt;="&amp;A1767)</f>
        <v>0</v>
      </c>
      <c r="L1767" s="2">
        <f t="shared" si="221"/>
        <v>0</v>
      </c>
      <c r="M1767" s="2">
        <f t="shared" si="222"/>
        <v>1</v>
      </c>
      <c r="N1767">
        <f t="shared" si="223"/>
        <v>2.665430853720582</v>
      </c>
    </row>
    <row r="1768" spans="1:14" x14ac:dyDescent="0.3">
      <c r="A1768" s="1">
        <v>41262</v>
      </c>
      <c r="B1768">
        <v>19.23</v>
      </c>
      <c r="D1768">
        <f t="shared" si="216"/>
        <v>3</v>
      </c>
      <c r="E1768" s="1">
        <f t="shared" si="217"/>
        <v>41255</v>
      </c>
      <c r="F1768" s="1">
        <f t="shared" si="218"/>
        <v>41254</v>
      </c>
      <c r="G1768" s="1">
        <f t="shared" si="219"/>
        <v>41253</v>
      </c>
      <c r="H1768" s="1">
        <f t="shared" si="220"/>
        <v>41252</v>
      </c>
      <c r="I1768" s="2">
        <f>IF(SUMIFS($B$2:$B$3564,$A$2:$A$3564,"="&amp;E1768)=0,IF(SUMIFS($B$2:$B$3564,$A$2:$A$3564,"="&amp;F1768)=0,IF(SUMIFS($B$2:$B$3564,$A$2:$A$3564,"="&amp;G1768)=0,SUMIFS($B$2:$B$3564,$A$2:$A$3564,"="&amp;H1768),SUMIFS($B$2:$B$3564,$A$2:$A$3564,"="&amp;G1768)),SUMIFS($B$2:$B$3564,$A$2:$A$3564,"="&amp;F1768)),SUMIFS($B$2:$B$3564,$A$2:$A$3564,"="&amp;E1768))</f>
        <v>18.54</v>
      </c>
      <c r="K1768" s="2">
        <f>SUMIFS($J$2:$J$3564,$A$2:$A$3564,"&gt;"&amp;E1768,$A$2:$A$3564,"&lt;="&amp;A1768)</f>
        <v>0</v>
      </c>
      <c r="L1768" s="2">
        <f t="shared" si="221"/>
        <v>0</v>
      </c>
      <c r="M1768" s="2">
        <f t="shared" si="222"/>
        <v>1</v>
      </c>
      <c r="N1768">
        <f t="shared" si="223"/>
        <v>3.6540999462979324</v>
      </c>
    </row>
    <row r="1769" spans="1:14" x14ac:dyDescent="0.3">
      <c r="A1769" s="1">
        <v>41263</v>
      </c>
      <c r="B1769">
        <v>19.25</v>
      </c>
      <c r="D1769">
        <f t="shared" si="216"/>
        <v>4</v>
      </c>
      <c r="E1769" s="1">
        <f t="shared" si="217"/>
        <v>41256</v>
      </c>
      <c r="F1769" s="1">
        <f t="shared" si="218"/>
        <v>41255</v>
      </c>
      <c r="G1769" s="1">
        <f t="shared" si="219"/>
        <v>41254</v>
      </c>
      <c r="H1769" s="1">
        <f t="shared" si="220"/>
        <v>41253</v>
      </c>
      <c r="I1769" s="2">
        <f>IF(SUMIFS($B$2:$B$3564,$A$2:$A$3564,"="&amp;E1769)=0,IF(SUMIFS($B$2:$B$3564,$A$2:$A$3564,"="&amp;F1769)=0,IF(SUMIFS($B$2:$B$3564,$A$2:$A$3564,"="&amp;G1769)=0,SUMIFS($B$2:$B$3564,$A$2:$A$3564,"="&amp;H1769),SUMIFS($B$2:$B$3564,$A$2:$A$3564,"="&amp;G1769)),SUMIFS($B$2:$B$3564,$A$2:$A$3564,"="&amp;F1769)),SUMIFS($B$2:$B$3564,$A$2:$A$3564,"="&amp;E1769))</f>
        <v>18.54</v>
      </c>
      <c r="K1769" s="2">
        <f>SUMIFS($J$2:$J$3564,$A$2:$A$3564,"&gt;"&amp;E1769,$A$2:$A$3564,"&lt;="&amp;A1769)</f>
        <v>0</v>
      </c>
      <c r="L1769" s="2">
        <f t="shared" si="221"/>
        <v>0</v>
      </c>
      <c r="M1769" s="2">
        <f t="shared" si="222"/>
        <v>1</v>
      </c>
      <c r="N1769">
        <f t="shared" si="223"/>
        <v>3.7580500596084212</v>
      </c>
    </row>
    <row r="1770" spans="1:14" x14ac:dyDescent="0.3">
      <c r="A1770" s="1">
        <v>41264</v>
      </c>
      <c r="B1770">
        <v>19.25</v>
      </c>
      <c r="D1770">
        <f t="shared" si="216"/>
        <v>5</v>
      </c>
      <c r="E1770" s="1">
        <f t="shared" si="217"/>
        <v>41257</v>
      </c>
      <c r="F1770" s="1">
        <f t="shared" si="218"/>
        <v>41256</v>
      </c>
      <c r="G1770" s="1">
        <f t="shared" si="219"/>
        <v>41255</v>
      </c>
      <c r="H1770" s="1">
        <f t="shared" si="220"/>
        <v>41254</v>
      </c>
      <c r="I1770" s="2">
        <f>IF(SUMIFS($B$2:$B$3564,$A$2:$A$3564,"="&amp;E1770)=0,IF(SUMIFS($B$2:$B$3564,$A$2:$A$3564,"="&amp;F1770)=0,IF(SUMIFS($B$2:$B$3564,$A$2:$A$3564,"="&amp;G1770)=0,SUMIFS($B$2:$B$3564,$A$2:$A$3564,"="&amp;H1770),SUMIFS($B$2:$B$3564,$A$2:$A$3564,"="&amp;G1770)),SUMIFS($B$2:$B$3564,$A$2:$A$3564,"="&amp;F1770)),SUMIFS($B$2:$B$3564,$A$2:$A$3564,"="&amp;E1770))</f>
        <v>19.010000000000002</v>
      </c>
      <c r="K1770" s="2">
        <f>SUMIFS($J$2:$J$3564,$A$2:$A$3564,"&gt;"&amp;E1770,$A$2:$A$3564,"&lt;="&amp;A1770)</f>
        <v>0</v>
      </c>
      <c r="L1770" s="2">
        <f t="shared" si="221"/>
        <v>0</v>
      </c>
      <c r="M1770" s="2">
        <f t="shared" si="222"/>
        <v>1</v>
      </c>
      <c r="N1770">
        <f t="shared" si="223"/>
        <v>1.2545904233455409</v>
      </c>
    </row>
    <row r="1771" spans="1:14" x14ac:dyDescent="0.3">
      <c r="A1771" s="1">
        <v>41267</v>
      </c>
      <c r="B1771">
        <v>19.02</v>
      </c>
      <c r="D1771">
        <f t="shared" si="216"/>
        <v>1</v>
      </c>
      <c r="E1771" s="1">
        <f t="shared" si="217"/>
        <v>41260</v>
      </c>
      <c r="F1771" s="1">
        <f t="shared" si="218"/>
        <v>41259</v>
      </c>
      <c r="G1771" s="1">
        <f t="shared" si="219"/>
        <v>41258</v>
      </c>
      <c r="H1771" s="1">
        <f t="shared" si="220"/>
        <v>41257</v>
      </c>
      <c r="I1771" s="2">
        <f>IF(SUMIFS($B$2:$B$3564,$A$2:$A$3564,"="&amp;E1771)=0,IF(SUMIFS($B$2:$B$3564,$A$2:$A$3564,"="&amp;F1771)=0,IF(SUMIFS($B$2:$B$3564,$A$2:$A$3564,"="&amp;G1771)=0,SUMIFS($B$2:$B$3564,$A$2:$A$3564,"="&amp;H1771),SUMIFS($B$2:$B$3564,$A$2:$A$3564,"="&amp;G1771)),SUMIFS($B$2:$B$3564,$A$2:$A$3564,"="&amp;F1771)),SUMIFS($B$2:$B$3564,$A$2:$A$3564,"="&amp;E1771))</f>
        <v>19.41</v>
      </c>
      <c r="K1771" s="2">
        <f>SUMIFS($J$2:$J$3564,$A$2:$A$3564,"&gt;"&amp;E1771,$A$2:$A$3564,"&lt;="&amp;A1771)</f>
        <v>0</v>
      </c>
      <c r="L1771" s="2">
        <f t="shared" si="221"/>
        <v>0</v>
      </c>
      <c r="M1771" s="2">
        <f t="shared" si="222"/>
        <v>1</v>
      </c>
      <c r="N1771">
        <f t="shared" si="223"/>
        <v>-2.029734006367466</v>
      </c>
    </row>
    <row r="1772" spans="1:14" x14ac:dyDescent="0.3">
      <c r="A1772" s="1">
        <v>41269</v>
      </c>
      <c r="B1772">
        <v>19.05</v>
      </c>
      <c r="D1772">
        <f t="shared" si="216"/>
        <v>3</v>
      </c>
      <c r="E1772" s="1">
        <f t="shared" si="217"/>
        <v>41262</v>
      </c>
      <c r="F1772" s="1">
        <f t="shared" si="218"/>
        <v>41261</v>
      </c>
      <c r="G1772" s="1">
        <f t="shared" si="219"/>
        <v>41260</v>
      </c>
      <c r="H1772" s="1">
        <f t="shared" si="220"/>
        <v>41259</v>
      </c>
      <c r="I1772" s="2">
        <f>IF(SUMIFS($B$2:$B$3564,$A$2:$A$3564,"="&amp;E1772)=0,IF(SUMIFS($B$2:$B$3564,$A$2:$A$3564,"="&amp;F1772)=0,IF(SUMIFS($B$2:$B$3564,$A$2:$A$3564,"="&amp;G1772)=0,SUMIFS($B$2:$B$3564,$A$2:$A$3564,"="&amp;H1772),SUMIFS($B$2:$B$3564,$A$2:$A$3564,"="&amp;G1772)),SUMIFS($B$2:$B$3564,$A$2:$A$3564,"="&amp;F1772)),SUMIFS($B$2:$B$3564,$A$2:$A$3564,"="&amp;E1772))</f>
        <v>19.23</v>
      </c>
      <c r="K1772" s="2">
        <f>SUMIFS($J$2:$J$3564,$A$2:$A$3564,"&gt;"&amp;E1772,$A$2:$A$3564,"&lt;="&amp;A1772)</f>
        <v>0</v>
      </c>
      <c r="L1772" s="2">
        <f t="shared" si="221"/>
        <v>0</v>
      </c>
      <c r="M1772" s="2">
        <f t="shared" si="222"/>
        <v>1</v>
      </c>
      <c r="N1772">
        <f t="shared" si="223"/>
        <v>-0.94044580279784074</v>
      </c>
    </row>
    <row r="1773" spans="1:14" x14ac:dyDescent="0.3">
      <c r="A1773" s="1">
        <v>41270</v>
      </c>
      <c r="B1773">
        <v>19.45</v>
      </c>
      <c r="D1773">
        <f t="shared" si="216"/>
        <v>4</v>
      </c>
      <c r="E1773" s="1">
        <f t="shared" si="217"/>
        <v>41263</v>
      </c>
      <c r="F1773" s="1">
        <f t="shared" si="218"/>
        <v>41262</v>
      </c>
      <c r="G1773" s="1">
        <f t="shared" si="219"/>
        <v>41261</v>
      </c>
      <c r="H1773" s="1">
        <f t="shared" si="220"/>
        <v>41260</v>
      </c>
      <c r="I1773" s="2">
        <f>IF(SUMIFS($B$2:$B$3564,$A$2:$A$3564,"="&amp;E1773)=0,IF(SUMIFS($B$2:$B$3564,$A$2:$A$3564,"="&amp;F1773)=0,IF(SUMIFS($B$2:$B$3564,$A$2:$A$3564,"="&amp;G1773)=0,SUMIFS($B$2:$B$3564,$A$2:$A$3564,"="&amp;H1773),SUMIFS($B$2:$B$3564,$A$2:$A$3564,"="&amp;G1773)),SUMIFS($B$2:$B$3564,$A$2:$A$3564,"="&amp;F1773)),SUMIFS($B$2:$B$3564,$A$2:$A$3564,"="&amp;E1773))</f>
        <v>19.25</v>
      </c>
      <c r="K1773" s="2">
        <f>SUMIFS($J$2:$J$3564,$A$2:$A$3564,"&gt;"&amp;E1773,$A$2:$A$3564,"&lt;="&amp;A1773)</f>
        <v>0</v>
      </c>
      <c r="L1773" s="2">
        <f t="shared" si="221"/>
        <v>0</v>
      </c>
      <c r="M1773" s="2">
        <f t="shared" si="222"/>
        <v>1</v>
      </c>
      <c r="N1773">
        <f t="shared" si="223"/>
        <v>1.0336009330662073</v>
      </c>
    </row>
    <row r="1774" spans="1:14" x14ac:dyDescent="0.3">
      <c r="A1774" s="1">
        <v>41271</v>
      </c>
      <c r="B1774">
        <v>19.420000000000002</v>
      </c>
      <c r="D1774">
        <f t="shared" si="216"/>
        <v>5</v>
      </c>
      <c r="E1774" s="1">
        <f t="shared" si="217"/>
        <v>41264</v>
      </c>
      <c r="F1774" s="1">
        <f t="shared" si="218"/>
        <v>41263</v>
      </c>
      <c r="G1774" s="1">
        <f t="shared" si="219"/>
        <v>41262</v>
      </c>
      <c r="H1774" s="1">
        <f t="shared" si="220"/>
        <v>41261</v>
      </c>
      <c r="I1774" s="2">
        <f>IF(SUMIFS($B$2:$B$3564,$A$2:$A$3564,"="&amp;E1774)=0,IF(SUMIFS($B$2:$B$3564,$A$2:$A$3564,"="&amp;F1774)=0,IF(SUMIFS($B$2:$B$3564,$A$2:$A$3564,"="&amp;G1774)=0,SUMIFS($B$2:$B$3564,$A$2:$A$3564,"="&amp;H1774),SUMIFS($B$2:$B$3564,$A$2:$A$3564,"="&amp;G1774)),SUMIFS($B$2:$B$3564,$A$2:$A$3564,"="&amp;F1774)),SUMIFS($B$2:$B$3564,$A$2:$A$3564,"="&amp;E1774))</f>
        <v>19.25</v>
      </c>
      <c r="K1774" s="2">
        <f>SUMIFS($J$2:$J$3564,$A$2:$A$3564,"&gt;"&amp;E1774,$A$2:$A$3564,"&lt;="&amp;A1774)</f>
        <v>0</v>
      </c>
      <c r="L1774" s="2">
        <f t="shared" si="221"/>
        <v>0</v>
      </c>
      <c r="M1774" s="2">
        <f t="shared" si="222"/>
        <v>1</v>
      </c>
      <c r="N1774">
        <f t="shared" si="223"/>
        <v>0.8792402129385648</v>
      </c>
    </row>
    <row r="1775" spans="1:14" x14ac:dyDescent="0.3">
      <c r="A1775" s="1">
        <v>41274</v>
      </c>
      <c r="B1775">
        <v>19.510000000000002</v>
      </c>
      <c r="D1775">
        <f t="shared" si="216"/>
        <v>1</v>
      </c>
      <c r="E1775" s="1">
        <f t="shared" si="217"/>
        <v>41267</v>
      </c>
      <c r="F1775" s="1">
        <f t="shared" si="218"/>
        <v>41266</v>
      </c>
      <c r="G1775" s="1">
        <f t="shared" si="219"/>
        <v>41265</v>
      </c>
      <c r="H1775" s="1">
        <f t="shared" si="220"/>
        <v>41264</v>
      </c>
      <c r="I1775" s="2">
        <f>IF(SUMIFS($B$2:$B$3564,$A$2:$A$3564,"="&amp;E1775)=0,IF(SUMIFS($B$2:$B$3564,$A$2:$A$3564,"="&amp;F1775)=0,IF(SUMIFS($B$2:$B$3564,$A$2:$A$3564,"="&amp;G1775)=0,SUMIFS($B$2:$B$3564,$A$2:$A$3564,"="&amp;H1775),SUMIFS($B$2:$B$3564,$A$2:$A$3564,"="&amp;G1775)),SUMIFS($B$2:$B$3564,$A$2:$A$3564,"="&amp;F1775)),SUMIFS($B$2:$B$3564,$A$2:$A$3564,"="&amp;E1775))</f>
        <v>19.02</v>
      </c>
      <c r="K1775" s="2">
        <f>SUMIFS($J$2:$J$3564,$A$2:$A$3564,"&gt;"&amp;E1775,$A$2:$A$3564,"&lt;="&amp;A1775)</f>
        <v>0</v>
      </c>
      <c r="L1775" s="2">
        <f t="shared" si="221"/>
        <v>0</v>
      </c>
      <c r="M1775" s="2">
        <f t="shared" si="222"/>
        <v>1</v>
      </c>
      <c r="N1775">
        <f t="shared" si="223"/>
        <v>2.5436097517775655</v>
      </c>
    </row>
    <row r="1776" spans="1:14" x14ac:dyDescent="0.3">
      <c r="A1776" s="1">
        <v>41276</v>
      </c>
      <c r="B1776">
        <v>19.690000000000001</v>
      </c>
      <c r="D1776">
        <f t="shared" si="216"/>
        <v>3</v>
      </c>
      <c r="E1776" s="1">
        <f t="shared" si="217"/>
        <v>41269</v>
      </c>
      <c r="F1776" s="1">
        <f t="shared" si="218"/>
        <v>41268</v>
      </c>
      <c r="G1776" s="1">
        <f t="shared" si="219"/>
        <v>41267</v>
      </c>
      <c r="H1776" s="1">
        <f t="shared" si="220"/>
        <v>41266</v>
      </c>
      <c r="I1776" s="2">
        <f>IF(SUMIFS($B$2:$B$3564,$A$2:$A$3564,"="&amp;E1776)=0,IF(SUMIFS($B$2:$B$3564,$A$2:$A$3564,"="&amp;F1776)=0,IF(SUMIFS($B$2:$B$3564,$A$2:$A$3564,"="&amp;G1776)=0,SUMIFS($B$2:$B$3564,$A$2:$A$3564,"="&amp;H1776),SUMIFS($B$2:$B$3564,$A$2:$A$3564,"="&amp;G1776)),SUMIFS($B$2:$B$3564,$A$2:$A$3564,"="&amp;F1776)),SUMIFS($B$2:$B$3564,$A$2:$A$3564,"="&amp;E1776))</f>
        <v>19.05</v>
      </c>
      <c r="K1776" s="2">
        <f>SUMIFS($J$2:$J$3564,$A$2:$A$3564,"&gt;"&amp;E1776,$A$2:$A$3564,"&lt;="&amp;A1776)</f>
        <v>0</v>
      </c>
      <c r="L1776" s="2">
        <f t="shared" si="221"/>
        <v>0</v>
      </c>
      <c r="M1776" s="2">
        <f t="shared" si="222"/>
        <v>1</v>
      </c>
      <c r="N1776">
        <f t="shared" si="223"/>
        <v>3.3043791078324203</v>
      </c>
    </row>
    <row r="1777" spans="1:14" x14ac:dyDescent="0.3">
      <c r="A1777" s="1">
        <v>41277</v>
      </c>
      <c r="B1777">
        <v>19.100000000000001</v>
      </c>
      <c r="D1777">
        <f t="shared" si="216"/>
        <v>4</v>
      </c>
      <c r="E1777" s="1">
        <f t="shared" si="217"/>
        <v>41270</v>
      </c>
      <c r="F1777" s="1">
        <f t="shared" si="218"/>
        <v>41269</v>
      </c>
      <c r="G1777" s="1">
        <f t="shared" si="219"/>
        <v>41268</v>
      </c>
      <c r="H1777" s="1">
        <f t="shared" si="220"/>
        <v>41267</v>
      </c>
      <c r="I1777" s="2">
        <f>IF(SUMIFS($B$2:$B$3564,$A$2:$A$3564,"="&amp;E1777)=0,IF(SUMIFS($B$2:$B$3564,$A$2:$A$3564,"="&amp;F1777)=0,IF(SUMIFS($B$2:$B$3564,$A$2:$A$3564,"="&amp;G1777)=0,SUMIFS($B$2:$B$3564,$A$2:$A$3564,"="&amp;H1777),SUMIFS($B$2:$B$3564,$A$2:$A$3564,"="&amp;G1777)),SUMIFS($B$2:$B$3564,$A$2:$A$3564,"="&amp;F1777)),SUMIFS($B$2:$B$3564,$A$2:$A$3564,"="&amp;E1777))</f>
        <v>19.45</v>
      </c>
      <c r="K1777" s="2">
        <f>SUMIFS($J$2:$J$3564,$A$2:$A$3564,"&gt;"&amp;E1777,$A$2:$A$3564,"&lt;="&amp;A1777)</f>
        <v>0</v>
      </c>
      <c r="L1777" s="2">
        <f t="shared" si="221"/>
        <v>0</v>
      </c>
      <c r="M1777" s="2">
        <f t="shared" si="222"/>
        <v>1</v>
      </c>
      <c r="N1777">
        <f t="shared" si="223"/>
        <v>-1.815873501187095</v>
      </c>
    </row>
    <row r="1778" spans="1:14" x14ac:dyDescent="0.3">
      <c r="A1778" s="1">
        <v>41278</v>
      </c>
      <c r="B1778">
        <v>18.850000000000001</v>
      </c>
      <c r="D1778">
        <f t="shared" si="216"/>
        <v>5</v>
      </c>
      <c r="E1778" s="1">
        <f t="shared" si="217"/>
        <v>41271</v>
      </c>
      <c r="F1778" s="1">
        <f t="shared" si="218"/>
        <v>41270</v>
      </c>
      <c r="G1778" s="1">
        <f t="shared" si="219"/>
        <v>41269</v>
      </c>
      <c r="H1778" s="1">
        <f t="shared" si="220"/>
        <v>41268</v>
      </c>
      <c r="I1778" s="2">
        <f>IF(SUMIFS($B$2:$B$3564,$A$2:$A$3564,"="&amp;E1778)=0,IF(SUMIFS($B$2:$B$3564,$A$2:$A$3564,"="&amp;F1778)=0,IF(SUMIFS($B$2:$B$3564,$A$2:$A$3564,"="&amp;G1778)=0,SUMIFS($B$2:$B$3564,$A$2:$A$3564,"="&amp;H1778),SUMIFS($B$2:$B$3564,$A$2:$A$3564,"="&amp;G1778)),SUMIFS($B$2:$B$3564,$A$2:$A$3564,"="&amp;F1778)),SUMIFS($B$2:$B$3564,$A$2:$A$3564,"="&amp;E1778))</f>
        <v>19.420000000000002</v>
      </c>
      <c r="K1778" s="2">
        <f>SUMIFS($J$2:$J$3564,$A$2:$A$3564,"&gt;"&amp;E1778,$A$2:$A$3564,"&lt;="&amp;A1778)</f>
        <v>0</v>
      </c>
      <c r="L1778" s="2">
        <f t="shared" si="221"/>
        <v>0</v>
      </c>
      <c r="M1778" s="2">
        <f t="shared" si="222"/>
        <v>1</v>
      </c>
      <c r="N1778">
        <f t="shared" si="223"/>
        <v>-2.9790548969159074</v>
      </c>
    </row>
    <row r="1779" spans="1:14" x14ac:dyDescent="0.3">
      <c r="A1779" s="1">
        <v>41281</v>
      </c>
      <c r="B1779">
        <v>18.86</v>
      </c>
      <c r="D1779">
        <f t="shared" si="216"/>
        <v>1</v>
      </c>
      <c r="E1779" s="1">
        <f t="shared" si="217"/>
        <v>41274</v>
      </c>
      <c r="F1779" s="1">
        <f t="shared" si="218"/>
        <v>41273</v>
      </c>
      <c r="G1779" s="1">
        <f t="shared" si="219"/>
        <v>41272</v>
      </c>
      <c r="H1779" s="1">
        <f t="shared" si="220"/>
        <v>41271</v>
      </c>
      <c r="I1779" s="2">
        <f>IF(SUMIFS($B$2:$B$3564,$A$2:$A$3564,"="&amp;E1779)=0,IF(SUMIFS($B$2:$B$3564,$A$2:$A$3564,"="&amp;F1779)=0,IF(SUMIFS($B$2:$B$3564,$A$2:$A$3564,"="&amp;G1779)=0,SUMIFS($B$2:$B$3564,$A$2:$A$3564,"="&amp;H1779),SUMIFS($B$2:$B$3564,$A$2:$A$3564,"="&amp;G1779)),SUMIFS($B$2:$B$3564,$A$2:$A$3564,"="&amp;F1779)),SUMIFS($B$2:$B$3564,$A$2:$A$3564,"="&amp;E1779))</f>
        <v>19.510000000000002</v>
      </c>
      <c r="K1779" s="2">
        <f>SUMIFS($J$2:$J$3564,$A$2:$A$3564,"&gt;"&amp;E1779,$A$2:$A$3564,"&lt;="&amp;A1779)</f>
        <v>0</v>
      </c>
      <c r="L1779" s="2">
        <f t="shared" si="221"/>
        <v>0</v>
      </c>
      <c r="M1779" s="2">
        <f t="shared" si="222"/>
        <v>1</v>
      </c>
      <c r="N1779">
        <f t="shared" si="223"/>
        <v>-3.388387742970854</v>
      </c>
    </row>
    <row r="1780" spans="1:14" x14ac:dyDescent="0.3">
      <c r="A1780" s="1">
        <v>41282</v>
      </c>
      <c r="B1780">
        <v>18.670000000000002</v>
      </c>
      <c r="D1780">
        <f t="shared" si="216"/>
        <v>2</v>
      </c>
      <c r="E1780" s="1">
        <f t="shared" si="217"/>
        <v>41275</v>
      </c>
      <c r="F1780" s="1">
        <f t="shared" si="218"/>
        <v>41274</v>
      </c>
      <c r="G1780" s="1">
        <f t="shared" si="219"/>
        <v>41273</v>
      </c>
      <c r="H1780" s="1">
        <f t="shared" si="220"/>
        <v>41272</v>
      </c>
      <c r="I1780" s="2">
        <f>IF(SUMIFS($B$2:$B$3564,$A$2:$A$3564,"="&amp;E1780)=0,IF(SUMIFS($B$2:$B$3564,$A$2:$A$3564,"="&amp;F1780)=0,IF(SUMIFS($B$2:$B$3564,$A$2:$A$3564,"="&amp;G1780)=0,SUMIFS($B$2:$B$3564,$A$2:$A$3564,"="&amp;H1780),SUMIFS($B$2:$B$3564,$A$2:$A$3564,"="&amp;G1780)),SUMIFS($B$2:$B$3564,$A$2:$A$3564,"="&amp;F1780)),SUMIFS($B$2:$B$3564,$A$2:$A$3564,"="&amp;E1780))</f>
        <v>19.510000000000002</v>
      </c>
      <c r="K1780" s="2">
        <f>SUMIFS($J$2:$J$3564,$A$2:$A$3564,"&gt;"&amp;E1780,$A$2:$A$3564,"&lt;="&amp;A1780)</f>
        <v>0</v>
      </c>
      <c r="L1780" s="2">
        <f t="shared" si="221"/>
        <v>0</v>
      </c>
      <c r="M1780" s="2">
        <f t="shared" si="222"/>
        <v>1</v>
      </c>
      <c r="N1780">
        <f t="shared" si="223"/>
        <v>-4.4009197081388587</v>
      </c>
    </row>
    <row r="1781" spans="1:14" x14ac:dyDescent="0.3">
      <c r="A1781" s="1">
        <v>41283</v>
      </c>
      <c r="B1781">
        <v>18.72</v>
      </c>
      <c r="D1781">
        <f t="shared" si="216"/>
        <v>3</v>
      </c>
      <c r="E1781" s="1">
        <f t="shared" si="217"/>
        <v>41276</v>
      </c>
      <c r="F1781" s="1">
        <f t="shared" si="218"/>
        <v>41275</v>
      </c>
      <c r="G1781" s="1">
        <f t="shared" si="219"/>
        <v>41274</v>
      </c>
      <c r="H1781" s="1">
        <f t="shared" si="220"/>
        <v>41273</v>
      </c>
      <c r="I1781" s="2">
        <f>IF(SUMIFS($B$2:$B$3564,$A$2:$A$3564,"="&amp;E1781)=0,IF(SUMIFS($B$2:$B$3564,$A$2:$A$3564,"="&amp;F1781)=0,IF(SUMIFS($B$2:$B$3564,$A$2:$A$3564,"="&amp;G1781)=0,SUMIFS($B$2:$B$3564,$A$2:$A$3564,"="&amp;H1781),SUMIFS($B$2:$B$3564,$A$2:$A$3564,"="&amp;G1781)),SUMIFS($B$2:$B$3564,$A$2:$A$3564,"="&amp;F1781)),SUMIFS($B$2:$B$3564,$A$2:$A$3564,"="&amp;E1781))</f>
        <v>19.690000000000001</v>
      </c>
      <c r="K1781" s="2">
        <f>SUMIFS($J$2:$J$3564,$A$2:$A$3564,"&gt;"&amp;E1781,$A$2:$A$3564,"&lt;="&amp;A1781)</f>
        <v>0</v>
      </c>
      <c r="L1781" s="2">
        <f t="shared" si="221"/>
        <v>0</v>
      </c>
      <c r="M1781" s="2">
        <f t="shared" si="222"/>
        <v>1</v>
      </c>
      <c r="N1781">
        <f t="shared" si="223"/>
        <v>-5.051842160158829</v>
      </c>
    </row>
    <row r="1782" spans="1:14" x14ac:dyDescent="0.3">
      <c r="A1782" s="1">
        <v>41284</v>
      </c>
      <c r="B1782">
        <v>18.96</v>
      </c>
      <c r="D1782">
        <f t="shared" si="216"/>
        <v>4</v>
      </c>
      <c r="E1782" s="1">
        <f t="shared" si="217"/>
        <v>41277</v>
      </c>
      <c r="F1782" s="1">
        <f t="shared" si="218"/>
        <v>41276</v>
      </c>
      <c r="G1782" s="1">
        <f t="shared" si="219"/>
        <v>41275</v>
      </c>
      <c r="H1782" s="1">
        <f t="shared" si="220"/>
        <v>41274</v>
      </c>
      <c r="I1782" s="2">
        <f>IF(SUMIFS($B$2:$B$3564,$A$2:$A$3564,"="&amp;E1782)=0,IF(SUMIFS($B$2:$B$3564,$A$2:$A$3564,"="&amp;F1782)=0,IF(SUMIFS($B$2:$B$3564,$A$2:$A$3564,"="&amp;G1782)=0,SUMIFS($B$2:$B$3564,$A$2:$A$3564,"="&amp;H1782),SUMIFS($B$2:$B$3564,$A$2:$A$3564,"="&amp;G1782)),SUMIFS($B$2:$B$3564,$A$2:$A$3564,"="&amp;F1782)),SUMIFS($B$2:$B$3564,$A$2:$A$3564,"="&amp;E1782))</f>
        <v>19.100000000000001</v>
      </c>
      <c r="K1782" s="2">
        <f>SUMIFS($J$2:$J$3564,$A$2:$A$3564,"&gt;"&amp;E1782,$A$2:$A$3564,"&lt;="&amp;A1782)</f>
        <v>0</v>
      </c>
      <c r="L1782" s="2">
        <f t="shared" si="221"/>
        <v>0</v>
      </c>
      <c r="M1782" s="2">
        <f t="shared" si="222"/>
        <v>1</v>
      </c>
      <c r="N1782">
        <f t="shared" si="223"/>
        <v>-0.73568382257084397</v>
      </c>
    </row>
    <row r="1783" spans="1:14" x14ac:dyDescent="0.3">
      <c r="A1783" s="1">
        <v>41285</v>
      </c>
      <c r="B1783">
        <v>19.170000000000002</v>
      </c>
      <c r="D1783">
        <f t="shared" si="216"/>
        <v>5</v>
      </c>
      <c r="E1783" s="1">
        <f t="shared" si="217"/>
        <v>41278</v>
      </c>
      <c r="F1783" s="1">
        <f t="shared" si="218"/>
        <v>41277</v>
      </c>
      <c r="G1783" s="1">
        <f t="shared" si="219"/>
        <v>41276</v>
      </c>
      <c r="H1783" s="1">
        <f t="shared" si="220"/>
        <v>41275</v>
      </c>
      <c r="I1783" s="2">
        <f>IF(SUMIFS($B$2:$B$3564,$A$2:$A$3564,"="&amp;E1783)=0,IF(SUMIFS($B$2:$B$3564,$A$2:$A$3564,"="&amp;F1783)=0,IF(SUMIFS($B$2:$B$3564,$A$2:$A$3564,"="&amp;G1783)=0,SUMIFS($B$2:$B$3564,$A$2:$A$3564,"="&amp;H1783),SUMIFS($B$2:$B$3564,$A$2:$A$3564,"="&amp;G1783)),SUMIFS($B$2:$B$3564,$A$2:$A$3564,"="&amp;F1783)),SUMIFS($B$2:$B$3564,$A$2:$A$3564,"="&amp;E1783))</f>
        <v>18.850000000000001</v>
      </c>
      <c r="K1783" s="2">
        <f>SUMIFS($J$2:$J$3564,$A$2:$A$3564,"&gt;"&amp;E1783,$A$2:$A$3564,"&lt;="&amp;A1783)</f>
        <v>0</v>
      </c>
      <c r="L1783" s="2">
        <f t="shared" si="221"/>
        <v>0</v>
      </c>
      <c r="M1783" s="2">
        <f t="shared" si="222"/>
        <v>1</v>
      </c>
      <c r="N1783">
        <f t="shared" si="223"/>
        <v>1.6833643163533443</v>
      </c>
    </row>
    <row r="1784" spans="1:14" x14ac:dyDescent="0.3">
      <c r="A1784" s="1">
        <v>41288</v>
      </c>
      <c r="B1784">
        <v>18.899999999999999</v>
      </c>
      <c r="D1784">
        <f t="shared" si="216"/>
        <v>1</v>
      </c>
      <c r="E1784" s="1">
        <f t="shared" si="217"/>
        <v>41281</v>
      </c>
      <c r="F1784" s="1">
        <f t="shared" si="218"/>
        <v>41280</v>
      </c>
      <c r="G1784" s="1">
        <f t="shared" si="219"/>
        <v>41279</v>
      </c>
      <c r="H1784" s="1">
        <f t="shared" si="220"/>
        <v>41278</v>
      </c>
      <c r="I1784" s="2">
        <f>IF(SUMIFS($B$2:$B$3564,$A$2:$A$3564,"="&amp;E1784)=0,IF(SUMIFS($B$2:$B$3564,$A$2:$A$3564,"="&amp;F1784)=0,IF(SUMIFS($B$2:$B$3564,$A$2:$A$3564,"="&amp;G1784)=0,SUMIFS($B$2:$B$3564,$A$2:$A$3564,"="&amp;H1784),SUMIFS($B$2:$B$3564,$A$2:$A$3564,"="&amp;G1784)),SUMIFS($B$2:$B$3564,$A$2:$A$3564,"="&amp;F1784)),SUMIFS($B$2:$B$3564,$A$2:$A$3564,"="&amp;E1784))</f>
        <v>18.86</v>
      </c>
      <c r="K1784" s="2">
        <f>SUMIFS($J$2:$J$3564,$A$2:$A$3564,"&gt;"&amp;E1784,$A$2:$A$3564,"&lt;="&amp;A1784)</f>
        <v>0</v>
      </c>
      <c r="L1784" s="2">
        <f t="shared" si="221"/>
        <v>0</v>
      </c>
      <c r="M1784" s="2">
        <f t="shared" si="222"/>
        <v>1</v>
      </c>
      <c r="N1784">
        <f t="shared" si="223"/>
        <v>0.21186448602851549</v>
      </c>
    </row>
    <row r="1785" spans="1:14" x14ac:dyDescent="0.3">
      <c r="A1785" s="1">
        <v>41289</v>
      </c>
      <c r="B1785">
        <v>18.62</v>
      </c>
      <c r="D1785">
        <f t="shared" si="216"/>
        <v>2</v>
      </c>
      <c r="E1785" s="1">
        <f t="shared" si="217"/>
        <v>41282</v>
      </c>
      <c r="F1785" s="1">
        <f t="shared" si="218"/>
        <v>41281</v>
      </c>
      <c r="G1785" s="1">
        <f t="shared" si="219"/>
        <v>41280</v>
      </c>
      <c r="H1785" s="1">
        <f t="shared" si="220"/>
        <v>41279</v>
      </c>
      <c r="I1785" s="2">
        <f>IF(SUMIFS($B$2:$B$3564,$A$2:$A$3564,"="&amp;E1785)=0,IF(SUMIFS($B$2:$B$3564,$A$2:$A$3564,"="&amp;F1785)=0,IF(SUMIFS($B$2:$B$3564,$A$2:$A$3564,"="&amp;G1785)=0,SUMIFS($B$2:$B$3564,$A$2:$A$3564,"="&amp;H1785),SUMIFS($B$2:$B$3564,$A$2:$A$3564,"="&amp;G1785)),SUMIFS($B$2:$B$3564,$A$2:$A$3564,"="&amp;F1785)),SUMIFS($B$2:$B$3564,$A$2:$A$3564,"="&amp;E1785))</f>
        <v>18.670000000000002</v>
      </c>
      <c r="K1785" s="2">
        <f>SUMIFS($J$2:$J$3564,$A$2:$A$3564,"&gt;"&amp;E1785,$A$2:$A$3564,"&lt;="&amp;A1785)</f>
        <v>0</v>
      </c>
      <c r="L1785" s="2">
        <f t="shared" si="221"/>
        <v>0</v>
      </c>
      <c r="M1785" s="2">
        <f t="shared" si="222"/>
        <v>1</v>
      </c>
      <c r="N1785">
        <f t="shared" si="223"/>
        <v>-0.26816857047102954</v>
      </c>
    </row>
    <row r="1786" spans="1:14" x14ac:dyDescent="0.3">
      <c r="A1786" s="1">
        <v>41290</v>
      </c>
      <c r="B1786">
        <v>18.45</v>
      </c>
      <c r="D1786">
        <f t="shared" si="216"/>
        <v>3</v>
      </c>
      <c r="E1786" s="1">
        <f t="shared" si="217"/>
        <v>41283</v>
      </c>
      <c r="F1786" s="1">
        <f t="shared" si="218"/>
        <v>41282</v>
      </c>
      <c r="G1786" s="1">
        <f t="shared" si="219"/>
        <v>41281</v>
      </c>
      <c r="H1786" s="1">
        <f t="shared" si="220"/>
        <v>41280</v>
      </c>
      <c r="I1786" s="2">
        <f>IF(SUMIFS($B$2:$B$3564,$A$2:$A$3564,"="&amp;E1786)=0,IF(SUMIFS($B$2:$B$3564,$A$2:$A$3564,"="&amp;F1786)=0,IF(SUMIFS($B$2:$B$3564,$A$2:$A$3564,"="&amp;G1786)=0,SUMIFS($B$2:$B$3564,$A$2:$A$3564,"="&amp;H1786),SUMIFS($B$2:$B$3564,$A$2:$A$3564,"="&amp;G1786)),SUMIFS($B$2:$B$3564,$A$2:$A$3564,"="&amp;F1786)),SUMIFS($B$2:$B$3564,$A$2:$A$3564,"="&amp;E1786))</f>
        <v>18.72</v>
      </c>
      <c r="K1786" s="2">
        <f>SUMIFS($J$2:$J$3564,$A$2:$A$3564,"&gt;"&amp;E1786,$A$2:$A$3564,"&lt;="&amp;A1786)</f>
        <v>0</v>
      </c>
      <c r="L1786" s="2">
        <f t="shared" si="221"/>
        <v>0</v>
      </c>
      <c r="M1786" s="2">
        <f t="shared" si="222"/>
        <v>1</v>
      </c>
      <c r="N1786">
        <f t="shared" si="223"/>
        <v>-1.4528100562909743</v>
      </c>
    </row>
    <row r="1787" spans="1:14" x14ac:dyDescent="0.3">
      <c r="A1787" s="1">
        <v>41291</v>
      </c>
      <c r="B1787">
        <v>18.420000000000002</v>
      </c>
      <c r="D1787">
        <f t="shared" si="216"/>
        <v>4</v>
      </c>
      <c r="E1787" s="1">
        <f t="shared" si="217"/>
        <v>41284</v>
      </c>
      <c r="F1787" s="1">
        <f t="shared" si="218"/>
        <v>41283</v>
      </c>
      <c r="G1787" s="1">
        <f t="shared" si="219"/>
        <v>41282</v>
      </c>
      <c r="H1787" s="1">
        <f t="shared" si="220"/>
        <v>41281</v>
      </c>
      <c r="I1787" s="2">
        <f>IF(SUMIFS($B$2:$B$3564,$A$2:$A$3564,"="&amp;E1787)=0,IF(SUMIFS($B$2:$B$3564,$A$2:$A$3564,"="&amp;F1787)=0,IF(SUMIFS($B$2:$B$3564,$A$2:$A$3564,"="&amp;G1787)=0,SUMIFS($B$2:$B$3564,$A$2:$A$3564,"="&amp;H1787),SUMIFS($B$2:$B$3564,$A$2:$A$3564,"="&amp;G1787)),SUMIFS($B$2:$B$3564,$A$2:$A$3564,"="&amp;F1787)),SUMIFS($B$2:$B$3564,$A$2:$A$3564,"="&amp;E1787))</f>
        <v>18.96</v>
      </c>
      <c r="K1787" s="2">
        <f>SUMIFS($J$2:$J$3564,$A$2:$A$3564,"&gt;"&amp;E1787,$A$2:$A$3564,"&lt;="&amp;A1787)</f>
        <v>0</v>
      </c>
      <c r="L1787" s="2">
        <f t="shared" si="221"/>
        <v>0</v>
      </c>
      <c r="M1787" s="2">
        <f t="shared" si="222"/>
        <v>1</v>
      </c>
      <c r="N1787">
        <f t="shared" si="223"/>
        <v>-2.8894465999714889</v>
      </c>
    </row>
    <row r="1788" spans="1:14" x14ac:dyDescent="0.3">
      <c r="A1788" s="1">
        <v>41292</v>
      </c>
      <c r="B1788">
        <v>18.37</v>
      </c>
      <c r="D1788">
        <f t="shared" si="216"/>
        <v>5</v>
      </c>
      <c r="E1788" s="1">
        <f t="shared" si="217"/>
        <v>41285</v>
      </c>
      <c r="F1788" s="1">
        <f t="shared" si="218"/>
        <v>41284</v>
      </c>
      <c r="G1788" s="1">
        <f t="shared" si="219"/>
        <v>41283</v>
      </c>
      <c r="H1788" s="1">
        <f t="shared" si="220"/>
        <v>41282</v>
      </c>
      <c r="I1788" s="2">
        <f>IF(SUMIFS($B$2:$B$3564,$A$2:$A$3564,"="&amp;E1788)=0,IF(SUMIFS($B$2:$B$3564,$A$2:$A$3564,"="&amp;F1788)=0,IF(SUMIFS($B$2:$B$3564,$A$2:$A$3564,"="&amp;G1788)=0,SUMIFS($B$2:$B$3564,$A$2:$A$3564,"="&amp;H1788),SUMIFS($B$2:$B$3564,$A$2:$A$3564,"="&amp;G1788)),SUMIFS($B$2:$B$3564,$A$2:$A$3564,"="&amp;F1788)),SUMIFS($B$2:$B$3564,$A$2:$A$3564,"="&amp;E1788))</f>
        <v>19.170000000000002</v>
      </c>
      <c r="K1788" s="2">
        <f>SUMIFS($J$2:$J$3564,$A$2:$A$3564,"&gt;"&amp;E1788,$A$2:$A$3564,"&lt;="&amp;A1788)</f>
        <v>0</v>
      </c>
      <c r="L1788" s="2">
        <f t="shared" si="221"/>
        <v>0</v>
      </c>
      <c r="M1788" s="2">
        <f t="shared" si="222"/>
        <v>1</v>
      </c>
      <c r="N1788">
        <f t="shared" si="223"/>
        <v>-4.2627657830518855</v>
      </c>
    </row>
    <row r="1789" spans="1:14" x14ac:dyDescent="0.3">
      <c r="A1789" s="1">
        <v>41296</v>
      </c>
      <c r="B1789">
        <v>18.12</v>
      </c>
      <c r="D1789">
        <f t="shared" si="216"/>
        <v>2</v>
      </c>
      <c r="E1789" s="1">
        <f t="shared" si="217"/>
        <v>41289</v>
      </c>
      <c r="F1789" s="1">
        <f t="shared" si="218"/>
        <v>41288</v>
      </c>
      <c r="G1789" s="1">
        <f t="shared" si="219"/>
        <v>41287</v>
      </c>
      <c r="H1789" s="1">
        <f t="shared" si="220"/>
        <v>41286</v>
      </c>
      <c r="I1789" s="2">
        <f>IF(SUMIFS($B$2:$B$3564,$A$2:$A$3564,"="&amp;E1789)=0,IF(SUMIFS($B$2:$B$3564,$A$2:$A$3564,"="&amp;F1789)=0,IF(SUMIFS($B$2:$B$3564,$A$2:$A$3564,"="&amp;G1789)=0,SUMIFS($B$2:$B$3564,$A$2:$A$3564,"="&amp;H1789),SUMIFS($B$2:$B$3564,$A$2:$A$3564,"="&amp;G1789)),SUMIFS($B$2:$B$3564,$A$2:$A$3564,"="&amp;F1789)),SUMIFS($B$2:$B$3564,$A$2:$A$3564,"="&amp;E1789))</f>
        <v>18.62</v>
      </c>
      <c r="K1789" s="2">
        <f>SUMIFS($J$2:$J$3564,$A$2:$A$3564,"&gt;"&amp;E1789,$A$2:$A$3564,"&lt;="&amp;A1789)</f>
        <v>0</v>
      </c>
      <c r="L1789" s="2">
        <f t="shared" si="221"/>
        <v>0</v>
      </c>
      <c r="M1789" s="2">
        <f t="shared" si="222"/>
        <v>1</v>
      </c>
      <c r="N1789">
        <f t="shared" si="223"/>
        <v>-2.7219971234087748</v>
      </c>
    </row>
    <row r="1790" spans="1:14" x14ac:dyDescent="0.3">
      <c r="A1790" s="1">
        <v>41297</v>
      </c>
      <c r="B1790">
        <v>18.5</v>
      </c>
      <c r="D1790">
        <f t="shared" si="216"/>
        <v>3</v>
      </c>
      <c r="E1790" s="1">
        <f t="shared" si="217"/>
        <v>41290</v>
      </c>
      <c r="F1790" s="1">
        <f t="shared" si="218"/>
        <v>41289</v>
      </c>
      <c r="G1790" s="1">
        <f t="shared" si="219"/>
        <v>41288</v>
      </c>
      <c r="H1790" s="1">
        <f t="shared" si="220"/>
        <v>41287</v>
      </c>
      <c r="I1790" s="2">
        <f>IF(SUMIFS($B$2:$B$3564,$A$2:$A$3564,"="&amp;E1790)=0,IF(SUMIFS($B$2:$B$3564,$A$2:$A$3564,"="&amp;F1790)=0,IF(SUMIFS($B$2:$B$3564,$A$2:$A$3564,"="&amp;G1790)=0,SUMIFS($B$2:$B$3564,$A$2:$A$3564,"="&amp;H1790),SUMIFS($B$2:$B$3564,$A$2:$A$3564,"="&amp;G1790)),SUMIFS($B$2:$B$3564,$A$2:$A$3564,"="&amp;F1790)),SUMIFS($B$2:$B$3564,$A$2:$A$3564,"="&amp;E1790))</f>
        <v>18.45</v>
      </c>
      <c r="K1790" s="2">
        <f>SUMIFS($J$2:$J$3564,$A$2:$A$3564,"&gt;"&amp;E1790,$A$2:$A$3564,"&lt;="&amp;A1790)</f>
        <v>0</v>
      </c>
      <c r="L1790" s="2">
        <f t="shared" si="221"/>
        <v>0</v>
      </c>
      <c r="M1790" s="2">
        <f t="shared" si="222"/>
        <v>1</v>
      </c>
      <c r="N1790">
        <f t="shared" si="223"/>
        <v>0.27063615977430672</v>
      </c>
    </row>
    <row r="1791" spans="1:14" x14ac:dyDescent="0.3">
      <c r="A1791" s="1">
        <v>41298</v>
      </c>
      <c r="B1791">
        <v>18.489999999999998</v>
      </c>
      <c r="D1791">
        <f t="shared" si="216"/>
        <v>4</v>
      </c>
      <c r="E1791" s="1">
        <f t="shared" si="217"/>
        <v>41291</v>
      </c>
      <c r="F1791" s="1">
        <f t="shared" si="218"/>
        <v>41290</v>
      </c>
      <c r="G1791" s="1">
        <f t="shared" si="219"/>
        <v>41289</v>
      </c>
      <c r="H1791" s="1">
        <f t="shared" si="220"/>
        <v>41288</v>
      </c>
      <c r="I1791" s="2">
        <f>IF(SUMIFS($B$2:$B$3564,$A$2:$A$3564,"="&amp;E1791)=0,IF(SUMIFS($B$2:$B$3564,$A$2:$A$3564,"="&amp;F1791)=0,IF(SUMIFS($B$2:$B$3564,$A$2:$A$3564,"="&amp;G1791)=0,SUMIFS($B$2:$B$3564,$A$2:$A$3564,"="&amp;H1791),SUMIFS($B$2:$B$3564,$A$2:$A$3564,"="&amp;G1791)),SUMIFS($B$2:$B$3564,$A$2:$A$3564,"="&amp;F1791)),SUMIFS($B$2:$B$3564,$A$2:$A$3564,"="&amp;E1791))</f>
        <v>18.420000000000002</v>
      </c>
      <c r="K1791" s="2">
        <f>SUMIFS($J$2:$J$3564,$A$2:$A$3564,"&gt;"&amp;E1791,$A$2:$A$3564,"&lt;="&amp;A1791)</f>
        <v>0</v>
      </c>
      <c r="L1791" s="2">
        <f t="shared" si="221"/>
        <v>0</v>
      </c>
      <c r="M1791" s="2">
        <f t="shared" si="222"/>
        <v>1</v>
      </c>
      <c r="N1791">
        <f t="shared" si="223"/>
        <v>0.37930145718724728</v>
      </c>
    </row>
    <row r="1792" spans="1:14" x14ac:dyDescent="0.3">
      <c r="A1792" s="1">
        <v>41299</v>
      </c>
      <c r="B1792">
        <v>18.38</v>
      </c>
      <c r="D1792">
        <f t="shared" si="216"/>
        <v>5</v>
      </c>
      <c r="E1792" s="1">
        <f t="shared" si="217"/>
        <v>41292</v>
      </c>
      <c r="F1792" s="1">
        <f t="shared" si="218"/>
        <v>41291</v>
      </c>
      <c r="G1792" s="1">
        <f t="shared" si="219"/>
        <v>41290</v>
      </c>
      <c r="H1792" s="1">
        <f t="shared" si="220"/>
        <v>41289</v>
      </c>
      <c r="I1792" s="2">
        <f>IF(SUMIFS($B$2:$B$3564,$A$2:$A$3564,"="&amp;E1792)=0,IF(SUMIFS($B$2:$B$3564,$A$2:$A$3564,"="&amp;F1792)=0,IF(SUMIFS($B$2:$B$3564,$A$2:$A$3564,"="&amp;G1792)=0,SUMIFS($B$2:$B$3564,$A$2:$A$3564,"="&amp;H1792),SUMIFS($B$2:$B$3564,$A$2:$A$3564,"="&amp;G1792)),SUMIFS($B$2:$B$3564,$A$2:$A$3564,"="&amp;F1792)),SUMIFS($B$2:$B$3564,$A$2:$A$3564,"="&amp;E1792))</f>
        <v>18.37</v>
      </c>
      <c r="K1792" s="2">
        <f>SUMIFS($J$2:$J$3564,$A$2:$A$3564,"&gt;"&amp;E1792,$A$2:$A$3564,"&lt;="&amp;A1792)</f>
        <v>0</v>
      </c>
      <c r="L1792" s="2">
        <f t="shared" si="221"/>
        <v>0</v>
      </c>
      <c r="M1792" s="2">
        <f t="shared" si="222"/>
        <v>1</v>
      </c>
      <c r="N1792">
        <f t="shared" si="223"/>
        <v>5.4421770050670185E-2</v>
      </c>
    </row>
    <row r="1793" spans="1:14" x14ac:dyDescent="0.3">
      <c r="A1793" s="1">
        <v>41302</v>
      </c>
      <c r="B1793">
        <v>18.73</v>
      </c>
      <c r="D1793">
        <f t="shared" si="216"/>
        <v>1</v>
      </c>
      <c r="E1793" s="1">
        <f t="shared" si="217"/>
        <v>41295</v>
      </c>
      <c r="F1793" s="1">
        <f t="shared" si="218"/>
        <v>41294</v>
      </c>
      <c r="G1793" s="1">
        <f t="shared" si="219"/>
        <v>41293</v>
      </c>
      <c r="H1793" s="1">
        <f t="shared" si="220"/>
        <v>41292</v>
      </c>
      <c r="I1793" s="2">
        <f>IF(SUMIFS($B$2:$B$3564,$A$2:$A$3564,"="&amp;E1793)=0,IF(SUMIFS($B$2:$B$3564,$A$2:$A$3564,"="&amp;F1793)=0,IF(SUMIFS($B$2:$B$3564,$A$2:$A$3564,"="&amp;G1793)=0,SUMIFS($B$2:$B$3564,$A$2:$A$3564,"="&amp;H1793),SUMIFS($B$2:$B$3564,$A$2:$A$3564,"="&amp;G1793)),SUMIFS($B$2:$B$3564,$A$2:$A$3564,"="&amp;F1793)),SUMIFS($B$2:$B$3564,$A$2:$A$3564,"="&amp;E1793))</f>
        <v>18.37</v>
      </c>
      <c r="K1793" s="2">
        <f>SUMIFS($J$2:$J$3564,$A$2:$A$3564,"&gt;"&amp;E1793,$A$2:$A$3564,"&lt;="&amp;A1793)</f>
        <v>0</v>
      </c>
      <c r="L1793" s="2">
        <f t="shared" si="221"/>
        <v>0</v>
      </c>
      <c r="M1793" s="2">
        <f t="shared" si="222"/>
        <v>1</v>
      </c>
      <c r="N1793">
        <f t="shared" si="223"/>
        <v>1.9407617228962875</v>
      </c>
    </row>
    <row r="1794" spans="1:14" x14ac:dyDescent="0.3">
      <c r="A1794" s="1">
        <v>41303</v>
      </c>
      <c r="B1794">
        <v>18.38</v>
      </c>
      <c r="D1794">
        <f t="shared" si="216"/>
        <v>2</v>
      </c>
      <c r="E1794" s="1">
        <f t="shared" si="217"/>
        <v>41296</v>
      </c>
      <c r="F1794" s="1">
        <f t="shared" si="218"/>
        <v>41295</v>
      </c>
      <c r="G1794" s="1">
        <f t="shared" si="219"/>
        <v>41294</v>
      </c>
      <c r="H1794" s="1">
        <f t="shared" si="220"/>
        <v>41293</v>
      </c>
      <c r="I1794" s="2">
        <f>IF(SUMIFS($B$2:$B$3564,$A$2:$A$3564,"="&amp;E1794)=0,IF(SUMIFS($B$2:$B$3564,$A$2:$A$3564,"="&amp;F1794)=0,IF(SUMIFS($B$2:$B$3564,$A$2:$A$3564,"="&amp;G1794)=0,SUMIFS($B$2:$B$3564,$A$2:$A$3564,"="&amp;H1794),SUMIFS($B$2:$B$3564,$A$2:$A$3564,"="&amp;G1794)),SUMIFS($B$2:$B$3564,$A$2:$A$3564,"="&amp;F1794)),SUMIFS($B$2:$B$3564,$A$2:$A$3564,"="&amp;E1794))</f>
        <v>18.12</v>
      </c>
      <c r="K1794" s="2">
        <f>SUMIFS($J$2:$J$3564,$A$2:$A$3564,"&gt;"&amp;E1794,$A$2:$A$3564,"&lt;="&amp;A1794)</f>
        <v>0</v>
      </c>
      <c r="L1794" s="2">
        <f t="shared" si="221"/>
        <v>0</v>
      </c>
      <c r="M1794" s="2">
        <f t="shared" si="222"/>
        <v>1</v>
      </c>
      <c r="N1794">
        <f t="shared" si="223"/>
        <v>1.4246816312707684</v>
      </c>
    </row>
    <row r="1795" spans="1:14" x14ac:dyDescent="0.3">
      <c r="A1795" s="1">
        <v>41304</v>
      </c>
      <c r="B1795">
        <v>18.71</v>
      </c>
      <c r="D1795">
        <f t="shared" ref="D1795:D1858" si="224">WEEKDAY(A1795,2)</f>
        <v>3</v>
      </c>
      <c r="E1795" s="1">
        <f t="shared" si="217"/>
        <v>41297</v>
      </c>
      <c r="F1795" s="1">
        <f t="shared" si="218"/>
        <v>41296</v>
      </c>
      <c r="G1795" s="1">
        <f t="shared" si="219"/>
        <v>41295</v>
      </c>
      <c r="H1795" s="1">
        <f t="shared" si="220"/>
        <v>41294</v>
      </c>
      <c r="I1795" s="2">
        <f>IF(SUMIFS($B$2:$B$3564,$A$2:$A$3564,"="&amp;E1795)=0,IF(SUMIFS($B$2:$B$3564,$A$2:$A$3564,"="&amp;F1795)=0,IF(SUMIFS($B$2:$B$3564,$A$2:$A$3564,"="&amp;G1795)=0,SUMIFS($B$2:$B$3564,$A$2:$A$3564,"="&amp;H1795),SUMIFS($B$2:$B$3564,$A$2:$A$3564,"="&amp;G1795)),SUMIFS($B$2:$B$3564,$A$2:$A$3564,"="&amp;F1795)),SUMIFS($B$2:$B$3564,$A$2:$A$3564,"="&amp;E1795))</f>
        <v>18.5</v>
      </c>
      <c r="K1795" s="2">
        <f>SUMIFS($J$2:$J$3564,$A$2:$A$3564,"&gt;"&amp;E1795,$A$2:$A$3564,"&lt;="&amp;A1795)</f>
        <v>0</v>
      </c>
      <c r="L1795" s="2">
        <f t="shared" si="221"/>
        <v>0</v>
      </c>
      <c r="M1795" s="2">
        <f t="shared" si="222"/>
        <v>1</v>
      </c>
      <c r="N1795">
        <f t="shared" si="223"/>
        <v>1.1287408201719218</v>
      </c>
    </row>
    <row r="1796" spans="1:14" x14ac:dyDescent="0.3">
      <c r="A1796" s="1">
        <v>41305</v>
      </c>
      <c r="B1796">
        <v>18.78</v>
      </c>
      <c r="D1796">
        <f t="shared" si="224"/>
        <v>4</v>
      </c>
      <c r="E1796" s="1">
        <f t="shared" si="217"/>
        <v>41298</v>
      </c>
      <c r="F1796" s="1">
        <f t="shared" si="218"/>
        <v>41297</v>
      </c>
      <c r="G1796" s="1">
        <f t="shared" si="219"/>
        <v>41296</v>
      </c>
      <c r="H1796" s="1">
        <f t="shared" si="220"/>
        <v>41295</v>
      </c>
      <c r="I1796" s="2">
        <f>IF(SUMIFS($B$2:$B$3564,$A$2:$A$3564,"="&amp;E1796)=0,IF(SUMIFS($B$2:$B$3564,$A$2:$A$3564,"="&amp;F1796)=0,IF(SUMIFS($B$2:$B$3564,$A$2:$A$3564,"="&amp;G1796)=0,SUMIFS($B$2:$B$3564,$A$2:$A$3564,"="&amp;H1796),SUMIFS($B$2:$B$3564,$A$2:$A$3564,"="&amp;G1796)),SUMIFS($B$2:$B$3564,$A$2:$A$3564,"="&amp;F1796)),SUMIFS($B$2:$B$3564,$A$2:$A$3564,"="&amp;E1796))</f>
        <v>18.489999999999998</v>
      </c>
      <c r="K1796" s="2">
        <f>SUMIFS($J$2:$J$3564,$A$2:$A$3564,"&gt;"&amp;E1796,$A$2:$A$3564,"&lt;="&amp;A1796)</f>
        <v>0</v>
      </c>
      <c r="L1796" s="2">
        <f t="shared" si="221"/>
        <v>0</v>
      </c>
      <c r="M1796" s="2">
        <f t="shared" si="222"/>
        <v>1</v>
      </c>
      <c r="N1796">
        <f t="shared" si="223"/>
        <v>1.5562428381083551</v>
      </c>
    </row>
    <row r="1797" spans="1:14" x14ac:dyDescent="0.3">
      <c r="A1797" s="1">
        <v>41306</v>
      </c>
      <c r="B1797">
        <v>18.89</v>
      </c>
      <c r="D1797">
        <f t="shared" si="224"/>
        <v>5</v>
      </c>
      <c r="E1797" s="1">
        <f t="shared" si="217"/>
        <v>41299</v>
      </c>
      <c r="F1797" s="1">
        <f t="shared" si="218"/>
        <v>41298</v>
      </c>
      <c r="G1797" s="1">
        <f t="shared" si="219"/>
        <v>41297</v>
      </c>
      <c r="H1797" s="1">
        <f t="shared" si="220"/>
        <v>41296</v>
      </c>
      <c r="I1797" s="2">
        <f>IF(SUMIFS($B$2:$B$3564,$A$2:$A$3564,"="&amp;E1797)=0,IF(SUMIFS($B$2:$B$3564,$A$2:$A$3564,"="&amp;F1797)=0,IF(SUMIFS($B$2:$B$3564,$A$2:$A$3564,"="&amp;G1797)=0,SUMIFS($B$2:$B$3564,$A$2:$A$3564,"="&amp;H1797),SUMIFS($B$2:$B$3564,$A$2:$A$3564,"="&amp;G1797)),SUMIFS($B$2:$B$3564,$A$2:$A$3564,"="&amp;F1797)),SUMIFS($B$2:$B$3564,$A$2:$A$3564,"="&amp;E1797))</f>
        <v>18.38</v>
      </c>
      <c r="K1797" s="2">
        <f>SUMIFS($J$2:$J$3564,$A$2:$A$3564,"&gt;"&amp;E1797,$A$2:$A$3564,"&lt;="&amp;A1797)</f>
        <v>0</v>
      </c>
      <c r="L1797" s="2">
        <f t="shared" si="221"/>
        <v>0</v>
      </c>
      <c r="M1797" s="2">
        <f t="shared" si="222"/>
        <v>1</v>
      </c>
      <c r="N1797">
        <f t="shared" si="223"/>
        <v>2.7369564585877217</v>
      </c>
    </row>
    <row r="1798" spans="1:14" x14ac:dyDescent="0.3">
      <c r="A1798" s="1">
        <v>41309</v>
      </c>
      <c r="B1798">
        <v>18.73</v>
      </c>
      <c r="D1798">
        <f t="shared" si="224"/>
        <v>1</v>
      </c>
      <c r="E1798" s="1">
        <f t="shared" si="217"/>
        <v>41302</v>
      </c>
      <c r="F1798" s="1">
        <f t="shared" si="218"/>
        <v>41301</v>
      </c>
      <c r="G1798" s="1">
        <f t="shared" si="219"/>
        <v>41300</v>
      </c>
      <c r="H1798" s="1">
        <f t="shared" si="220"/>
        <v>41299</v>
      </c>
      <c r="I1798" s="2">
        <f>IF(SUMIFS($B$2:$B$3564,$A$2:$A$3564,"="&amp;E1798)=0,IF(SUMIFS($B$2:$B$3564,$A$2:$A$3564,"="&amp;F1798)=0,IF(SUMIFS($B$2:$B$3564,$A$2:$A$3564,"="&amp;G1798)=0,SUMIFS($B$2:$B$3564,$A$2:$A$3564,"="&amp;H1798),SUMIFS($B$2:$B$3564,$A$2:$A$3564,"="&amp;G1798)),SUMIFS($B$2:$B$3564,$A$2:$A$3564,"="&amp;F1798)),SUMIFS($B$2:$B$3564,$A$2:$A$3564,"="&amp;E1798))</f>
        <v>18.73</v>
      </c>
      <c r="K1798" s="2">
        <f>SUMIFS($J$2:$J$3564,$A$2:$A$3564,"&gt;"&amp;E1798,$A$2:$A$3564,"&lt;="&amp;A1798)</f>
        <v>0</v>
      </c>
      <c r="L1798" s="2">
        <f t="shared" si="221"/>
        <v>0</v>
      </c>
      <c r="M1798" s="2">
        <f t="shared" si="222"/>
        <v>1</v>
      </c>
      <c r="N1798">
        <f t="shared" si="223"/>
        <v>0</v>
      </c>
    </row>
    <row r="1799" spans="1:14" x14ac:dyDescent="0.3">
      <c r="A1799" s="1">
        <v>41310</v>
      </c>
      <c r="B1799">
        <v>18.559999999999999</v>
      </c>
      <c r="D1799">
        <f t="shared" si="224"/>
        <v>2</v>
      </c>
      <c r="E1799" s="1">
        <f t="shared" si="217"/>
        <v>41303</v>
      </c>
      <c r="F1799" s="1">
        <f t="shared" si="218"/>
        <v>41302</v>
      </c>
      <c r="G1799" s="1">
        <f t="shared" si="219"/>
        <v>41301</v>
      </c>
      <c r="H1799" s="1">
        <f t="shared" si="220"/>
        <v>41300</v>
      </c>
      <c r="I1799" s="2">
        <f>IF(SUMIFS($B$2:$B$3564,$A$2:$A$3564,"="&amp;E1799)=0,IF(SUMIFS($B$2:$B$3564,$A$2:$A$3564,"="&amp;F1799)=0,IF(SUMIFS($B$2:$B$3564,$A$2:$A$3564,"="&amp;G1799)=0,SUMIFS($B$2:$B$3564,$A$2:$A$3564,"="&amp;H1799),SUMIFS($B$2:$B$3564,$A$2:$A$3564,"="&amp;G1799)),SUMIFS($B$2:$B$3564,$A$2:$A$3564,"="&amp;F1799)),SUMIFS($B$2:$B$3564,$A$2:$A$3564,"="&amp;E1799))</f>
        <v>18.38</v>
      </c>
      <c r="K1799" s="2">
        <f>SUMIFS($J$2:$J$3564,$A$2:$A$3564,"&gt;"&amp;E1799,$A$2:$A$3564,"&lt;="&amp;A1799)</f>
        <v>0</v>
      </c>
      <c r="L1799" s="2">
        <f t="shared" si="221"/>
        <v>0</v>
      </c>
      <c r="M1799" s="2">
        <f t="shared" si="222"/>
        <v>1</v>
      </c>
      <c r="N1799">
        <f t="shared" si="223"/>
        <v>0.97456104305135205</v>
      </c>
    </row>
    <row r="1800" spans="1:14" x14ac:dyDescent="0.3">
      <c r="A1800" s="1">
        <v>41311</v>
      </c>
      <c r="B1800">
        <v>18.190000000000001</v>
      </c>
      <c r="D1800">
        <f t="shared" si="224"/>
        <v>3</v>
      </c>
      <c r="E1800" s="1">
        <f t="shared" ref="E1800:E1863" si="225">A1800-7</f>
        <v>41304</v>
      </c>
      <c r="F1800" s="1">
        <f t="shared" si="218"/>
        <v>41303</v>
      </c>
      <c r="G1800" s="1">
        <f t="shared" si="219"/>
        <v>41302</v>
      </c>
      <c r="H1800" s="1">
        <f t="shared" si="220"/>
        <v>41301</v>
      </c>
      <c r="I1800" s="2">
        <f>IF(SUMIFS($B$2:$B$3564,$A$2:$A$3564,"="&amp;E1800)=0,IF(SUMIFS($B$2:$B$3564,$A$2:$A$3564,"="&amp;F1800)=0,IF(SUMIFS($B$2:$B$3564,$A$2:$A$3564,"="&amp;G1800)=0,SUMIFS($B$2:$B$3564,$A$2:$A$3564,"="&amp;H1800),SUMIFS($B$2:$B$3564,$A$2:$A$3564,"="&amp;G1800)),SUMIFS($B$2:$B$3564,$A$2:$A$3564,"="&amp;F1800)),SUMIFS($B$2:$B$3564,$A$2:$A$3564,"="&amp;E1800))</f>
        <v>18.71</v>
      </c>
      <c r="K1800" s="2">
        <f>SUMIFS($J$2:$J$3564,$A$2:$A$3564,"&gt;"&amp;E1800,$A$2:$A$3564,"&lt;="&amp;A1800)</f>
        <v>0</v>
      </c>
      <c r="L1800" s="2">
        <f t="shared" si="221"/>
        <v>0</v>
      </c>
      <c r="M1800" s="2">
        <f t="shared" si="222"/>
        <v>1</v>
      </c>
      <c r="N1800">
        <f t="shared" si="223"/>
        <v>-2.8186147755967359</v>
      </c>
    </row>
    <row r="1801" spans="1:14" x14ac:dyDescent="0.3">
      <c r="A1801" s="1">
        <v>41312</v>
      </c>
      <c r="B1801">
        <v>18.16</v>
      </c>
      <c r="D1801">
        <f t="shared" si="224"/>
        <v>4</v>
      </c>
      <c r="E1801" s="1">
        <f t="shared" si="225"/>
        <v>41305</v>
      </c>
      <c r="F1801" s="1">
        <f t="shared" ref="F1801:F1864" si="226">E1801-1</f>
        <v>41304</v>
      </c>
      <c r="G1801" s="1">
        <f t="shared" ref="G1801:G1864" si="227">E1801-2</f>
        <v>41303</v>
      </c>
      <c r="H1801" s="1">
        <f t="shared" ref="H1801:H1864" si="228">E1801-3</f>
        <v>41302</v>
      </c>
      <c r="I1801" s="2">
        <f>IF(SUMIFS($B$2:$B$3564,$A$2:$A$3564,"="&amp;E1801)=0,IF(SUMIFS($B$2:$B$3564,$A$2:$A$3564,"="&amp;F1801)=0,IF(SUMIFS($B$2:$B$3564,$A$2:$A$3564,"="&amp;G1801)=0,SUMIFS($B$2:$B$3564,$A$2:$A$3564,"="&amp;H1801),SUMIFS($B$2:$B$3564,$A$2:$A$3564,"="&amp;G1801)),SUMIFS($B$2:$B$3564,$A$2:$A$3564,"="&amp;F1801)),SUMIFS($B$2:$B$3564,$A$2:$A$3564,"="&amp;E1801))</f>
        <v>18.78</v>
      </c>
      <c r="K1801" s="2">
        <f>SUMIFS($J$2:$J$3564,$A$2:$A$3564,"&gt;"&amp;E1801,$A$2:$A$3564,"&lt;="&amp;A1801)</f>
        <v>0</v>
      </c>
      <c r="L1801" s="2">
        <f t="shared" si="221"/>
        <v>0</v>
      </c>
      <c r="M1801" s="2">
        <f t="shared" si="222"/>
        <v>1</v>
      </c>
      <c r="N1801">
        <f t="shared" si="223"/>
        <v>-3.3571100606969635</v>
      </c>
    </row>
    <row r="1802" spans="1:14" x14ac:dyDescent="0.3">
      <c r="A1802" s="1">
        <v>41313</v>
      </c>
      <c r="B1802">
        <v>18.14</v>
      </c>
      <c r="C1802">
        <v>18.2</v>
      </c>
      <c r="D1802">
        <f t="shared" si="224"/>
        <v>5</v>
      </c>
      <c r="E1802" s="1">
        <f t="shared" si="225"/>
        <v>41306</v>
      </c>
      <c r="F1802" s="1">
        <f t="shared" si="226"/>
        <v>41305</v>
      </c>
      <c r="G1802" s="1">
        <f t="shared" si="227"/>
        <v>41304</v>
      </c>
      <c r="H1802" s="1">
        <f t="shared" si="228"/>
        <v>41303</v>
      </c>
      <c r="I1802" s="2">
        <f>IF(SUMIFS($B$2:$B$3564,$A$2:$A$3564,"="&amp;E1802)=0,IF(SUMIFS($B$2:$B$3564,$A$2:$A$3564,"="&amp;F1802)=0,IF(SUMIFS($B$2:$B$3564,$A$2:$A$3564,"="&amp;G1802)=0,SUMIFS($B$2:$B$3564,$A$2:$A$3564,"="&amp;H1802),SUMIFS($B$2:$B$3564,$A$2:$A$3564,"="&amp;G1802)),SUMIFS($B$2:$B$3564,$A$2:$A$3564,"="&amp;F1802)),SUMIFS($B$2:$B$3564,$A$2:$A$3564,"="&amp;E1802))</f>
        <v>18.89</v>
      </c>
      <c r="K1802" s="2">
        <f>SUMIFS($J$2:$J$3564,$A$2:$A$3564,"&gt;"&amp;E1802,$A$2:$A$3564,"&lt;="&amp;A1802)</f>
        <v>0</v>
      </c>
      <c r="L1802" s="2">
        <f t="shared" ref="L1802:L1865" si="229">IF(K1802&lt;&gt;0,LOOKUP(K1802,C1796:C1802,B1796:B1802),0)</f>
        <v>0</v>
      </c>
      <c r="M1802" s="2">
        <f t="shared" ref="M1802:M1865" si="230">IF(K1802&lt;&gt;0,L1802/K1802,1)</f>
        <v>1</v>
      </c>
      <c r="N1802">
        <f t="shared" ref="N1802:N1865" si="231">LN(B1802*M1802/I1802)*100</f>
        <v>-4.0513236826427645</v>
      </c>
    </row>
    <row r="1803" spans="1:14" x14ac:dyDescent="0.3">
      <c r="A1803" s="1">
        <v>41316</v>
      </c>
      <c r="B1803">
        <v>18.46</v>
      </c>
      <c r="D1803">
        <f t="shared" si="224"/>
        <v>1</v>
      </c>
      <c r="E1803" s="1">
        <f t="shared" si="225"/>
        <v>41309</v>
      </c>
      <c r="F1803" s="1">
        <f t="shared" si="226"/>
        <v>41308</v>
      </c>
      <c r="G1803" s="1">
        <f t="shared" si="227"/>
        <v>41307</v>
      </c>
      <c r="H1803" s="1">
        <f t="shared" si="228"/>
        <v>41306</v>
      </c>
      <c r="I1803" s="2">
        <f>IF(SUMIFS($B$2:$B$3564,$A$2:$A$3564,"="&amp;E1803)=0,IF(SUMIFS($B$2:$B$3564,$A$2:$A$3564,"="&amp;F1803)=0,IF(SUMIFS($B$2:$B$3564,$A$2:$A$3564,"="&amp;G1803)=0,SUMIFS($B$2:$B$3564,$A$2:$A$3564,"="&amp;H1803),SUMIFS($B$2:$B$3564,$A$2:$A$3564,"="&amp;G1803)),SUMIFS($B$2:$B$3564,$A$2:$A$3564,"="&amp;F1803)),SUMIFS($B$2:$B$3564,$A$2:$A$3564,"="&amp;E1803))</f>
        <v>18.73</v>
      </c>
      <c r="J1803">
        <v>18.2</v>
      </c>
      <c r="K1803" s="2">
        <f>SUMIFS($J$2:$J$3564,$A$2:$A$3564,"&gt;"&amp;E1803,$A$2:$A$3564,"&lt;="&amp;A1803)</f>
        <v>18.2</v>
      </c>
      <c r="L1803" s="2">
        <f t="shared" si="229"/>
        <v>18.14</v>
      </c>
      <c r="M1803" s="2">
        <f t="shared" si="230"/>
        <v>0.99670329670329683</v>
      </c>
      <c r="N1803">
        <f t="shared" si="231"/>
        <v>-1.7822436777050075</v>
      </c>
    </row>
    <row r="1804" spans="1:14" x14ac:dyDescent="0.3">
      <c r="A1804" s="1">
        <v>41317</v>
      </c>
      <c r="B1804">
        <v>18.07</v>
      </c>
      <c r="D1804">
        <f t="shared" si="224"/>
        <v>2</v>
      </c>
      <c r="E1804" s="1">
        <f t="shared" si="225"/>
        <v>41310</v>
      </c>
      <c r="F1804" s="1">
        <f t="shared" si="226"/>
        <v>41309</v>
      </c>
      <c r="G1804" s="1">
        <f t="shared" si="227"/>
        <v>41308</v>
      </c>
      <c r="H1804" s="1">
        <f t="shared" si="228"/>
        <v>41307</v>
      </c>
      <c r="I1804" s="2">
        <f>IF(SUMIFS($B$2:$B$3564,$A$2:$A$3564,"="&amp;E1804)=0,IF(SUMIFS($B$2:$B$3564,$A$2:$A$3564,"="&amp;F1804)=0,IF(SUMIFS($B$2:$B$3564,$A$2:$A$3564,"="&amp;G1804)=0,SUMIFS($B$2:$B$3564,$A$2:$A$3564,"="&amp;H1804),SUMIFS($B$2:$B$3564,$A$2:$A$3564,"="&amp;G1804)),SUMIFS($B$2:$B$3564,$A$2:$A$3564,"="&amp;F1804)),SUMIFS($B$2:$B$3564,$A$2:$A$3564,"="&amp;E1804))</f>
        <v>18.559999999999999</v>
      </c>
      <c r="K1804" s="2">
        <f>SUMIFS($J$2:$J$3564,$A$2:$A$3564,"&gt;"&amp;E1804,$A$2:$A$3564,"&lt;="&amp;A1804)</f>
        <v>18.2</v>
      </c>
      <c r="L1804" s="2">
        <f t="shared" si="229"/>
        <v>18.14</v>
      </c>
      <c r="M1804" s="2">
        <f t="shared" si="230"/>
        <v>0.99670329670329683</v>
      </c>
      <c r="N1804">
        <f t="shared" si="231"/>
        <v>-3.0057772149676376</v>
      </c>
    </row>
    <row r="1805" spans="1:14" x14ac:dyDescent="0.3">
      <c r="A1805" s="1">
        <v>41318</v>
      </c>
      <c r="B1805">
        <v>18.2</v>
      </c>
      <c r="D1805">
        <f t="shared" si="224"/>
        <v>3</v>
      </c>
      <c r="E1805" s="1">
        <f t="shared" si="225"/>
        <v>41311</v>
      </c>
      <c r="F1805" s="1">
        <f t="shared" si="226"/>
        <v>41310</v>
      </c>
      <c r="G1805" s="1">
        <f t="shared" si="227"/>
        <v>41309</v>
      </c>
      <c r="H1805" s="1">
        <f t="shared" si="228"/>
        <v>41308</v>
      </c>
      <c r="I1805" s="2">
        <f>IF(SUMIFS($B$2:$B$3564,$A$2:$A$3564,"="&amp;E1805)=0,IF(SUMIFS($B$2:$B$3564,$A$2:$A$3564,"="&amp;F1805)=0,IF(SUMIFS($B$2:$B$3564,$A$2:$A$3564,"="&amp;G1805)=0,SUMIFS($B$2:$B$3564,$A$2:$A$3564,"="&amp;H1805),SUMIFS($B$2:$B$3564,$A$2:$A$3564,"="&amp;G1805)),SUMIFS($B$2:$B$3564,$A$2:$A$3564,"="&amp;F1805)),SUMIFS($B$2:$B$3564,$A$2:$A$3564,"="&amp;E1805))</f>
        <v>18.190000000000001</v>
      </c>
      <c r="K1805" s="2">
        <f>SUMIFS($J$2:$J$3564,$A$2:$A$3564,"&gt;"&amp;E1805,$A$2:$A$3564,"&lt;="&amp;A1805)</f>
        <v>18.2</v>
      </c>
      <c r="L1805" s="2">
        <f t="shared" si="229"/>
        <v>18.14</v>
      </c>
      <c r="M1805" s="2">
        <f t="shared" si="230"/>
        <v>0.99670329670329683</v>
      </c>
      <c r="N1805">
        <f t="shared" si="231"/>
        <v>-0.27525478430403483</v>
      </c>
    </row>
    <row r="1806" spans="1:14" x14ac:dyDescent="0.3">
      <c r="A1806" s="1">
        <v>41319</v>
      </c>
      <c r="B1806">
        <v>17.77</v>
      </c>
      <c r="D1806">
        <f t="shared" si="224"/>
        <v>4</v>
      </c>
      <c r="E1806" s="1">
        <f t="shared" si="225"/>
        <v>41312</v>
      </c>
      <c r="F1806" s="1">
        <f t="shared" si="226"/>
        <v>41311</v>
      </c>
      <c r="G1806" s="1">
        <f t="shared" si="227"/>
        <v>41310</v>
      </c>
      <c r="H1806" s="1">
        <f t="shared" si="228"/>
        <v>41309</v>
      </c>
      <c r="I1806" s="2">
        <f>IF(SUMIFS($B$2:$B$3564,$A$2:$A$3564,"="&amp;E1806)=0,IF(SUMIFS($B$2:$B$3564,$A$2:$A$3564,"="&amp;F1806)=0,IF(SUMIFS($B$2:$B$3564,$A$2:$A$3564,"="&amp;G1806)=0,SUMIFS($B$2:$B$3564,$A$2:$A$3564,"="&amp;H1806),SUMIFS($B$2:$B$3564,$A$2:$A$3564,"="&amp;G1806)),SUMIFS($B$2:$B$3564,$A$2:$A$3564,"="&amp;F1806)),SUMIFS($B$2:$B$3564,$A$2:$A$3564,"="&amp;E1806))</f>
        <v>18.16</v>
      </c>
      <c r="K1806" s="2">
        <f>SUMIFS($J$2:$J$3564,$A$2:$A$3564,"&gt;"&amp;E1806,$A$2:$A$3564,"&lt;="&amp;A1806)</f>
        <v>18.2</v>
      </c>
      <c r="L1806" s="2">
        <f t="shared" si="229"/>
        <v>18.14</v>
      </c>
      <c r="M1806" s="2">
        <f t="shared" si="230"/>
        <v>0.99670329670329683</v>
      </c>
      <c r="N1806">
        <f t="shared" si="231"/>
        <v>-2.5011880402346276</v>
      </c>
    </row>
    <row r="1807" spans="1:14" x14ac:dyDescent="0.3">
      <c r="A1807" s="1">
        <v>41320</v>
      </c>
      <c r="B1807">
        <v>17.739999999999998</v>
      </c>
      <c r="D1807">
        <f t="shared" si="224"/>
        <v>5</v>
      </c>
      <c r="E1807" s="1">
        <f t="shared" si="225"/>
        <v>41313</v>
      </c>
      <c r="F1807" s="1">
        <f t="shared" si="226"/>
        <v>41312</v>
      </c>
      <c r="G1807" s="1">
        <f t="shared" si="227"/>
        <v>41311</v>
      </c>
      <c r="H1807" s="1">
        <f t="shared" si="228"/>
        <v>41310</v>
      </c>
      <c r="I1807" s="2">
        <f>IF(SUMIFS($B$2:$B$3564,$A$2:$A$3564,"="&amp;E1807)=0,IF(SUMIFS($B$2:$B$3564,$A$2:$A$3564,"="&amp;F1807)=0,IF(SUMIFS($B$2:$B$3564,$A$2:$A$3564,"="&amp;G1807)=0,SUMIFS($B$2:$B$3564,$A$2:$A$3564,"="&amp;H1807),SUMIFS($B$2:$B$3564,$A$2:$A$3564,"="&amp;G1807)),SUMIFS($B$2:$B$3564,$A$2:$A$3564,"="&amp;F1807)),SUMIFS($B$2:$B$3564,$A$2:$A$3564,"="&amp;E1807))</f>
        <v>18.14</v>
      </c>
      <c r="K1807" s="2">
        <f>SUMIFS($J$2:$J$3564,$A$2:$A$3564,"&gt;"&amp;E1807,$A$2:$A$3564,"&lt;="&amp;A1807)</f>
        <v>18.2</v>
      </c>
      <c r="L1807" s="2">
        <f t="shared" si="229"/>
        <v>18.14</v>
      </c>
      <c r="M1807" s="2">
        <f t="shared" si="230"/>
        <v>0.99670329670329683</v>
      </c>
      <c r="N1807">
        <f t="shared" si="231"/>
        <v>-2.5599617201316143</v>
      </c>
    </row>
    <row r="1808" spans="1:14" x14ac:dyDescent="0.3">
      <c r="A1808" s="1">
        <v>41324</v>
      </c>
      <c r="B1808">
        <v>17.96</v>
      </c>
      <c r="D1808">
        <f t="shared" si="224"/>
        <v>2</v>
      </c>
      <c r="E1808" s="1">
        <f t="shared" si="225"/>
        <v>41317</v>
      </c>
      <c r="F1808" s="1">
        <f t="shared" si="226"/>
        <v>41316</v>
      </c>
      <c r="G1808" s="1">
        <f t="shared" si="227"/>
        <v>41315</v>
      </c>
      <c r="H1808" s="1">
        <f t="shared" si="228"/>
        <v>41314</v>
      </c>
      <c r="I1808" s="2">
        <f>IF(SUMIFS($B$2:$B$3564,$A$2:$A$3564,"="&amp;E1808)=0,IF(SUMIFS($B$2:$B$3564,$A$2:$A$3564,"="&amp;F1808)=0,IF(SUMIFS($B$2:$B$3564,$A$2:$A$3564,"="&amp;G1808)=0,SUMIFS($B$2:$B$3564,$A$2:$A$3564,"="&amp;H1808),SUMIFS($B$2:$B$3564,$A$2:$A$3564,"="&amp;G1808)),SUMIFS($B$2:$B$3564,$A$2:$A$3564,"="&amp;F1808)),SUMIFS($B$2:$B$3564,$A$2:$A$3564,"="&amp;E1808))</f>
        <v>18.07</v>
      </c>
      <c r="K1808" s="2">
        <f>SUMIFS($J$2:$J$3564,$A$2:$A$3564,"&gt;"&amp;E1808,$A$2:$A$3564,"&lt;="&amp;A1808)</f>
        <v>0</v>
      </c>
      <c r="L1808" s="2">
        <f t="shared" si="229"/>
        <v>0</v>
      </c>
      <c r="M1808" s="2">
        <f t="shared" si="230"/>
        <v>1</v>
      </c>
      <c r="N1808">
        <f t="shared" si="231"/>
        <v>-0.61060417300835346</v>
      </c>
    </row>
    <row r="1809" spans="1:14" x14ac:dyDescent="0.3">
      <c r="A1809" s="1">
        <v>41325</v>
      </c>
      <c r="B1809">
        <v>18.13</v>
      </c>
      <c r="D1809">
        <f t="shared" si="224"/>
        <v>3</v>
      </c>
      <c r="E1809" s="1">
        <f t="shared" si="225"/>
        <v>41318</v>
      </c>
      <c r="F1809" s="1">
        <f t="shared" si="226"/>
        <v>41317</v>
      </c>
      <c r="G1809" s="1">
        <f t="shared" si="227"/>
        <v>41316</v>
      </c>
      <c r="H1809" s="1">
        <f t="shared" si="228"/>
        <v>41315</v>
      </c>
      <c r="I1809" s="2">
        <f>IF(SUMIFS($B$2:$B$3564,$A$2:$A$3564,"="&amp;E1809)=0,IF(SUMIFS($B$2:$B$3564,$A$2:$A$3564,"="&amp;F1809)=0,IF(SUMIFS($B$2:$B$3564,$A$2:$A$3564,"="&amp;G1809)=0,SUMIFS($B$2:$B$3564,$A$2:$A$3564,"="&amp;H1809),SUMIFS($B$2:$B$3564,$A$2:$A$3564,"="&amp;G1809)),SUMIFS($B$2:$B$3564,$A$2:$A$3564,"="&amp;F1809)),SUMIFS($B$2:$B$3564,$A$2:$A$3564,"="&amp;E1809))</f>
        <v>18.2</v>
      </c>
      <c r="K1809" s="2">
        <f>SUMIFS($J$2:$J$3564,$A$2:$A$3564,"&gt;"&amp;E1809,$A$2:$A$3564,"&lt;="&amp;A1809)</f>
        <v>0</v>
      </c>
      <c r="L1809" s="2">
        <f t="shared" si="229"/>
        <v>0</v>
      </c>
      <c r="M1809" s="2">
        <f t="shared" si="230"/>
        <v>1</v>
      </c>
      <c r="N1809">
        <f t="shared" si="231"/>
        <v>-0.38535693159899664</v>
      </c>
    </row>
    <row r="1810" spans="1:14" x14ac:dyDescent="0.3">
      <c r="A1810" s="1">
        <v>41326</v>
      </c>
      <c r="B1810">
        <v>17.899999999999999</v>
      </c>
      <c r="D1810">
        <f t="shared" si="224"/>
        <v>4</v>
      </c>
      <c r="E1810" s="1">
        <f t="shared" si="225"/>
        <v>41319</v>
      </c>
      <c r="F1810" s="1">
        <f t="shared" si="226"/>
        <v>41318</v>
      </c>
      <c r="G1810" s="1">
        <f t="shared" si="227"/>
        <v>41317</v>
      </c>
      <c r="H1810" s="1">
        <f t="shared" si="228"/>
        <v>41316</v>
      </c>
      <c r="I1810" s="2">
        <f>IF(SUMIFS($B$2:$B$3564,$A$2:$A$3564,"="&amp;E1810)=0,IF(SUMIFS($B$2:$B$3564,$A$2:$A$3564,"="&amp;F1810)=0,IF(SUMIFS($B$2:$B$3564,$A$2:$A$3564,"="&amp;G1810)=0,SUMIFS($B$2:$B$3564,$A$2:$A$3564,"="&amp;H1810),SUMIFS($B$2:$B$3564,$A$2:$A$3564,"="&amp;G1810)),SUMIFS($B$2:$B$3564,$A$2:$A$3564,"="&amp;F1810)),SUMIFS($B$2:$B$3564,$A$2:$A$3564,"="&amp;E1810))</f>
        <v>17.77</v>
      </c>
      <c r="K1810" s="2">
        <f>SUMIFS($J$2:$J$3564,$A$2:$A$3564,"&gt;"&amp;E1810,$A$2:$A$3564,"&lt;="&amp;A1810)</f>
        <v>0</v>
      </c>
      <c r="L1810" s="2">
        <f t="shared" si="229"/>
        <v>0</v>
      </c>
      <c r="M1810" s="2">
        <f t="shared" si="230"/>
        <v>1</v>
      </c>
      <c r="N1810">
        <f t="shared" si="231"/>
        <v>0.72890706801492855</v>
      </c>
    </row>
    <row r="1811" spans="1:14" x14ac:dyDescent="0.3">
      <c r="A1811" s="1">
        <v>41327</v>
      </c>
      <c r="B1811">
        <v>18.149999999999999</v>
      </c>
      <c r="D1811">
        <f t="shared" si="224"/>
        <v>5</v>
      </c>
      <c r="E1811" s="1">
        <f t="shared" si="225"/>
        <v>41320</v>
      </c>
      <c r="F1811" s="1">
        <f t="shared" si="226"/>
        <v>41319</v>
      </c>
      <c r="G1811" s="1">
        <f t="shared" si="227"/>
        <v>41318</v>
      </c>
      <c r="H1811" s="1">
        <f t="shared" si="228"/>
        <v>41317</v>
      </c>
      <c r="I1811" s="2">
        <f>IF(SUMIFS($B$2:$B$3564,$A$2:$A$3564,"="&amp;E1811)=0,IF(SUMIFS($B$2:$B$3564,$A$2:$A$3564,"="&amp;F1811)=0,IF(SUMIFS($B$2:$B$3564,$A$2:$A$3564,"="&amp;G1811)=0,SUMIFS($B$2:$B$3564,$A$2:$A$3564,"="&amp;H1811),SUMIFS($B$2:$B$3564,$A$2:$A$3564,"="&amp;G1811)),SUMIFS($B$2:$B$3564,$A$2:$A$3564,"="&amp;F1811)),SUMIFS($B$2:$B$3564,$A$2:$A$3564,"="&amp;E1811))</f>
        <v>17.739999999999998</v>
      </c>
      <c r="K1811" s="2">
        <f>SUMIFS($J$2:$J$3564,$A$2:$A$3564,"&gt;"&amp;E1811,$A$2:$A$3564,"&lt;="&amp;A1811)</f>
        <v>0</v>
      </c>
      <c r="L1811" s="2">
        <f t="shared" si="229"/>
        <v>0</v>
      </c>
      <c r="M1811" s="2">
        <f t="shared" si="230"/>
        <v>1</v>
      </c>
      <c r="N1811">
        <f t="shared" si="231"/>
        <v>2.2848583829426277</v>
      </c>
    </row>
    <row r="1812" spans="1:14" x14ac:dyDescent="0.3">
      <c r="A1812" s="1">
        <v>41330</v>
      </c>
      <c r="B1812">
        <v>18.09</v>
      </c>
      <c r="D1812">
        <f t="shared" si="224"/>
        <v>1</v>
      </c>
      <c r="E1812" s="1">
        <f t="shared" si="225"/>
        <v>41323</v>
      </c>
      <c r="F1812" s="1">
        <f t="shared" si="226"/>
        <v>41322</v>
      </c>
      <c r="G1812" s="1">
        <f t="shared" si="227"/>
        <v>41321</v>
      </c>
      <c r="H1812" s="1">
        <f t="shared" si="228"/>
        <v>41320</v>
      </c>
      <c r="I1812" s="2">
        <f>IF(SUMIFS($B$2:$B$3564,$A$2:$A$3564,"="&amp;E1812)=0,IF(SUMIFS($B$2:$B$3564,$A$2:$A$3564,"="&amp;F1812)=0,IF(SUMIFS($B$2:$B$3564,$A$2:$A$3564,"="&amp;G1812)=0,SUMIFS($B$2:$B$3564,$A$2:$A$3564,"="&amp;H1812),SUMIFS($B$2:$B$3564,$A$2:$A$3564,"="&amp;G1812)),SUMIFS($B$2:$B$3564,$A$2:$A$3564,"="&amp;F1812)),SUMIFS($B$2:$B$3564,$A$2:$A$3564,"="&amp;E1812))</f>
        <v>17.739999999999998</v>
      </c>
      <c r="K1812" s="2">
        <f>SUMIFS($J$2:$J$3564,$A$2:$A$3564,"&gt;"&amp;E1812,$A$2:$A$3564,"&lt;="&amp;A1812)</f>
        <v>0</v>
      </c>
      <c r="L1812" s="2">
        <f t="shared" si="229"/>
        <v>0</v>
      </c>
      <c r="M1812" s="2">
        <f t="shared" si="230"/>
        <v>1</v>
      </c>
      <c r="N1812">
        <f t="shared" si="231"/>
        <v>1.9537322525770415</v>
      </c>
    </row>
    <row r="1813" spans="1:14" x14ac:dyDescent="0.3">
      <c r="A1813" s="1">
        <v>41331</v>
      </c>
      <c r="B1813">
        <v>18.05</v>
      </c>
      <c r="D1813">
        <f t="shared" si="224"/>
        <v>2</v>
      </c>
      <c r="E1813" s="1">
        <f t="shared" si="225"/>
        <v>41324</v>
      </c>
      <c r="F1813" s="1">
        <f t="shared" si="226"/>
        <v>41323</v>
      </c>
      <c r="G1813" s="1">
        <f t="shared" si="227"/>
        <v>41322</v>
      </c>
      <c r="H1813" s="1">
        <f t="shared" si="228"/>
        <v>41321</v>
      </c>
      <c r="I1813" s="2">
        <f>IF(SUMIFS($B$2:$B$3564,$A$2:$A$3564,"="&amp;E1813)=0,IF(SUMIFS($B$2:$B$3564,$A$2:$A$3564,"="&amp;F1813)=0,IF(SUMIFS($B$2:$B$3564,$A$2:$A$3564,"="&amp;G1813)=0,SUMIFS($B$2:$B$3564,$A$2:$A$3564,"="&amp;H1813),SUMIFS($B$2:$B$3564,$A$2:$A$3564,"="&amp;G1813)),SUMIFS($B$2:$B$3564,$A$2:$A$3564,"="&amp;F1813)),SUMIFS($B$2:$B$3564,$A$2:$A$3564,"="&amp;E1813))</f>
        <v>17.96</v>
      </c>
      <c r="K1813" s="2">
        <f>SUMIFS($J$2:$J$3564,$A$2:$A$3564,"&gt;"&amp;E1813,$A$2:$A$3564,"&lt;="&amp;A1813)</f>
        <v>0</v>
      </c>
      <c r="L1813" s="2">
        <f t="shared" si="229"/>
        <v>0</v>
      </c>
      <c r="M1813" s="2">
        <f t="shared" si="230"/>
        <v>1</v>
      </c>
      <c r="N1813">
        <f t="shared" si="231"/>
        <v>0.49986219048362934</v>
      </c>
    </row>
    <row r="1814" spans="1:14" x14ac:dyDescent="0.3">
      <c r="A1814" s="1">
        <v>41332</v>
      </c>
      <c r="B1814">
        <v>18.079999999999998</v>
      </c>
      <c r="D1814">
        <f t="shared" si="224"/>
        <v>3</v>
      </c>
      <c r="E1814" s="1">
        <f t="shared" si="225"/>
        <v>41325</v>
      </c>
      <c r="F1814" s="1">
        <f t="shared" si="226"/>
        <v>41324</v>
      </c>
      <c r="G1814" s="1">
        <f t="shared" si="227"/>
        <v>41323</v>
      </c>
      <c r="H1814" s="1">
        <f t="shared" si="228"/>
        <v>41322</v>
      </c>
      <c r="I1814" s="2">
        <f>IF(SUMIFS($B$2:$B$3564,$A$2:$A$3564,"="&amp;E1814)=0,IF(SUMIFS($B$2:$B$3564,$A$2:$A$3564,"="&amp;F1814)=0,IF(SUMIFS($B$2:$B$3564,$A$2:$A$3564,"="&amp;G1814)=0,SUMIFS($B$2:$B$3564,$A$2:$A$3564,"="&amp;H1814),SUMIFS($B$2:$B$3564,$A$2:$A$3564,"="&amp;G1814)),SUMIFS($B$2:$B$3564,$A$2:$A$3564,"="&amp;F1814)),SUMIFS($B$2:$B$3564,$A$2:$A$3564,"="&amp;E1814))</f>
        <v>18.13</v>
      </c>
      <c r="K1814" s="2">
        <f>SUMIFS($J$2:$J$3564,$A$2:$A$3564,"&gt;"&amp;E1814,$A$2:$A$3564,"&lt;="&amp;A1814)</f>
        <v>0</v>
      </c>
      <c r="L1814" s="2">
        <f t="shared" si="229"/>
        <v>0</v>
      </c>
      <c r="M1814" s="2">
        <f t="shared" si="230"/>
        <v>1</v>
      </c>
      <c r="N1814">
        <f t="shared" si="231"/>
        <v>-0.27616698027292907</v>
      </c>
    </row>
    <row r="1815" spans="1:14" x14ac:dyDescent="0.3">
      <c r="A1815" s="1">
        <v>41333</v>
      </c>
      <c r="B1815">
        <v>18.39</v>
      </c>
      <c r="D1815">
        <f t="shared" si="224"/>
        <v>4</v>
      </c>
      <c r="E1815" s="1">
        <f t="shared" si="225"/>
        <v>41326</v>
      </c>
      <c r="F1815" s="1">
        <f t="shared" si="226"/>
        <v>41325</v>
      </c>
      <c r="G1815" s="1">
        <f t="shared" si="227"/>
        <v>41324</v>
      </c>
      <c r="H1815" s="1">
        <f t="shared" si="228"/>
        <v>41323</v>
      </c>
      <c r="I1815" s="2">
        <f>IF(SUMIFS($B$2:$B$3564,$A$2:$A$3564,"="&amp;E1815)=0,IF(SUMIFS($B$2:$B$3564,$A$2:$A$3564,"="&amp;F1815)=0,IF(SUMIFS($B$2:$B$3564,$A$2:$A$3564,"="&amp;G1815)=0,SUMIFS($B$2:$B$3564,$A$2:$A$3564,"="&amp;H1815),SUMIFS($B$2:$B$3564,$A$2:$A$3564,"="&amp;G1815)),SUMIFS($B$2:$B$3564,$A$2:$A$3564,"="&amp;F1815)),SUMIFS($B$2:$B$3564,$A$2:$A$3564,"="&amp;E1815))</f>
        <v>17.899999999999999</v>
      </c>
      <c r="K1815" s="2">
        <f>SUMIFS($J$2:$J$3564,$A$2:$A$3564,"&gt;"&amp;E1815,$A$2:$A$3564,"&lt;="&amp;A1815)</f>
        <v>0</v>
      </c>
      <c r="L1815" s="2">
        <f t="shared" si="229"/>
        <v>0</v>
      </c>
      <c r="M1815" s="2">
        <f t="shared" si="230"/>
        <v>1</v>
      </c>
      <c r="N1815">
        <f t="shared" si="231"/>
        <v>2.7006325769520516</v>
      </c>
    </row>
    <row r="1816" spans="1:14" x14ac:dyDescent="0.3">
      <c r="A1816" s="1">
        <v>41334</v>
      </c>
      <c r="B1816">
        <v>17.91</v>
      </c>
      <c r="D1816">
        <f t="shared" si="224"/>
        <v>5</v>
      </c>
      <c r="E1816" s="1">
        <f t="shared" si="225"/>
        <v>41327</v>
      </c>
      <c r="F1816" s="1">
        <f t="shared" si="226"/>
        <v>41326</v>
      </c>
      <c r="G1816" s="1">
        <f t="shared" si="227"/>
        <v>41325</v>
      </c>
      <c r="H1816" s="1">
        <f t="shared" si="228"/>
        <v>41324</v>
      </c>
      <c r="I1816" s="2">
        <f>IF(SUMIFS($B$2:$B$3564,$A$2:$A$3564,"="&amp;E1816)=0,IF(SUMIFS($B$2:$B$3564,$A$2:$A$3564,"="&amp;F1816)=0,IF(SUMIFS($B$2:$B$3564,$A$2:$A$3564,"="&amp;G1816)=0,SUMIFS($B$2:$B$3564,$A$2:$A$3564,"="&amp;H1816),SUMIFS($B$2:$B$3564,$A$2:$A$3564,"="&amp;G1816)),SUMIFS($B$2:$B$3564,$A$2:$A$3564,"="&amp;F1816)),SUMIFS($B$2:$B$3564,$A$2:$A$3564,"="&amp;E1816))</f>
        <v>18.149999999999999</v>
      </c>
      <c r="K1816" s="2">
        <f>SUMIFS($J$2:$J$3564,$A$2:$A$3564,"&gt;"&amp;E1816,$A$2:$A$3564,"&lt;="&amp;A1816)</f>
        <v>0</v>
      </c>
      <c r="L1816" s="2">
        <f t="shared" si="229"/>
        <v>0</v>
      </c>
      <c r="M1816" s="2">
        <f t="shared" si="230"/>
        <v>1</v>
      </c>
      <c r="N1816">
        <f t="shared" si="231"/>
        <v>-1.3311344638239309</v>
      </c>
    </row>
    <row r="1817" spans="1:14" x14ac:dyDescent="0.3">
      <c r="A1817" s="1">
        <v>41337</v>
      </c>
      <c r="B1817">
        <v>18.079999999999998</v>
      </c>
      <c r="D1817">
        <f t="shared" si="224"/>
        <v>1</v>
      </c>
      <c r="E1817" s="1">
        <f t="shared" si="225"/>
        <v>41330</v>
      </c>
      <c r="F1817" s="1">
        <f t="shared" si="226"/>
        <v>41329</v>
      </c>
      <c r="G1817" s="1">
        <f t="shared" si="227"/>
        <v>41328</v>
      </c>
      <c r="H1817" s="1">
        <f t="shared" si="228"/>
        <v>41327</v>
      </c>
      <c r="I1817" s="2">
        <f>IF(SUMIFS($B$2:$B$3564,$A$2:$A$3564,"="&amp;E1817)=0,IF(SUMIFS($B$2:$B$3564,$A$2:$A$3564,"="&amp;F1817)=0,IF(SUMIFS($B$2:$B$3564,$A$2:$A$3564,"="&amp;G1817)=0,SUMIFS($B$2:$B$3564,$A$2:$A$3564,"="&amp;H1817),SUMIFS($B$2:$B$3564,$A$2:$A$3564,"="&amp;G1817)),SUMIFS($B$2:$B$3564,$A$2:$A$3564,"="&amp;F1817)),SUMIFS($B$2:$B$3564,$A$2:$A$3564,"="&amp;E1817))</f>
        <v>18.09</v>
      </c>
      <c r="K1817" s="2">
        <f>SUMIFS($J$2:$J$3564,$A$2:$A$3564,"&gt;"&amp;E1817,$A$2:$A$3564,"&lt;="&amp;A1817)</f>
        <v>0</v>
      </c>
      <c r="L1817" s="2">
        <f t="shared" si="229"/>
        <v>0</v>
      </c>
      <c r="M1817" s="2">
        <f t="shared" si="230"/>
        <v>1</v>
      </c>
      <c r="N1817">
        <f t="shared" si="231"/>
        <v>-5.5294444317343622E-2</v>
      </c>
    </row>
    <row r="1818" spans="1:14" x14ac:dyDescent="0.3">
      <c r="A1818" s="1">
        <v>41338</v>
      </c>
      <c r="B1818">
        <v>18.190000000000001</v>
      </c>
      <c r="D1818">
        <f t="shared" si="224"/>
        <v>2</v>
      </c>
      <c r="E1818" s="1">
        <f t="shared" si="225"/>
        <v>41331</v>
      </c>
      <c r="F1818" s="1">
        <f t="shared" si="226"/>
        <v>41330</v>
      </c>
      <c r="G1818" s="1">
        <f t="shared" si="227"/>
        <v>41329</v>
      </c>
      <c r="H1818" s="1">
        <f t="shared" si="228"/>
        <v>41328</v>
      </c>
      <c r="I1818" s="2">
        <f>IF(SUMIFS($B$2:$B$3564,$A$2:$A$3564,"="&amp;E1818)=0,IF(SUMIFS($B$2:$B$3564,$A$2:$A$3564,"="&amp;F1818)=0,IF(SUMIFS($B$2:$B$3564,$A$2:$A$3564,"="&amp;G1818)=0,SUMIFS($B$2:$B$3564,$A$2:$A$3564,"="&amp;H1818),SUMIFS($B$2:$B$3564,$A$2:$A$3564,"="&amp;G1818)),SUMIFS($B$2:$B$3564,$A$2:$A$3564,"="&amp;F1818)),SUMIFS($B$2:$B$3564,$A$2:$A$3564,"="&amp;E1818))</f>
        <v>18.05</v>
      </c>
      <c r="K1818" s="2">
        <f>SUMIFS($J$2:$J$3564,$A$2:$A$3564,"&gt;"&amp;E1818,$A$2:$A$3564,"&lt;="&amp;A1818)</f>
        <v>0</v>
      </c>
      <c r="L1818" s="2">
        <f t="shared" si="229"/>
        <v>0</v>
      </c>
      <c r="M1818" s="2">
        <f t="shared" si="230"/>
        <v>1</v>
      </c>
      <c r="N1818">
        <f t="shared" si="231"/>
        <v>0.77263077511410172</v>
      </c>
    </row>
    <row r="1819" spans="1:14" x14ac:dyDescent="0.3">
      <c r="A1819" s="1">
        <v>41339</v>
      </c>
      <c r="B1819">
        <v>18.2</v>
      </c>
      <c r="D1819">
        <f t="shared" si="224"/>
        <v>3</v>
      </c>
      <c r="E1819" s="1">
        <f t="shared" si="225"/>
        <v>41332</v>
      </c>
      <c r="F1819" s="1">
        <f t="shared" si="226"/>
        <v>41331</v>
      </c>
      <c r="G1819" s="1">
        <f t="shared" si="227"/>
        <v>41330</v>
      </c>
      <c r="H1819" s="1">
        <f t="shared" si="228"/>
        <v>41329</v>
      </c>
      <c r="I1819" s="2">
        <f>IF(SUMIFS($B$2:$B$3564,$A$2:$A$3564,"="&amp;E1819)=0,IF(SUMIFS($B$2:$B$3564,$A$2:$A$3564,"="&amp;F1819)=0,IF(SUMIFS($B$2:$B$3564,$A$2:$A$3564,"="&amp;G1819)=0,SUMIFS($B$2:$B$3564,$A$2:$A$3564,"="&amp;H1819),SUMIFS($B$2:$B$3564,$A$2:$A$3564,"="&amp;G1819)),SUMIFS($B$2:$B$3564,$A$2:$A$3564,"="&amp;F1819)),SUMIFS($B$2:$B$3564,$A$2:$A$3564,"="&amp;E1819))</f>
        <v>18.079999999999998</v>
      </c>
      <c r="K1819" s="2">
        <f>SUMIFS($J$2:$J$3564,$A$2:$A$3564,"&gt;"&amp;E1819,$A$2:$A$3564,"&lt;="&amp;A1819)</f>
        <v>0</v>
      </c>
      <c r="L1819" s="2">
        <f t="shared" si="229"/>
        <v>0</v>
      </c>
      <c r="M1819" s="2">
        <f t="shared" si="230"/>
        <v>1</v>
      </c>
      <c r="N1819">
        <f t="shared" si="231"/>
        <v>0.66152391187191828</v>
      </c>
    </row>
    <row r="1820" spans="1:14" x14ac:dyDescent="0.3">
      <c r="A1820" s="1">
        <v>41340</v>
      </c>
      <c r="B1820">
        <v>18.77</v>
      </c>
      <c r="D1820">
        <f t="shared" si="224"/>
        <v>4</v>
      </c>
      <c r="E1820" s="1">
        <f t="shared" si="225"/>
        <v>41333</v>
      </c>
      <c r="F1820" s="1">
        <f t="shared" si="226"/>
        <v>41332</v>
      </c>
      <c r="G1820" s="1">
        <f t="shared" si="227"/>
        <v>41331</v>
      </c>
      <c r="H1820" s="1">
        <f t="shared" si="228"/>
        <v>41330</v>
      </c>
      <c r="I1820" s="2">
        <f>IF(SUMIFS($B$2:$B$3564,$A$2:$A$3564,"="&amp;E1820)=0,IF(SUMIFS($B$2:$B$3564,$A$2:$A$3564,"="&amp;F1820)=0,IF(SUMIFS($B$2:$B$3564,$A$2:$A$3564,"="&amp;G1820)=0,SUMIFS($B$2:$B$3564,$A$2:$A$3564,"="&amp;H1820),SUMIFS($B$2:$B$3564,$A$2:$A$3564,"="&amp;G1820)),SUMIFS($B$2:$B$3564,$A$2:$A$3564,"="&amp;F1820)),SUMIFS($B$2:$B$3564,$A$2:$A$3564,"="&amp;E1820))</f>
        <v>18.39</v>
      </c>
      <c r="K1820" s="2">
        <f>SUMIFS($J$2:$J$3564,$A$2:$A$3564,"&gt;"&amp;E1820,$A$2:$A$3564,"&lt;="&amp;A1820)</f>
        <v>0</v>
      </c>
      <c r="L1820" s="2">
        <f t="shared" si="229"/>
        <v>0</v>
      </c>
      <c r="M1820" s="2">
        <f t="shared" si="230"/>
        <v>1</v>
      </c>
      <c r="N1820">
        <f t="shared" si="231"/>
        <v>2.0452811982187651</v>
      </c>
    </row>
    <row r="1821" spans="1:14" x14ac:dyDescent="0.3">
      <c r="A1821" s="1">
        <v>41341</v>
      </c>
      <c r="B1821">
        <v>18.75</v>
      </c>
      <c r="D1821">
        <f t="shared" si="224"/>
        <v>5</v>
      </c>
      <c r="E1821" s="1">
        <f t="shared" si="225"/>
        <v>41334</v>
      </c>
      <c r="F1821" s="1">
        <f t="shared" si="226"/>
        <v>41333</v>
      </c>
      <c r="G1821" s="1">
        <f t="shared" si="227"/>
        <v>41332</v>
      </c>
      <c r="H1821" s="1">
        <f t="shared" si="228"/>
        <v>41331</v>
      </c>
      <c r="I1821" s="2">
        <f>IF(SUMIFS($B$2:$B$3564,$A$2:$A$3564,"="&amp;E1821)=0,IF(SUMIFS($B$2:$B$3564,$A$2:$A$3564,"="&amp;F1821)=0,IF(SUMIFS($B$2:$B$3564,$A$2:$A$3564,"="&amp;G1821)=0,SUMIFS($B$2:$B$3564,$A$2:$A$3564,"="&amp;H1821),SUMIFS($B$2:$B$3564,$A$2:$A$3564,"="&amp;G1821)),SUMIFS($B$2:$B$3564,$A$2:$A$3564,"="&amp;F1821)),SUMIFS($B$2:$B$3564,$A$2:$A$3564,"="&amp;E1821))</f>
        <v>17.91</v>
      </c>
      <c r="K1821" s="2">
        <f>SUMIFS($J$2:$J$3564,$A$2:$A$3564,"&gt;"&amp;E1821,$A$2:$A$3564,"&lt;="&amp;A1821)</f>
        <v>0</v>
      </c>
      <c r="L1821" s="2">
        <f t="shared" si="229"/>
        <v>0</v>
      </c>
      <c r="M1821" s="2">
        <f t="shared" si="230"/>
        <v>1</v>
      </c>
      <c r="N1821">
        <f t="shared" si="231"/>
        <v>4.5834536343799321</v>
      </c>
    </row>
    <row r="1822" spans="1:14" x14ac:dyDescent="0.3">
      <c r="A1822" s="1">
        <v>41344</v>
      </c>
      <c r="B1822">
        <v>18.82</v>
      </c>
      <c r="D1822">
        <f t="shared" si="224"/>
        <v>1</v>
      </c>
      <c r="E1822" s="1">
        <f t="shared" si="225"/>
        <v>41337</v>
      </c>
      <c r="F1822" s="1">
        <f t="shared" si="226"/>
        <v>41336</v>
      </c>
      <c r="G1822" s="1">
        <f t="shared" si="227"/>
        <v>41335</v>
      </c>
      <c r="H1822" s="1">
        <f t="shared" si="228"/>
        <v>41334</v>
      </c>
      <c r="I1822" s="2">
        <f>IF(SUMIFS($B$2:$B$3564,$A$2:$A$3564,"="&amp;E1822)=0,IF(SUMIFS($B$2:$B$3564,$A$2:$A$3564,"="&amp;F1822)=0,IF(SUMIFS($B$2:$B$3564,$A$2:$A$3564,"="&amp;G1822)=0,SUMIFS($B$2:$B$3564,$A$2:$A$3564,"="&amp;H1822),SUMIFS($B$2:$B$3564,$A$2:$A$3564,"="&amp;G1822)),SUMIFS($B$2:$B$3564,$A$2:$A$3564,"="&amp;F1822)),SUMIFS($B$2:$B$3564,$A$2:$A$3564,"="&amp;E1822))</f>
        <v>18.079999999999998</v>
      </c>
      <c r="K1822" s="2">
        <f>SUMIFS($J$2:$J$3564,$A$2:$A$3564,"&gt;"&amp;E1822,$A$2:$A$3564,"&lt;="&amp;A1822)</f>
        <v>0</v>
      </c>
      <c r="L1822" s="2">
        <f t="shared" si="229"/>
        <v>0</v>
      </c>
      <c r="M1822" s="2">
        <f t="shared" si="230"/>
        <v>1</v>
      </c>
      <c r="N1822">
        <f t="shared" si="231"/>
        <v>4.0113779193203332</v>
      </c>
    </row>
    <row r="1823" spans="1:14" x14ac:dyDescent="0.3">
      <c r="A1823" s="1">
        <v>41345</v>
      </c>
      <c r="B1823">
        <v>18.82</v>
      </c>
      <c r="D1823">
        <f t="shared" si="224"/>
        <v>2</v>
      </c>
      <c r="E1823" s="1">
        <f t="shared" si="225"/>
        <v>41338</v>
      </c>
      <c r="F1823" s="1">
        <f t="shared" si="226"/>
        <v>41337</v>
      </c>
      <c r="G1823" s="1">
        <f t="shared" si="227"/>
        <v>41336</v>
      </c>
      <c r="H1823" s="1">
        <f t="shared" si="228"/>
        <v>41335</v>
      </c>
      <c r="I1823" s="2">
        <f>IF(SUMIFS($B$2:$B$3564,$A$2:$A$3564,"="&amp;E1823)=0,IF(SUMIFS($B$2:$B$3564,$A$2:$A$3564,"="&amp;F1823)=0,IF(SUMIFS($B$2:$B$3564,$A$2:$A$3564,"="&amp;G1823)=0,SUMIFS($B$2:$B$3564,$A$2:$A$3564,"="&amp;H1823),SUMIFS($B$2:$B$3564,$A$2:$A$3564,"="&amp;G1823)),SUMIFS($B$2:$B$3564,$A$2:$A$3564,"="&amp;F1823)),SUMIFS($B$2:$B$3564,$A$2:$A$3564,"="&amp;E1823))</f>
        <v>18.190000000000001</v>
      </c>
      <c r="K1823" s="2">
        <f>SUMIFS($J$2:$J$3564,$A$2:$A$3564,"&gt;"&amp;E1823,$A$2:$A$3564,"&lt;="&amp;A1823)</f>
        <v>0</v>
      </c>
      <c r="L1823" s="2">
        <f t="shared" si="229"/>
        <v>0</v>
      </c>
      <c r="M1823" s="2">
        <f t="shared" si="230"/>
        <v>1</v>
      </c>
      <c r="N1823">
        <f t="shared" si="231"/>
        <v>3.4048141627202688</v>
      </c>
    </row>
    <row r="1824" spans="1:14" x14ac:dyDescent="0.3">
      <c r="A1824" s="1">
        <v>41346</v>
      </c>
      <c r="B1824">
        <v>18.8</v>
      </c>
      <c r="D1824">
        <f t="shared" si="224"/>
        <v>3</v>
      </c>
      <c r="E1824" s="1">
        <f t="shared" si="225"/>
        <v>41339</v>
      </c>
      <c r="F1824" s="1">
        <f t="shared" si="226"/>
        <v>41338</v>
      </c>
      <c r="G1824" s="1">
        <f t="shared" si="227"/>
        <v>41337</v>
      </c>
      <c r="H1824" s="1">
        <f t="shared" si="228"/>
        <v>41336</v>
      </c>
      <c r="I1824" s="2">
        <f>IF(SUMIFS($B$2:$B$3564,$A$2:$A$3564,"="&amp;E1824)=0,IF(SUMIFS($B$2:$B$3564,$A$2:$A$3564,"="&amp;F1824)=0,IF(SUMIFS($B$2:$B$3564,$A$2:$A$3564,"="&amp;G1824)=0,SUMIFS($B$2:$B$3564,$A$2:$A$3564,"="&amp;H1824),SUMIFS($B$2:$B$3564,$A$2:$A$3564,"="&amp;G1824)),SUMIFS($B$2:$B$3564,$A$2:$A$3564,"="&amp;F1824)),SUMIFS($B$2:$B$3564,$A$2:$A$3564,"="&amp;E1824))</f>
        <v>18.2</v>
      </c>
      <c r="K1824" s="2">
        <f>SUMIFS($J$2:$J$3564,$A$2:$A$3564,"&gt;"&amp;E1824,$A$2:$A$3564,"&lt;="&amp;A1824)</f>
        <v>0</v>
      </c>
      <c r="L1824" s="2">
        <f t="shared" si="229"/>
        <v>0</v>
      </c>
      <c r="M1824" s="2">
        <f t="shared" si="230"/>
        <v>1</v>
      </c>
      <c r="N1824">
        <f t="shared" si="231"/>
        <v>3.2435275753153956</v>
      </c>
    </row>
    <row r="1825" spans="1:14" x14ac:dyDescent="0.3">
      <c r="A1825" s="1">
        <v>41347</v>
      </c>
      <c r="B1825">
        <v>18.84</v>
      </c>
      <c r="D1825">
        <f t="shared" si="224"/>
        <v>4</v>
      </c>
      <c r="E1825" s="1">
        <f t="shared" si="225"/>
        <v>41340</v>
      </c>
      <c r="F1825" s="1">
        <f t="shared" si="226"/>
        <v>41339</v>
      </c>
      <c r="G1825" s="1">
        <f t="shared" si="227"/>
        <v>41338</v>
      </c>
      <c r="H1825" s="1">
        <f t="shared" si="228"/>
        <v>41337</v>
      </c>
      <c r="I1825" s="2">
        <f>IF(SUMIFS($B$2:$B$3564,$A$2:$A$3564,"="&amp;E1825)=0,IF(SUMIFS($B$2:$B$3564,$A$2:$A$3564,"="&amp;F1825)=0,IF(SUMIFS($B$2:$B$3564,$A$2:$A$3564,"="&amp;G1825)=0,SUMIFS($B$2:$B$3564,$A$2:$A$3564,"="&amp;H1825),SUMIFS($B$2:$B$3564,$A$2:$A$3564,"="&amp;G1825)),SUMIFS($B$2:$B$3564,$A$2:$A$3564,"="&amp;F1825)),SUMIFS($B$2:$B$3564,$A$2:$A$3564,"="&amp;E1825))</f>
        <v>18.77</v>
      </c>
      <c r="K1825" s="2">
        <f>SUMIFS($J$2:$J$3564,$A$2:$A$3564,"&gt;"&amp;E1825,$A$2:$A$3564,"&lt;="&amp;A1825)</f>
        <v>0</v>
      </c>
      <c r="L1825" s="2">
        <f t="shared" si="229"/>
        <v>0</v>
      </c>
      <c r="M1825" s="2">
        <f t="shared" si="230"/>
        <v>1</v>
      </c>
      <c r="N1825">
        <f t="shared" si="231"/>
        <v>0.37224185497995449</v>
      </c>
    </row>
    <row r="1826" spans="1:14" x14ac:dyDescent="0.3">
      <c r="A1826" s="1">
        <v>41348</v>
      </c>
      <c r="B1826">
        <v>18.89</v>
      </c>
      <c r="D1826">
        <f t="shared" si="224"/>
        <v>5</v>
      </c>
      <c r="E1826" s="1">
        <f t="shared" si="225"/>
        <v>41341</v>
      </c>
      <c r="F1826" s="1">
        <f t="shared" si="226"/>
        <v>41340</v>
      </c>
      <c r="G1826" s="1">
        <f t="shared" si="227"/>
        <v>41339</v>
      </c>
      <c r="H1826" s="1">
        <f t="shared" si="228"/>
        <v>41338</v>
      </c>
      <c r="I1826" s="2">
        <f>IF(SUMIFS($B$2:$B$3564,$A$2:$A$3564,"="&amp;E1826)=0,IF(SUMIFS($B$2:$B$3564,$A$2:$A$3564,"="&amp;F1826)=0,IF(SUMIFS($B$2:$B$3564,$A$2:$A$3564,"="&amp;G1826)=0,SUMIFS($B$2:$B$3564,$A$2:$A$3564,"="&amp;H1826),SUMIFS($B$2:$B$3564,$A$2:$A$3564,"="&amp;G1826)),SUMIFS($B$2:$B$3564,$A$2:$A$3564,"="&amp;F1826)),SUMIFS($B$2:$B$3564,$A$2:$A$3564,"="&amp;E1826))</f>
        <v>18.75</v>
      </c>
      <c r="K1826" s="2">
        <f>SUMIFS($J$2:$J$3564,$A$2:$A$3564,"&gt;"&amp;E1826,$A$2:$A$3564,"&lt;="&amp;A1826)</f>
        <v>0</v>
      </c>
      <c r="L1826" s="2">
        <f t="shared" si="229"/>
        <v>0</v>
      </c>
      <c r="M1826" s="2">
        <f t="shared" si="230"/>
        <v>1</v>
      </c>
      <c r="N1826">
        <f t="shared" si="231"/>
        <v>0.74389290969984279</v>
      </c>
    </row>
    <row r="1827" spans="1:14" x14ac:dyDescent="0.3">
      <c r="A1827" s="1">
        <v>41351</v>
      </c>
      <c r="B1827">
        <v>18.29</v>
      </c>
      <c r="D1827">
        <f t="shared" si="224"/>
        <v>1</v>
      </c>
      <c r="E1827" s="1">
        <f t="shared" si="225"/>
        <v>41344</v>
      </c>
      <c r="F1827" s="1">
        <f t="shared" si="226"/>
        <v>41343</v>
      </c>
      <c r="G1827" s="1">
        <f t="shared" si="227"/>
        <v>41342</v>
      </c>
      <c r="H1827" s="1">
        <f t="shared" si="228"/>
        <v>41341</v>
      </c>
      <c r="I1827" s="2">
        <f>IF(SUMIFS($B$2:$B$3564,$A$2:$A$3564,"="&amp;E1827)=0,IF(SUMIFS($B$2:$B$3564,$A$2:$A$3564,"="&amp;F1827)=0,IF(SUMIFS($B$2:$B$3564,$A$2:$A$3564,"="&amp;G1827)=0,SUMIFS($B$2:$B$3564,$A$2:$A$3564,"="&amp;H1827),SUMIFS($B$2:$B$3564,$A$2:$A$3564,"="&amp;G1827)),SUMIFS($B$2:$B$3564,$A$2:$A$3564,"="&amp;F1827)),SUMIFS($B$2:$B$3564,$A$2:$A$3564,"="&amp;E1827))</f>
        <v>18.82</v>
      </c>
      <c r="K1827" s="2">
        <f>SUMIFS($J$2:$J$3564,$A$2:$A$3564,"&gt;"&amp;E1827,$A$2:$A$3564,"&lt;="&amp;A1827)</f>
        <v>0</v>
      </c>
      <c r="L1827" s="2">
        <f t="shared" si="229"/>
        <v>0</v>
      </c>
      <c r="M1827" s="2">
        <f t="shared" si="230"/>
        <v>1</v>
      </c>
      <c r="N1827">
        <f t="shared" si="231"/>
        <v>-2.8565671754459254</v>
      </c>
    </row>
    <row r="1828" spans="1:14" x14ac:dyDescent="0.3">
      <c r="A1828" s="1">
        <v>41352</v>
      </c>
      <c r="B1828">
        <v>18.309999999999999</v>
      </c>
      <c r="D1828">
        <f t="shared" si="224"/>
        <v>2</v>
      </c>
      <c r="E1828" s="1">
        <f t="shared" si="225"/>
        <v>41345</v>
      </c>
      <c r="F1828" s="1">
        <f t="shared" si="226"/>
        <v>41344</v>
      </c>
      <c r="G1828" s="1">
        <f t="shared" si="227"/>
        <v>41343</v>
      </c>
      <c r="H1828" s="1">
        <f t="shared" si="228"/>
        <v>41342</v>
      </c>
      <c r="I1828" s="2">
        <f>IF(SUMIFS($B$2:$B$3564,$A$2:$A$3564,"="&amp;E1828)=0,IF(SUMIFS($B$2:$B$3564,$A$2:$A$3564,"="&amp;F1828)=0,IF(SUMIFS($B$2:$B$3564,$A$2:$A$3564,"="&amp;G1828)=0,SUMIFS($B$2:$B$3564,$A$2:$A$3564,"="&amp;H1828),SUMIFS($B$2:$B$3564,$A$2:$A$3564,"="&amp;G1828)),SUMIFS($B$2:$B$3564,$A$2:$A$3564,"="&amp;F1828)),SUMIFS($B$2:$B$3564,$A$2:$A$3564,"="&amp;E1828))</f>
        <v>18.82</v>
      </c>
      <c r="K1828" s="2">
        <f>SUMIFS($J$2:$J$3564,$A$2:$A$3564,"&gt;"&amp;E1828,$A$2:$A$3564,"&lt;="&amp;A1828)</f>
        <v>0</v>
      </c>
      <c r="L1828" s="2">
        <f t="shared" si="229"/>
        <v>0</v>
      </c>
      <c r="M1828" s="2">
        <f t="shared" si="230"/>
        <v>1</v>
      </c>
      <c r="N1828">
        <f t="shared" si="231"/>
        <v>-2.7472775470814295</v>
      </c>
    </row>
    <row r="1829" spans="1:14" x14ac:dyDescent="0.3">
      <c r="A1829" s="1">
        <v>41353</v>
      </c>
      <c r="B1829">
        <v>18.350000000000001</v>
      </c>
      <c r="D1829">
        <f t="shared" si="224"/>
        <v>3</v>
      </c>
      <c r="E1829" s="1">
        <f t="shared" si="225"/>
        <v>41346</v>
      </c>
      <c r="F1829" s="1">
        <f t="shared" si="226"/>
        <v>41345</v>
      </c>
      <c r="G1829" s="1">
        <f t="shared" si="227"/>
        <v>41344</v>
      </c>
      <c r="H1829" s="1">
        <f t="shared" si="228"/>
        <v>41343</v>
      </c>
      <c r="I1829" s="2">
        <f>IF(SUMIFS($B$2:$B$3564,$A$2:$A$3564,"="&amp;E1829)=0,IF(SUMIFS($B$2:$B$3564,$A$2:$A$3564,"="&amp;F1829)=0,IF(SUMIFS($B$2:$B$3564,$A$2:$A$3564,"="&amp;G1829)=0,SUMIFS($B$2:$B$3564,$A$2:$A$3564,"="&amp;H1829),SUMIFS($B$2:$B$3564,$A$2:$A$3564,"="&amp;G1829)),SUMIFS($B$2:$B$3564,$A$2:$A$3564,"="&amp;F1829)),SUMIFS($B$2:$B$3564,$A$2:$A$3564,"="&amp;E1829))</f>
        <v>18.8</v>
      </c>
      <c r="K1829" s="2">
        <f>SUMIFS($J$2:$J$3564,$A$2:$A$3564,"&gt;"&amp;E1829,$A$2:$A$3564,"&lt;="&amp;A1829)</f>
        <v>0</v>
      </c>
      <c r="L1829" s="2">
        <f t="shared" si="229"/>
        <v>0</v>
      </c>
      <c r="M1829" s="2">
        <f t="shared" si="230"/>
        <v>1</v>
      </c>
      <c r="N1829">
        <f t="shared" si="231"/>
        <v>-2.4227295335324235</v>
      </c>
    </row>
    <row r="1830" spans="1:14" x14ac:dyDescent="0.3">
      <c r="A1830" s="1">
        <v>41354</v>
      </c>
      <c r="B1830">
        <v>18.21</v>
      </c>
      <c r="D1830">
        <f t="shared" si="224"/>
        <v>4</v>
      </c>
      <c r="E1830" s="1">
        <f t="shared" si="225"/>
        <v>41347</v>
      </c>
      <c r="F1830" s="1">
        <f t="shared" si="226"/>
        <v>41346</v>
      </c>
      <c r="G1830" s="1">
        <f t="shared" si="227"/>
        <v>41345</v>
      </c>
      <c r="H1830" s="1">
        <f t="shared" si="228"/>
        <v>41344</v>
      </c>
      <c r="I1830" s="2">
        <f>IF(SUMIFS($B$2:$B$3564,$A$2:$A$3564,"="&amp;E1830)=0,IF(SUMIFS($B$2:$B$3564,$A$2:$A$3564,"="&amp;F1830)=0,IF(SUMIFS($B$2:$B$3564,$A$2:$A$3564,"="&amp;G1830)=0,SUMIFS($B$2:$B$3564,$A$2:$A$3564,"="&amp;H1830),SUMIFS($B$2:$B$3564,$A$2:$A$3564,"="&amp;G1830)),SUMIFS($B$2:$B$3564,$A$2:$A$3564,"="&amp;F1830)),SUMIFS($B$2:$B$3564,$A$2:$A$3564,"="&amp;E1830))</f>
        <v>18.84</v>
      </c>
      <c r="K1830" s="2">
        <f>SUMIFS($J$2:$J$3564,$A$2:$A$3564,"&gt;"&amp;E1830,$A$2:$A$3564,"&lt;="&amp;A1830)</f>
        <v>0</v>
      </c>
      <c r="L1830" s="2">
        <f t="shared" si="229"/>
        <v>0</v>
      </c>
      <c r="M1830" s="2">
        <f t="shared" si="230"/>
        <v>1</v>
      </c>
      <c r="N1830">
        <f t="shared" si="231"/>
        <v>-3.4011375408700348</v>
      </c>
    </row>
    <row r="1831" spans="1:14" x14ac:dyDescent="0.3">
      <c r="A1831" s="1">
        <v>41355</v>
      </c>
      <c r="B1831">
        <v>18.2</v>
      </c>
      <c r="D1831">
        <f t="shared" si="224"/>
        <v>5</v>
      </c>
      <c r="E1831" s="1">
        <f t="shared" si="225"/>
        <v>41348</v>
      </c>
      <c r="F1831" s="1">
        <f t="shared" si="226"/>
        <v>41347</v>
      </c>
      <c r="G1831" s="1">
        <f t="shared" si="227"/>
        <v>41346</v>
      </c>
      <c r="H1831" s="1">
        <f t="shared" si="228"/>
        <v>41345</v>
      </c>
      <c r="I1831" s="2">
        <f>IF(SUMIFS($B$2:$B$3564,$A$2:$A$3564,"="&amp;E1831)=0,IF(SUMIFS($B$2:$B$3564,$A$2:$A$3564,"="&amp;F1831)=0,IF(SUMIFS($B$2:$B$3564,$A$2:$A$3564,"="&amp;G1831)=0,SUMIFS($B$2:$B$3564,$A$2:$A$3564,"="&amp;H1831),SUMIFS($B$2:$B$3564,$A$2:$A$3564,"="&amp;G1831)),SUMIFS($B$2:$B$3564,$A$2:$A$3564,"="&amp;F1831)),SUMIFS($B$2:$B$3564,$A$2:$A$3564,"="&amp;E1831))</f>
        <v>18.89</v>
      </c>
      <c r="K1831" s="2">
        <f>SUMIFS($J$2:$J$3564,$A$2:$A$3564,"&gt;"&amp;E1831,$A$2:$A$3564,"&lt;="&amp;A1831)</f>
        <v>0</v>
      </c>
      <c r="L1831" s="2">
        <f t="shared" si="229"/>
        <v>0</v>
      </c>
      <c r="M1831" s="2">
        <f t="shared" si="230"/>
        <v>1</v>
      </c>
      <c r="N1831">
        <f t="shared" si="231"/>
        <v>-3.7211087430668641</v>
      </c>
    </row>
    <row r="1832" spans="1:14" x14ac:dyDescent="0.3">
      <c r="A1832" s="1">
        <v>41358</v>
      </c>
      <c r="B1832">
        <v>17.97</v>
      </c>
      <c r="D1832">
        <f t="shared" si="224"/>
        <v>1</v>
      </c>
      <c r="E1832" s="1">
        <f t="shared" si="225"/>
        <v>41351</v>
      </c>
      <c r="F1832" s="1">
        <f t="shared" si="226"/>
        <v>41350</v>
      </c>
      <c r="G1832" s="1">
        <f t="shared" si="227"/>
        <v>41349</v>
      </c>
      <c r="H1832" s="1">
        <f t="shared" si="228"/>
        <v>41348</v>
      </c>
      <c r="I1832" s="2">
        <f>IF(SUMIFS($B$2:$B$3564,$A$2:$A$3564,"="&amp;E1832)=0,IF(SUMIFS($B$2:$B$3564,$A$2:$A$3564,"="&amp;F1832)=0,IF(SUMIFS($B$2:$B$3564,$A$2:$A$3564,"="&amp;G1832)=0,SUMIFS($B$2:$B$3564,$A$2:$A$3564,"="&amp;H1832),SUMIFS($B$2:$B$3564,$A$2:$A$3564,"="&amp;G1832)),SUMIFS($B$2:$B$3564,$A$2:$A$3564,"="&amp;F1832)),SUMIFS($B$2:$B$3564,$A$2:$A$3564,"="&amp;E1832))</f>
        <v>18.29</v>
      </c>
      <c r="K1832" s="2">
        <f>SUMIFS($J$2:$J$3564,$A$2:$A$3564,"&gt;"&amp;E1832,$A$2:$A$3564,"&lt;="&amp;A1832)</f>
        <v>0</v>
      </c>
      <c r="L1832" s="2">
        <f t="shared" si="229"/>
        <v>0</v>
      </c>
      <c r="M1832" s="2">
        <f t="shared" si="230"/>
        <v>1</v>
      </c>
      <c r="N1832">
        <f t="shared" si="231"/>
        <v>-1.7650761607306626</v>
      </c>
    </row>
    <row r="1833" spans="1:14" x14ac:dyDescent="0.3">
      <c r="A1833" s="1">
        <v>41359</v>
      </c>
      <c r="B1833">
        <v>17.78</v>
      </c>
      <c r="D1833">
        <f t="shared" si="224"/>
        <v>2</v>
      </c>
      <c r="E1833" s="1">
        <f t="shared" si="225"/>
        <v>41352</v>
      </c>
      <c r="F1833" s="1">
        <f t="shared" si="226"/>
        <v>41351</v>
      </c>
      <c r="G1833" s="1">
        <f t="shared" si="227"/>
        <v>41350</v>
      </c>
      <c r="H1833" s="1">
        <f t="shared" si="228"/>
        <v>41349</v>
      </c>
      <c r="I1833" s="2">
        <f>IF(SUMIFS($B$2:$B$3564,$A$2:$A$3564,"="&amp;E1833)=0,IF(SUMIFS($B$2:$B$3564,$A$2:$A$3564,"="&amp;F1833)=0,IF(SUMIFS($B$2:$B$3564,$A$2:$A$3564,"="&amp;G1833)=0,SUMIFS($B$2:$B$3564,$A$2:$A$3564,"="&amp;H1833),SUMIFS($B$2:$B$3564,$A$2:$A$3564,"="&amp;G1833)),SUMIFS($B$2:$B$3564,$A$2:$A$3564,"="&amp;F1833)),SUMIFS($B$2:$B$3564,$A$2:$A$3564,"="&amp;E1833))</f>
        <v>18.309999999999999</v>
      </c>
      <c r="K1833" s="2">
        <f>SUMIFS($J$2:$J$3564,$A$2:$A$3564,"&gt;"&amp;E1833,$A$2:$A$3564,"&lt;="&amp;A1833)</f>
        <v>0</v>
      </c>
      <c r="L1833" s="2">
        <f t="shared" si="229"/>
        <v>0</v>
      </c>
      <c r="M1833" s="2">
        <f t="shared" si="230"/>
        <v>1</v>
      </c>
      <c r="N1833">
        <f t="shared" si="231"/>
        <v>-2.9373128600660636</v>
      </c>
    </row>
    <row r="1834" spans="1:14" x14ac:dyDescent="0.3">
      <c r="A1834" s="1">
        <v>41360</v>
      </c>
      <c r="B1834">
        <v>17.850000000000001</v>
      </c>
      <c r="D1834">
        <f t="shared" si="224"/>
        <v>3</v>
      </c>
      <c r="E1834" s="1">
        <f t="shared" si="225"/>
        <v>41353</v>
      </c>
      <c r="F1834" s="1">
        <f t="shared" si="226"/>
        <v>41352</v>
      </c>
      <c r="G1834" s="1">
        <f t="shared" si="227"/>
        <v>41351</v>
      </c>
      <c r="H1834" s="1">
        <f t="shared" si="228"/>
        <v>41350</v>
      </c>
      <c r="I1834" s="2">
        <f>IF(SUMIFS($B$2:$B$3564,$A$2:$A$3564,"="&amp;E1834)=0,IF(SUMIFS($B$2:$B$3564,$A$2:$A$3564,"="&amp;F1834)=0,IF(SUMIFS($B$2:$B$3564,$A$2:$A$3564,"="&amp;G1834)=0,SUMIFS($B$2:$B$3564,$A$2:$A$3564,"="&amp;H1834),SUMIFS($B$2:$B$3564,$A$2:$A$3564,"="&amp;G1834)),SUMIFS($B$2:$B$3564,$A$2:$A$3564,"="&amp;F1834)),SUMIFS($B$2:$B$3564,$A$2:$A$3564,"="&amp;E1834))</f>
        <v>18.350000000000001</v>
      </c>
      <c r="K1834" s="2">
        <f>SUMIFS($J$2:$J$3564,$A$2:$A$3564,"&gt;"&amp;E1834,$A$2:$A$3564,"&lt;="&amp;A1834)</f>
        <v>0</v>
      </c>
      <c r="L1834" s="2">
        <f t="shared" si="229"/>
        <v>0</v>
      </c>
      <c r="M1834" s="2">
        <f t="shared" si="230"/>
        <v>1</v>
      </c>
      <c r="N1834">
        <f t="shared" si="231"/>
        <v>-2.7626066274931151</v>
      </c>
    </row>
    <row r="1835" spans="1:14" x14ac:dyDescent="0.3">
      <c r="A1835" s="1">
        <v>41361</v>
      </c>
      <c r="B1835">
        <v>17.66</v>
      </c>
      <c r="D1835">
        <f t="shared" si="224"/>
        <v>4</v>
      </c>
      <c r="E1835" s="1">
        <f t="shared" si="225"/>
        <v>41354</v>
      </c>
      <c r="F1835" s="1">
        <f t="shared" si="226"/>
        <v>41353</v>
      </c>
      <c r="G1835" s="1">
        <f t="shared" si="227"/>
        <v>41352</v>
      </c>
      <c r="H1835" s="1">
        <f t="shared" si="228"/>
        <v>41351</v>
      </c>
      <c r="I1835" s="2">
        <f>IF(SUMIFS($B$2:$B$3564,$A$2:$A$3564,"="&amp;E1835)=0,IF(SUMIFS($B$2:$B$3564,$A$2:$A$3564,"="&amp;F1835)=0,IF(SUMIFS($B$2:$B$3564,$A$2:$A$3564,"="&amp;G1835)=0,SUMIFS($B$2:$B$3564,$A$2:$A$3564,"="&amp;H1835),SUMIFS($B$2:$B$3564,$A$2:$A$3564,"="&amp;G1835)),SUMIFS($B$2:$B$3564,$A$2:$A$3564,"="&amp;F1835)),SUMIFS($B$2:$B$3564,$A$2:$A$3564,"="&amp;E1835))</f>
        <v>18.21</v>
      </c>
      <c r="K1835" s="2">
        <f>SUMIFS($J$2:$J$3564,$A$2:$A$3564,"&gt;"&amp;E1835,$A$2:$A$3564,"&lt;="&amp;A1835)</f>
        <v>0</v>
      </c>
      <c r="L1835" s="2">
        <f t="shared" si="229"/>
        <v>0</v>
      </c>
      <c r="M1835" s="2">
        <f t="shared" si="230"/>
        <v>1</v>
      </c>
      <c r="N1835">
        <f t="shared" si="231"/>
        <v>-3.0668698563702632</v>
      </c>
    </row>
    <row r="1836" spans="1:14" x14ac:dyDescent="0.3">
      <c r="A1836" s="1">
        <v>41365</v>
      </c>
      <c r="B1836">
        <v>17.690000000000001</v>
      </c>
      <c r="D1836">
        <f t="shared" si="224"/>
        <v>1</v>
      </c>
      <c r="E1836" s="1">
        <f t="shared" si="225"/>
        <v>41358</v>
      </c>
      <c r="F1836" s="1">
        <f t="shared" si="226"/>
        <v>41357</v>
      </c>
      <c r="G1836" s="1">
        <f t="shared" si="227"/>
        <v>41356</v>
      </c>
      <c r="H1836" s="1">
        <f t="shared" si="228"/>
        <v>41355</v>
      </c>
      <c r="I1836" s="2">
        <f>IF(SUMIFS($B$2:$B$3564,$A$2:$A$3564,"="&amp;E1836)=0,IF(SUMIFS($B$2:$B$3564,$A$2:$A$3564,"="&amp;F1836)=0,IF(SUMIFS($B$2:$B$3564,$A$2:$A$3564,"="&amp;G1836)=0,SUMIFS($B$2:$B$3564,$A$2:$A$3564,"="&amp;H1836),SUMIFS($B$2:$B$3564,$A$2:$A$3564,"="&amp;G1836)),SUMIFS($B$2:$B$3564,$A$2:$A$3564,"="&amp;F1836)),SUMIFS($B$2:$B$3564,$A$2:$A$3564,"="&amp;E1836))</f>
        <v>17.97</v>
      </c>
      <c r="K1836" s="2">
        <f>SUMIFS($J$2:$J$3564,$A$2:$A$3564,"&gt;"&amp;E1836,$A$2:$A$3564,"&lt;="&amp;A1836)</f>
        <v>0</v>
      </c>
      <c r="L1836" s="2">
        <f t="shared" si="229"/>
        <v>0</v>
      </c>
      <c r="M1836" s="2">
        <f t="shared" si="230"/>
        <v>1</v>
      </c>
      <c r="N1836">
        <f t="shared" si="231"/>
        <v>-1.5704192623773663</v>
      </c>
    </row>
    <row r="1837" spans="1:14" x14ac:dyDescent="0.3">
      <c r="A1837" s="1">
        <v>41366</v>
      </c>
      <c r="B1837">
        <v>17.59</v>
      </c>
      <c r="D1837">
        <f t="shared" si="224"/>
        <v>2</v>
      </c>
      <c r="E1837" s="1">
        <f t="shared" si="225"/>
        <v>41359</v>
      </c>
      <c r="F1837" s="1">
        <f t="shared" si="226"/>
        <v>41358</v>
      </c>
      <c r="G1837" s="1">
        <f t="shared" si="227"/>
        <v>41357</v>
      </c>
      <c r="H1837" s="1">
        <f t="shared" si="228"/>
        <v>41356</v>
      </c>
      <c r="I1837" s="2">
        <f>IF(SUMIFS($B$2:$B$3564,$A$2:$A$3564,"="&amp;E1837)=0,IF(SUMIFS($B$2:$B$3564,$A$2:$A$3564,"="&amp;F1837)=0,IF(SUMIFS($B$2:$B$3564,$A$2:$A$3564,"="&amp;G1837)=0,SUMIFS($B$2:$B$3564,$A$2:$A$3564,"="&amp;H1837),SUMIFS($B$2:$B$3564,$A$2:$A$3564,"="&amp;G1837)),SUMIFS($B$2:$B$3564,$A$2:$A$3564,"="&amp;F1837)),SUMIFS($B$2:$B$3564,$A$2:$A$3564,"="&amp;E1837))</f>
        <v>17.78</v>
      </c>
      <c r="K1837" s="2">
        <f>SUMIFS($J$2:$J$3564,$A$2:$A$3564,"&gt;"&amp;E1837,$A$2:$A$3564,"&lt;="&amp;A1837)</f>
        <v>0</v>
      </c>
      <c r="L1837" s="2">
        <f t="shared" si="229"/>
        <v>0</v>
      </c>
      <c r="M1837" s="2">
        <f t="shared" si="230"/>
        <v>1</v>
      </c>
      <c r="N1837">
        <f t="shared" si="231"/>
        <v>-1.0743671336291842</v>
      </c>
    </row>
    <row r="1838" spans="1:14" x14ac:dyDescent="0.3">
      <c r="A1838" s="1">
        <v>41367</v>
      </c>
      <c r="B1838">
        <v>17.5</v>
      </c>
      <c r="D1838">
        <f t="shared" si="224"/>
        <v>3</v>
      </c>
      <c r="E1838" s="1">
        <f t="shared" si="225"/>
        <v>41360</v>
      </c>
      <c r="F1838" s="1">
        <f t="shared" si="226"/>
        <v>41359</v>
      </c>
      <c r="G1838" s="1">
        <f t="shared" si="227"/>
        <v>41358</v>
      </c>
      <c r="H1838" s="1">
        <f t="shared" si="228"/>
        <v>41357</v>
      </c>
      <c r="I1838" s="2">
        <f>IF(SUMIFS($B$2:$B$3564,$A$2:$A$3564,"="&amp;E1838)=0,IF(SUMIFS($B$2:$B$3564,$A$2:$A$3564,"="&amp;F1838)=0,IF(SUMIFS($B$2:$B$3564,$A$2:$A$3564,"="&amp;G1838)=0,SUMIFS($B$2:$B$3564,$A$2:$A$3564,"="&amp;H1838),SUMIFS($B$2:$B$3564,$A$2:$A$3564,"="&amp;G1838)),SUMIFS($B$2:$B$3564,$A$2:$A$3564,"="&amp;F1838)),SUMIFS($B$2:$B$3564,$A$2:$A$3564,"="&amp;E1838))</f>
        <v>17.850000000000001</v>
      </c>
      <c r="K1838" s="2">
        <f>SUMIFS($J$2:$J$3564,$A$2:$A$3564,"&gt;"&amp;E1838,$A$2:$A$3564,"&lt;="&amp;A1838)</f>
        <v>0</v>
      </c>
      <c r="L1838" s="2">
        <f t="shared" si="229"/>
        <v>0</v>
      </c>
      <c r="M1838" s="2">
        <f t="shared" si="230"/>
        <v>1</v>
      </c>
      <c r="N1838">
        <f t="shared" si="231"/>
        <v>-1.9802627296179753</v>
      </c>
    </row>
    <row r="1839" spans="1:14" x14ac:dyDescent="0.3">
      <c r="A1839" s="1">
        <v>41368</v>
      </c>
      <c r="B1839">
        <v>17.670000000000002</v>
      </c>
      <c r="D1839">
        <f t="shared" si="224"/>
        <v>4</v>
      </c>
      <c r="E1839" s="1">
        <f t="shared" si="225"/>
        <v>41361</v>
      </c>
      <c r="F1839" s="1">
        <f t="shared" si="226"/>
        <v>41360</v>
      </c>
      <c r="G1839" s="1">
        <f t="shared" si="227"/>
        <v>41359</v>
      </c>
      <c r="H1839" s="1">
        <f t="shared" si="228"/>
        <v>41358</v>
      </c>
      <c r="I1839" s="2">
        <f>IF(SUMIFS($B$2:$B$3564,$A$2:$A$3564,"="&amp;E1839)=0,IF(SUMIFS($B$2:$B$3564,$A$2:$A$3564,"="&amp;F1839)=0,IF(SUMIFS($B$2:$B$3564,$A$2:$A$3564,"="&amp;G1839)=0,SUMIFS($B$2:$B$3564,$A$2:$A$3564,"="&amp;H1839),SUMIFS($B$2:$B$3564,$A$2:$A$3564,"="&amp;G1839)),SUMIFS($B$2:$B$3564,$A$2:$A$3564,"="&amp;F1839)),SUMIFS($B$2:$B$3564,$A$2:$A$3564,"="&amp;E1839))</f>
        <v>17.66</v>
      </c>
      <c r="K1839" s="2">
        <f>SUMIFS($J$2:$J$3564,$A$2:$A$3564,"&gt;"&amp;E1839,$A$2:$A$3564,"&lt;="&amp;A1839)</f>
        <v>0</v>
      </c>
      <c r="L1839" s="2">
        <f t="shared" si="229"/>
        <v>0</v>
      </c>
      <c r="M1839" s="2">
        <f t="shared" si="230"/>
        <v>1</v>
      </c>
      <c r="N1839">
        <f t="shared" si="231"/>
        <v>5.6609115579114001E-2</v>
      </c>
    </row>
    <row r="1840" spans="1:14" x14ac:dyDescent="0.3">
      <c r="A1840" s="1">
        <v>41369</v>
      </c>
      <c r="B1840">
        <v>17.649999999999999</v>
      </c>
      <c r="D1840">
        <f t="shared" si="224"/>
        <v>5</v>
      </c>
      <c r="E1840" s="1">
        <f t="shared" si="225"/>
        <v>41362</v>
      </c>
      <c r="F1840" s="1">
        <f t="shared" si="226"/>
        <v>41361</v>
      </c>
      <c r="G1840" s="1">
        <f t="shared" si="227"/>
        <v>41360</v>
      </c>
      <c r="H1840" s="1">
        <f t="shared" si="228"/>
        <v>41359</v>
      </c>
      <c r="I1840" s="2">
        <f>IF(SUMIFS($B$2:$B$3564,$A$2:$A$3564,"="&amp;E1840)=0,IF(SUMIFS($B$2:$B$3564,$A$2:$A$3564,"="&amp;F1840)=0,IF(SUMIFS($B$2:$B$3564,$A$2:$A$3564,"="&amp;G1840)=0,SUMIFS($B$2:$B$3564,$A$2:$A$3564,"="&amp;H1840),SUMIFS($B$2:$B$3564,$A$2:$A$3564,"="&amp;G1840)),SUMIFS($B$2:$B$3564,$A$2:$A$3564,"="&amp;F1840)),SUMIFS($B$2:$B$3564,$A$2:$A$3564,"="&amp;E1840))</f>
        <v>17.66</v>
      </c>
      <c r="K1840" s="2">
        <f>SUMIFS($J$2:$J$3564,$A$2:$A$3564,"&gt;"&amp;E1840,$A$2:$A$3564,"&lt;="&amp;A1840)</f>
        <v>0</v>
      </c>
      <c r="L1840" s="2">
        <f t="shared" si="229"/>
        <v>0</v>
      </c>
      <c r="M1840" s="2">
        <f t="shared" si="230"/>
        <v>1</v>
      </c>
      <c r="N1840">
        <f t="shared" si="231"/>
        <v>-5.6641179650824658E-2</v>
      </c>
    </row>
    <row r="1841" spans="1:14" x14ac:dyDescent="0.3">
      <c r="A1841" s="1">
        <v>41372</v>
      </c>
      <c r="B1841">
        <v>17.7</v>
      </c>
      <c r="D1841">
        <f t="shared" si="224"/>
        <v>1</v>
      </c>
      <c r="E1841" s="1">
        <f t="shared" si="225"/>
        <v>41365</v>
      </c>
      <c r="F1841" s="1">
        <f t="shared" si="226"/>
        <v>41364</v>
      </c>
      <c r="G1841" s="1">
        <f t="shared" si="227"/>
        <v>41363</v>
      </c>
      <c r="H1841" s="1">
        <f t="shared" si="228"/>
        <v>41362</v>
      </c>
      <c r="I1841" s="2">
        <f>IF(SUMIFS($B$2:$B$3564,$A$2:$A$3564,"="&amp;E1841)=0,IF(SUMIFS($B$2:$B$3564,$A$2:$A$3564,"="&amp;F1841)=0,IF(SUMIFS($B$2:$B$3564,$A$2:$A$3564,"="&amp;G1841)=0,SUMIFS($B$2:$B$3564,$A$2:$A$3564,"="&amp;H1841),SUMIFS($B$2:$B$3564,$A$2:$A$3564,"="&amp;G1841)),SUMIFS($B$2:$B$3564,$A$2:$A$3564,"="&amp;F1841)),SUMIFS($B$2:$B$3564,$A$2:$A$3564,"="&amp;E1841))</f>
        <v>17.690000000000001</v>
      </c>
      <c r="K1841" s="2">
        <f>SUMIFS($J$2:$J$3564,$A$2:$A$3564,"&gt;"&amp;E1841,$A$2:$A$3564,"&lt;="&amp;A1841)</f>
        <v>0</v>
      </c>
      <c r="L1841" s="2">
        <f t="shared" si="229"/>
        <v>0</v>
      </c>
      <c r="M1841" s="2">
        <f t="shared" si="230"/>
        <v>1</v>
      </c>
      <c r="N1841">
        <f t="shared" si="231"/>
        <v>5.6513140808941306E-2</v>
      </c>
    </row>
    <row r="1842" spans="1:14" x14ac:dyDescent="0.3">
      <c r="A1842" s="1">
        <v>41373</v>
      </c>
      <c r="B1842">
        <v>17.72</v>
      </c>
      <c r="C1842">
        <v>17.72</v>
      </c>
      <c r="D1842">
        <f t="shared" si="224"/>
        <v>2</v>
      </c>
      <c r="E1842" s="1">
        <f t="shared" si="225"/>
        <v>41366</v>
      </c>
      <c r="F1842" s="1">
        <f t="shared" si="226"/>
        <v>41365</v>
      </c>
      <c r="G1842" s="1">
        <f t="shared" si="227"/>
        <v>41364</v>
      </c>
      <c r="H1842" s="1">
        <f t="shared" si="228"/>
        <v>41363</v>
      </c>
      <c r="I1842" s="2">
        <f>IF(SUMIFS($B$2:$B$3564,$A$2:$A$3564,"="&amp;E1842)=0,IF(SUMIFS($B$2:$B$3564,$A$2:$A$3564,"="&amp;F1842)=0,IF(SUMIFS($B$2:$B$3564,$A$2:$A$3564,"="&amp;G1842)=0,SUMIFS($B$2:$B$3564,$A$2:$A$3564,"="&amp;H1842),SUMIFS($B$2:$B$3564,$A$2:$A$3564,"="&amp;G1842)),SUMIFS($B$2:$B$3564,$A$2:$A$3564,"="&amp;F1842)),SUMIFS($B$2:$B$3564,$A$2:$A$3564,"="&amp;E1842))</f>
        <v>17.59</v>
      </c>
      <c r="K1842" s="2">
        <f>SUMIFS($J$2:$J$3564,$A$2:$A$3564,"&gt;"&amp;E1842,$A$2:$A$3564,"&lt;="&amp;A1842)</f>
        <v>0</v>
      </c>
      <c r="L1842" s="2">
        <f t="shared" si="229"/>
        <v>0</v>
      </c>
      <c r="M1842" s="2">
        <f t="shared" si="230"/>
        <v>1</v>
      </c>
      <c r="N1842">
        <f t="shared" si="231"/>
        <v>0.73633864274680161</v>
      </c>
    </row>
    <row r="1843" spans="1:14" x14ac:dyDescent="0.3">
      <c r="A1843" s="1">
        <v>41374</v>
      </c>
      <c r="B1843">
        <v>17.88</v>
      </c>
      <c r="D1843">
        <f t="shared" si="224"/>
        <v>3</v>
      </c>
      <c r="E1843" s="1">
        <f t="shared" si="225"/>
        <v>41367</v>
      </c>
      <c r="F1843" s="1">
        <f t="shared" si="226"/>
        <v>41366</v>
      </c>
      <c r="G1843" s="1">
        <f t="shared" si="227"/>
        <v>41365</v>
      </c>
      <c r="H1843" s="1">
        <f t="shared" si="228"/>
        <v>41364</v>
      </c>
      <c r="I1843" s="2">
        <f>IF(SUMIFS($B$2:$B$3564,$A$2:$A$3564,"="&amp;E1843)=0,IF(SUMIFS($B$2:$B$3564,$A$2:$A$3564,"="&amp;F1843)=0,IF(SUMIFS($B$2:$B$3564,$A$2:$A$3564,"="&amp;G1843)=0,SUMIFS($B$2:$B$3564,$A$2:$A$3564,"="&amp;H1843),SUMIFS($B$2:$B$3564,$A$2:$A$3564,"="&amp;G1843)),SUMIFS($B$2:$B$3564,$A$2:$A$3564,"="&amp;F1843)),SUMIFS($B$2:$B$3564,$A$2:$A$3564,"="&amp;E1843))</f>
        <v>17.5</v>
      </c>
      <c r="J1843">
        <v>17.72</v>
      </c>
      <c r="K1843" s="2">
        <f>SUMIFS($J$2:$J$3564,$A$2:$A$3564,"&gt;"&amp;E1843,$A$2:$A$3564,"&lt;="&amp;A1843)</f>
        <v>17.72</v>
      </c>
      <c r="L1843" s="2">
        <f t="shared" si="229"/>
        <v>17.72</v>
      </c>
      <c r="M1843" s="2">
        <f t="shared" si="230"/>
        <v>1</v>
      </c>
      <c r="N1843">
        <f t="shared" si="231"/>
        <v>2.1481888815899577</v>
      </c>
    </row>
    <row r="1844" spans="1:14" x14ac:dyDescent="0.3">
      <c r="A1844" s="1">
        <v>41375</v>
      </c>
      <c r="B1844">
        <v>17.79</v>
      </c>
      <c r="D1844">
        <f t="shared" si="224"/>
        <v>4</v>
      </c>
      <c r="E1844" s="1">
        <f t="shared" si="225"/>
        <v>41368</v>
      </c>
      <c r="F1844" s="1">
        <f t="shared" si="226"/>
        <v>41367</v>
      </c>
      <c r="G1844" s="1">
        <f t="shared" si="227"/>
        <v>41366</v>
      </c>
      <c r="H1844" s="1">
        <f t="shared" si="228"/>
        <v>41365</v>
      </c>
      <c r="I1844" s="2">
        <f>IF(SUMIFS($B$2:$B$3564,$A$2:$A$3564,"="&amp;E1844)=0,IF(SUMIFS($B$2:$B$3564,$A$2:$A$3564,"="&amp;F1844)=0,IF(SUMIFS($B$2:$B$3564,$A$2:$A$3564,"="&amp;G1844)=0,SUMIFS($B$2:$B$3564,$A$2:$A$3564,"="&amp;H1844),SUMIFS($B$2:$B$3564,$A$2:$A$3564,"="&amp;G1844)),SUMIFS($B$2:$B$3564,$A$2:$A$3564,"="&amp;F1844)),SUMIFS($B$2:$B$3564,$A$2:$A$3564,"="&amp;E1844))</f>
        <v>17.670000000000002</v>
      </c>
      <c r="K1844" s="2">
        <f>SUMIFS($J$2:$J$3564,$A$2:$A$3564,"&gt;"&amp;E1844,$A$2:$A$3564,"&lt;="&amp;A1844)</f>
        <v>17.72</v>
      </c>
      <c r="L1844" s="2">
        <f t="shared" si="229"/>
        <v>17.72</v>
      </c>
      <c r="M1844" s="2">
        <f t="shared" si="230"/>
        <v>1</v>
      </c>
      <c r="N1844">
        <f t="shared" si="231"/>
        <v>0.67682153461385897</v>
      </c>
    </row>
    <row r="1845" spans="1:14" x14ac:dyDescent="0.3">
      <c r="A1845" s="1">
        <v>41376</v>
      </c>
      <c r="B1845">
        <v>17.84</v>
      </c>
      <c r="D1845">
        <f t="shared" si="224"/>
        <v>5</v>
      </c>
      <c r="E1845" s="1">
        <f t="shared" si="225"/>
        <v>41369</v>
      </c>
      <c r="F1845" s="1">
        <f t="shared" si="226"/>
        <v>41368</v>
      </c>
      <c r="G1845" s="1">
        <f t="shared" si="227"/>
        <v>41367</v>
      </c>
      <c r="H1845" s="1">
        <f t="shared" si="228"/>
        <v>41366</v>
      </c>
      <c r="I1845" s="2">
        <f>IF(SUMIFS($B$2:$B$3564,$A$2:$A$3564,"="&amp;E1845)=0,IF(SUMIFS($B$2:$B$3564,$A$2:$A$3564,"="&amp;F1845)=0,IF(SUMIFS($B$2:$B$3564,$A$2:$A$3564,"="&amp;G1845)=0,SUMIFS($B$2:$B$3564,$A$2:$A$3564,"="&amp;H1845),SUMIFS($B$2:$B$3564,$A$2:$A$3564,"="&amp;G1845)),SUMIFS($B$2:$B$3564,$A$2:$A$3564,"="&amp;F1845)),SUMIFS($B$2:$B$3564,$A$2:$A$3564,"="&amp;E1845))</f>
        <v>17.649999999999999</v>
      </c>
      <c r="K1845" s="2">
        <f>SUMIFS($J$2:$J$3564,$A$2:$A$3564,"&gt;"&amp;E1845,$A$2:$A$3564,"&lt;="&amp;A1845)</f>
        <v>17.72</v>
      </c>
      <c r="L1845" s="2">
        <f t="shared" si="229"/>
        <v>17.72</v>
      </c>
      <c r="M1845" s="2">
        <f t="shared" si="230"/>
        <v>1</v>
      </c>
      <c r="N1845">
        <f t="shared" si="231"/>
        <v>1.0707343772557667</v>
      </c>
    </row>
    <row r="1846" spans="1:14" x14ac:dyDescent="0.3">
      <c r="A1846" s="1">
        <v>41379</v>
      </c>
      <c r="B1846">
        <v>17.55</v>
      </c>
      <c r="D1846">
        <f t="shared" si="224"/>
        <v>1</v>
      </c>
      <c r="E1846" s="1">
        <f t="shared" si="225"/>
        <v>41372</v>
      </c>
      <c r="F1846" s="1">
        <f t="shared" si="226"/>
        <v>41371</v>
      </c>
      <c r="G1846" s="1">
        <f t="shared" si="227"/>
        <v>41370</v>
      </c>
      <c r="H1846" s="1">
        <f t="shared" si="228"/>
        <v>41369</v>
      </c>
      <c r="I1846" s="2">
        <f>IF(SUMIFS($B$2:$B$3564,$A$2:$A$3564,"="&amp;E1846)=0,IF(SUMIFS($B$2:$B$3564,$A$2:$A$3564,"="&amp;F1846)=0,IF(SUMIFS($B$2:$B$3564,$A$2:$A$3564,"="&amp;G1846)=0,SUMIFS($B$2:$B$3564,$A$2:$A$3564,"="&amp;H1846),SUMIFS($B$2:$B$3564,$A$2:$A$3564,"="&amp;G1846)),SUMIFS($B$2:$B$3564,$A$2:$A$3564,"="&amp;F1846)),SUMIFS($B$2:$B$3564,$A$2:$A$3564,"="&amp;E1846))</f>
        <v>17.7</v>
      </c>
      <c r="K1846" s="2">
        <f>SUMIFS($J$2:$J$3564,$A$2:$A$3564,"&gt;"&amp;E1846,$A$2:$A$3564,"&lt;="&amp;A1846)</f>
        <v>17.72</v>
      </c>
      <c r="L1846" s="2">
        <f t="shared" si="229"/>
        <v>17.72</v>
      </c>
      <c r="M1846" s="2">
        <f t="shared" si="230"/>
        <v>1</v>
      </c>
      <c r="N1846">
        <f t="shared" si="231"/>
        <v>-0.85106896679085065</v>
      </c>
    </row>
    <row r="1847" spans="1:14" x14ac:dyDescent="0.3">
      <c r="A1847" s="1">
        <v>41380</v>
      </c>
      <c r="B1847">
        <v>17.87</v>
      </c>
      <c r="D1847">
        <f t="shared" si="224"/>
        <v>2</v>
      </c>
      <c r="E1847" s="1">
        <f t="shared" si="225"/>
        <v>41373</v>
      </c>
      <c r="F1847" s="1">
        <f t="shared" si="226"/>
        <v>41372</v>
      </c>
      <c r="G1847" s="1">
        <f t="shared" si="227"/>
        <v>41371</v>
      </c>
      <c r="H1847" s="1">
        <f t="shared" si="228"/>
        <v>41370</v>
      </c>
      <c r="I1847" s="2">
        <f>IF(SUMIFS($B$2:$B$3564,$A$2:$A$3564,"="&amp;E1847)=0,IF(SUMIFS($B$2:$B$3564,$A$2:$A$3564,"="&amp;F1847)=0,IF(SUMIFS($B$2:$B$3564,$A$2:$A$3564,"="&amp;G1847)=0,SUMIFS($B$2:$B$3564,$A$2:$A$3564,"="&amp;H1847),SUMIFS($B$2:$B$3564,$A$2:$A$3564,"="&amp;G1847)),SUMIFS($B$2:$B$3564,$A$2:$A$3564,"="&amp;F1847)),SUMIFS($B$2:$B$3564,$A$2:$A$3564,"="&amp;E1847))</f>
        <v>17.72</v>
      </c>
      <c r="K1847" s="2">
        <f>SUMIFS($J$2:$J$3564,$A$2:$A$3564,"&gt;"&amp;E1847,$A$2:$A$3564,"&lt;="&amp;A1847)</f>
        <v>17.72</v>
      </c>
      <c r="L1847" s="2">
        <f t="shared" si="229"/>
        <v>17.72</v>
      </c>
      <c r="M1847" s="2">
        <f t="shared" si="230"/>
        <v>1</v>
      </c>
      <c r="N1847">
        <f t="shared" si="231"/>
        <v>0.84293839944018234</v>
      </c>
    </row>
    <row r="1848" spans="1:14" x14ac:dyDescent="0.3">
      <c r="A1848" s="1">
        <v>41381</v>
      </c>
      <c r="B1848">
        <v>17.79</v>
      </c>
      <c r="D1848">
        <f t="shared" si="224"/>
        <v>3</v>
      </c>
      <c r="E1848" s="1">
        <f t="shared" si="225"/>
        <v>41374</v>
      </c>
      <c r="F1848" s="1">
        <f t="shared" si="226"/>
        <v>41373</v>
      </c>
      <c r="G1848" s="1">
        <f t="shared" si="227"/>
        <v>41372</v>
      </c>
      <c r="H1848" s="1">
        <f t="shared" si="228"/>
        <v>41371</v>
      </c>
      <c r="I1848" s="2">
        <f>IF(SUMIFS($B$2:$B$3564,$A$2:$A$3564,"="&amp;E1848)=0,IF(SUMIFS($B$2:$B$3564,$A$2:$A$3564,"="&amp;F1848)=0,IF(SUMIFS($B$2:$B$3564,$A$2:$A$3564,"="&amp;G1848)=0,SUMIFS($B$2:$B$3564,$A$2:$A$3564,"="&amp;H1848),SUMIFS($B$2:$B$3564,$A$2:$A$3564,"="&amp;G1848)),SUMIFS($B$2:$B$3564,$A$2:$A$3564,"="&amp;F1848)),SUMIFS($B$2:$B$3564,$A$2:$A$3564,"="&amp;E1848))</f>
        <v>17.88</v>
      </c>
      <c r="K1848" s="2">
        <f>SUMIFS($J$2:$J$3564,$A$2:$A$3564,"&gt;"&amp;E1848,$A$2:$A$3564,"&lt;="&amp;A1848)</f>
        <v>0</v>
      </c>
      <c r="L1848" s="2">
        <f t="shared" si="229"/>
        <v>0</v>
      </c>
      <c r="M1848" s="2">
        <f t="shared" si="230"/>
        <v>1</v>
      </c>
      <c r="N1848">
        <f t="shared" si="231"/>
        <v>-0.50462680676242722</v>
      </c>
    </row>
    <row r="1849" spans="1:14" x14ac:dyDescent="0.3">
      <c r="A1849" s="1">
        <v>41382</v>
      </c>
      <c r="B1849">
        <v>17.61</v>
      </c>
      <c r="D1849">
        <f t="shared" si="224"/>
        <v>4</v>
      </c>
      <c r="E1849" s="1">
        <f t="shared" si="225"/>
        <v>41375</v>
      </c>
      <c r="F1849" s="1">
        <f t="shared" si="226"/>
        <v>41374</v>
      </c>
      <c r="G1849" s="1">
        <f t="shared" si="227"/>
        <v>41373</v>
      </c>
      <c r="H1849" s="1">
        <f t="shared" si="228"/>
        <v>41372</v>
      </c>
      <c r="I1849" s="2">
        <f>IF(SUMIFS($B$2:$B$3564,$A$2:$A$3564,"="&amp;E1849)=0,IF(SUMIFS($B$2:$B$3564,$A$2:$A$3564,"="&amp;F1849)=0,IF(SUMIFS($B$2:$B$3564,$A$2:$A$3564,"="&amp;G1849)=0,SUMIFS($B$2:$B$3564,$A$2:$A$3564,"="&amp;H1849),SUMIFS($B$2:$B$3564,$A$2:$A$3564,"="&amp;G1849)),SUMIFS($B$2:$B$3564,$A$2:$A$3564,"="&amp;F1849)),SUMIFS($B$2:$B$3564,$A$2:$A$3564,"="&amp;E1849))</f>
        <v>17.79</v>
      </c>
      <c r="K1849" s="2">
        <f>SUMIFS($J$2:$J$3564,$A$2:$A$3564,"&gt;"&amp;E1849,$A$2:$A$3564,"&lt;="&amp;A1849)</f>
        <v>0</v>
      </c>
      <c r="L1849" s="2">
        <f t="shared" si="229"/>
        <v>0</v>
      </c>
      <c r="M1849" s="2">
        <f t="shared" si="230"/>
        <v>1</v>
      </c>
      <c r="N1849">
        <f t="shared" si="231"/>
        <v>-1.0169579169628937</v>
      </c>
    </row>
    <row r="1850" spans="1:14" x14ac:dyDescent="0.3">
      <c r="A1850" s="1">
        <v>41383</v>
      </c>
      <c r="B1850">
        <v>17.88</v>
      </c>
      <c r="D1850">
        <f t="shared" si="224"/>
        <v>5</v>
      </c>
      <c r="E1850" s="1">
        <f t="shared" si="225"/>
        <v>41376</v>
      </c>
      <c r="F1850" s="1">
        <f t="shared" si="226"/>
        <v>41375</v>
      </c>
      <c r="G1850" s="1">
        <f t="shared" si="227"/>
        <v>41374</v>
      </c>
      <c r="H1850" s="1">
        <f t="shared" si="228"/>
        <v>41373</v>
      </c>
      <c r="I1850" s="2">
        <f>IF(SUMIFS($B$2:$B$3564,$A$2:$A$3564,"="&amp;E1850)=0,IF(SUMIFS($B$2:$B$3564,$A$2:$A$3564,"="&amp;F1850)=0,IF(SUMIFS($B$2:$B$3564,$A$2:$A$3564,"="&amp;G1850)=0,SUMIFS($B$2:$B$3564,$A$2:$A$3564,"="&amp;H1850),SUMIFS($B$2:$B$3564,$A$2:$A$3564,"="&amp;G1850)),SUMIFS($B$2:$B$3564,$A$2:$A$3564,"="&amp;F1850)),SUMIFS($B$2:$B$3564,$A$2:$A$3564,"="&amp;E1850))</f>
        <v>17.84</v>
      </c>
      <c r="K1850" s="2">
        <f>SUMIFS($J$2:$J$3564,$A$2:$A$3564,"&gt;"&amp;E1850,$A$2:$A$3564,"&lt;="&amp;A1850)</f>
        <v>0</v>
      </c>
      <c r="L1850" s="2">
        <f t="shared" si="229"/>
        <v>0</v>
      </c>
      <c r="M1850" s="2">
        <f t="shared" si="230"/>
        <v>1</v>
      </c>
      <c r="N1850">
        <f t="shared" si="231"/>
        <v>0.22396425935046599</v>
      </c>
    </row>
    <row r="1851" spans="1:14" x14ac:dyDescent="0.3">
      <c r="A1851" s="1">
        <v>41386</v>
      </c>
      <c r="B1851">
        <v>17.739999999999998</v>
      </c>
      <c r="D1851">
        <f t="shared" si="224"/>
        <v>1</v>
      </c>
      <c r="E1851" s="1">
        <f t="shared" si="225"/>
        <v>41379</v>
      </c>
      <c r="F1851" s="1">
        <f t="shared" si="226"/>
        <v>41378</v>
      </c>
      <c r="G1851" s="1">
        <f t="shared" si="227"/>
        <v>41377</v>
      </c>
      <c r="H1851" s="1">
        <f t="shared" si="228"/>
        <v>41376</v>
      </c>
      <c r="I1851" s="2">
        <f>IF(SUMIFS($B$2:$B$3564,$A$2:$A$3564,"="&amp;E1851)=0,IF(SUMIFS($B$2:$B$3564,$A$2:$A$3564,"="&amp;F1851)=0,IF(SUMIFS($B$2:$B$3564,$A$2:$A$3564,"="&amp;G1851)=0,SUMIFS($B$2:$B$3564,$A$2:$A$3564,"="&amp;H1851),SUMIFS($B$2:$B$3564,$A$2:$A$3564,"="&amp;G1851)),SUMIFS($B$2:$B$3564,$A$2:$A$3564,"="&amp;F1851)),SUMIFS($B$2:$B$3564,$A$2:$A$3564,"="&amp;E1851))</f>
        <v>17.55</v>
      </c>
      <c r="K1851" s="2">
        <f>SUMIFS($J$2:$J$3564,$A$2:$A$3564,"&gt;"&amp;E1851,$A$2:$A$3564,"&lt;="&amp;A1851)</f>
        <v>0</v>
      </c>
      <c r="L1851" s="2">
        <f t="shared" si="229"/>
        <v>0</v>
      </c>
      <c r="M1851" s="2">
        <f t="shared" si="230"/>
        <v>1</v>
      </c>
      <c r="N1851">
        <f t="shared" si="231"/>
        <v>1.0768026969558502</v>
      </c>
    </row>
    <row r="1852" spans="1:14" x14ac:dyDescent="0.3">
      <c r="A1852" s="1">
        <v>41387</v>
      </c>
      <c r="B1852">
        <v>17.670000000000002</v>
      </c>
      <c r="D1852">
        <f t="shared" si="224"/>
        <v>2</v>
      </c>
      <c r="E1852" s="1">
        <f t="shared" si="225"/>
        <v>41380</v>
      </c>
      <c r="F1852" s="1">
        <f t="shared" si="226"/>
        <v>41379</v>
      </c>
      <c r="G1852" s="1">
        <f t="shared" si="227"/>
        <v>41378</v>
      </c>
      <c r="H1852" s="1">
        <f t="shared" si="228"/>
        <v>41377</v>
      </c>
      <c r="I1852" s="2">
        <f>IF(SUMIFS($B$2:$B$3564,$A$2:$A$3564,"="&amp;E1852)=0,IF(SUMIFS($B$2:$B$3564,$A$2:$A$3564,"="&amp;F1852)=0,IF(SUMIFS($B$2:$B$3564,$A$2:$A$3564,"="&amp;G1852)=0,SUMIFS($B$2:$B$3564,$A$2:$A$3564,"="&amp;H1852),SUMIFS($B$2:$B$3564,$A$2:$A$3564,"="&amp;G1852)),SUMIFS($B$2:$B$3564,$A$2:$A$3564,"="&amp;F1852)),SUMIFS($B$2:$B$3564,$A$2:$A$3564,"="&amp;E1852))</f>
        <v>17.87</v>
      </c>
      <c r="K1852" s="2">
        <f>SUMIFS($J$2:$J$3564,$A$2:$A$3564,"&gt;"&amp;E1852,$A$2:$A$3564,"&lt;="&amp;A1852)</f>
        <v>0</v>
      </c>
      <c r="L1852" s="2">
        <f t="shared" si="229"/>
        <v>0</v>
      </c>
      <c r="M1852" s="2">
        <f t="shared" si="230"/>
        <v>1</v>
      </c>
      <c r="N1852">
        <f t="shared" si="231"/>
        <v>-1.1255042839731653</v>
      </c>
    </row>
    <row r="1853" spans="1:14" x14ac:dyDescent="0.3">
      <c r="A1853" s="1">
        <v>41388</v>
      </c>
      <c r="B1853">
        <v>17.37</v>
      </c>
      <c r="D1853">
        <f t="shared" si="224"/>
        <v>3</v>
      </c>
      <c r="E1853" s="1">
        <f t="shared" si="225"/>
        <v>41381</v>
      </c>
      <c r="F1853" s="1">
        <f t="shared" si="226"/>
        <v>41380</v>
      </c>
      <c r="G1853" s="1">
        <f t="shared" si="227"/>
        <v>41379</v>
      </c>
      <c r="H1853" s="1">
        <f t="shared" si="228"/>
        <v>41378</v>
      </c>
      <c r="I1853" s="2">
        <f>IF(SUMIFS($B$2:$B$3564,$A$2:$A$3564,"="&amp;E1853)=0,IF(SUMIFS($B$2:$B$3564,$A$2:$A$3564,"="&amp;F1853)=0,IF(SUMIFS($B$2:$B$3564,$A$2:$A$3564,"="&amp;G1853)=0,SUMIFS($B$2:$B$3564,$A$2:$A$3564,"="&amp;H1853),SUMIFS($B$2:$B$3564,$A$2:$A$3564,"="&amp;G1853)),SUMIFS($B$2:$B$3564,$A$2:$A$3564,"="&amp;F1853)),SUMIFS($B$2:$B$3564,$A$2:$A$3564,"="&amp;E1853))</f>
        <v>17.79</v>
      </c>
      <c r="K1853" s="2">
        <f>SUMIFS($J$2:$J$3564,$A$2:$A$3564,"&gt;"&amp;E1853,$A$2:$A$3564,"&lt;="&amp;A1853)</f>
        <v>0</v>
      </c>
      <c r="L1853" s="2">
        <f t="shared" si="229"/>
        <v>0</v>
      </c>
      <c r="M1853" s="2">
        <f t="shared" si="230"/>
        <v>1</v>
      </c>
      <c r="N1853">
        <f t="shared" si="231"/>
        <v>-2.3891921424730125</v>
      </c>
    </row>
    <row r="1854" spans="1:14" x14ac:dyDescent="0.3">
      <c r="A1854" s="1">
        <v>41389</v>
      </c>
      <c r="B1854">
        <v>17.38</v>
      </c>
      <c r="D1854">
        <f t="shared" si="224"/>
        <v>4</v>
      </c>
      <c r="E1854" s="1">
        <f t="shared" si="225"/>
        <v>41382</v>
      </c>
      <c r="F1854" s="1">
        <f t="shared" si="226"/>
        <v>41381</v>
      </c>
      <c r="G1854" s="1">
        <f t="shared" si="227"/>
        <v>41380</v>
      </c>
      <c r="H1854" s="1">
        <f t="shared" si="228"/>
        <v>41379</v>
      </c>
      <c r="I1854" s="2">
        <f>IF(SUMIFS($B$2:$B$3564,$A$2:$A$3564,"="&amp;E1854)=0,IF(SUMIFS($B$2:$B$3564,$A$2:$A$3564,"="&amp;F1854)=0,IF(SUMIFS($B$2:$B$3564,$A$2:$A$3564,"="&amp;G1854)=0,SUMIFS($B$2:$B$3564,$A$2:$A$3564,"="&amp;H1854),SUMIFS($B$2:$B$3564,$A$2:$A$3564,"="&amp;G1854)),SUMIFS($B$2:$B$3564,$A$2:$A$3564,"="&amp;F1854)),SUMIFS($B$2:$B$3564,$A$2:$A$3564,"="&amp;E1854))</f>
        <v>17.61</v>
      </c>
      <c r="K1854" s="2">
        <f>SUMIFS($J$2:$J$3564,$A$2:$A$3564,"&gt;"&amp;E1854,$A$2:$A$3564,"&lt;="&amp;A1854)</f>
        <v>0</v>
      </c>
      <c r="L1854" s="2">
        <f t="shared" si="229"/>
        <v>0</v>
      </c>
      <c r="M1854" s="2">
        <f t="shared" si="230"/>
        <v>1</v>
      </c>
      <c r="N1854">
        <f t="shared" si="231"/>
        <v>-1.3146802670868802</v>
      </c>
    </row>
    <row r="1855" spans="1:14" x14ac:dyDescent="0.3">
      <c r="A1855" s="1">
        <v>41390</v>
      </c>
      <c r="B1855">
        <v>17.420000000000002</v>
      </c>
      <c r="D1855">
        <f t="shared" si="224"/>
        <v>5</v>
      </c>
      <c r="E1855" s="1">
        <f t="shared" si="225"/>
        <v>41383</v>
      </c>
      <c r="F1855" s="1">
        <f t="shared" si="226"/>
        <v>41382</v>
      </c>
      <c r="G1855" s="1">
        <f t="shared" si="227"/>
        <v>41381</v>
      </c>
      <c r="H1855" s="1">
        <f t="shared" si="228"/>
        <v>41380</v>
      </c>
      <c r="I1855" s="2">
        <f>IF(SUMIFS($B$2:$B$3564,$A$2:$A$3564,"="&amp;E1855)=0,IF(SUMIFS($B$2:$B$3564,$A$2:$A$3564,"="&amp;F1855)=0,IF(SUMIFS($B$2:$B$3564,$A$2:$A$3564,"="&amp;G1855)=0,SUMIFS($B$2:$B$3564,$A$2:$A$3564,"="&amp;H1855),SUMIFS($B$2:$B$3564,$A$2:$A$3564,"="&amp;G1855)),SUMIFS($B$2:$B$3564,$A$2:$A$3564,"="&amp;F1855)),SUMIFS($B$2:$B$3564,$A$2:$A$3564,"="&amp;E1855))</f>
        <v>17.88</v>
      </c>
      <c r="K1855" s="2">
        <f>SUMIFS($J$2:$J$3564,$A$2:$A$3564,"&gt;"&amp;E1855,$A$2:$A$3564,"&lt;="&amp;A1855)</f>
        <v>0</v>
      </c>
      <c r="L1855" s="2">
        <f t="shared" si="229"/>
        <v>0</v>
      </c>
      <c r="M1855" s="2">
        <f t="shared" si="230"/>
        <v>1</v>
      </c>
      <c r="N1855">
        <f t="shared" si="231"/>
        <v>-2.6063798321011173</v>
      </c>
    </row>
    <row r="1856" spans="1:14" x14ac:dyDescent="0.3">
      <c r="A1856" s="1">
        <v>41393</v>
      </c>
      <c r="B1856">
        <v>17.45</v>
      </c>
      <c r="D1856">
        <f t="shared" si="224"/>
        <v>1</v>
      </c>
      <c r="E1856" s="1">
        <f t="shared" si="225"/>
        <v>41386</v>
      </c>
      <c r="F1856" s="1">
        <f t="shared" si="226"/>
        <v>41385</v>
      </c>
      <c r="G1856" s="1">
        <f t="shared" si="227"/>
        <v>41384</v>
      </c>
      <c r="H1856" s="1">
        <f t="shared" si="228"/>
        <v>41383</v>
      </c>
      <c r="I1856" s="2">
        <f>IF(SUMIFS($B$2:$B$3564,$A$2:$A$3564,"="&amp;E1856)=0,IF(SUMIFS($B$2:$B$3564,$A$2:$A$3564,"="&amp;F1856)=0,IF(SUMIFS($B$2:$B$3564,$A$2:$A$3564,"="&amp;G1856)=0,SUMIFS($B$2:$B$3564,$A$2:$A$3564,"="&amp;H1856),SUMIFS($B$2:$B$3564,$A$2:$A$3564,"="&amp;G1856)),SUMIFS($B$2:$B$3564,$A$2:$A$3564,"="&amp;F1856)),SUMIFS($B$2:$B$3564,$A$2:$A$3564,"="&amp;E1856))</f>
        <v>17.739999999999998</v>
      </c>
      <c r="K1856" s="2">
        <f>SUMIFS($J$2:$J$3564,$A$2:$A$3564,"&gt;"&amp;E1856,$A$2:$A$3564,"&lt;="&amp;A1856)</f>
        <v>0</v>
      </c>
      <c r="L1856" s="2">
        <f t="shared" si="229"/>
        <v>0</v>
      </c>
      <c r="M1856" s="2">
        <f t="shared" si="230"/>
        <v>1</v>
      </c>
      <c r="N1856">
        <f t="shared" si="231"/>
        <v>-1.6482328232997174</v>
      </c>
    </row>
    <row r="1857" spans="1:14" x14ac:dyDescent="0.3">
      <c r="A1857" s="1">
        <v>41394</v>
      </c>
      <c r="B1857">
        <v>17.600000000000001</v>
      </c>
      <c r="D1857">
        <f t="shared" si="224"/>
        <v>2</v>
      </c>
      <c r="E1857" s="1">
        <f t="shared" si="225"/>
        <v>41387</v>
      </c>
      <c r="F1857" s="1">
        <f t="shared" si="226"/>
        <v>41386</v>
      </c>
      <c r="G1857" s="1">
        <f t="shared" si="227"/>
        <v>41385</v>
      </c>
      <c r="H1857" s="1">
        <f t="shared" si="228"/>
        <v>41384</v>
      </c>
      <c r="I1857" s="2">
        <f>IF(SUMIFS($B$2:$B$3564,$A$2:$A$3564,"="&amp;E1857)=0,IF(SUMIFS($B$2:$B$3564,$A$2:$A$3564,"="&amp;F1857)=0,IF(SUMIFS($B$2:$B$3564,$A$2:$A$3564,"="&amp;G1857)=0,SUMIFS($B$2:$B$3564,$A$2:$A$3564,"="&amp;H1857),SUMIFS($B$2:$B$3564,$A$2:$A$3564,"="&amp;G1857)),SUMIFS($B$2:$B$3564,$A$2:$A$3564,"="&amp;F1857)),SUMIFS($B$2:$B$3564,$A$2:$A$3564,"="&amp;E1857))</f>
        <v>17.670000000000002</v>
      </c>
      <c r="K1857" s="2">
        <f>SUMIFS($J$2:$J$3564,$A$2:$A$3564,"&gt;"&amp;E1857,$A$2:$A$3564,"&lt;="&amp;A1857)</f>
        <v>0</v>
      </c>
      <c r="L1857" s="2">
        <f t="shared" si="229"/>
        <v>0</v>
      </c>
      <c r="M1857" s="2">
        <f t="shared" si="230"/>
        <v>1</v>
      </c>
      <c r="N1857">
        <f t="shared" si="231"/>
        <v>-0.39693842874989693</v>
      </c>
    </row>
    <row r="1858" spans="1:14" x14ac:dyDescent="0.3">
      <c r="A1858" s="1">
        <v>41395</v>
      </c>
      <c r="B1858">
        <v>17.329999999999998</v>
      </c>
      <c r="D1858">
        <f t="shared" si="224"/>
        <v>3</v>
      </c>
      <c r="E1858" s="1">
        <f t="shared" si="225"/>
        <v>41388</v>
      </c>
      <c r="F1858" s="1">
        <f t="shared" si="226"/>
        <v>41387</v>
      </c>
      <c r="G1858" s="1">
        <f t="shared" si="227"/>
        <v>41386</v>
      </c>
      <c r="H1858" s="1">
        <f t="shared" si="228"/>
        <v>41385</v>
      </c>
      <c r="I1858" s="2">
        <f>IF(SUMIFS($B$2:$B$3564,$A$2:$A$3564,"="&amp;E1858)=0,IF(SUMIFS($B$2:$B$3564,$A$2:$A$3564,"="&amp;F1858)=0,IF(SUMIFS($B$2:$B$3564,$A$2:$A$3564,"="&amp;G1858)=0,SUMIFS($B$2:$B$3564,$A$2:$A$3564,"="&amp;H1858),SUMIFS($B$2:$B$3564,$A$2:$A$3564,"="&amp;G1858)),SUMIFS($B$2:$B$3564,$A$2:$A$3564,"="&amp;F1858)),SUMIFS($B$2:$B$3564,$A$2:$A$3564,"="&amp;E1858))</f>
        <v>17.37</v>
      </c>
      <c r="K1858" s="2">
        <f>SUMIFS($J$2:$J$3564,$A$2:$A$3564,"&gt;"&amp;E1858,$A$2:$A$3564,"&lt;="&amp;A1858)</f>
        <v>0</v>
      </c>
      <c r="L1858" s="2">
        <f t="shared" si="229"/>
        <v>0</v>
      </c>
      <c r="M1858" s="2">
        <f t="shared" si="230"/>
        <v>1</v>
      </c>
      <c r="N1858">
        <f t="shared" si="231"/>
        <v>-0.2305476525498962</v>
      </c>
    </row>
    <row r="1859" spans="1:14" x14ac:dyDescent="0.3">
      <c r="A1859" s="1">
        <v>41396</v>
      </c>
      <c r="B1859">
        <v>17.600000000000001</v>
      </c>
      <c r="D1859">
        <f t="shared" ref="D1859:D1922" si="232">WEEKDAY(A1859,2)</f>
        <v>4</v>
      </c>
      <c r="E1859" s="1">
        <f t="shared" si="225"/>
        <v>41389</v>
      </c>
      <c r="F1859" s="1">
        <f t="shared" si="226"/>
        <v>41388</v>
      </c>
      <c r="G1859" s="1">
        <f t="shared" si="227"/>
        <v>41387</v>
      </c>
      <c r="H1859" s="1">
        <f t="shared" si="228"/>
        <v>41386</v>
      </c>
      <c r="I1859" s="2">
        <f>IF(SUMIFS($B$2:$B$3564,$A$2:$A$3564,"="&amp;E1859)=0,IF(SUMIFS($B$2:$B$3564,$A$2:$A$3564,"="&amp;F1859)=0,IF(SUMIFS($B$2:$B$3564,$A$2:$A$3564,"="&amp;G1859)=0,SUMIFS($B$2:$B$3564,$A$2:$A$3564,"="&amp;H1859),SUMIFS($B$2:$B$3564,$A$2:$A$3564,"="&amp;G1859)),SUMIFS($B$2:$B$3564,$A$2:$A$3564,"="&amp;F1859)),SUMIFS($B$2:$B$3564,$A$2:$A$3564,"="&amp;E1859))</f>
        <v>17.38</v>
      </c>
      <c r="K1859" s="2">
        <f>SUMIFS($J$2:$J$3564,$A$2:$A$3564,"&gt;"&amp;E1859,$A$2:$A$3564,"&lt;="&amp;A1859)</f>
        <v>0</v>
      </c>
      <c r="L1859" s="2">
        <f t="shared" si="229"/>
        <v>0</v>
      </c>
      <c r="M1859" s="2">
        <f t="shared" si="230"/>
        <v>1</v>
      </c>
      <c r="N1859">
        <f t="shared" si="231"/>
        <v>1.2578782206860186</v>
      </c>
    </row>
    <row r="1860" spans="1:14" x14ac:dyDescent="0.3">
      <c r="A1860" s="1">
        <v>41397</v>
      </c>
      <c r="B1860">
        <v>17.53</v>
      </c>
      <c r="D1860">
        <f t="shared" si="232"/>
        <v>5</v>
      </c>
      <c r="E1860" s="1">
        <f t="shared" si="225"/>
        <v>41390</v>
      </c>
      <c r="F1860" s="1">
        <f t="shared" si="226"/>
        <v>41389</v>
      </c>
      <c r="G1860" s="1">
        <f t="shared" si="227"/>
        <v>41388</v>
      </c>
      <c r="H1860" s="1">
        <f t="shared" si="228"/>
        <v>41387</v>
      </c>
      <c r="I1860" s="2">
        <f>IF(SUMIFS($B$2:$B$3564,$A$2:$A$3564,"="&amp;E1860)=0,IF(SUMIFS($B$2:$B$3564,$A$2:$A$3564,"="&amp;F1860)=0,IF(SUMIFS($B$2:$B$3564,$A$2:$A$3564,"="&amp;G1860)=0,SUMIFS($B$2:$B$3564,$A$2:$A$3564,"="&amp;H1860),SUMIFS($B$2:$B$3564,$A$2:$A$3564,"="&amp;G1860)),SUMIFS($B$2:$B$3564,$A$2:$A$3564,"="&amp;F1860)),SUMIFS($B$2:$B$3564,$A$2:$A$3564,"="&amp;E1860))</f>
        <v>17.420000000000002</v>
      </c>
      <c r="K1860" s="2">
        <f>SUMIFS($J$2:$J$3564,$A$2:$A$3564,"&gt;"&amp;E1860,$A$2:$A$3564,"&lt;="&amp;A1860)</f>
        <v>0</v>
      </c>
      <c r="L1860" s="2">
        <f t="shared" si="229"/>
        <v>0</v>
      </c>
      <c r="M1860" s="2">
        <f t="shared" si="230"/>
        <v>1</v>
      </c>
      <c r="N1860">
        <f t="shared" si="231"/>
        <v>0.62947275087864374</v>
      </c>
    </row>
    <row r="1861" spans="1:14" x14ac:dyDescent="0.3">
      <c r="A1861" s="1">
        <v>41400</v>
      </c>
      <c r="B1861">
        <v>17.809999999999999</v>
      </c>
      <c r="D1861">
        <f t="shared" si="232"/>
        <v>1</v>
      </c>
      <c r="E1861" s="1">
        <f t="shared" si="225"/>
        <v>41393</v>
      </c>
      <c r="F1861" s="1">
        <f t="shared" si="226"/>
        <v>41392</v>
      </c>
      <c r="G1861" s="1">
        <f t="shared" si="227"/>
        <v>41391</v>
      </c>
      <c r="H1861" s="1">
        <f t="shared" si="228"/>
        <v>41390</v>
      </c>
      <c r="I1861" s="2">
        <f>IF(SUMIFS($B$2:$B$3564,$A$2:$A$3564,"="&amp;E1861)=0,IF(SUMIFS($B$2:$B$3564,$A$2:$A$3564,"="&amp;F1861)=0,IF(SUMIFS($B$2:$B$3564,$A$2:$A$3564,"="&amp;G1861)=0,SUMIFS($B$2:$B$3564,$A$2:$A$3564,"="&amp;H1861),SUMIFS($B$2:$B$3564,$A$2:$A$3564,"="&amp;G1861)),SUMIFS($B$2:$B$3564,$A$2:$A$3564,"="&amp;F1861)),SUMIFS($B$2:$B$3564,$A$2:$A$3564,"="&amp;E1861))</f>
        <v>17.45</v>
      </c>
      <c r="K1861" s="2">
        <f>SUMIFS($J$2:$J$3564,$A$2:$A$3564,"&gt;"&amp;E1861,$A$2:$A$3564,"&lt;="&amp;A1861)</f>
        <v>0</v>
      </c>
      <c r="L1861" s="2">
        <f t="shared" si="229"/>
        <v>0</v>
      </c>
      <c r="M1861" s="2">
        <f t="shared" si="230"/>
        <v>1</v>
      </c>
      <c r="N1861">
        <f t="shared" si="231"/>
        <v>2.0420448653134158</v>
      </c>
    </row>
    <row r="1862" spans="1:14" x14ac:dyDescent="0.3">
      <c r="A1862" s="1">
        <v>41401</v>
      </c>
      <c r="B1862">
        <v>17.64</v>
      </c>
      <c r="D1862">
        <f t="shared" si="232"/>
        <v>2</v>
      </c>
      <c r="E1862" s="1">
        <f t="shared" si="225"/>
        <v>41394</v>
      </c>
      <c r="F1862" s="1">
        <f t="shared" si="226"/>
        <v>41393</v>
      </c>
      <c r="G1862" s="1">
        <f t="shared" si="227"/>
        <v>41392</v>
      </c>
      <c r="H1862" s="1">
        <f t="shared" si="228"/>
        <v>41391</v>
      </c>
      <c r="I1862" s="2">
        <f>IF(SUMIFS($B$2:$B$3564,$A$2:$A$3564,"="&amp;E1862)=0,IF(SUMIFS($B$2:$B$3564,$A$2:$A$3564,"="&amp;F1862)=0,IF(SUMIFS($B$2:$B$3564,$A$2:$A$3564,"="&amp;G1862)=0,SUMIFS($B$2:$B$3564,$A$2:$A$3564,"="&amp;H1862),SUMIFS($B$2:$B$3564,$A$2:$A$3564,"="&amp;G1862)),SUMIFS($B$2:$B$3564,$A$2:$A$3564,"="&amp;F1862)),SUMIFS($B$2:$B$3564,$A$2:$A$3564,"="&amp;E1862))</f>
        <v>17.600000000000001</v>
      </c>
      <c r="K1862" s="2">
        <f>SUMIFS($J$2:$J$3564,$A$2:$A$3564,"&gt;"&amp;E1862,$A$2:$A$3564,"&lt;="&amp;A1862)</f>
        <v>0</v>
      </c>
      <c r="L1862" s="2">
        <f t="shared" si="229"/>
        <v>0</v>
      </c>
      <c r="M1862" s="2">
        <f t="shared" si="230"/>
        <v>1</v>
      </c>
      <c r="N1862">
        <f t="shared" si="231"/>
        <v>0.22701485345390776</v>
      </c>
    </row>
    <row r="1863" spans="1:14" x14ac:dyDescent="0.3">
      <c r="A1863" s="1">
        <v>41402</v>
      </c>
      <c r="B1863">
        <v>17.47</v>
      </c>
      <c r="D1863">
        <f t="shared" si="232"/>
        <v>3</v>
      </c>
      <c r="E1863" s="1">
        <f t="shared" si="225"/>
        <v>41395</v>
      </c>
      <c r="F1863" s="1">
        <f t="shared" si="226"/>
        <v>41394</v>
      </c>
      <c r="G1863" s="1">
        <f t="shared" si="227"/>
        <v>41393</v>
      </c>
      <c r="H1863" s="1">
        <f t="shared" si="228"/>
        <v>41392</v>
      </c>
      <c r="I1863" s="2">
        <f>IF(SUMIFS($B$2:$B$3564,$A$2:$A$3564,"="&amp;E1863)=0,IF(SUMIFS($B$2:$B$3564,$A$2:$A$3564,"="&amp;F1863)=0,IF(SUMIFS($B$2:$B$3564,$A$2:$A$3564,"="&amp;G1863)=0,SUMIFS($B$2:$B$3564,$A$2:$A$3564,"="&amp;H1863),SUMIFS($B$2:$B$3564,$A$2:$A$3564,"="&amp;G1863)),SUMIFS($B$2:$B$3564,$A$2:$A$3564,"="&amp;F1863)),SUMIFS($B$2:$B$3564,$A$2:$A$3564,"="&amp;E1863))</f>
        <v>17.329999999999998</v>
      </c>
      <c r="K1863" s="2">
        <f>SUMIFS($J$2:$J$3564,$A$2:$A$3564,"&gt;"&amp;E1863,$A$2:$A$3564,"&lt;="&amp;A1863)</f>
        <v>0</v>
      </c>
      <c r="L1863" s="2">
        <f t="shared" si="229"/>
        <v>0</v>
      </c>
      <c r="M1863" s="2">
        <f t="shared" si="230"/>
        <v>1</v>
      </c>
      <c r="N1863">
        <f t="shared" si="231"/>
        <v>0.80460204184504869</v>
      </c>
    </row>
    <row r="1864" spans="1:14" x14ac:dyDescent="0.3">
      <c r="A1864" s="1">
        <v>41403</v>
      </c>
      <c r="B1864">
        <v>17.47</v>
      </c>
      <c r="D1864">
        <f t="shared" si="232"/>
        <v>4</v>
      </c>
      <c r="E1864" s="1">
        <f t="shared" ref="E1864:E1927" si="233">A1864-7</f>
        <v>41396</v>
      </c>
      <c r="F1864" s="1">
        <f t="shared" si="226"/>
        <v>41395</v>
      </c>
      <c r="G1864" s="1">
        <f t="shared" si="227"/>
        <v>41394</v>
      </c>
      <c r="H1864" s="1">
        <f t="shared" si="228"/>
        <v>41393</v>
      </c>
      <c r="I1864" s="2">
        <f>IF(SUMIFS($B$2:$B$3564,$A$2:$A$3564,"="&amp;E1864)=0,IF(SUMIFS($B$2:$B$3564,$A$2:$A$3564,"="&amp;F1864)=0,IF(SUMIFS($B$2:$B$3564,$A$2:$A$3564,"="&amp;G1864)=0,SUMIFS($B$2:$B$3564,$A$2:$A$3564,"="&amp;H1864),SUMIFS($B$2:$B$3564,$A$2:$A$3564,"="&amp;G1864)),SUMIFS($B$2:$B$3564,$A$2:$A$3564,"="&amp;F1864)),SUMIFS($B$2:$B$3564,$A$2:$A$3564,"="&amp;E1864))</f>
        <v>17.600000000000001</v>
      </c>
      <c r="K1864" s="2">
        <f>SUMIFS($J$2:$J$3564,$A$2:$A$3564,"&gt;"&amp;E1864,$A$2:$A$3564,"&lt;="&amp;A1864)</f>
        <v>0</v>
      </c>
      <c r="L1864" s="2">
        <f t="shared" si="229"/>
        <v>0</v>
      </c>
      <c r="M1864" s="2">
        <f t="shared" si="230"/>
        <v>1</v>
      </c>
      <c r="N1864">
        <f t="shared" si="231"/>
        <v>-0.74137778981410674</v>
      </c>
    </row>
    <row r="1865" spans="1:14" x14ac:dyDescent="0.3">
      <c r="A1865" s="1">
        <v>41404</v>
      </c>
      <c r="B1865">
        <v>17.43</v>
      </c>
      <c r="D1865">
        <f t="shared" si="232"/>
        <v>5</v>
      </c>
      <c r="E1865" s="1">
        <f t="shared" si="233"/>
        <v>41397</v>
      </c>
      <c r="F1865" s="1">
        <f t="shared" ref="F1865:F1928" si="234">E1865-1</f>
        <v>41396</v>
      </c>
      <c r="G1865" s="1">
        <f t="shared" ref="G1865:G1928" si="235">E1865-2</f>
        <v>41395</v>
      </c>
      <c r="H1865" s="1">
        <f t="shared" ref="H1865:H1928" si="236">E1865-3</f>
        <v>41394</v>
      </c>
      <c r="I1865" s="2">
        <f>IF(SUMIFS($B$2:$B$3564,$A$2:$A$3564,"="&amp;E1865)=0,IF(SUMIFS($B$2:$B$3564,$A$2:$A$3564,"="&amp;F1865)=0,IF(SUMIFS($B$2:$B$3564,$A$2:$A$3564,"="&amp;G1865)=0,SUMIFS($B$2:$B$3564,$A$2:$A$3564,"="&amp;H1865),SUMIFS($B$2:$B$3564,$A$2:$A$3564,"="&amp;G1865)),SUMIFS($B$2:$B$3564,$A$2:$A$3564,"="&amp;F1865)),SUMIFS($B$2:$B$3564,$A$2:$A$3564,"="&amp;E1865))</f>
        <v>17.53</v>
      </c>
      <c r="K1865" s="2">
        <f>SUMIFS($J$2:$J$3564,$A$2:$A$3564,"&gt;"&amp;E1865,$A$2:$A$3564,"&lt;="&amp;A1865)</f>
        <v>0</v>
      </c>
      <c r="L1865" s="2">
        <f t="shared" si="229"/>
        <v>0</v>
      </c>
      <c r="M1865" s="2">
        <f t="shared" si="230"/>
        <v>1</v>
      </c>
      <c r="N1865">
        <f t="shared" si="231"/>
        <v>-0.57208394012136554</v>
      </c>
    </row>
    <row r="1866" spans="1:14" x14ac:dyDescent="0.3">
      <c r="A1866" s="1">
        <v>41407</v>
      </c>
      <c r="B1866">
        <v>17.25</v>
      </c>
      <c r="D1866">
        <f t="shared" si="232"/>
        <v>1</v>
      </c>
      <c r="E1866" s="1">
        <f t="shared" si="233"/>
        <v>41400</v>
      </c>
      <c r="F1866" s="1">
        <f t="shared" si="234"/>
        <v>41399</v>
      </c>
      <c r="G1866" s="1">
        <f t="shared" si="235"/>
        <v>41398</v>
      </c>
      <c r="H1866" s="1">
        <f t="shared" si="236"/>
        <v>41397</v>
      </c>
      <c r="I1866" s="2">
        <f>IF(SUMIFS($B$2:$B$3564,$A$2:$A$3564,"="&amp;E1866)=0,IF(SUMIFS($B$2:$B$3564,$A$2:$A$3564,"="&amp;F1866)=0,IF(SUMIFS($B$2:$B$3564,$A$2:$A$3564,"="&amp;G1866)=0,SUMIFS($B$2:$B$3564,$A$2:$A$3564,"="&amp;H1866),SUMIFS($B$2:$B$3564,$A$2:$A$3564,"="&amp;G1866)),SUMIFS($B$2:$B$3564,$A$2:$A$3564,"="&amp;F1866)),SUMIFS($B$2:$B$3564,$A$2:$A$3564,"="&amp;E1866))</f>
        <v>17.809999999999999</v>
      </c>
      <c r="K1866" s="2">
        <f>SUMIFS($J$2:$J$3564,$A$2:$A$3564,"&gt;"&amp;E1866,$A$2:$A$3564,"&lt;="&amp;A1866)</f>
        <v>0</v>
      </c>
      <c r="L1866" s="2">
        <f t="shared" ref="L1866:L1929" si="237">IF(K1866&lt;&gt;0,LOOKUP(K1866,C1860:C1866,B1860:B1866),0)</f>
        <v>0</v>
      </c>
      <c r="M1866" s="2">
        <f t="shared" ref="M1866:M1929" si="238">IF(K1866&lt;&gt;0,L1866/K1866,1)</f>
        <v>1</v>
      </c>
      <c r="N1866">
        <f t="shared" ref="N1866:N1929" si="239">LN(B1866*M1866/I1866)*100</f>
        <v>-3.1947953824201485</v>
      </c>
    </row>
    <row r="1867" spans="1:14" x14ac:dyDescent="0.3">
      <c r="A1867" s="1">
        <v>41408</v>
      </c>
      <c r="B1867">
        <v>17.02</v>
      </c>
      <c r="D1867">
        <f t="shared" si="232"/>
        <v>2</v>
      </c>
      <c r="E1867" s="1">
        <f t="shared" si="233"/>
        <v>41401</v>
      </c>
      <c r="F1867" s="1">
        <f t="shared" si="234"/>
        <v>41400</v>
      </c>
      <c r="G1867" s="1">
        <f t="shared" si="235"/>
        <v>41399</v>
      </c>
      <c r="H1867" s="1">
        <f t="shared" si="236"/>
        <v>41398</v>
      </c>
      <c r="I1867" s="2">
        <f>IF(SUMIFS($B$2:$B$3564,$A$2:$A$3564,"="&amp;E1867)=0,IF(SUMIFS($B$2:$B$3564,$A$2:$A$3564,"="&amp;F1867)=0,IF(SUMIFS($B$2:$B$3564,$A$2:$A$3564,"="&amp;G1867)=0,SUMIFS($B$2:$B$3564,$A$2:$A$3564,"="&amp;H1867),SUMIFS($B$2:$B$3564,$A$2:$A$3564,"="&amp;G1867)),SUMIFS($B$2:$B$3564,$A$2:$A$3564,"="&amp;F1867)),SUMIFS($B$2:$B$3564,$A$2:$A$3564,"="&amp;E1867))</f>
        <v>17.64</v>
      </c>
      <c r="K1867" s="2">
        <f>SUMIFS($J$2:$J$3564,$A$2:$A$3564,"&gt;"&amp;E1867,$A$2:$A$3564,"&lt;="&amp;A1867)</f>
        <v>0</v>
      </c>
      <c r="L1867" s="2">
        <f t="shared" si="237"/>
        <v>0</v>
      </c>
      <c r="M1867" s="2">
        <f t="shared" si="238"/>
        <v>1</v>
      </c>
      <c r="N1867">
        <f t="shared" si="239"/>
        <v>-3.5779927433417167</v>
      </c>
    </row>
    <row r="1868" spans="1:14" x14ac:dyDescent="0.3">
      <c r="A1868" s="1">
        <v>41409</v>
      </c>
      <c r="B1868">
        <v>16.95</v>
      </c>
      <c r="D1868">
        <f t="shared" si="232"/>
        <v>3</v>
      </c>
      <c r="E1868" s="1">
        <f t="shared" si="233"/>
        <v>41402</v>
      </c>
      <c r="F1868" s="1">
        <f t="shared" si="234"/>
        <v>41401</v>
      </c>
      <c r="G1868" s="1">
        <f t="shared" si="235"/>
        <v>41400</v>
      </c>
      <c r="H1868" s="1">
        <f t="shared" si="236"/>
        <v>41399</v>
      </c>
      <c r="I1868" s="2">
        <f>IF(SUMIFS($B$2:$B$3564,$A$2:$A$3564,"="&amp;E1868)=0,IF(SUMIFS($B$2:$B$3564,$A$2:$A$3564,"="&amp;F1868)=0,IF(SUMIFS($B$2:$B$3564,$A$2:$A$3564,"="&amp;G1868)=0,SUMIFS($B$2:$B$3564,$A$2:$A$3564,"="&amp;H1868),SUMIFS($B$2:$B$3564,$A$2:$A$3564,"="&amp;G1868)),SUMIFS($B$2:$B$3564,$A$2:$A$3564,"="&amp;F1868)),SUMIFS($B$2:$B$3564,$A$2:$A$3564,"="&amp;E1868))</f>
        <v>17.47</v>
      </c>
      <c r="K1868" s="2">
        <f>SUMIFS($J$2:$J$3564,$A$2:$A$3564,"&gt;"&amp;E1868,$A$2:$A$3564,"&lt;="&amp;A1868)</f>
        <v>0</v>
      </c>
      <c r="L1868" s="2">
        <f t="shared" si="237"/>
        <v>0</v>
      </c>
      <c r="M1868" s="2">
        <f t="shared" si="238"/>
        <v>1</v>
      </c>
      <c r="N1868">
        <f t="shared" si="239"/>
        <v>-3.0217290319505894</v>
      </c>
    </row>
    <row r="1869" spans="1:14" x14ac:dyDescent="0.3">
      <c r="A1869" s="1">
        <v>41410</v>
      </c>
      <c r="B1869">
        <v>16.829999999999998</v>
      </c>
      <c r="D1869">
        <f t="shared" si="232"/>
        <v>4</v>
      </c>
      <c r="E1869" s="1">
        <f t="shared" si="233"/>
        <v>41403</v>
      </c>
      <c r="F1869" s="1">
        <f t="shared" si="234"/>
        <v>41402</v>
      </c>
      <c r="G1869" s="1">
        <f t="shared" si="235"/>
        <v>41401</v>
      </c>
      <c r="H1869" s="1">
        <f t="shared" si="236"/>
        <v>41400</v>
      </c>
      <c r="I1869" s="2">
        <f>IF(SUMIFS($B$2:$B$3564,$A$2:$A$3564,"="&amp;E1869)=0,IF(SUMIFS($B$2:$B$3564,$A$2:$A$3564,"="&amp;F1869)=0,IF(SUMIFS($B$2:$B$3564,$A$2:$A$3564,"="&amp;G1869)=0,SUMIFS($B$2:$B$3564,$A$2:$A$3564,"="&amp;H1869),SUMIFS($B$2:$B$3564,$A$2:$A$3564,"="&amp;G1869)),SUMIFS($B$2:$B$3564,$A$2:$A$3564,"="&amp;F1869)),SUMIFS($B$2:$B$3564,$A$2:$A$3564,"="&amp;E1869))</f>
        <v>17.47</v>
      </c>
      <c r="K1869" s="2">
        <f>SUMIFS($J$2:$J$3564,$A$2:$A$3564,"&gt;"&amp;E1869,$A$2:$A$3564,"&lt;="&amp;A1869)</f>
        <v>0</v>
      </c>
      <c r="L1869" s="2">
        <f t="shared" si="237"/>
        <v>0</v>
      </c>
      <c r="M1869" s="2">
        <f t="shared" si="238"/>
        <v>1</v>
      </c>
      <c r="N1869">
        <f t="shared" si="239"/>
        <v>-3.7322115943250571</v>
      </c>
    </row>
    <row r="1870" spans="1:14" x14ac:dyDescent="0.3">
      <c r="A1870" s="1">
        <v>41411</v>
      </c>
      <c r="B1870">
        <v>16.89</v>
      </c>
      <c r="D1870">
        <f t="shared" si="232"/>
        <v>5</v>
      </c>
      <c r="E1870" s="1">
        <f t="shared" si="233"/>
        <v>41404</v>
      </c>
      <c r="F1870" s="1">
        <f t="shared" si="234"/>
        <v>41403</v>
      </c>
      <c r="G1870" s="1">
        <f t="shared" si="235"/>
        <v>41402</v>
      </c>
      <c r="H1870" s="1">
        <f t="shared" si="236"/>
        <v>41401</v>
      </c>
      <c r="I1870" s="2">
        <f>IF(SUMIFS($B$2:$B$3564,$A$2:$A$3564,"="&amp;E1870)=0,IF(SUMIFS($B$2:$B$3564,$A$2:$A$3564,"="&amp;F1870)=0,IF(SUMIFS($B$2:$B$3564,$A$2:$A$3564,"="&amp;G1870)=0,SUMIFS($B$2:$B$3564,$A$2:$A$3564,"="&amp;H1870),SUMIFS($B$2:$B$3564,$A$2:$A$3564,"="&amp;G1870)),SUMIFS($B$2:$B$3564,$A$2:$A$3564,"="&amp;F1870)),SUMIFS($B$2:$B$3564,$A$2:$A$3564,"="&amp;E1870))</f>
        <v>17.43</v>
      </c>
      <c r="K1870" s="2">
        <f>SUMIFS($J$2:$J$3564,$A$2:$A$3564,"&gt;"&amp;E1870,$A$2:$A$3564,"&lt;="&amp;A1870)</f>
        <v>0</v>
      </c>
      <c r="L1870" s="2">
        <f t="shared" si="237"/>
        <v>0</v>
      </c>
      <c r="M1870" s="2">
        <f t="shared" si="238"/>
        <v>1</v>
      </c>
      <c r="N1870">
        <f t="shared" si="239"/>
        <v>-3.1471128712220819</v>
      </c>
    </row>
    <row r="1871" spans="1:14" x14ac:dyDescent="0.3">
      <c r="A1871" s="1">
        <v>41414</v>
      </c>
      <c r="B1871">
        <v>16.809999999999999</v>
      </c>
      <c r="D1871">
        <f t="shared" si="232"/>
        <v>1</v>
      </c>
      <c r="E1871" s="1">
        <f t="shared" si="233"/>
        <v>41407</v>
      </c>
      <c r="F1871" s="1">
        <f t="shared" si="234"/>
        <v>41406</v>
      </c>
      <c r="G1871" s="1">
        <f t="shared" si="235"/>
        <v>41405</v>
      </c>
      <c r="H1871" s="1">
        <f t="shared" si="236"/>
        <v>41404</v>
      </c>
      <c r="I1871" s="2">
        <f>IF(SUMIFS($B$2:$B$3564,$A$2:$A$3564,"="&amp;E1871)=0,IF(SUMIFS($B$2:$B$3564,$A$2:$A$3564,"="&amp;F1871)=0,IF(SUMIFS($B$2:$B$3564,$A$2:$A$3564,"="&amp;G1871)=0,SUMIFS($B$2:$B$3564,$A$2:$A$3564,"="&amp;H1871),SUMIFS($B$2:$B$3564,$A$2:$A$3564,"="&amp;G1871)),SUMIFS($B$2:$B$3564,$A$2:$A$3564,"="&amp;F1871)),SUMIFS($B$2:$B$3564,$A$2:$A$3564,"="&amp;E1871))</f>
        <v>17.25</v>
      </c>
      <c r="K1871" s="2">
        <f>SUMIFS($J$2:$J$3564,$A$2:$A$3564,"&gt;"&amp;E1871,$A$2:$A$3564,"&lt;="&amp;A1871)</f>
        <v>0</v>
      </c>
      <c r="L1871" s="2">
        <f t="shared" si="237"/>
        <v>0</v>
      </c>
      <c r="M1871" s="2">
        <f t="shared" si="238"/>
        <v>1</v>
      </c>
      <c r="N1871">
        <f t="shared" si="239"/>
        <v>-2.5838196056844609</v>
      </c>
    </row>
    <row r="1872" spans="1:14" x14ac:dyDescent="0.3">
      <c r="A1872" s="1">
        <v>41415</v>
      </c>
      <c r="B1872">
        <v>16.86</v>
      </c>
      <c r="D1872">
        <f t="shared" si="232"/>
        <v>2</v>
      </c>
      <c r="E1872" s="1">
        <f t="shared" si="233"/>
        <v>41408</v>
      </c>
      <c r="F1872" s="1">
        <f t="shared" si="234"/>
        <v>41407</v>
      </c>
      <c r="G1872" s="1">
        <f t="shared" si="235"/>
        <v>41406</v>
      </c>
      <c r="H1872" s="1">
        <f t="shared" si="236"/>
        <v>41405</v>
      </c>
      <c r="I1872" s="2">
        <f>IF(SUMIFS($B$2:$B$3564,$A$2:$A$3564,"="&amp;E1872)=0,IF(SUMIFS($B$2:$B$3564,$A$2:$A$3564,"="&amp;F1872)=0,IF(SUMIFS($B$2:$B$3564,$A$2:$A$3564,"="&amp;G1872)=0,SUMIFS($B$2:$B$3564,$A$2:$A$3564,"="&amp;H1872),SUMIFS($B$2:$B$3564,$A$2:$A$3564,"="&amp;G1872)),SUMIFS($B$2:$B$3564,$A$2:$A$3564,"="&amp;F1872)),SUMIFS($B$2:$B$3564,$A$2:$A$3564,"="&amp;E1872))</f>
        <v>17.02</v>
      </c>
      <c r="K1872" s="2">
        <f>SUMIFS($J$2:$J$3564,$A$2:$A$3564,"&gt;"&amp;E1872,$A$2:$A$3564,"&lt;="&amp;A1872)</f>
        <v>0</v>
      </c>
      <c r="L1872" s="2">
        <f t="shared" si="237"/>
        <v>0</v>
      </c>
      <c r="M1872" s="2">
        <f t="shared" si="238"/>
        <v>1</v>
      </c>
      <c r="N1872">
        <f t="shared" si="239"/>
        <v>-0.94451705715186463</v>
      </c>
    </row>
    <row r="1873" spans="1:14" x14ac:dyDescent="0.3">
      <c r="A1873" s="1">
        <v>41416</v>
      </c>
      <c r="B1873">
        <v>16.649999999999999</v>
      </c>
      <c r="D1873">
        <f t="shared" si="232"/>
        <v>3</v>
      </c>
      <c r="E1873" s="1">
        <f t="shared" si="233"/>
        <v>41409</v>
      </c>
      <c r="F1873" s="1">
        <f t="shared" si="234"/>
        <v>41408</v>
      </c>
      <c r="G1873" s="1">
        <f t="shared" si="235"/>
        <v>41407</v>
      </c>
      <c r="H1873" s="1">
        <f t="shared" si="236"/>
        <v>41406</v>
      </c>
      <c r="I1873" s="2">
        <f>IF(SUMIFS($B$2:$B$3564,$A$2:$A$3564,"="&amp;E1873)=0,IF(SUMIFS($B$2:$B$3564,$A$2:$A$3564,"="&amp;F1873)=0,IF(SUMIFS($B$2:$B$3564,$A$2:$A$3564,"="&amp;G1873)=0,SUMIFS($B$2:$B$3564,$A$2:$A$3564,"="&amp;H1873),SUMIFS($B$2:$B$3564,$A$2:$A$3564,"="&amp;G1873)),SUMIFS($B$2:$B$3564,$A$2:$A$3564,"="&amp;F1873)),SUMIFS($B$2:$B$3564,$A$2:$A$3564,"="&amp;E1873))</f>
        <v>16.95</v>
      </c>
      <c r="K1873" s="2">
        <f>SUMIFS($J$2:$J$3564,$A$2:$A$3564,"&gt;"&amp;E1873,$A$2:$A$3564,"&lt;="&amp;A1873)</f>
        <v>0</v>
      </c>
      <c r="L1873" s="2">
        <f t="shared" si="237"/>
        <v>0</v>
      </c>
      <c r="M1873" s="2">
        <f t="shared" si="238"/>
        <v>1</v>
      </c>
      <c r="N1873">
        <f t="shared" si="239"/>
        <v>-1.785761740000646</v>
      </c>
    </row>
    <row r="1874" spans="1:14" x14ac:dyDescent="0.3">
      <c r="A1874" s="1">
        <v>41417</v>
      </c>
      <c r="B1874">
        <v>16.760000000000002</v>
      </c>
      <c r="D1874">
        <f t="shared" si="232"/>
        <v>4</v>
      </c>
      <c r="E1874" s="1">
        <f t="shared" si="233"/>
        <v>41410</v>
      </c>
      <c r="F1874" s="1">
        <f t="shared" si="234"/>
        <v>41409</v>
      </c>
      <c r="G1874" s="1">
        <f t="shared" si="235"/>
        <v>41408</v>
      </c>
      <c r="H1874" s="1">
        <f t="shared" si="236"/>
        <v>41407</v>
      </c>
      <c r="I1874" s="2">
        <f>IF(SUMIFS($B$2:$B$3564,$A$2:$A$3564,"="&amp;E1874)=0,IF(SUMIFS($B$2:$B$3564,$A$2:$A$3564,"="&amp;F1874)=0,IF(SUMIFS($B$2:$B$3564,$A$2:$A$3564,"="&amp;G1874)=0,SUMIFS($B$2:$B$3564,$A$2:$A$3564,"="&amp;H1874),SUMIFS($B$2:$B$3564,$A$2:$A$3564,"="&amp;G1874)),SUMIFS($B$2:$B$3564,$A$2:$A$3564,"="&amp;F1874)),SUMIFS($B$2:$B$3564,$A$2:$A$3564,"="&amp;E1874))</f>
        <v>16.829999999999998</v>
      </c>
      <c r="K1874" s="2">
        <f>SUMIFS($J$2:$J$3564,$A$2:$A$3564,"&gt;"&amp;E1874,$A$2:$A$3564,"&lt;="&amp;A1874)</f>
        <v>0</v>
      </c>
      <c r="L1874" s="2">
        <f t="shared" si="237"/>
        <v>0</v>
      </c>
      <c r="M1874" s="2">
        <f t="shared" si="238"/>
        <v>1</v>
      </c>
      <c r="N1874">
        <f t="shared" si="239"/>
        <v>-0.41679131487775006</v>
      </c>
    </row>
    <row r="1875" spans="1:14" x14ac:dyDescent="0.3">
      <c r="A1875" s="1">
        <v>41418</v>
      </c>
      <c r="B1875">
        <v>16.84</v>
      </c>
      <c r="D1875">
        <f t="shared" si="232"/>
        <v>5</v>
      </c>
      <c r="E1875" s="1">
        <f t="shared" si="233"/>
        <v>41411</v>
      </c>
      <c r="F1875" s="1">
        <f t="shared" si="234"/>
        <v>41410</v>
      </c>
      <c r="G1875" s="1">
        <f t="shared" si="235"/>
        <v>41409</v>
      </c>
      <c r="H1875" s="1">
        <f t="shared" si="236"/>
        <v>41408</v>
      </c>
      <c r="I1875" s="2">
        <f>IF(SUMIFS($B$2:$B$3564,$A$2:$A$3564,"="&amp;E1875)=0,IF(SUMIFS($B$2:$B$3564,$A$2:$A$3564,"="&amp;F1875)=0,IF(SUMIFS($B$2:$B$3564,$A$2:$A$3564,"="&amp;G1875)=0,SUMIFS($B$2:$B$3564,$A$2:$A$3564,"="&amp;H1875),SUMIFS($B$2:$B$3564,$A$2:$A$3564,"="&amp;G1875)),SUMIFS($B$2:$B$3564,$A$2:$A$3564,"="&amp;F1875)),SUMIFS($B$2:$B$3564,$A$2:$A$3564,"="&amp;E1875))</f>
        <v>16.89</v>
      </c>
      <c r="K1875" s="2">
        <f>SUMIFS($J$2:$J$3564,$A$2:$A$3564,"&gt;"&amp;E1875,$A$2:$A$3564,"&lt;="&amp;A1875)</f>
        <v>0</v>
      </c>
      <c r="L1875" s="2">
        <f t="shared" si="237"/>
        <v>0</v>
      </c>
      <c r="M1875" s="2">
        <f t="shared" si="238"/>
        <v>1</v>
      </c>
      <c r="N1875">
        <f t="shared" si="239"/>
        <v>-0.29647220055281259</v>
      </c>
    </row>
    <row r="1876" spans="1:14" x14ac:dyDescent="0.3">
      <c r="A1876" s="1">
        <v>41422</v>
      </c>
      <c r="B1876">
        <v>16.72</v>
      </c>
      <c r="D1876">
        <f t="shared" si="232"/>
        <v>2</v>
      </c>
      <c r="E1876" s="1">
        <f t="shared" si="233"/>
        <v>41415</v>
      </c>
      <c r="F1876" s="1">
        <f t="shared" si="234"/>
        <v>41414</v>
      </c>
      <c r="G1876" s="1">
        <f t="shared" si="235"/>
        <v>41413</v>
      </c>
      <c r="H1876" s="1">
        <f t="shared" si="236"/>
        <v>41412</v>
      </c>
      <c r="I1876" s="2">
        <f>IF(SUMIFS($B$2:$B$3564,$A$2:$A$3564,"="&amp;E1876)=0,IF(SUMIFS($B$2:$B$3564,$A$2:$A$3564,"="&amp;F1876)=0,IF(SUMIFS($B$2:$B$3564,$A$2:$A$3564,"="&amp;G1876)=0,SUMIFS($B$2:$B$3564,$A$2:$A$3564,"="&amp;H1876),SUMIFS($B$2:$B$3564,$A$2:$A$3564,"="&amp;G1876)),SUMIFS($B$2:$B$3564,$A$2:$A$3564,"="&amp;F1876)),SUMIFS($B$2:$B$3564,$A$2:$A$3564,"="&amp;E1876))</f>
        <v>16.86</v>
      </c>
      <c r="K1876" s="2">
        <f>SUMIFS($J$2:$J$3564,$A$2:$A$3564,"&gt;"&amp;E1876,$A$2:$A$3564,"&lt;="&amp;A1876)</f>
        <v>0</v>
      </c>
      <c r="L1876" s="2">
        <f t="shared" si="237"/>
        <v>0</v>
      </c>
      <c r="M1876" s="2">
        <f t="shared" si="238"/>
        <v>1</v>
      </c>
      <c r="N1876">
        <f t="shared" si="239"/>
        <v>-0.83383449171539181</v>
      </c>
    </row>
    <row r="1877" spans="1:14" x14ac:dyDescent="0.3">
      <c r="A1877" s="1">
        <v>41423</v>
      </c>
      <c r="B1877">
        <v>16.670000000000002</v>
      </c>
      <c r="D1877">
        <f t="shared" si="232"/>
        <v>3</v>
      </c>
      <c r="E1877" s="1">
        <f t="shared" si="233"/>
        <v>41416</v>
      </c>
      <c r="F1877" s="1">
        <f t="shared" si="234"/>
        <v>41415</v>
      </c>
      <c r="G1877" s="1">
        <f t="shared" si="235"/>
        <v>41414</v>
      </c>
      <c r="H1877" s="1">
        <f t="shared" si="236"/>
        <v>41413</v>
      </c>
      <c r="I1877" s="2">
        <f>IF(SUMIFS($B$2:$B$3564,$A$2:$A$3564,"="&amp;E1877)=0,IF(SUMIFS($B$2:$B$3564,$A$2:$A$3564,"="&amp;F1877)=0,IF(SUMIFS($B$2:$B$3564,$A$2:$A$3564,"="&amp;G1877)=0,SUMIFS($B$2:$B$3564,$A$2:$A$3564,"="&amp;H1877),SUMIFS($B$2:$B$3564,$A$2:$A$3564,"="&amp;G1877)),SUMIFS($B$2:$B$3564,$A$2:$A$3564,"="&amp;F1877)),SUMIFS($B$2:$B$3564,$A$2:$A$3564,"="&amp;E1877))</f>
        <v>16.649999999999999</v>
      </c>
      <c r="K1877" s="2">
        <f>SUMIFS($J$2:$J$3564,$A$2:$A$3564,"&gt;"&amp;E1877,$A$2:$A$3564,"&lt;="&amp;A1877)</f>
        <v>0</v>
      </c>
      <c r="L1877" s="2">
        <f t="shared" si="237"/>
        <v>0</v>
      </c>
      <c r="M1877" s="2">
        <f t="shared" si="238"/>
        <v>1</v>
      </c>
      <c r="N1877">
        <f t="shared" si="239"/>
        <v>0.12004803362500836</v>
      </c>
    </row>
    <row r="1878" spans="1:14" x14ac:dyDescent="0.3">
      <c r="A1878" s="1">
        <v>41424</v>
      </c>
      <c r="B1878">
        <v>16.649999999999999</v>
      </c>
      <c r="D1878">
        <f t="shared" si="232"/>
        <v>4</v>
      </c>
      <c r="E1878" s="1">
        <f t="shared" si="233"/>
        <v>41417</v>
      </c>
      <c r="F1878" s="1">
        <f t="shared" si="234"/>
        <v>41416</v>
      </c>
      <c r="G1878" s="1">
        <f t="shared" si="235"/>
        <v>41415</v>
      </c>
      <c r="H1878" s="1">
        <f t="shared" si="236"/>
        <v>41414</v>
      </c>
      <c r="I1878" s="2">
        <f>IF(SUMIFS($B$2:$B$3564,$A$2:$A$3564,"="&amp;E1878)=0,IF(SUMIFS($B$2:$B$3564,$A$2:$A$3564,"="&amp;F1878)=0,IF(SUMIFS($B$2:$B$3564,$A$2:$A$3564,"="&amp;G1878)=0,SUMIFS($B$2:$B$3564,$A$2:$A$3564,"="&amp;H1878),SUMIFS($B$2:$B$3564,$A$2:$A$3564,"="&amp;G1878)),SUMIFS($B$2:$B$3564,$A$2:$A$3564,"="&amp;F1878)),SUMIFS($B$2:$B$3564,$A$2:$A$3564,"="&amp;E1878))</f>
        <v>16.760000000000002</v>
      </c>
      <c r="K1878" s="2">
        <f>SUMIFS($J$2:$J$3564,$A$2:$A$3564,"&gt;"&amp;E1878,$A$2:$A$3564,"&lt;="&amp;A1878)</f>
        <v>0</v>
      </c>
      <c r="L1878" s="2">
        <f t="shared" si="237"/>
        <v>0</v>
      </c>
      <c r="M1878" s="2">
        <f t="shared" si="238"/>
        <v>1</v>
      </c>
      <c r="N1878">
        <f t="shared" si="239"/>
        <v>-0.6584878627484313</v>
      </c>
    </row>
    <row r="1879" spans="1:14" x14ac:dyDescent="0.3">
      <c r="A1879" s="1">
        <v>41425</v>
      </c>
      <c r="B1879">
        <v>16.55</v>
      </c>
      <c r="D1879">
        <f t="shared" si="232"/>
        <v>5</v>
      </c>
      <c r="E1879" s="1">
        <f t="shared" si="233"/>
        <v>41418</v>
      </c>
      <c r="F1879" s="1">
        <f t="shared" si="234"/>
        <v>41417</v>
      </c>
      <c r="G1879" s="1">
        <f t="shared" si="235"/>
        <v>41416</v>
      </c>
      <c r="H1879" s="1">
        <f t="shared" si="236"/>
        <v>41415</v>
      </c>
      <c r="I1879" s="2">
        <f>IF(SUMIFS($B$2:$B$3564,$A$2:$A$3564,"="&amp;E1879)=0,IF(SUMIFS($B$2:$B$3564,$A$2:$A$3564,"="&amp;F1879)=0,IF(SUMIFS($B$2:$B$3564,$A$2:$A$3564,"="&amp;G1879)=0,SUMIFS($B$2:$B$3564,$A$2:$A$3564,"="&amp;H1879),SUMIFS($B$2:$B$3564,$A$2:$A$3564,"="&amp;G1879)),SUMIFS($B$2:$B$3564,$A$2:$A$3564,"="&amp;F1879)),SUMIFS($B$2:$B$3564,$A$2:$A$3564,"="&amp;E1879))</f>
        <v>16.84</v>
      </c>
      <c r="K1879" s="2">
        <f>SUMIFS($J$2:$J$3564,$A$2:$A$3564,"&gt;"&amp;E1879,$A$2:$A$3564,"&lt;="&amp;A1879)</f>
        <v>0</v>
      </c>
      <c r="L1879" s="2">
        <f t="shared" si="237"/>
        <v>0</v>
      </c>
      <c r="M1879" s="2">
        <f t="shared" si="238"/>
        <v>1</v>
      </c>
      <c r="N1879">
        <f t="shared" si="239"/>
        <v>-1.7370906991108763</v>
      </c>
    </row>
    <row r="1880" spans="1:14" x14ac:dyDescent="0.3">
      <c r="A1880" s="1">
        <v>41428</v>
      </c>
      <c r="B1880">
        <v>16.43</v>
      </c>
      <c r="D1880">
        <f t="shared" si="232"/>
        <v>1</v>
      </c>
      <c r="E1880" s="1">
        <f t="shared" si="233"/>
        <v>41421</v>
      </c>
      <c r="F1880" s="1">
        <f t="shared" si="234"/>
        <v>41420</v>
      </c>
      <c r="G1880" s="1">
        <f t="shared" si="235"/>
        <v>41419</v>
      </c>
      <c r="H1880" s="1">
        <f t="shared" si="236"/>
        <v>41418</v>
      </c>
      <c r="I1880" s="2">
        <f>IF(SUMIFS($B$2:$B$3564,$A$2:$A$3564,"="&amp;E1880)=0,IF(SUMIFS($B$2:$B$3564,$A$2:$A$3564,"="&amp;F1880)=0,IF(SUMIFS($B$2:$B$3564,$A$2:$A$3564,"="&amp;G1880)=0,SUMIFS($B$2:$B$3564,$A$2:$A$3564,"="&amp;H1880),SUMIFS($B$2:$B$3564,$A$2:$A$3564,"="&amp;G1880)),SUMIFS($B$2:$B$3564,$A$2:$A$3564,"="&amp;F1880)),SUMIFS($B$2:$B$3564,$A$2:$A$3564,"="&amp;E1880))</f>
        <v>16.84</v>
      </c>
      <c r="K1880" s="2">
        <f>SUMIFS($J$2:$J$3564,$A$2:$A$3564,"&gt;"&amp;E1880,$A$2:$A$3564,"&lt;="&amp;A1880)</f>
        <v>0</v>
      </c>
      <c r="L1880" s="2">
        <f t="shared" si="237"/>
        <v>0</v>
      </c>
      <c r="M1880" s="2">
        <f t="shared" si="238"/>
        <v>1</v>
      </c>
      <c r="N1880">
        <f t="shared" si="239"/>
        <v>-2.4648076765003983</v>
      </c>
    </row>
    <row r="1881" spans="1:14" x14ac:dyDescent="0.3">
      <c r="A1881" s="1">
        <v>41429</v>
      </c>
      <c r="B1881">
        <v>16.38</v>
      </c>
      <c r="D1881">
        <f t="shared" si="232"/>
        <v>2</v>
      </c>
      <c r="E1881" s="1">
        <f t="shared" si="233"/>
        <v>41422</v>
      </c>
      <c r="F1881" s="1">
        <f t="shared" si="234"/>
        <v>41421</v>
      </c>
      <c r="G1881" s="1">
        <f t="shared" si="235"/>
        <v>41420</v>
      </c>
      <c r="H1881" s="1">
        <f t="shared" si="236"/>
        <v>41419</v>
      </c>
      <c r="I1881" s="2">
        <f>IF(SUMIFS($B$2:$B$3564,$A$2:$A$3564,"="&amp;E1881)=0,IF(SUMIFS($B$2:$B$3564,$A$2:$A$3564,"="&amp;F1881)=0,IF(SUMIFS($B$2:$B$3564,$A$2:$A$3564,"="&amp;G1881)=0,SUMIFS($B$2:$B$3564,$A$2:$A$3564,"="&amp;H1881),SUMIFS($B$2:$B$3564,$A$2:$A$3564,"="&amp;G1881)),SUMIFS($B$2:$B$3564,$A$2:$A$3564,"="&amp;F1881)),SUMIFS($B$2:$B$3564,$A$2:$A$3564,"="&amp;E1881))</f>
        <v>16.72</v>
      </c>
      <c r="K1881" s="2">
        <f>SUMIFS($J$2:$J$3564,$A$2:$A$3564,"&gt;"&amp;E1881,$A$2:$A$3564,"&lt;="&amp;A1881)</f>
        <v>0</v>
      </c>
      <c r="L1881" s="2">
        <f t="shared" si="237"/>
        <v>0</v>
      </c>
      <c r="M1881" s="2">
        <f t="shared" si="238"/>
        <v>1</v>
      </c>
      <c r="N1881">
        <f t="shared" si="239"/>
        <v>-2.0544529231632223</v>
      </c>
    </row>
    <row r="1882" spans="1:14" x14ac:dyDescent="0.3">
      <c r="A1882" s="1">
        <v>41430</v>
      </c>
      <c r="B1882">
        <v>16.38</v>
      </c>
      <c r="D1882">
        <f t="shared" si="232"/>
        <v>3</v>
      </c>
      <c r="E1882" s="1">
        <f t="shared" si="233"/>
        <v>41423</v>
      </c>
      <c r="F1882" s="1">
        <f t="shared" si="234"/>
        <v>41422</v>
      </c>
      <c r="G1882" s="1">
        <f t="shared" si="235"/>
        <v>41421</v>
      </c>
      <c r="H1882" s="1">
        <f t="shared" si="236"/>
        <v>41420</v>
      </c>
      <c r="I1882" s="2">
        <f>IF(SUMIFS($B$2:$B$3564,$A$2:$A$3564,"="&amp;E1882)=0,IF(SUMIFS($B$2:$B$3564,$A$2:$A$3564,"="&amp;F1882)=0,IF(SUMIFS($B$2:$B$3564,$A$2:$A$3564,"="&amp;G1882)=0,SUMIFS($B$2:$B$3564,$A$2:$A$3564,"="&amp;H1882),SUMIFS($B$2:$B$3564,$A$2:$A$3564,"="&amp;G1882)),SUMIFS($B$2:$B$3564,$A$2:$A$3564,"="&amp;F1882)),SUMIFS($B$2:$B$3564,$A$2:$A$3564,"="&amp;E1882))</f>
        <v>16.670000000000002</v>
      </c>
      <c r="K1882" s="2">
        <f>SUMIFS($J$2:$J$3564,$A$2:$A$3564,"&gt;"&amp;E1882,$A$2:$A$3564,"&lt;="&amp;A1882)</f>
        <v>0</v>
      </c>
      <c r="L1882" s="2">
        <f t="shared" si="237"/>
        <v>0</v>
      </c>
      <c r="M1882" s="2">
        <f t="shared" si="238"/>
        <v>1</v>
      </c>
      <c r="N1882">
        <f t="shared" si="239"/>
        <v>-1.7549618337779394</v>
      </c>
    </row>
    <row r="1883" spans="1:14" x14ac:dyDescent="0.3">
      <c r="A1883" s="1">
        <v>41431</v>
      </c>
      <c r="B1883">
        <v>16.48</v>
      </c>
      <c r="D1883">
        <f t="shared" si="232"/>
        <v>4</v>
      </c>
      <c r="E1883" s="1">
        <f t="shared" si="233"/>
        <v>41424</v>
      </c>
      <c r="F1883" s="1">
        <f t="shared" si="234"/>
        <v>41423</v>
      </c>
      <c r="G1883" s="1">
        <f t="shared" si="235"/>
        <v>41422</v>
      </c>
      <c r="H1883" s="1">
        <f t="shared" si="236"/>
        <v>41421</v>
      </c>
      <c r="I1883" s="2">
        <f>IF(SUMIFS($B$2:$B$3564,$A$2:$A$3564,"="&amp;E1883)=0,IF(SUMIFS($B$2:$B$3564,$A$2:$A$3564,"="&amp;F1883)=0,IF(SUMIFS($B$2:$B$3564,$A$2:$A$3564,"="&amp;G1883)=0,SUMIFS($B$2:$B$3564,$A$2:$A$3564,"="&amp;H1883),SUMIFS($B$2:$B$3564,$A$2:$A$3564,"="&amp;G1883)),SUMIFS($B$2:$B$3564,$A$2:$A$3564,"="&amp;F1883)),SUMIFS($B$2:$B$3564,$A$2:$A$3564,"="&amp;E1883))</f>
        <v>16.649999999999999</v>
      </c>
      <c r="K1883" s="2">
        <f>SUMIFS($J$2:$J$3564,$A$2:$A$3564,"&gt;"&amp;E1883,$A$2:$A$3564,"&lt;="&amp;A1883)</f>
        <v>0</v>
      </c>
      <c r="L1883" s="2">
        <f t="shared" si="237"/>
        <v>0</v>
      </c>
      <c r="M1883" s="2">
        <f t="shared" si="238"/>
        <v>1</v>
      </c>
      <c r="N1883">
        <f t="shared" si="239"/>
        <v>-1.0262691945127052</v>
      </c>
    </row>
    <row r="1884" spans="1:14" x14ac:dyDescent="0.3">
      <c r="A1884" s="1">
        <v>41432</v>
      </c>
      <c r="B1884">
        <v>16.43</v>
      </c>
      <c r="C1884">
        <v>16.77</v>
      </c>
      <c r="D1884">
        <f t="shared" si="232"/>
        <v>5</v>
      </c>
      <c r="E1884" s="1">
        <f t="shared" si="233"/>
        <v>41425</v>
      </c>
      <c r="F1884" s="1">
        <f t="shared" si="234"/>
        <v>41424</v>
      </c>
      <c r="G1884" s="1">
        <f t="shared" si="235"/>
        <v>41423</v>
      </c>
      <c r="H1884" s="1">
        <f t="shared" si="236"/>
        <v>41422</v>
      </c>
      <c r="I1884" s="2">
        <f>IF(SUMIFS($B$2:$B$3564,$A$2:$A$3564,"="&amp;E1884)=0,IF(SUMIFS($B$2:$B$3564,$A$2:$A$3564,"="&amp;F1884)=0,IF(SUMIFS($B$2:$B$3564,$A$2:$A$3564,"="&amp;G1884)=0,SUMIFS($B$2:$B$3564,$A$2:$A$3564,"="&amp;H1884),SUMIFS($B$2:$B$3564,$A$2:$A$3564,"="&amp;G1884)),SUMIFS($B$2:$B$3564,$A$2:$A$3564,"="&amp;F1884)),SUMIFS($B$2:$B$3564,$A$2:$A$3564,"="&amp;E1884))</f>
        <v>16.55</v>
      </c>
      <c r="K1884" s="2">
        <f>SUMIFS($J$2:$J$3564,$A$2:$A$3564,"&gt;"&amp;E1884,$A$2:$A$3564,"&lt;="&amp;A1884)</f>
        <v>0</v>
      </c>
      <c r="L1884" s="2">
        <f t="shared" si="237"/>
        <v>0</v>
      </c>
      <c r="M1884" s="2">
        <f t="shared" si="238"/>
        <v>1</v>
      </c>
      <c r="N1884">
        <f t="shared" si="239"/>
        <v>-0.7277169773895269</v>
      </c>
    </row>
    <row r="1885" spans="1:14" x14ac:dyDescent="0.3">
      <c r="A1885" s="1">
        <v>41435</v>
      </c>
      <c r="B1885">
        <v>16.75</v>
      </c>
      <c r="D1885">
        <f t="shared" si="232"/>
        <v>1</v>
      </c>
      <c r="E1885" s="1">
        <f t="shared" si="233"/>
        <v>41428</v>
      </c>
      <c r="F1885" s="1">
        <f t="shared" si="234"/>
        <v>41427</v>
      </c>
      <c r="G1885" s="1">
        <f t="shared" si="235"/>
        <v>41426</v>
      </c>
      <c r="H1885" s="1">
        <f t="shared" si="236"/>
        <v>41425</v>
      </c>
      <c r="I1885" s="2">
        <f>IF(SUMIFS($B$2:$B$3564,$A$2:$A$3564,"="&amp;E1885)=0,IF(SUMIFS($B$2:$B$3564,$A$2:$A$3564,"="&amp;F1885)=0,IF(SUMIFS($B$2:$B$3564,$A$2:$A$3564,"="&amp;G1885)=0,SUMIFS($B$2:$B$3564,$A$2:$A$3564,"="&amp;H1885),SUMIFS($B$2:$B$3564,$A$2:$A$3564,"="&amp;G1885)),SUMIFS($B$2:$B$3564,$A$2:$A$3564,"="&amp;F1885)),SUMIFS($B$2:$B$3564,$A$2:$A$3564,"="&amp;E1885))</f>
        <v>16.43</v>
      </c>
      <c r="J1885">
        <v>16.77</v>
      </c>
      <c r="K1885" s="2">
        <f>SUMIFS($J$2:$J$3564,$A$2:$A$3564,"&gt;"&amp;E1885,$A$2:$A$3564,"&lt;="&amp;A1885)</f>
        <v>16.77</v>
      </c>
      <c r="L1885" s="2">
        <f t="shared" si="237"/>
        <v>16.43</v>
      </c>
      <c r="M1885" s="2">
        <f t="shared" si="238"/>
        <v>0.97972570065593323</v>
      </c>
      <c r="N1885">
        <f t="shared" si="239"/>
        <v>-0.11933175640419759</v>
      </c>
    </row>
    <row r="1886" spans="1:14" x14ac:dyDescent="0.3">
      <c r="A1886" s="1">
        <v>41436</v>
      </c>
      <c r="B1886">
        <v>16.670000000000002</v>
      </c>
      <c r="D1886">
        <f t="shared" si="232"/>
        <v>2</v>
      </c>
      <c r="E1886" s="1">
        <f t="shared" si="233"/>
        <v>41429</v>
      </c>
      <c r="F1886" s="1">
        <f t="shared" si="234"/>
        <v>41428</v>
      </c>
      <c r="G1886" s="1">
        <f t="shared" si="235"/>
        <v>41427</v>
      </c>
      <c r="H1886" s="1">
        <f t="shared" si="236"/>
        <v>41426</v>
      </c>
      <c r="I1886" s="2">
        <f>IF(SUMIFS($B$2:$B$3564,$A$2:$A$3564,"="&amp;E1886)=0,IF(SUMIFS($B$2:$B$3564,$A$2:$A$3564,"="&amp;F1886)=0,IF(SUMIFS($B$2:$B$3564,$A$2:$A$3564,"="&amp;G1886)=0,SUMIFS($B$2:$B$3564,$A$2:$A$3564,"="&amp;H1886),SUMIFS($B$2:$B$3564,$A$2:$A$3564,"="&amp;G1886)),SUMIFS($B$2:$B$3564,$A$2:$A$3564,"="&amp;F1886)),SUMIFS($B$2:$B$3564,$A$2:$A$3564,"="&amp;E1886))</f>
        <v>16.38</v>
      </c>
      <c r="K1886" s="2">
        <f>SUMIFS($J$2:$J$3564,$A$2:$A$3564,"&gt;"&amp;E1886,$A$2:$A$3564,"&lt;="&amp;A1886)</f>
        <v>16.77</v>
      </c>
      <c r="L1886" s="2">
        <f t="shared" si="237"/>
        <v>16.43</v>
      </c>
      <c r="M1886" s="2">
        <f t="shared" si="238"/>
        <v>0.97972570065593323</v>
      </c>
      <c r="N1886">
        <f t="shared" si="239"/>
        <v>-0.29330254481612866</v>
      </c>
    </row>
    <row r="1887" spans="1:14" x14ac:dyDescent="0.3">
      <c r="A1887" s="1">
        <v>41437</v>
      </c>
      <c r="B1887">
        <v>16.57</v>
      </c>
      <c r="D1887">
        <f t="shared" si="232"/>
        <v>3</v>
      </c>
      <c r="E1887" s="1">
        <f t="shared" si="233"/>
        <v>41430</v>
      </c>
      <c r="F1887" s="1">
        <f t="shared" si="234"/>
        <v>41429</v>
      </c>
      <c r="G1887" s="1">
        <f t="shared" si="235"/>
        <v>41428</v>
      </c>
      <c r="H1887" s="1">
        <f t="shared" si="236"/>
        <v>41427</v>
      </c>
      <c r="I1887" s="2">
        <f>IF(SUMIFS($B$2:$B$3564,$A$2:$A$3564,"="&amp;E1887)=0,IF(SUMIFS($B$2:$B$3564,$A$2:$A$3564,"="&amp;F1887)=0,IF(SUMIFS($B$2:$B$3564,$A$2:$A$3564,"="&amp;G1887)=0,SUMIFS($B$2:$B$3564,$A$2:$A$3564,"="&amp;H1887),SUMIFS($B$2:$B$3564,$A$2:$A$3564,"="&amp;G1887)),SUMIFS($B$2:$B$3564,$A$2:$A$3564,"="&amp;F1887)),SUMIFS($B$2:$B$3564,$A$2:$A$3564,"="&amp;E1887))</f>
        <v>16.38</v>
      </c>
      <c r="K1887" s="2">
        <f>SUMIFS($J$2:$J$3564,$A$2:$A$3564,"&gt;"&amp;E1887,$A$2:$A$3564,"&lt;="&amp;A1887)</f>
        <v>16.77</v>
      </c>
      <c r="L1887" s="2">
        <f t="shared" si="237"/>
        <v>16.43</v>
      </c>
      <c r="M1887" s="2">
        <f t="shared" si="238"/>
        <v>0.97972570065593323</v>
      </c>
      <c r="N1887">
        <f t="shared" si="239"/>
        <v>-0.89498907723925969</v>
      </c>
    </row>
    <row r="1888" spans="1:14" x14ac:dyDescent="0.3">
      <c r="A1888" s="1">
        <v>41438</v>
      </c>
      <c r="B1888">
        <v>16.53</v>
      </c>
      <c r="D1888">
        <f t="shared" si="232"/>
        <v>4</v>
      </c>
      <c r="E1888" s="1">
        <f t="shared" si="233"/>
        <v>41431</v>
      </c>
      <c r="F1888" s="1">
        <f t="shared" si="234"/>
        <v>41430</v>
      </c>
      <c r="G1888" s="1">
        <f t="shared" si="235"/>
        <v>41429</v>
      </c>
      <c r="H1888" s="1">
        <f t="shared" si="236"/>
        <v>41428</v>
      </c>
      <c r="I1888" s="2">
        <f>IF(SUMIFS($B$2:$B$3564,$A$2:$A$3564,"="&amp;E1888)=0,IF(SUMIFS($B$2:$B$3564,$A$2:$A$3564,"="&amp;F1888)=0,IF(SUMIFS($B$2:$B$3564,$A$2:$A$3564,"="&amp;G1888)=0,SUMIFS($B$2:$B$3564,$A$2:$A$3564,"="&amp;H1888),SUMIFS($B$2:$B$3564,$A$2:$A$3564,"="&amp;G1888)),SUMIFS($B$2:$B$3564,$A$2:$A$3564,"="&amp;F1888)),SUMIFS($B$2:$B$3564,$A$2:$A$3564,"="&amp;E1888))</f>
        <v>16.48</v>
      </c>
      <c r="K1888" s="2">
        <f>SUMIFS($J$2:$J$3564,$A$2:$A$3564,"&gt;"&amp;E1888,$A$2:$A$3564,"&lt;="&amp;A1888)</f>
        <v>16.77</v>
      </c>
      <c r="L1888" s="2">
        <f t="shared" si="237"/>
        <v>16.43</v>
      </c>
      <c r="M1888" s="2">
        <f t="shared" si="238"/>
        <v>0.97972570065593323</v>
      </c>
      <c r="N1888">
        <f t="shared" si="239"/>
        <v>-1.7453256434333586</v>
      </c>
    </row>
    <row r="1889" spans="1:14" x14ac:dyDescent="0.3">
      <c r="A1889" s="1">
        <v>41439</v>
      </c>
      <c r="B1889">
        <v>17.09</v>
      </c>
      <c r="D1889">
        <f t="shared" si="232"/>
        <v>5</v>
      </c>
      <c r="E1889" s="1">
        <f t="shared" si="233"/>
        <v>41432</v>
      </c>
      <c r="F1889" s="1">
        <f t="shared" si="234"/>
        <v>41431</v>
      </c>
      <c r="G1889" s="1">
        <f t="shared" si="235"/>
        <v>41430</v>
      </c>
      <c r="H1889" s="1">
        <f t="shared" si="236"/>
        <v>41429</v>
      </c>
      <c r="I1889" s="2">
        <f>IF(SUMIFS($B$2:$B$3564,$A$2:$A$3564,"="&amp;E1889)=0,IF(SUMIFS($B$2:$B$3564,$A$2:$A$3564,"="&amp;F1889)=0,IF(SUMIFS($B$2:$B$3564,$A$2:$A$3564,"="&amp;G1889)=0,SUMIFS($B$2:$B$3564,$A$2:$A$3564,"="&amp;H1889),SUMIFS($B$2:$B$3564,$A$2:$A$3564,"="&amp;G1889)),SUMIFS($B$2:$B$3564,$A$2:$A$3564,"="&amp;F1889)),SUMIFS($B$2:$B$3564,$A$2:$A$3564,"="&amp;E1889))</f>
        <v>16.43</v>
      </c>
      <c r="K1889" s="2">
        <f>SUMIFS($J$2:$J$3564,$A$2:$A$3564,"&gt;"&amp;E1889,$A$2:$A$3564,"&lt;="&amp;A1889)</f>
        <v>16.77</v>
      </c>
      <c r="L1889" s="2">
        <f t="shared" si="237"/>
        <v>16.43</v>
      </c>
      <c r="M1889" s="2">
        <f t="shared" si="238"/>
        <v>0.97972570065593323</v>
      </c>
      <c r="N1889">
        <f t="shared" si="239"/>
        <v>1.8901921292382089</v>
      </c>
    </row>
    <row r="1890" spans="1:14" x14ac:dyDescent="0.3">
      <c r="A1890" s="1">
        <v>41442</v>
      </c>
      <c r="B1890">
        <v>17.25</v>
      </c>
      <c r="D1890">
        <f t="shared" si="232"/>
        <v>1</v>
      </c>
      <c r="E1890" s="1">
        <f t="shared" si="233"/>
        <v>41435</v>
      </c>
      <c r="F1890" s="1">
        <f t="shared" si="234"/>
        <v>41434</v>
      </c>
      <c r="G1890" s="1">
        <f t="shared" si="235"/>
        <v>41433</v>
      </c>
      <c r="H1890" s="1">
        <f t="shared" si="236"/>
        <v>41432</v>
      </c>
      <c r="I1890" s="2">
        <f>IF(SUMIFS($B$2:$B$3564,$A$2:$A$3564,"="&amp;E1890)=0,IF(SUMIFS($B$2:$B$3564,$A$2:$A$3564,"="&amp;F1890)=0,IF(SUMIFS($B$2:$B$3564,$A$2:$A$3564,"="&amp;G1890)=0,SUMIFS($B$2:$B$3564,$A$2:$A$3564,"="&amp;H1890),SUMIFS($B$2:$B$3564,$A$2:$A$3564,"="&amp;G1890)),SUMIFS($B$2:$B$3564,$A$2:$A$3564,"="&amp;F1890)),SUMIFS($B$2:$B$3564,$A$2:$A$3564,"="&amp;E1890))</f>
        <v>16.75</v>
      </c>
      <c r="K1890" s="2">
        <f>SUMIFS($J$2:$J$3564,$A$2:$A$3564,"&gt;"&amp;E1890,$A$2:$A$3564,"&lt;="&amp;A1890)</f>
        <v>0</v>
      </c>
      <c r="L1890" s="2">
        <f t="shared" si="237"/>
        <v>0</v>
      </c>
      <c r="M1890" s="2">
        <f t="shared" si="238"/>
        <v>1</v>
      </c>
      <c r="N1890">
        <f t="shared" si="239"/>
        <v>2.9413885206293409</v>
      </c>
    </row>
    <row r="1891" spans="1:14" x14ac:dyDescent="0.3">
      <c r="A1891" s="1">
        <v>41443</v>
      </c>
      <c r="B1891">
        <v>17.059999999999999</v>
      </c>
      <c r="D1891">
        <f t="shared" si="232"/>
        <v>2</v>
      </c>
      <c r="E1891" s="1">
        <f t="shared" si="233"/>
        <v>41436</v>
      </c>
      <c r="F1891" s="1">
        <f t="shared" si="234"/>
        <v>41435</v>
      </c>
      <c r="G1891" s="1">
        <f t="shared" si="235"/>
        <v>41434</v>
      </c>
      <c r="H1891" s="1">
        <f t="shared" si="236"/>
        <v>41433</v>
      </c>
      <c r="I1891" s="2">
        <f>IF(SUMIFS($B$2:$B$3564,$A$2:$A$3564,"="&amp;E1891)=0,IF(SUMIFS($B$2:$B$3564,$A$2:$A$3564,"="&amp;F1891)=0,IF(SUMIFS($B$2:$B$3564,$A$2:$A$3564,"="&amp;G1891)=0,SUMIFS($B$2:$B$3564,$A$2:$A$3564,"="&amp;H1891),SUMIFS($B$2:$B$3564,$A$2:$A$3564,"="&amp;G1891)),SUMIFS($B$2:$B$3564,$A$2:$A$3564,"="&amp;F1891)),SUMIFS($B$2:$B$3564,$A$2:$A$3564,"="&amp;E1891))</f>
        <v>16.670000000000002</v>
      </c>
      <c r="K1891" s="2">
        <f>SUMIFS($J$2:$J$3564,$A$2:$A$3564,"&gt;"&amp;E1891,$A$2:$A$3564,"&lt;="&amp;A1891)</f>
        <v>0</v>
      </c>
      <c r="L1891" s="2">
        <f t="shared" si="237"/>
        <v>0</v>
      </c>
      <c r="M1891" s="2">
        <f t="shared" si="238"/>
        <v>1</v>
      </c>
      <c r="N1891">
        <f t="shared" si="239"/>
        <v>2.3125845300830239</v>
      </c>
    </row>
    <row r="1892" spans="1:14" x14ac:dyDescent="0.3">
      <c r="A1892" s="1">
        <v>41444</v>
      </c>
      <c r="B1892">
        <v>17.29</v>
      </c>
      <c r="D1892">
        <f t="shared" si="232"/>
        <v>3</v>
      </c>
      <c r="E1892" s="1">
        <f t="shared" si="233"/>
        <v>41437</v>
      </c>
      <c r="F1892" s="1">
        <f t="shared" si="234"/>
        <v>41436</v>
      </c>
      <c r="G1892" s="1">
        <f t="shared" si="235"/>
        <v>41435</v>
      </c>
      <c r="H1892" s="1">
        <f t="shared" si="236"/>
        <v>41434</v>
      </c>
      <c r="I1892" s="2">
        <f>IF(SUMIFS($B$2:$B$3564,$A$2:$A$3564,"="&amp;E1892)=0,IF(SUMIFS($B$2:$B$3564,$A$2:$A$3564,"="&amp;F1892)=0,IF(SUMIFS($B$2:$B$3564,$A$2:$A$3564,"="&amp;G1892)=0,SUMIFS($B$2:$B$3564,$A$2:$A$3564,"="&amp;H1892),SUMIFS($B$2:$B$3564,$A$2:$A$3564,"="&amp;G1892)),SUMIFS($B$2:$B$3564,$A$2:$A$3564,"="&amp;F1892)),SUMIFS($B$2:$B$3564,$A$2:$A$3564,"="&amp;E1892))</f>
        <v>16.57</v>
      </c>
      <c r="K1892" s="2">
        <f>SUMIFS($J$2:$J$3564,$A$2:$A$3564,"&gt;"&amp;E1892,$A$2:$A$3564,"&lt;="&amp;A1892)</f>
        <v>0</v>
      </c>
      <c r="L1892" s="2">
        <f t="shared" si="237"/>
        <v>0</v>
      </c>
      <c r="M1892" s="2">
        <f t="shared" si="238"/>
        <v>1</v>
      </c>
      <c r="N1892">
        <f t="shared" si="239"/>
        <v>4.2534468256727544</v>
      </c>
    </row>
    <row r="1893" spans="1:14" x14ac:dyDescent="0.3">
      <c r="A1893" s="1">
        <v>41445</v>
      </c>
      <c r="B1893">
        <v>16.66</v>
      </c>
      <c r="D1893">
        <f t="shared" si="232"/>
        <v>4</v>
      </c>
      <c r="E1893" s="1">
        <f t="shared" si="233"/>
        <v>41438</v>
      </c>
      <c r="F1893" s="1">
        <f t="shared" si="234"/>
        <v>41437</v>
      </c>
      <c r="G1893" s="1">
        <f t="shared" si="235"/>
        <v>41436</v>
      </c>
      <c r="H1893" s="1">
        <f t="shared" si="236"/>
        <v>41435</v>
      </c>
      <c r="I1893" s="2">
        <f>IF(SUMIFS($B$2:$B$3564,$A$2:$A$3564,"="&amp;E1893)=0,IF(SUMIFS($B$2:$B$3564,$A$2:$A$3564,"="&amp;F1893)=0,IF(SUMIFS($B$2:$B$3564,$A$2:$A$3564,"="&amp;G1893)=0,SUMIFS($B$2:$B$3564,$A$2:$A$3564,"="&amp;H1893),SUMIFS($B$2:$B$3564,$A$2:$A$3564,"="&amp;G1893)),SUMIFS($B$2:$B$3564,$A$2:$A$3564,"="&amp;F1893)),SUMIFS($B$2:$B$3564,$A$2:$A$3564,"="&amp;E1893))</f>
        <v>16.53</v>
      </c>
      <c r="K1893" s="2">
        <f>SUMIFS($J$2:$J$3564,$A$2:$A$3564,"&gt;"&amp;E1893,$A$2:$A$3564,"&lt;="&amp;A1893)</f>
        <v>0</v>
      </c>
      <c r="L1893" s="2">
        <f t="shared" si="237"/>
        <v>0</v>
      </c>
      <c r="M1893" s="2">
        <f t="shared" si="238"/>
        <v>1</v>
      </c>
      <c r="N1893">
        <f t="shared" si="239"/>
        <v>0.78337249057636782</v>
      </c>
    </row>
    <row r="1894" spans="1:14" x14ac:dyDescent="0.3">
      <c r="A1894" s="1">
        <v>41446</v>
      </c>
      <c r="B1894">
        <v>16.93</v>
      </c>
      <c r="D1894">
        <f t="shared" si="232"/>
        <v>5</v>
      </c>
      <c r="E1894" s="1">
        <f t="shared" si="233"/>
        <v>41439</v>
      </c>
      <c r="F1894" s="1">
        <f t="shared" si="234"/>
        <v>41438</v>
      </c>
      <c r="G1894" s="1">
        <f t="shared" si="235"/>
        <v>41437</v>
      </c>
      <c r="H1894" s="1">
        <f t="shared" si="236"/>
        <v>41436</v>
      </c>
      <c r="I1894" s="2">
        <f>IF(SUMIFS($B$2:$B$3564,$A$2:$A$3564,"="&amp;E1894)=0,IF(SUMIFS($B$2:$B$3564,$A$2:$A$3564,"="&amp;F1894)=0,IF(SUMIFS($B$2:$B$3564,$A$2:$A$3564,"="&amp;G1894)=0,SUMIFS($B$2:$B$3564,$A$2:$A$3564,"="&amp;H1894),SUMIFS($B$2:$B$3564,$A$2:$A$3564,"="&amp;G1894)),SUMIFS($B$2:$B$3564,$A$2:$A$3564,"="&amp;F1894)),SUMIFS($B$2:$B$3564,$A$2:$A$3564,"="&amp;E1894))</f>
        <v>17.09</v>
      </c>
      <c r="K1894" s="2">
        <f>SUMIFS($J$2:$J$3564,$A$2:$A$3564,"&gt;"&amp;E1894,$A$2:$A$3564,"&lt;="&amp;A1894)</f>
        <v>0</v>
      </c>
      <c r="L1894" s="2">
        <f t="shared" si="237"/>
        <v>0</v>
      </c>
      <c r="M1894" s="2">
        <f t="shared" si="238"/>
        <v>1</v>
      </c>
      <c r="N1894">
        <f t="shared" si="239"/>
        <v>-0.94063009824555588</v>
      </c>
    </row>
    <row r="1895" spans="1:14" x14ac:dyDescent="0.3">
      <c r="A1895" s="1">
        <v>41449</v>
      </c>
      <c r="B1895">
        <v>17.14</v>
      </c>
      <c r="D1895">
        <f t="shared" si="232"/>
        <v>1</v>
      </c>
      <c r="E1895" s="1">
        <f t="shared" si="233"/>
        <v>41442</v>
      </c>
      <c r="F1895" s="1">
        <f t="shared" si="234"/>
        <v>41441</v>
      </c>
      <c r="G1895" s="1">
        <f t="shared" si="235"/>
        <v>41440</v>
      </c>
      <c r="H1895" s="1">
        <f t="shared" si="236"/>
        <v>41439</v>
      </c>
      <c r="I1895" s="2">
        <f>IF(SUMIFS($B$2:$B$3564,$A$2:$A$3564,"="&amp;E1895)=0,IF(SUMIFS($B$2:$B$3564,$A$2:$A$3564,"="&amp;F1895)=0,IF(SUMIFS($B$2:$B$3564,$A$2:$A$3564,"="&amp;G1895)=0,SUMIFS($B$2:$B$3564,$A$2:$A$3564,"="&amp;H1895),SUMIFS($B$2:$B$3564,$A$2:$A$3564,"="&amp;G1895)),SUMIFS($B$2:$B$3564,$A$2:$A$3564,"="&amp;F1895)),SUMIFS($B$2:$B$3564,$A$2:$A$3564,"="&amp;E1895))</f>
        <v>17.25</v>
      </c>
      <c r="K1895" s="2">
        <f>SUMIFS($J$2:$J$3564,$A$2:$A$3564,"&gt;"&amp;E1895,$A$2:$A$3564,"&lt;="&amp;A1895)</f>
        <v>0</v>
      </c>
      <c r="L1895" s="2">
        <f t="shared" si="237"/>
        <v>0</v>
      </c>
      <c r="M1895" s="2">
        <f t="shared" si="238"/>
        <v>1</v>
      </c>
      <c r="N1895">
        <f t="shared" si="239"/>
        <v>-0.63972303077350257</v>
      </c>
    </row>
    <row r="1896" spans="1:14" x14ac:dyDescent="0.3">
      <c r="A1896" s="1">
        <v>41450</v>
      </c>
      <c r="B1896">
        <v>17.34</v>
      </c>
      <c r="D1896">
        <f t="shared" si="232"/>
        <v>2</v>
      </c>
      <c r="E1896" s="1">
        <f t="shared" si="233"/>
        <v>41443</v>
      </c>
      <c r="F1896" s="1">
        <f t="shared" si="234"/>
        <v>41442</v>
      </c>
      <c r="G1896" s="1">
        <f t="shared" si="235"/>
        <v>41441</v>
      </c>
      <c r="H1896" s="1">
        <f t="shared" si="236"/>
        <v>41440</v>
      </c>
      <c r="I1896" s="2">
        <f>IF(SUMIFS($B$2:$B$3564,$A$2:$A$3564,"="&amp;E1896)=0,IF(SUMIFS($B$2:$B$3564,$A$2:$A$3564,"="&amp;F1896)=0,IF(SUMIFS($B$2:$B$3564,$A$2:$A$3564,"="&amp;G1896)=0,SUMIFS($B$2:$B$3564,$A$2:$A$3564,"="&amp;H1896),SUMIFS($B$2:$B$3564,$A$2:$A$3564,"="&amp;G1896)),SUMIFS($B$2:$B$3564,$A$2:$A$3564,"="&amp;F1896)),SUMIFS($B$2:$B$3564,$A$2:$A$3564,"="&amp;E1896))</f>
        <v>17.059999999999999</v>
      </c>
      <c r="K1896" s="2">
        <f>SUMIFS($J$2:$J$3564,$A$2:$A$3564,"&gt;"&amp;E1896,$A$2:$A$3564,"&lt;="&amp;A1896)</f>
        <v>0</v>
      </c>
      <c r="L1896" s="2">
        <f t="shared" si="237"/>
        <v>0</v>
      </c>
      <c r="M1896" s="2">
        <f t="shared" si="238"/>
        <v>1</v>
      </c>
      <c r="N1896">
        <f t="shared" si="239"/>
        <v>1.6279429288862908</v>
      </c>
    </row>
    <row r="1897" spans="1:14" x14ac:dyDescent="0.3">
      <c r="A1897" s="1">
        <v>41451</v>
      </c>
      <c r="B1897">
        <v>17.329999999999998</v>
      </c>
      <c r="D1897">
        <f t="shared" si="232"/>
        <v>3</v>
      </c>
      <c r="E1897" s="1">
        <f t="shared" si="233"/>
        <v>41444</v>
      </c>
      <c r="F1897" s="1">
        <f t="shared" si="234"/>
        <v>41443</v>
      </c>
      <c r="G1897" s="1">
        <f t="shared" si="235"/>
        <v>41442</v>
      </c>
      <c r="H1897" s="1">
        <f t="shared" si="236"/>
        <v>41441</v>
      </c>
      <c r="I1897" s="2">
        <f>IF(SUMIFS($B$2:$B$3564,$A$2:$A$3564,"="&amp;E1897)=0,IF(SUMIFS($B$2:$B$3564,$A$2:$A$3564,"="&amp;F1897)=0,IF(SUMIFS($B$2:$B$3564,$A$2:$A$3564,"="&amp;G1897)=0,SUMIFS($B$2:$B$3564,$A$2:$A$3564,"="&amp;H1897),SUMIFS($B$2:$B$3564,$A$2:$A$3564,"="&amp;G1897)),SUMIFS($B$2:$B$3564,$A$2:$A$3564,"="&amp;F1897)),SUMIFS($B$2:$B$3564,$A$2:$A$3564,"="&amp;E1897))</f>
        <v>17.29</v>
      </c>
      <c r="K1897" s="2">
        <f>SUMIFS($J$2:$J$3564,$A$2:$A$3564,"&gt;"&amp;E1897,$A$2:$A$3564,"&lt;="&amp;A1897)</f>
        <v>0</v>
      </c>
      <c r="L1897" s="2">
        <f t="shared" si="237"/>
        <v>0</v>
      </c>
      <c r="M1897" s="2">
        <f t="shared" si="238"/>
        <v>1</v>
      </c>
      <c r="N1897">
        <f t="shared" si="239"/>
        <v>0.23108040323154425</v>
      </c>
    </row>
    <row r="1898" spans="1:14" x14ac:dyDescent="0.3">
      <c r="A1898" s="1">
        <v>41452</v>
      </c>
      <c r="B1898">
        <v>17.010000000000002</v>
      </c>
      <c r="D1898">
        <f t="shared" si="232"/>
        <v>4</v>
      </c>
      <c r="E1898" s="1">
        <f t="shared" si="233"/>
        <v>41445</v>
      </c>
      <c r="F1898" s="1">
        <f t="shared" si="234"/>
        <v>41444</v>
      </c>
      <c r="G1898" s="1">
        <f t="shared" si="235"/>
        <v>41443</v>
      </c>
      <c r="H1898" s="1">
        <f t="shared" si="236"/>
        <v>41442</v>
      </c>
      <c r="I1898" s="2">
        <f>IF(SUMIFS($B$2:$B$3564,$A$2:$A$3564,"="&amp;E1898)=0,IF(SUMIFS($B$2:$B$3564,$A$2:$A$3564,"="&amp;F1898)=0,IF(SUMIFS($B$2:$B$3564,$A$2:$A$3564,"="&amp;G1898)=0,SUMIFS($B$2:$B$3564,$A$2:$A$3564,"="&amp;H1898),SUMIFS($B$2:$B$3564,$A$2:$A$3564,"="&amp;G1898)),SUMIFS($B$2:$B$3564,$A$2:$A$3564,"="&amp;F1898)),SUMIFS($B$2:$B$3564,$A$2:$A$3564,"="&amp;E1898))</f>
        <v>16.66</v>
      </c>
      <c r="K1898" s="2">
        <f>SUMIFS($J$2:$J$3564,$A$2:$A$3564,"&gt;"&amp;E1898,$A$2:$A$3564,"&lt;="&amp;A1898)</f>
        <v>0</v>
      </c>
      <c r="L1898" s="2">
        <f t="shared" si="237"/>
        <v>0</v>
      </c>
      <c r="M1898" s="2">
        <f t="shared" si="238"/>
        <v>1</v>
      </c>
      <c r="N1898">
        <f t="shared" si="239"/>
        <v>2.0790769669073907</v>
      </c>
    </row>
    <row r="1899" spans="1:14" x14ac:dyDescent="0.3">
      <c r="A1899" s="1">
        <v>41453</v>
      </c>
      <c r="B1899">
        <v>16.920000000000002</v>
      </c>
      <c r="D1899">
        <f t="shared" si="232"/>
        <v>5</v>
      </c>
      <c r="E1899" s="1">
        <f t="shared" si="233"/>
        <v>41446</v>
      </c>
      <c r="F1899" s="1">
        <f t="shared" si="234"/>
        <v>41445</v>
      </c>
      <c r="G1899" s="1">
        <f t="shared" si="235"/>
        <v>41444</v>
      </c>
      <c r="H1899" s="1">
        <f t="shared" si="236"/>
        <v>41443</v>
      </c>
      <c r="I1899" s="2">
        <f>IF(SUMIFS($B$2:$B$3564,$A$2:$A$3564,"="&amp;E1899)=0,IF(SUMIFS($B$2:$B$3564,$A$2:$A$3564,"="&amp;F1899)=0,IF(SUMIFS($B$2:$B$3564,$A$2:$A$3564,"="&amp;G1899)=0,SUMIFS($B$2:$B$3564,$A$2:$A$3564,"="&amp;H1899),SUMIFS($B$2:$B$3564,$A$2:$A$3564,"="&amp;G1899)),SUMIFS($B$2:$B$3564,$A$2:$A$3564,"="&amp;F1899)),SUMIFS($B$2:$B$3564,$A$2:$A$3564,"="&amp;E1899))</f>
        <v>16.93</v>
      </c>
      <c r="K1899" s="2">
        <f>SUMIFS($J$2:$J$3564,$A$2:$A$3564,"&gt;"&amp;E1899,$A$2:$A$3564,"&lt;="&amp;A1899)</f>
        <v>0</v>
      </c>
      <c r="L1899" s="2">
        <f t="shared" si="237"/>
        <v>0</v>
      </c>
      <c r="M1899" s="2">
        <f t="shared" si="238"/>
        <v>1</v>
      </c>
      <c r="N1899">
        <f t="shared" si="239"/>
        <v>-5.9084196696665855E-2</v>
      </c>
    </row>
    <row r="1900" spans="1:14" x14ac:dyDescent="0.3">
      <c r="A1900" s="1">
        <v>41456</v>
      </c>
      <c r="B1900">
        <v>16.690000000000001</v>
      </c>
      <c r="D1900">
        <f t="shared" si="232"/>
        <v>1</v>
      </c>
      <c r="E1900" s="1">
        <f t="shared" si="233"/>
        <v>41449</v>
      </c>
      <c r="F1900" s="1">
        <f t="shared" si="234"/>
        <v>41448</v>
      </c>
      <c r="G1900" s="1">
        <f t="shared" si="235"/>
        <v>41447</v>
      </c>
      <c r="H1900" s="1">
        <f t="shared" si="236"/>
        <v>41446</v>
      </c>
      <c r="I1900" s="2">
        <f>IF(SUMIFS($B$2:$B$3564,$A$2:$A$3564,"="&amp;E1900)=0,IF(SUMIFS($B$2:$B$3564,$A$2:$A$3564,"="&amp;F1900)=0,IF(SUMIFS($B$2:$B$3564,$A$2:$A$3564,"="&amp;G1900)=0,SUMIFS($B$2:$B$3564,$A$2:$A$3564,"="&amp;H1900),SUMIFS($B$2:$B$3564,$A$2:$A$3564,"="&amp;G1900)),SUMIFS($B$2:$B$3564,$A$2:$A$3564,"="&amp;F1900)),SUMIFS($B$2:$B$3564,$A$2:$A$3564,"="&amp;E1900))</f>
        <v>17.14</v>
      </c>
      <c r="K1900" s="2">
        <f>SUMIFS($J$2:$J$3564,$A$2:$A$3564,"&gt;"&amp;E1900,$A$2:$A$3564,"&lt;="&amp;A1900)</f>
        <v>0</v>
      </c>
      <c r="L1900" s="2">
        <f t="shared" si="237"/>
        <v>0</v>
      </c>
      <c r="M1900" s="2">
        <f t="shared" si="238"/>
        <v>1</v>
      </c>
      <c r="N1900">
        <f t="shared" si="239"/>
        <v>-2.660517549588993</v>
      </c>
    </row>
    <row r="1901" spans="1:14" x14ac:dyDescent="0.3">
      <c r="A1901" s="1">
        <v>41457</v>
      </c>
      <c r="B1901">
        <v>16.53</v>
      </c>
      <c r="D1901">
        <f t="shared" si="232"/>
        <v>2</v>
      </c>
      <c r="E1901" s="1">
        <f t="shared" si="233"/>
        <v>41450</v>
      </c>
      <c r="F1901" s="1">
        <f t="shared" si="234"/>
        <v>41449</v>
      </c>
      <c r="G1901" s="1">
        <f t="shared" si="235"/>
        <v>41448</v>
      </c>
      <c r="H1901" s="1">
        <f t="shared" si="236"/>
        <v>41447</v>
      </c>
      <c r="I1901" s="2">
        <f>IF(SUMIFS($B$2:$B$3564,$A$2:$A$3564,"="&amp;E1901)=0,IF(SUMIFS($B$2:$B$3564,$A$2:$A$3564,"="&amp;F1901)=0,IF(SUMIFS($B$2:$B$3564,$A$2:$A$3564,"="&amp;G1901)=0,SUMIFS($B$2:$B$3564,$A$2:$A$3564,"="&amp;H1901),SUMIFS($B$2:$B$3564,$A$2:$A$3564,"="&amp;G1901)),SUMIFS($B$2:$B$3564,$A$2:$A$3564,"="&amp;F1901)),SUMIFS($B$2:$B$3564,$A$2:$A$3564,"="&amp;E1901))</f>
        <v>17.34</v>
      </c>
      <c r="K1901" s="2">
        <f>SUMIFS($J$2:$J$3564,$A$2:$A$3564,"&gt;"&amp;E1901,$A$2:$A$3564,"&lt;="&amp;A1901)</f>
        <v>0</v>
      </c>
      <c r="L1901" s="2">
        <f t="shared" si="237"/>
        <v>0</v>
      </c>
      <c r="M1901" s="2">
        <f t="shared" si="238"/>
        <v>1</v>
      </c>
      <c r="N1901">
        <f t="shared" si="239"/>
        <v>-4.7839059519462923</v>
      </c>
    </row>
    <row r="1902" spans="1:14" x14ac:dyDescent="0.3">
      <c r="A1902" s="1">
        <v>41458</v>
      </c>
      <c r="B1902">
        <v>16.420000000000002</v>
      </c>
      <c r="D1902">
        <f t="shared" si="232"/>
        <v>3</v>
      </c>
      <c r="E1902" s="1">
        <f t="shared" si="233"/>
        <v>41451</v>
      </c>
      <c r="F1902" s="1">
        <f t="shared" si="234"/>
        <v>41450</v>
      </c>
      <c r="G1902" s="1">
        <f t="shared" si="235"/>
        <v>41449</v>
      </c>
      <c r="H1902" s="1">
        <f t="shared" si="236"/>
        <v>41448</v>
      </c>
      <c r="I1902" s="2">
        <f>IF(SUMIFS($B$2:$B$3564,$A$2:$A$3564,"="&amp;E1902)=0,IF(SUMIFS($B$2:$B$3564,$A$2:$A$3564,"="&amp;F1902)=0,IF(SUMIFS($B$2:$B$3564,$A$2:$A$3564,"="&amp;G1902)=0,SUMIFS($B$2:$B$3564,$A$2:$A$3564,"="&amp;H1902),SUMIFS($B$2:$B$3564,$A$2:$A$3564,"="&amp;G1902)),SUMIFS($B$2:$B$3564,$A$2:$A$3564,"="&amp;F1902)),SUMIFS($B$2:$B$3564,$A$2:$A$3564,"="&amp;E1902))</f>
        <v>17.329999999999998</v>
      </c>
      <c r="K1902" s="2">
        <f>SUMIFS($J$2:$J$3564,$A$2:$A$3564,"&gt;"&amp;E1902,$A$2:$A$3564,"&lt;="&amp;A1902)</f>
        <v>0</v>
      </c>
      <c r="L1902" s="2">
        <f t="shared" si="237"/>
        <v>0</v>
      </c>
      <c r="M1902" s="2">
        <f t="shared" si="238"/>
        <v>1</v>
      </c>
      <c r="N1902">
        <f t="shared" si="239"/>
        <v>-5.3938999703232318</v>
      </c>
    </row>
    <row r="1903" spans="1:14" x14ac:dyDescent="0.3">
      <c r="A1903" s="1">
        <v>41460</v>
      </c>
      <c r="B1903">
        <v>16.260000000000002</v>
      </c>
      <c r="D1903">
        <f t="shared" si="232"/>
        <v>5</v>
      </c>
      <c r="E1903" s="1">
        <f t="shared" si="233"/>
        <v>41453</v>
      </c>
      <c r="F1903" s="1">
        <f t="shared" si="234"/>
        <v>41452</v>
      </c>
      <c r="G1903" s="1">
        <f t="shared" si="235"/>
        <v>41451</v>
      </c>
      <c r="H1903" s="1">
        <f t="shared" si="236"/>
        <v>41450</v>
      </c>
      <c r="I1903" s="2">
        <f>IF(SUMIFS($B$2:$B$3564,$A$2:$A$3564,"="&amp;E1903)=0,IF(SUMIFS($B$2:$B$3564,$A$2:$A$3564,"="&amp;F1903)=0,IF(SUMIFS($B$2:$B$3564,$A$2:$A$3564,"="&amp;G1903)=0,SUMIFS($B$2:$B$3564,$A$2:$A$3564,"="&amp;H1903),SUMIFS($B$2:$B$3564,$A$2:$A$3564,"="&amp;G1903)),SUMIFS($B$2:$B$3564,$A$2:$A$3564,"="&amp;F1903)),SUMIFS($B$2:$B$3564,$A$2:$A$3564,"="&amp;E1903))</f>
        <v>16.920000000000002</v>
      </c>
      <c r="K1903" s="2">
        <f>SUMIFS($J$2:$J$3564,$A$2:$A$3564,"&gt;"&amp;E1903,$A$2:$A$3564,"&lt;="&amp;A1903)</f>
        <v>0</v>
      </c>
      <c r="L1903" s="2">
        <f t="shared" si="237"/>
        <v>0</v>
      </c>
      <c r="M1903" s="2">
        <f t="shared" si="238"/>
        <v>1</v>
      </c>
      <c r="N1903">
        <f t="shared" si="239"/>
        <v>-3.9788250058412689</v>
      </c>
    </row>
    <row r="1904" spans="1:14" x14ac:dyDescent="0.3">
      <c r="A1904" s="1">
        <v>41463</v>
      </c>
      <c r="B1904">
        <v>16.329999999999998</v>
      </c>
      <c r="D1904">
        <f t="shared" si="232"/>
        <v>1</v>
      </c>
      <c r="E1904" s="1">
        <f t="shared" si="233"/>
        <v>41456</v>
      </c>
      <c r="F1904" s="1">
        <f t="shared" si="234"/>
        <v>41455</v>
      </c>
      <c r="G1904" s="1">
        <f t="shared" si="235"/>
        <v>41454</v>
      </c>
      <c r="H1904" s="1">
        <f t="shared" si="236"/>
        <v>41453</v>
      </c>
      <c r="I1904" s="2">
        <f>IF(SUMIFS($B$2:$B$3564,$A$2:$A$3564,"="&amp;E1904)=0,IF(SUMIFS($B$2:$B$3564,$A$2:$A$3564,"="&amp;F1904)=0,IF(SUMIFS($B$2:$B$3564,$A$2:$A$3564,"="&amp;G1904)=0,SUMIFS($B$2:$B$3564,$A$2:$A$3564,"="&amp;H1904),SUMIFS($B$2:$B$3564,$A$2:$A$3564,"="&amp;G1904)),SUMIFS($B$2:$B$3564,$A$2:$A$3564,"="&amp;F1904)),SUMIFS($B$2:$B$3564,$A$2:$A$3564,"="&amp;E1904))</f>
        <v>16.690000000000001</v>
      </c>
      <c r="K1904" s="2">
        <f>SUMIFS($J$2:$J$3564,$A$2:$A$3564,"&gt;"&amp;E1904,$A$2:$A$3564,"&lt;="&amp;A1904)</f>
        <v>0</v>
      </c>
      <c r="L1904" s="2">
        <f t="shared" si="237"/>
        <v>0</v>
      </c>
      <c r="M1904" s="2">
        <f t="shared" si="238"/>
        <v>1</v>
      </c>
      <c r="N1904">
        <f t="shared" si="239"/>
        <v>-2.1805830691370107</v>
      </c>
    </row>
    <row r="1905" spans="1:14" x14ac:dyDescent="0.3">
      <c r="A1905" s="1">
        <v>41464</v>
      </c>
      <c r="B1905">
        <v>16.34</v>
      </c>
      <c r="D1905">
        <f t="shared" si="232"/>
        <v>2</v>
      </c>
      <c r="E1905" s="1">
        <f t="shared" si="233"/>
        <v>41457</v>
      </c>
      <c r="F1905" s="1">
        <f t="shared" si="234"/>
        <v>41456</v>
      </c>
      <c r="G1905" s="1">
        <f t="shared" si="235"/>
        <v>41455</v>
      </c>
      <c r="H1905" s="1">
        <f t="shared" si="236"/>
        <v>41454</v>
      </c>
      <c r="I1905" s="2">
        <f>IF(SUMIFS($B$2:$B$3564,$A$2:$A$3564,"="&amp;E1905)=0,IF(SUMIFS($B$2:$B$3564,$A$2:$A$3564,"="&amp;F1905)=0,IF(SUMIFS($B$2:$B$3564,$A$2:$A$3564,"="&amp;G1905)=0,SUMIFS($B$2:$B$3564,$A$2:$A$3564,"="&amp;H1905),SUMIFS($B$2:$B$3564,$A$2:$A$3564,"="&amp;G1905)),SUMIFS($B$2:$B$3564,$A$2:$A$3564,"="&amp;F1905)),SUMIFS($B$2:$B$3564,$A$2:$A$3564,"="&amp;E1905))</f>
        <v>16.53</v>
      </c>
      <c r="K1905" s="2">
        <f>SUMIFS($J$2:$J$3564,$A$2:$A$3564,"&gt;"&amp;E1905,$A$2:$A$3564,"&lt;="&amp;A1905)</f>
        <v>0</v>
      </c>
      <c r="L1905" s="2">
        <f t="shared" si="237"/>
        <v>0</v>
      </c>
      <c r="M1905" s="2">
        <f t="shared" si="238"/>
        <v>1</v>
      </c>
      <c r="N1905">
        <f t="shared" si="239"/>
        <v>-1.1560822401076083</v>
      </c>
    </row>
    <row r="1906" spans="1:14" x14ac:dyDescent="0.3">
      <c r="A1906" s="1">
        <v>41465</v>
      </c>
      <c r="B1906">
        <v>16.25</v>
      </c>
      <c r="D1906">
        <f t="shared" si="232"/>
        <v>3</v>
      </c>
      <c r="E1906" s="1">
        <f t="shared" si="233"/>
        <v>41458</v>
      </c>
      <c r="F1906" s="1">
        <f t="shared" si="234"/>
        <v>41457</v>
      </c>
      <c r="G1906" s="1">
        <f t="shared" si="235"/>
        <v>41456</v>
      </c>
      <c r="H1906" s="1">
        <f t="shared" si="236"/>
        <v>41455</v>
      </c>
      <c r="I1906" s="2">
        <f>IF(SUMIFS($B$2:$B$3564,$A$2:$A$3564,"="&amp;E1906)=0,IF(SUMIFS($B$2:$B$3564,$A$2:$A$3564,"="&amp;F1906)=0,IF(SUMIFS($B$2:$B$3564,$A$2:$A$3564,"="&amp;G1906)=0,SUMIFS($B$2:$B$3564,$A$2:$A$3564,"="&amp;H1906),SUMIFS($B$2:$B$3564,$A$2:$A$3564,"="&amp;G1906)),SUMIFS($B$2:$B$3564,$A$2:$A$3564,"="&amp;F1906)),SUMIFS($B$2:$B$3564,$A$2:$A$3564,"="&amp;E1906))</f>
        <v>16.420000000000002</v>
      </c>
      <c r="K1906" s="2">
        <f>SUMIFS($J$2:$J$3564,$A$2:$A$3564,"&gt;"&amp;E1906,$A$2:$A$3564,"&lt;="&amp;A1906)</f>
        <v>0</v>
      </c>
      <c r="L1906" s="2">
        <f t="shared" si="237"/>
        <v>0</v>
      </c>
      <c r="M1906" s="2">
        <f t="shared" si="238"/>
        <v>1</v>
      </c>
      <c r="N1906">
        <f t="shared" si="239"/>
        <v>-1.0407195248535819</v>
      </c>
    </row>
    <row r="1907" spans="1:14" x14ac:dyDescent="0.3">
      <c r="A1907" s="1">
        <v>41466</v>
      </c>
      <c r="B1907">
        <v>16.100000000000001</v>
      </c>
      <c r="D1907">
        <f t="shared" si="232"/>
        <v>4</v>
      </c>
      <c r="E1907" s="1">
        <f t="shared" si="233"/>
        <v>41459</v>
      </c>
      <c r="F1907" s="1">
        <f t="shared" si="234"/>
        <v>41458</v>
      </c>
      <c r="G1907" s="1">
        <f t="shared" si="235"/>
        <v>41457</v>
      </c>
      <c r="H1907" s="1">
        <f t="shared" si="236"/>
        <v>41456</v>
      </c>
      <c r="I1907" s="2">
        <f>IF(SUMIFS($B$2:$B$3564,$A$2:$A$3564,"="&amp;E1907)=0,IF(SUMIFS($B$2:$B$3564,$A$2:$A$3564,"="&amp;F1907)=0,IF(SUMIFS($B$2:$B$3564,$A$2:$A$3564,"="&amp;G1907)=0,SUMIFS($B$2:$B$3564,$A$2:$A$3564,"="&amp;H1907),SUMIFS($B$2:$B$3564,$A$2:$A$3564,"="&amp;G1907)),SUMIFS($B$2:$B$3564,$A$2:$A$3564,"="&amp;F1907)),SUMIFS($B$2:$B$3564,$A$2:$A$3564,"="&amp;E1907))</f>
        <v>16.420000000000002</v>
      </c>
      <c r="K1907" s="2">
        <f>SUMIFS($J$2:$J$3564,$A$2:$A$3564,"&gt;"&amp;E1907,$A$2:$A$3564,"&lt;="&amp;A1907)</f>
        <v>0</v>
      </c>
      <c r="L1907" s="2">
        <f t="shared" si="237"/>
        <v>0</v>
      </c>
      <c r="M1907" s="2">
        <f t="shared" si="238"/>
        <v>1</v>
      </c>
      <c r="N1907">
        <f t="shared" si="239"/>
        <v>-1.9680832033864892</v>
      </c>
    </row>
    <row r="1908" spans="1:14" x14ac:dyDescent="0.3">
      <c r="A1908" s="1">
        <v>41467</v>
      </c>
      <c r="B1908">
        <v>16.059999999999999</v>
      </c>
      <c r="D1908">
        <f t="shared" si="232"/>
        <v>5</v>
      </c>
      <c r="E1908" s="1">
        <f t="shared" si="233"/>
        <v>41460</v>
      </c>
      <c r="F1908" s="1">
        <f t="shared" si="234"/>
        <v>41459</v>
      </c>
      <c r="G1908" s="1">
        <f t="shared" si="235"/>
        <v>41458</v>
      </c>
      <c r="H1908" s="1">
        <f t="shared" si="236"/>
        <v>41457</v>
      </c>
      <c r="I1908" s="2">
        <f>IF(SUMIFS($B$2:$B$3564,$A$2:$A$3564,"="&amp;E1908)=0,IF(SUMIFS($B$2:$B$3564,$A$2:$A$3564,"="&amp;F1908)=0,IF(SUMIFS($B$2:$B$3564,$A$2:$A$3564,"="&amp;G1908)=0,SUMIFS($B$2:$B$3564,$A$2:$A$3564,"="&amp;H1908),SUMIFS($B$2:$B$3564,$A$2:$A$3564,"="&amp;G1908)),SUMIFS($B$2:$B$3564,$A$2:$A$3564,"="&amp;F1908)),SUMIFS($B$2:$B$3564,$A$2:$A$3564,"="&amp;E1908))</f>
        <v>16.260000000000002</v>
      </c>
      <c r="K1908" s="2">
        <f>SUMIFS($J$2:$J$3564,$A$2:$A$3564,"&gt;"&amp;E1908,$A$2:$A$3564,"&lt;="&amp;A1908)</f>
        <v>0</v>
      </c>
      <c r="L1908" s="2">
        <f t="shared" si="237"/>
        <v>0</v>
      </c>
      <c r="M1908" s="2">
        <f t="shared" si="238"/>
        <v>1</v>
      </c>
      <c r="N1908">
        <f t="shared" si="239"/>
        <v>-1.2376395601049088</v>
      </c>
    </row>
    <row r="1909" spans="1:14" x14ac:dyDescent="0.3">
      <c r="A1909" s="1">
        <v>41470</v>
      </c>
      <c r="B1909">
        <v>16.16</v>
      </c>
      <c r="D1909">
        <f t="shared" si="232"/>
        <v>1</v>
      </c>
      <c r="E1909" s="1">
        <f t="shared" si="233"/>
        <v>41463</v>
      </c>
      <c r="F1909" s="1">
        <f t="shared" si="234"/>
        <v>41462</v>
      </c>
      <c r="G1909" s="1">
        <f t="shared" si="235"/>
        <v>41461</v>
      </c>
      <c r="H1909" s="1">
        <f t="shared" si="236"/>
        <v>41460</v>
      </c>
      <c r="I1909" s="2">
        <f>IF(SUMIFS($B$2:$B$3564,$A$2:$A$3564,"="&amp;E1909)=0,IF(SUMIFS($B$2:$B$3564,$A$2:$A$3564,"="&amp;F1909)=0,IF(SUMIFS($B$2:$B$3564,$A$2:$A$3564,"="&amp;G1909)=0,SUMIFS($B$2:$B$3564,$A$2:$A$3564,"="&amp;H1909),SUMIFS($B$2:$B$3564,$A$2:$A$3564,"="&amp;G1909)),SUMIFS($B$2:$B$3564,$A$2:$A$3564,"="&amp;F1909)),SUMIFS($B$2:$B$3564,$A$2:$A$3564,"="&amp;E1909))</f>
        <v>16.329999999999998</v>
      </c>
      <c r="K1909" s="2">
        <f>SUMIFS($J$2:$J$3564,$A$2:$A$3564,"&gt;"&amp;E1909,$A$2:$A$3564,"&lt;="&amp;A1909)</f>
        <v>0</v>
      </c>
      <c r="L1909" s="2">
        <f t="shared" si="237"/>
        <v>0</v>
      </c>
      <c r="M1909" s="2">
        <f t="shared" si="238"/>
        <v>1</v>
      </c>
      <c r="N1909">
        <f t="shared" si="239"/>
        <v>-1.0464853889424321</v>
      </c>
    </row>
    <row r="1910" spans="1:14" x14ac:dyDescent="0.3">
      <c r="A1910" s="1">
        <v>41471</v>
      </c>
      <c r="B1910">
        <v>16</v>
      </c>
      <c r="D1910">
        <f t="shared" si="232"/>
        <v>2</v>
      </c>
      <c r="E1910" s="1">
        <f t="shared" si="233"/>
        <v>41464</v>
      </c>
      <c r="F1910" s="1">
        <f t="shared" si="234"/>
        <v>41463</v>
      </c>
      <c r="G1910" s="1">
        <f t="shared" si="235"/>
        <v>41462</v>
      </c>
      <c r="H1910" s="1">
        <f t="shared" si="236"/>
        <v>41461</v>
      </c>
      <c r="I1910" s="2">
        <f>IF(SUMIFS($B$2:$B$3564,$A$2:$A$3564,"="&amp;E1910)=0,IF(SUMIFS($B$2:$B$3564,$A$2:$A$3564,"="&amp;F1910)=0,IF(SUMIFS($B$2:$B$3564,$A$2:$A$3564,"="&amp;G1910)=0,SUMIFS($B$2:$B$3564,$A$2:$A$3564,"="&amp;H1910),SUMIFS($B$2:$B$3564,$A$2:$A$3564,"="&amp;G1910)),SUMIFS($B$2:$B$3564,$A$2:$A$3564,"="&amp;F1910)),SUMIFS($B$2:$B$3564,$A$2:$A$3564,"="&amp;E1910))</f>
        <v>16.34</v>
      </c>
      <c r="K1910" s="2">
        <f>SUMIFS($J$2:$J$3564,$A$2:$A$3564,"&gt;"&amp;E1910,$A$2:$A$3564,"&lt;="&amp;A1910)</f>
        <v>0</v>
      </c>
      <c r="L1910" s="2">
        <f t="shared" si="237"/>
        <v>0</v>
      </c>
      <c r="M1910" s="2">
        <f t="shared" si="238"/>
        <v>1</v>
      </c>
      <c r="N1910">
        <f t="shared" si="239"/>
        <v>-2.1027367192075617</v>
      </c>
    </row>
    <row r="1911" spans="1:14" x14ac:dyDescent="0.3">
      <c r="A1911" s="1">
        <v>41472</v>
      </c>
      <c r="B1911">
        <v>16.079999999999998</v>
      </c>
      <c r="D1911">
        <f t="shared" si="232"/>
        <v>3</v>
      </c>
      <c r="E1911" s="1">
        <f t="shared" si="233"/>
        <v>41465</v>
      </c>
      <c r="F1911" s="1">
        <f t="shared" si="234"/>
        <v>41464</v>
      </c>
      <c r="G1911" s="1">
        <f t="shared" si="235"/>
        <v>41463</v>
      </c>
      <c r="H1911" s="1">
        <f t="shared" si="236"/>
        <v>41462</v>
      </c>
      <c r="I1911" s="2">
        <f>IF(SUMIFS($B$2:$B$3564,$A$2:$A$3564,"="&amp;E1911)=0,IF(SUMIFS($B$2:$B$3564,$A$2:$A$3564,"="&amp;F1911)=0,IF(SUMIFS($B$2:$B$3564,$A$2:$A$3564,"="&amp;G1911)=0,SUMIFS($B$2:$B$3564,$A$2:$A$3564,"="&amp;H1911),SUMIFS($B$2:$B$3564,$A$2:$A$3564,"="&amp;G1911)),SUMIFS($B$2:$B$3564,$A$2:$A$3564,"="&amp;F1911)),SUMIFS($B$2:$B$3564,$A$2:$A$3564,"="&amp;E1911))</f>
        <v>16.25</v>
      </c>
      <c r="K1911" s="2">
        <f>SUMIFS($J$2:$J$3564,$A$2:$A$3564,"&gt;"&amp;E1911,$A$2:$A$3564,"&lt;="&amp;A1911)</f>
        <v>0</v>
      </c>
      <c r="L1911" s="2">
        <f t="shared" si="237"/>
        <v>0</v>
      </c>
      <c r="M1911" s="2">
        <f t="shared" si="238"/>
        <v>1</v>
      </c>
      <c r="N1911">
        <f t="shared" si="239"/>
        <v>-1.0516645024926241</v>
      </c>
    </row>
    <row r="1912" spans="1:14" x14ac:dyDescent="0.3">
      <c r="A1912" s="1">
        <v>41473</v>
      </c>
      <c r="B1912">
        <v>16.18</v>
      </c>
      <c r="D1912">
        <f t="shared" si="232"/>
        <v>4</v>
      </c>
      <c r="E1912" s="1">
        <f t="shared" si="233"/>
        <v>41466</v>
      </c>
      <c r="F1912" s="1">
        <f t="shared" si="234"/>
        <v>41465</v>
      </c>
      <c r="G1912" s="1">
        <f t="shared" si="235"/>
        <v>41464</v>
      </c>
      <c r="H1912" s="1">
        <f t="shared" si="236"/>
        <v>41463</v>
      </c>
      <c r="I1912" s="2">
        <f>IF(SUMIFS($B$2:$B$3564,$A$2:$A$3564,"="&amp;E1912)=0,IF(SUMIFS($B$2:$B$3564,$A$2:$A$3564,"="&amp;F1912)=0,IF(SUMIFS($B$2:$B$3564,$A$2:$A$3564,"="&amp;G1912)=0,SUMIFS($B$2:$B$3564,$A$2:$A$3564,"="&amp;H1912),SUMIFS($B$2:$B$3564,$A$2:$A$3564,"="&amp;G1912)),SUMIFS($B$2:$B$3564,$A$2:$A$3564,"="&amp;F1912)),SUMIFS($B$2:$B$3564,$A$2:$A$3564,"="&amp;E1912))</f>
        <v>16.100000000000001</v>
      </c>
      <c r="K1912" s="2">
        <f>SUMIFS($J$2:$J$3564,$A$2:$A$3564,"&gt;"&amp;E1912,$A$2:$A$3564,"&lt;="&amp;A1912)</f>
        <v>0</v>
      </c>
      <c r="L1912" s="2">
        <f t="shared" si="237"/>
        <v>0</v>
      </c>
      <c r="M1912" s="2">
        <f t="shared" si="238"/>
        <v>1</v>
      </c>
      <c r="N1912">
        <f t="shared" si="239"/>
        <v>0.49566396399281959</v>
      </c>
    </row>
    <row r="1913" spans="1:14" x14ac:dyDescent="0.3">
      <c r="A1913" s="1">
        <v>41474</v>
      </c>
      <c r="B1913">
        <v>16.29</v>
      </c>
      <c r="D1913">
        <f t="shared" si="232"/>
        <v>5</v>
      </c>
      <c r="E1913" s="1">
        <f t="shared" si="233"/>
        <v>41467</v>
      </c>
      <c r="F1913" s="1">
        <f t="shared" si="234"/>
        <v>41466</v>
      </c>
      <c r="G1913" s="1">
        <f t="shared" si="235"/>
        <v>41465</v>
      </c>
      <c r="H1913" s="1">
        <f t="shared" si="236"/>
        <v>41464</v>
      </c>
      <c r="I1913" s="2">
        <f>IF(SUMIFS($B$2:$B$3564,$A$2:$A$3564,"="&amp;E1913)=0,IF(SUMIFS($B$2:$B$3564,$A$2:$A$3564,"="&amp;F1913)=0,IF(SUMIFS($B$2:$B$3564,$A$2:$A$3564,"="&amp;G1913)=0,SUMIFS($B$2:$B$3564,$A$2:$A$3564,"="&amp;H1913),SUMIFS($B$2:$B$3564,$A$2:$A$3564,"="&amp;G1913)),SUMIFS($B$2:$B$3564,$A$2:$A$3564,"="&amp;F1913)),SUMIFS($B$2:$B$3564,$A$2:$A$3564,"="&amp;E1913))</f>
        <v>16.059999999999999</v>
      </c>
      <c r="K1913" s="2">
        <f>SUMIFS($J$2:$J$3564,$A$2:$A$3564,"&gt;"&amp;E1913,$A$2:$A$3564,"&lt;="&amp;A1913)</f>
        <v>0</v>
      </c>
      <c r="L1913" s="2">
        <f t="shared" si="237"/>
        <v>0</v>
      </c>
      <c r="M1913" s="2">
        <f t="shared" si="238"/>
        <v>1</v>
      </c>
      <c r="N1913">
        <f t="shared" si="239"/>
        <v>1.4219714095338203</v>
      </c>
    </row>
    <row r="1914" spans="1:14" x14ac:dyDescent="0.3">
      <c r="A1914" s="1">
        <v>41477</v>
      </c>
      <c r="B1914">
        <v>16.399999999999999</v>
      </c>
      <c r="D1914">
        <f t="shared" si="232"/>
        <v>1</v>
      </c>
      <c r="E1914" s="1">
        <f t="shared" si="233"/>
        <v>41470</v>
      </c>
      <c r="F1914" s="1">
        <f t="shared" si="234"/>
        <v>41469</v>
      </c>
      <c r="G1914" s="1">
        <f t="shared" si="235"/>
        <v>41468</v>
      </c>
      <c r="H1914" s="1">
        <f t="shared" si="236"/>
        <v>41467</v>
      </c>
      <c r="I1914" s="2">
        <f>IF(SUMIFS($B$2:$B$3564,$A$2:$A$3564,"="&amp;E1914)=0,IF(SUMIFS($B$2:$B$3564,$A$2:$A$3564,"="&amp;F1914)=0,IF(SUMIFS($B$2:$B$3564,$A$2:$A$3564,"="&amp;G1914)=0,SUMIFS($B$2:$B$3564,$A$2:$A$3564,"="&amp;H1914),SUMIFS($B$2:$B$3564,$A$2:$A$3564,"="&amp;G1914)),SUMIFS($B$2:$B$3564,$A$2:$A$3564,"="&amp;F1914)),SUMIFS($B$2:$B$3564,$A$2:$A$3564,"="&amp;E1914))</f>
        <v>16.16</v>
      </c>
      <c r="K1914" s="2">
        <f>SUMIFS($J$2:$J$3564,$A$2:$A$3564,"&gt;"&amp;E1914,$A$2:$A$3564,"&lt;="&amp;A1914)</f>
        <v>0</v>
      </c>
      <c r="L1914" s="2">
        <f t="shared" si="237"/>
        <v>0</v>
      </c>
      <c r="M1914" s="2">
        <f t="shared" si="238"/>
        <v>1</v>
      </c>
      <c r="N1914">
        <f t="shared" si="239"/>
        <v>1.4742281737203431</v>
      </c>
    </row>
    <row r="1915" spans="1:14" x14ac:dyDescent="0.3">
      <c r="A1915" s="1">
        <v>41478</v>
      </c>
      <c r="B1915">
        <v>16.34</v>
      </c>
      <c r="D1915">
        <f t="shared" si="232"/>
        <v>2</v>
      </c>
      <c r="E1915" s="1">
        <f t="shared" si="233"/>
        <v>41471</v>
      </c>
      <c r="F1915" s="1">
        <f t="shared" si="234"/>
        <v>41470</v>
      </c>
      <c r="G1915" s="1">
        <f t="shared" si="235"/>
        <v>41469</v>
      </c>
      <c r="H1915" s="1">
        <f t="shared" si="236"/>
        <v>41468</v>
      </c>
      <c r="I1915" s="2">
        <f>IF(SUMIFS($B$2:$B$3564,$A$2:$A$3564,"="&amp;E1915)=0,IF(SUMIFS($B$2:$B$3564,$A$2:$A$3564,"="&amp;F1915)=0,IF(SUMIFS($B$2:$B$3564,$A$2:$A$3564,"="&amp;G1915)=0,SUMIFS($B$2:$B$3564,$A$2:$A$3564,"="&amp;H1915),SUMIFS($B$2:$B$3564,$A$2:$A$3564,"="&amp;G1915)),SUMIFS($B$2:$B$3564,$A$2:$A$3564,"="&amp;F1915)),SUMIFS($B$2:$B$3564,$A$2:$A$3564,"="&amp;E1915))</f>
        <v>16</v>
      </c>
      <c r="K1915" s="2">
        <f>SUMIFS($J$2:$J$3564,$A$2:$A$3564,"&gt;"&amp;E1915,$A$2:$A$3564,"&lt;="&amp;A1915)</f>
        <v>0</v>
      </c>
      <c r="L1915" s="2">
        <f t="shared" si="237"/>
        <v>0</v>
      </c>
      <c r="M1915" s="2">
        <f t="shared" si="238"/>
        <v>1</v>
      </c>
      <c r="N1915">
        <f t="shared" si="239"/>
        <v>2.1027367192075581</v>
      </c>
    </row>
    <row r="1916" spans="1:14" x14ac:dyDescent="0.3">
      <c r="A1916" s="1">
        <v>41479</v>
      </c>
      <c r="B1916">
        <v>16.14</v>
      </c>
      <c r="D1916">
        <f t="shared" si="232"/>
        <v>3</v>
      </c>
      <c r="E1916" s="1">
        <f t="shared" si="233"/>
        <v>41472</v>
      </c>
      <c r="F1916" s="1">
        <f t="shared" si="234"/>
        <v>41471</v>
      </c>
      <c r="G1916" s="1">
        <f t="shared" si="235"/>
        <v>41470</v>
      </c>
      <c r="H1916" s="1">
        <f t="shared" si="236"/>
        <v>41469</v>
      </c>
      <c r="I1916" s="2">
        <f>IF(SUMIFS($B$2:$B$3564,$A$2:$A$3564,"="&amp;E1916)=0,IF(SUMIFS($B$2:$B$3564,$A$2:$A$3564,"="&amp;F1916)=0,IF(SUMIFS($B$2:$B$3564,$A$2:$A$3564,"="&amp;G1916)=0,SUMIFS($B$2:$B$3564,$A$2:$A$3564,"="&amp;H1916),SUMIFS($B$2:$B$3564,$A$2:$A$3564,"="&amp;G1916)),SUMIFS($B$2:$B$3564,$A$2:$A$3564,"="&amp;F1916)),SUMIFS($B$2:$B$3564,$A$2:$A$3564,"="&amp;E1916))</f>
        <v>16.079999999999998</v>
      </c>
      <c r="K1916" s="2">
        <f>SUMIFS($J$2:$J$3564,$A$2:$A$3564,"&gt;"&amp;E1916,$A$2:$A$3564,"&lt;="&amp;A1916)</f>
        <v>0</v>
      </c>
      <c r="L1916" s="2">
        <f t="shared" si="237"/>
        <v>0</v>
      </c>
      <c r="M1916" s="2">
        <f t="shared" si="238"/>
        <v>1</v>
      </c>
      <c r="N1916">
        <f t="shared" si="239"/>
        <v>0.37243990909824937</v>
      </c>
    </row>
    <row r="1917" spans="1:14" x14ac:dyDescent="0.3">
      <c r="A1917" s="1">
        <v>41480</v>
      </c>
      <c r="B1917">
        <v>16.39</v>
      </c>
      <c r="D1917">
        <f t="shared" si="232"/>
        <v>4</v>
      </c>
      <c r="E1917" s="1">
        <f t="shared" si="233"/>
        <v>41473</v>
      </c>
      <c r="F1917" s="1">
        <f t="shared" si="234"/>
        <v>41472</v>
      </c>
      <c r="G1917" s="1">
        <f t="shared" si="235"/>
        <v>41471</v>
      </c>
      <c r="H1917" s="1">
        <f t="shared" si="236"/>
        <v>41470</v>
      </c>
      <c r="I1917" s="2">
        <f>IF(SUMIFS($B$2:$B$3564,$A$2:$A$3564,"="&amp;E1917)=0,IF(SUMIFS($B$2:$B$3564,$A$2:$A$3564,"="&amp;F1917)=0,IF(SUMIFS($B$2:$B$3564,$A$2:$A$3564,"="&amp;G1917)=0,SUMIFS($B$2:$B$3564,$A$2:$A$3564,"="&amp;H1917),SUMIFS($B$2:$B$3564,$A$2:$A$3564,"="&amp;G1917)),SUMIFS($B$2:$B$3564,$A$2:$A$3564,"="&amp;F1917)),SUMIFS($B$2:$B$3564,$A$2:$A$3564,"="&amp;E1917))</f>
        <v>16.18</v>
      </c>
      <c r="K1917" s="2">
        <f>SUMIFS($J$2:$J$3564,$A$2:$A$3564,"&gt;"&amp;E1917,$A$2:$A$3564,"&lt;="&amp;A1917)</f>
        <v>0</v>
      </c>
      <c r="L1917" s="2">
        <f t="shared" si="237"/>
        <v>0</v>
      </c>
      <c r="M1917" s="2">
        <f t="shared" si="238"/>
        <v>1</v>
      </c>
      <c r="N1917">
        <f t="shared" si="239"/>
        <v>1.2895481125392636</v>
      </c>
    </row>
    <row r="1918" spans="1:14" x14ac:dyDescent="0.3">
      <c r="A1918" s="1">
        <v>41481</v>
      </c>
      <c r="B1918">
        <v>16.47</v>
      </c>
      <c r="D1918">
        <f t="shared" si="232"/>
        <v>5</v>
      </c>
      <c r="E1918" s="1">
        <f t="shared" si="233"/>
        <v>41474</v>
      </c>
      <c r="F1918" s="1">
        <f t="shared" si="234"/>
        <v>41473</v>
      </c>
      <c r="G1918" s="1">
        <f t="shared" si="235"/>
        <v>41472</v>
      </c>
      <c r="H1918" s="1">
        <f t="shared" si="236"/>
        <v>41471</v>
      </c>
      <c r="I1918" s="2">
        <f>IF(SUMIFS($B$2:$B$3564,$A$2:$A$3564,"="&amp;E1918)=0,IF(SUMIFS($B$2:$B$3564,$A$2:$A$3564,"="&amp;F1918)=0,IF(SUMIFS($B$2:$B$3564,$A$2:$A$3564,"="&amp;G1918)=0,SUMIFS($B$2:$B$3564,$A$2:$A$3564,"="&amp;H1918),SUMIFS($B$2:$B$3564,$A$2:$A$3564,"="&amp;G1918)),SUMIFS($B$2:$B$3564,$A$2:$A$3564,"="&amp;F1918)),SUMIFS($B$2:$B$3564,$A$2:$A$3564,"="&amp;E1918))</f>
        <v>16.29</v>
      </c>
      <c r="K1918" s="2">
        <f>SUMIFS($J$2:$J$3564,$A$2:$A$3564,"&gt;"&amp;E1918,$A$2:$A$3564,"&lt;="&amp;A1918)</f>
        <v>0</v>
      </c>
      <c r="L1918" s="2">
        <f t="shared" si="237"/>
        <v>0</v>
      </c>
      <c r="M1918" s="2">
        <f t="shared" si="238"/>
        <v>1</v>
      </c>
      <c r="N1918">
        <f t="shared" si="239"/>
        <v>1.0989121575595164</v>
      </c>
    </row>
    <row r="1919" spans="1:14" x14ac:dyDescent="0.3">
      <c r="A1919" s="1">
        <v>41484</v>
      </c>
      <c r="B1919">
        <v>16.920000000000002</v>
      </c>
      <c r="D1919">
        <f t="shared" si="232"/>
        <v>1</v>
      </c>
      <c r="E1919" s="1">
        <f t="shared" si="233"/>
        <v>41477</v>
      </c>
      <c r="F1919" s="1">
        <f t="shared" si="234"/>
        <v>41476</v>
      </c>
      <c r="G1919" s="1">
        <f t="shared" si="235"/>
        <v>41475</v>
      </c>
      <c r="H1919" s="1">
        <f t="shared" si="236"/>
        <v>41474</v>
      </c>
      <c r="I1919" s="2">
        <f>IF(SUMIFS($B$2:$B$3564,$A$2:$A$3564,"="&amp;E1919)=0,IF(SUMIFS($B$2:$B$3564,$A$2:$A$3564,"="&amp;F1919)=0,IF(SUMIFS($B$2:$B$3564,$A$2:$A$3564,"="&amp;G1919)=0,SUMIFS($B$2:$B$3564,$A$2:$A$3564,"="&amp;H1919),SUMIFS($B$2:$B$3564,$A$2:$A$3564,"="&amp;G1919)),SUMIFS($B$2:$B$3564,$A$2:$A$3564,"="&amp;F1919)),SUMIFS($B$2:$B$3564,$A$2:$A$3564,"="&amp;E1919))</f>
        <v>16.399999999999999</v>
      </c>
      <c r="K1919" s="2">
        <f>SUMIFS($J$2:$J$3564,$A$2:$A$3564,"&gt;"&amp;E1919,$A$2:$A$3564,"&lt;="&amp;A1919)</f>
        <v>0</v>
      </c>
      <c r="L1919" s="2">
        <f t="shared" si="237"/>
        <v>0</v>
      </c>
      <c r="M1919" s="2">
        <f t="shared" si="238"/>
        <v>1</v>
      </c>
      <c r="N1919">
        <f t="shared" si="239"/>
        <v>3.1215019347924722</v>
      </c>
    </row>
    <row r="1920" spans="1:14" x14ac:dyDescent="0.3">
      <c r="A1920" s="1">
        <v>41485</v>
      </c>
      <c r="B1920">
        <v>16.93</v>
      </c>
      <c r="D1920">
        <f t="shared" si="232"/>
        <v>2</v>
      </c>
      <c r="E1920" s="1">
        <f t="shared" si="233"/>
        <v>41478</v>
      </c>
      <c r="F1920" s="1">
        <f t="shared" si="234"/>
        <v>41477</v>
      </c>
      <c r="G1920" s="1">
        <f t="shared" si="235"/>
        <v>41476</v>
      </c>
      <c r="H1920" s="1">
        <f t="shared" si="236"/>
        <v>41475</v>
      </c>
      <c r="I1920" s="2">
        <f>IF(SUMIFS($B$2:$B$3564,$A$2:$A$3564,"="&amp;E1920)=0,IF(SUMIFS($B$2:$B$3564,$A$2:$A$3564,"="&amp;F1920)=0,IF(SUMIFS($B$2:$B$3564,$A$2:$A$3564,"="&amp;G1920)=0,SUMIFS($B$2:$B$3564,$A$2:$A$3564,"="&amp;H1920),SUMIFS($B$2:$B$3564,$A$2:$A$3564,"="&amp;G1920)),SUMIFS($B$2:$B$3564,$A$2:$A$3564,"="&amp;F1920)),SUMIFS($B$2:$B$3564,$A$2:$A$3564,"="&amp;E1920))</f>
        <v>16.34</v>
      </c>
      <c r="K1920" s="2">
        <f>SUMIFS($J$2:$J$3564,$A$2:$A$3564,"&gt;"&amp;E1920,$A$2:$A$3564,"&lt;="&amp;A1920)</f>
        <v>0</v>
      </c>
      <c r="L1920" s="2">
        <f t="shared" si="237"/>
        <v>0</v>
      </c>
      <c r="M1920" s="2">
        <f t="shared" si="238"/>
        <v>1</v>
      </c>
      <c r="N1920">
        <f t="shared" si="239"/>
        <v>3.5471106713187024</v>
      </c>
    </row>
    <row r="1921" spans="1:14" x14ac:dyDescent="0.3">
      <c r="A1921" s="1">
        <v>41486</v>
      </c>
      <c r="B1921">
        <v>16.97</v>
      </c>
      <c r="D1921">
        <f t="shared" si="232"/>
        <v>3</v>
      </c>
      <c r="E1921" s="1">
        <f t="shared" si="233"/>
        <v>41479</v>
      </c>
      <c r="F1921" s="1">
        <f t="shared" si="234"/>
        <v>41478</v>
      </c>
      <c r="G1921" s="1">
        <f t="shared" si="235"/>
        <v>41477</v>
      </c>
      <c r="H1921" s="1">
        <f t="shared" si="236"/>
        <v>41476</v>
      </c>
      <c r="I1921" s="2">
        <f>IF(SUMIFS($B$2:$B$3564,$A$2:$A$3564,"="&amp;E1921)=0,IF(SUMIFS($B$2:$B$3564,$A$2:$A$3564,"="&amp;F1921)=0,IF(SUMIFS($B$2:$B$3564,$A$2:$A$3564,"="&amp;G1921)=0,SUMIFS($B$2:$B$3564,$A$2:$A$3564,"="&amp;H1921),SUMIFS($B$2:$B$3564,$A$2:$A$3564,"="&amp;G1921)),SUMIFS($B$2:$B$3564,$A$2:$A$3564,"="&amp;F1921)),SUMIFS($B$2:$B$3564,$A$2:$A$3564,"="&amp;E1921))</f>
        <v>16.14</v>
      </c>
      <c r="K1921" s="2">
        <f>SUMIFS($J$2:$J$3564,$A$2:$A$3564,"&gt;"&amp;E1921,$A$2:$A$3564,"&lt;="&amp;A1921)</f>
        <v>0</v>
      </c>
      <c r="L1921" s="2">
        <f t="shared" si="237"/>
        <v>0</v>
      </c>
      <c r="M1921" s="2">
        <f t="shared" si="238"/>
        <v>1</v>
      </c>
      <c r="N1921">
        <f t="shared" si="239"/>
        <v>5.0146416404332035</v>
      </c>
    </row>
    <row r="1922" spans="1:14" x14ac:dyDescent="0.3">
      <c r="A1922" s="1">
        <v>41487</v>
      </c>
      <c r="B1922">
        <v>16.829999999999998</v>
      </c>
      <c r="D1922">
        <f t="shared" si="232"/>
        <v>4</v>
      </c>
      <c r="E1922" s="1">
        <f t="shared" si="233"/>
        <v>41480</v>
      </c>
      <c r="F1922" s="1">
        <f t="shared" si="234"/>
        <v>41479</v>
      </c>
      <c r="G1922" s="1">
        <f t="shared" si="235"/>
        <v>41478</v>
      </c>
      <c r="H1922" s="1">
        <f t="shared" si="236"/>
        <v>41477</v>
      </c>
      <c r="I1922" s="2">
        <f>IF(SUMIFS($B$2:$B$3564,$A$2:$A$3564,"="&amp;E1922)=0,IF(SUMIFS($B$2:$B$3564,$A$2:$A$3564,"="&amp;F1922)=0,IF(SUMIFS($B$2:$B$3564,$A$2:$A$3564,"="&amp;G1922)=0,SUMIFS($B$2:$B$3564,$A$2:$A$3564,"="&amp;H1922),SUMIFS($B$2:$B$3564,$A$2:$A$3564,"="&amp;G1922)),SUMIFS($B$2:$B$3564,$A$2:$A$3564,"="&amp;F1922)),SUMIFS($B$2:$B$3564,$A$2:$A$3564,"="&amp;E1922))</f>
        <v>16.39</v>
      </c>
      <c r="K1922" s="2">
        <f>SUMIFS($J$2:$J$3564,$A$2:$A$3564,"&gt;"&amp;E1922,$A$2:$A$3564,"&lt;="&amp;A1922)</f>
        <v>0</v>
      </c>
      <c r="L1922" s="2">
        <f t="shared" si="237"/>
        <v>0</v>
      </c>
      <c r="M1922" s="2">
        <f t="shared" si="238"/>
        <v>1</v>
      </c>
      <c r="N1922">
        <f t="shared" si="239"/>
        <v>2.6491615446976287</v>
      </c>
    </row>
    <row r="1923" spans="1:14" x14ac:dyDescent="0.3">
      <c r="A1923" s="1">
        <v>41488</v>
      </c>
      <c r="B1923">
        <v>16.79</v>
      </c>
      <c r="D1923">
        <f t="shared" ref="D1923:D1986" si="240">WEEKDAY(A1923,2)</f>
        <v>5</v>
      </c>
      <c r="E1923" s="1">
        <f t="shared" si="233"/>
        <v>41481</v>
      </c>
      <c r="F1923" s="1">
        <f t="shared" si="234"/>
        <v>41480</v>
      </c>
      <c r="G1923" s="1">
        <f t="shared" si="235"/>
        <v>41479</v>
      </c>
      <c r="H1923" s="1">
        <f t="shared" si="236"/>
        <v>41478</v>
      </c>
      <c r="I1923" s="2">
        <f>IF(SUMIFS($B$2:$B$3564,$A$2:$A$3564,"="&amp;E1923)=0,IF(SUMIFS($B$2:$B$3564,$A$2:$A$3564,"="&amp;F1923)=0,IF(SUMIFS($B$2:$B$3564,$A$2:$A$3564,"="&amp;G1923)=0,SUMIFS($B$2:$B$3564,$A$2:$A$3564,"="&amp;H1923),SUMIFS($B$2:$B$3564,$A$2:$A$3564,"="&amp;G1923)),SUMIFS($B$2:$B$3564,$A$2:$A$3564,"="&amp;F1923)),SUMIFS($B$2:$B$3564,$A$2:$A$3564,"="&amp;E1923))</f>
        <v>16.47</v>
      </c>
      <c r="K1923" s="2">
        <f>SUMIFS($J$2:$J$3564,$A$2:$A$3564,"&gt;"&amp;E1923,$A$2:$A$3564,"&lt;="&amp;A1923)</f>
        <v>0</v>
      </c>
      <c r="L1923" s="2">
        <f t="shared" si="237"/>
        <v>0</v>
      </c>
      <c r="M1923" s="2">
        <f t="shared" si="238"/>
        <v>1</v>
      </c>
      <c r="N1923">
        <f t="shared" si="239"/>
        <v>1.9242926899900543</v>
      </c>
    </row>
    <row r="1924" spans="1:14" x14ac:dyDescent="0.3">
      <c r="A1924" s="1">
        <v>41491</v>
      </c>
      <c r="B1924">
        <v>16.559999999999999</v>
      </c>
      <c r="D1924">
        <f t="shared" si="240"/>
        <v>1</v>
      </c>
      <c r="E1924" s="1">
        <f t="shared" si="233"/>
        <v>41484</v>
      </c>
      <c r="F1924" s="1">
        <f t="shared" si="234"/>
        <v>41483</v>
      </c>
      <c r="G1924" s="1">
        <f t="shared" si="235"/>
        <v>41482</v>
      </c>
      <c r="H1924" s="1">
        <f t="shared" si="236"/>
        <v>41481</v>
      </c>
      <c r="I1924" s="2">
        <f>IF(SUMIFS($B$2:$B$3564,$A$2:$A$3564,"="&amp;E1924)=0,IF(SUMIFS($B$2:$B$3564,$A$2:$A$3564,"="&amp;F1924)=0,IF(SUMIFS($B$2:$B$3564,$A$2:$A$3564,"="&amp;G1924)=0,SUMIFS($B$2:$B$3564,$A$2:$A$3564,"="&amp;H1924),SUMIFS($B$2:$B$3564,$A$2:$A$3564,"="&amp;G1924)),SUMIFS($B$2:$B$3564,$A$2:$A$3564,"="&amp;F1924)),SUMIFS($B$2:$B$3564,$A$2:$A$3564,"="&amp;E1924))</f>
        <v>16.920000000000002</v>
      </c>
      <c r="K1924" s="2">
        <f>SUMIFS($J$2:$J$3564,$A$2:$A$3564,"&gt;"&amp;E1924,$A$2:$A$3564,"&lt;="&amp;A1924)</f>
        <v>0</v>
      </c>
      <c r="L1924" s="2">
        <f t="shared" si="237"/>
        <v>0</v>
      </c>
      <c r="M1924" s="2">
        <f t="shared" si="238"/>
        <v>1</v>
      </c>
      <c r="N1924">
        <f t="shared" si="239"/>
        <v>-2.1506205220963732</v>
      </c>
    </row>
    <row r="1925" spans="1:14" x14ac:dyDescent="0.3">
      <c r="A1925" s="1">
        <v>41492</v>
      </c>
      <c r="B1925">
        <v>16.55</v>
      </c>
      <c r="D1925">
        <f t="shared" si="240"/>
        <v>2</v>
      </c>
      <c r="E1925" s="1">
        <f t="shared" si="233"/>
        <v>41485</v>
      </c>
      <c r="F1925" s="1">
        <f t="shared" si="234"/>
        <v>41484</v>
      </c>
      <c r="G1925" s="1">
        <f t="shared" si="235"/>
        <v>41483</v>
      </c>
      <c r="H1925" s="1">
        <f t="shared" si="236"/>
        <v>41482</v>
      </c>
      <c r="I1925" s="2">
        <f>IF(SUMIFS($B$2:$B$3564,$A$2:$A$3564,"="&amp;E1925)=0,IF(SUMIFS($B$2:$B$3564,$A$2:$A$3564,"="&amp;F1925)=0,IF(SUMIFS($B$2:$B$3564,$A$2:$A$3564,"="&amp;G1925)=0,SUMIFS($B$2:$B$3564,$A$2:$A$3564,"="&amp;H1925),SUMIFS($B$2:$B$3564,$A$2:$A$3564,"="&amp;G1925)),SUMIFS($B$2:$B$3564,$A$2:$A$3564,"="&amp;F1925)),SUMIFS($B$2:$B$3564,$A$2:$A$3564,"="&amp;E1925))</f>
        <v>16.93</v>
      </c>
      <c r="K1925" s="2">
        <f>SUMIFS($J$2:$J$3564,$A$2:$A$3564,"&gt;"&amp;E1925,$A$2:$A$3564,"&lt;="&amp;A1925)</f>
        <v>0</v>
      </c>
      <c r="L1925" s="2">
        <f t="shared" si="237"/>
        <v>0</v>
      </c>
      <c r="M1925" s="2">
        <f t="shared" si="238"/>
        <v>1</v>
      </c>
      <c r="N1925">
        <f t="shared" si="239"/>
        <v>-2.2701094321971991</v>
      </c>
    </row>
    <row r="1926" spans="1:14" x14ac:dyDescent="0.3">
      <c r="A1926" s="1">
        <v>41493</v>
      </c>
      <c r="B1926">
        <v>16.78</v>
      </c>
      <c r="D1926">
        <f t="shared" si="240"/>
        <v>3</v>
      </c>
      <c r="E1926" s="1">
        <f t="shared" si="233"/>
        <v>41486</v>
      </c>
      <c r="F1926" s="1">
        <f t="shared" si="234"/>
        <v>41485</v>
      </c>
      <c r="G1926" s="1">
        <f t="shared" si="235"/>
        <v>41484</v>
      </c>
      <c r="H1926" s="1">
        <f t="shared" si="236"/>
        <v>41483</v>
      </c>
      <c r="I1926" s="2">
        <f>IF(SUMIFS($B$2:$B$3564,$A$2:$A$3564,"="&amp;E1926)=0,IF(SUMIFS($B$2:$B$3564,$A$2:$A$3564,"="&amp;F1926)=0,IF(SUMIFS($B$2:$B$3564,$A$2:$A$3564,"="&amp;G1926)=0,SUMIFS($B$2:$B$3564,$A$2:$A$3564,"="&amp;H1926),SUMIFS($B$2:$B$3564,$A$2:$A$3564,"="&amp;G1926)),SUMIFS($B$2:$B$3564,$A$2:$A$3564,"="&amp;F1926)),SUMIFS($B$2:$B$3564,$A$2:$A$3564,"="&amp;E1926))</f>
        <v>16.97</v>
      </c>
      <c r="K1926" s="2">
        <f>SUMIFS($J$2:$J$3564,$A$2:$A$3564,"&gt;"&amp;E1926,$A$2:$A$3564,"&lt;="&amp;A1926)</f>
        <v>0</v>
      </c>
      <c r="L1926" s="2">
        <f t="shared" si="237"/>
        <v>0</v>
      </c>
      <c r="M1926" s="2">
        <f t="shared" si="238"/>
        <v>1</v>
      </c>
      <c r="N1926">
        <f t="shared" si="239"/>
        <v>-1.125937820707464</v>
      </c>
    </row>
    <row r="1927" spans="1:14" x14ac:dyDescent="0.3">
      <c r="A1927" s="1">
        <v>41494</v>
      </c>
      <c r="B1927">
        <v>16.82</v>
      </c>
      <c r="D1927">
        <f t="shared" si="240"/>
        <v>4</v>
      </c>
      <c r="E1927" s="1">
        <f t="shared" si="233"/>
        <v>41487</v>
      </c>
      <c r="F1927" s="1">
        <f t="shared" si="234"/>
        <v>41486</v>
      </c>
      <c r="G1927" s="1">
        <f t="shared" si="235"/>
        <v>41485</v>
      </c>
      <c r="H1927" s="1">
        <f t="shared" si="236"/>
        <v>41484</v>
      </c>
      <c r="I1927" s="2">
        <f>IF(SUMIFS($B$2:$B$3564,$A$2:$A$3564,"="&amp;E1927)=0,IF(SUMIFS($B$2:$B$3564,$A$2:$A$3564,"="&amp;F1927)=0,IF(SUMIFS($B$2:$B$3564,$A$2:$A$3564,"="&amp;G1927)=0,SUMIFS($B$2:$B$3564,$A$2:$A$3564,"="&amp;H1927),SUMIFS($B$2:$B$3564,$A$2:$A$3564,"="&amp;G1927)),SUMIFS($B$2:$B$3564,$A$2:$A$3564,"="&amp;F1927)),SUMIFS($B$2:$B$3564,$A$2:$A$3564,"="&amp;E1927))</f>
        <v>16.829999999999998</v>
      </c>
      <c r="K1927" s="2">
        <f>SUMIFS($J$2:$J$3564,$A$2:$A$3564,"&gt;"&amp;E1927,$A$2:$A$3564,"&lt;="&amp;A1927)</f>
        <v>0</v>
      </c>
      <c r="L1927" s="2">
        <f t="shared" si="237"/>
        <v>0</v>
      </c>
      <c r="M1927" s="2">
        <f t="shared" si="238"/>
        <v>1</v>
      </c>
      <c r="N1927">
        <f t="shared" si="239"/>
        <v>-5.9435365791250992E-2</v>
      </c>
    </row>
    <row r="1928" spans="1:14" x14ac:dyDescent="0.3">
      <c r="A1928" s="1">
        <v>41495</v>
      </c>
      <c r="B1928">
        <v>16.98</v>
      </c>
      <c r="D1928">
        <f t="shared" si="240"/>
        <v>5</v>
      </c>
      <c r="E1928" s="1">
        <f t="shared" ref="E1928:E1991" si="241">A1928-7</f>
        <v>41488</v>
      </c>
      <c r="F1928" s="1">
        <f t="shared" si="234"/>
        <v>41487</v>
      </c>
      <c r="G1928" s="1">
        <f t="shared" si="235"/>
        <v>41486</v>
      </c>
      <c r="H1928" s="1">
        <f t="shared" si="236"/>
        <v>41485</v>
      </c>
      <c r="I1928" s="2">
        <f>IF(SUMIFS($B$2:$B$3564,$A$2:$A$3564,"="&amp;E1928)=0,IF(SUMIFS($B$2:$B$3564,$A$2:$A$3564,"="&amp;F1928)=0,IF(SUMIFS($B$2:$B$3564,$A$2:$A$3564,"="&amp;G1928)=0,SUMIFS($B$2:$B$3564,$A$2:$A$3564,"="&amp;H1928),SUMIFS($B$2:$B$3564,$A$2:$A$3564,"="&amp;G1928)),SUMIFS($B$2:$B$3564,$A$2:$A$3564,"="&amp;F1928)),SUMIFS($B$2:$B$3564,$A$2:$A$3564,"="&amp;E1928))</f>
        <v>16.79</v>
      </c>
      <c r="K1928" s="2">
        <f>SUMIFS($J$2:$J$3564,$A$2:$A$3564,"&gt;"&amp;E1928,$A$2:$A$3564,"&lt;="&amp;A1928)</f>
        <v>0</v>
      </c>
      <c r="L1928" s="2">
        <f t="shared" si="237"/>
        <v>0</v>
      </c>
      <c r="M1928" s="2">
        <f t="shared" si="238"/>
        <v>1</v>
      </c>
      <c r="N1928">
        <f t="shared" si="239"/>
        <v>1.1252709793751832</v>
      </c>
    </row>
    <row r="1929" spans="1:14" x14ac:dyDescent="0.3">
      <c r="A1929" s="1">
        <v>41498</v>
      </c>
      <c r="B1929">
        <v>17.16</v>
      </c>
      <c r="D1929">
        <f t="shared" si="240"/>
        <v>1</v>
      </c>
      <c r="E1929" s="1">
        <f t="shared" si="241"/>
        <v>41491</v>
      </c>
      <c r="F1929" s="1">
        <f t="shared" ref="F1929:F1992" si="242">E1929-1</f>
        <v>41490</v>
      </c>
      <c r="G1929" s="1">
        <f t="shared" ref="G1929:G1992" si="243">E1929-2</f>
        <v>41489</v>
      </c>
      <c r="H1929" s="1">
        <f t="shared" ref="H1929:H1992" si="244">E1929-3</f>
        <v>41488</v>
      </c>
      <c r="I1929" s="2">
        <f>IF(SUMIFS($B$2:$B$3564,$A$2:$A$3564,"="&amp;E1929)=0,IF(SUMIFS($B$2:$B$3564,$A$2:$A$3564,"="&amp;F1929)=0,IF(SUMIFS($B$2:$B$3564,$A$2:$A$3564,"="&amp;G1929)=0,SUMIFS($B$2:$B$3564,$A$2:$A$3564,"="&amp;H1929),SUMIFS($B$2:$B$3564,$A$2:$A$3564,"="&amp;G1929)),SUMIFS($B$2:$B$3564,$A$2:$A$3564,"="&amp;F1929)),SUMIFS($B$2:$B$3564,$A$2:$A$3564,"="&amp;E1929))</f>
        <v>16.559999999999999</v>
      </c>
      <c r="K1929" s="2">
        <f>SUMIFS($J$2:$J$3564,$A$2:$A$3564,"&gt;"&amp;E1929,$A$2:$A$3564,"&lt;="&amp;A1929)</f>
        <v>0</v>
      </c>
      <c r="L1929" s="2">
        <f t="shared" si="237"/>
        <v>0</v>
      </c>
      <c r="M1929" s="2">
        <f t="shared" si="238"/>
        <v>1</v>
      </c>
      <c r="N1929">
        <f t="shared" si="239"/>
        <v>3.559094510270274</v>
      </c>
    </row>
    <row r="1930" spans="1:14" x14ac:dyDescent="0.3">
      <c r="A1930" s="1">
        <v>41499</v>
      </c>
      <c r="B1930">
        <v>17.25</v>
      </c>
      <c r="D1930">
        <f t="shared" si="240"/>
        <v>2</v>
      </c>
      <c r="E1930" s="1">
        <f t="shared" si="241"/>
        <v>41492</v>
      </c>
      <c r="F1930" s="1">
        <f t="shared" si="242"/>
        <v>41491</v>
      </c>
      <c r="G1930" s="1">
        <f t="shared" si="243"/>
        <v>41490</v>
      </c>
      <c r="H1930" s="1">
        <f t="shared" si="244"/>
        <v>41489</v>
      </c>
      <c r="I1930" s="2">
        <f>IF(SUMIFS($B$2:$B$3564,$A$2:$A$3564,"="&amp;E1930)=0,IF(SUMIFS($B$2:$B$3564,$A$2:$A$3564,"="&amp;F1930)=0,IF(SUMIFS($B$2:$B$3564,$A$2:$A$3564,"="&amp;G1930)=0,SUMIFS($B$2:$B$3564,$A$2:$A$3564,"="&amp;H1930),SUMIFS($B$2:$B$3564,$A$2:$A$3564,"="&amp;G1930)),SUMIFS($B$2:$B$3564,$A$2:$A$3564,"="&amp;F1930)),SUMIFS($B$2:$B$3564,$A$2:$A$3564,"="&amp;E1930))</f>
        <v>16.55</v>
      </c>
      <c r="K1930" s="2">
        <f>SUMIFS($J$2:$J$3564,$A$2:$A$3564,"&gt;"&amp;E1930,$A$2:$A$3564,"&lt;="&amp;A1930)</f>
        <v>0</v>
      </c>
      <c r="L1930" s="2">
        <f t="shared" ref="L1930:L1993" si="245">IF(K1930&lt;&gt;0,LOOKUP(K1930,C1924:C1930,B1924:B1930),0)</f>
        <v>0</v>
      </c>
      <c r="M1930" s="2">
        <f t="shared" ref="M1930:M1993" si="246">IF(K1930&lt;&gt;0,L1930/K1930,1)</f>
        <v>1</v>
      </c>
      <c r="N1930">
        <f t="shared" ref="N1930:N1993" si="247">LN(B1930*M1930/I1930)*100</f>
        <v>4.142604165429673</v>
      </c>
    </row>
    <row r="1931" spans="1:14" x14ac:dyDescent="0.3">
      <c r="A1931" s="1">
        <v>41500</v>
      </c>
      <c r="B1931">
        <v>17.25</v>
      </c>
      <c r="D1931">
        <f t="shared" si="240"/>
        <v>3</v>
      </c>
      <c r="E1931" s="1">
        <f t="shared" si="241"/>
        <v>41493</v>
      </c>
      <c r="F1931" s="1">
        <f t="shared" si="242"/>
        <v>41492</v>
      </c>
      <c r="G1931" s="1">
        <f t="shared" si="243"/>
        <v>41491</v>
      </c>
      <c r="H1931" s="1">
        <f t="shared" si="244"/>
        <v>41490</v>
      </c>
      <c r="I1931" s="2">
        <f>IF(SUMIFS($B$2:$B$3564,$A$2:$A$3564,"="&amp;E1931)=0,IF(SUMIFS($B$2:$B$3564,$A$2:$A$3564,"="&amp;F1931)=0,IF(SUMIFS($B$2:$B$3564,$A$2:$A$3564,"="&amp;G1931)=0,SUMIFS($B$2:$B$3564,$A$2:$A$3564,"="&amp;H1931),SUMIFS($B$2:$B$3564,$A$2:$A$3564,"="&amp;G1931)),SUMIFS($B$2:$B$3564,$A$2:$A$3564,"="&amp;F1931)),SUMIFS($B$2:$B$3564,$A$2:$A$3564,"="&amp;E1931))</f>
        <v>16.78</v>
      </c>
      <c r="K1931" s="2">
        <f>SUMIFS($J$2:$J$3564,$A$2:$A$3564,"&gt;"&amp;E1931,$A$2:$A$3564,"&lt;="&amp;A1931)</f>
        <v>0</v>
      </c>
      <c r="L1931" s="2">
        <f t="shared" si="245"/>
        <v>0</v>
      </c>
      <c r="M1931" s="2">
        <f t="shared" si="246"/>
        <v>1</v>
      </c>
      <c r="N1931">
        <f t="shared" si="247"/>
        <v>2.7624442438308567</v>
      </c>
    </row>
    <row r="1932" spans="1:14" x14ac:dyDescent="0.3">
      <c r="A1932" s="1">
        <v>41501</v>
      </c>
      <c r="B1932">
        <v>17.190000000000001</v>
      </c>
      <c r="D1932">
        <f t="shared" si="240"/>
        <v>4</v>
      </c>
      <c r="E1932" s="1">
        <f t="shared" si="241"/>
        <v>41494</v>
      </c>
      <c r="F1932" s="1">
        <f t="shared" si="242"/>
        <v>41493</v>
      </c>
      <c r="G1932" s="1">
        <f t="shared" si="243"/>
        <v>41492</v>
      </c>
      <c r="H1932" s="1">
        <f t="shared" si="244"/>
        <v>41491</v>
      </c>
      <c r="I1932" s="2">
        <f>IF(SUMIFS($B$2:$B$3564,$A$2:$A$3564,"="&amp;E1932)=0,IF(SUMIFS($B$2:$B$3564,$A$2:$A$3564,"="&amp;F1932)=0,IF(SUMIFS($B$2:$B$3564,$A$2:$A$3564,"="&amp;G1932)=0,SUMIFS($B$2:$B$3564,$A$2:$A$3564,"="&amp;H1932),SUMIFS($B$2:$B$3564,$A$2:$A$3564,"="&amp;G1932)),SUMIFS($B$2:$B$3564,$A$2:$A$3564,"="&amp;F1932)),SUMIFS($B$2:$B$3564,$A$2:$A$3564,"="&amp;E1932))</f>
        <v>16.82</v>
      </c>
      <c r="K1932" s="2">
        <f>SUMIFS($J$2:$J$3564,$A$2:$A$3564,"&gt;"&amp;E1932,$A$2:$A$3564,"&lt;="&amp;A1932)</f>
        <v>0</v>
      </c>
      <c r="L1932" s="2">
        <f t="shared" si="245"/>
        <v>0</v>
      </c>
      <c r="M1932" s="2">
        <f t="shared" si="246"/>
        <v>1</v>
      </c>
      <c r="N1932">
        <f t="shared" si="247"/>
        <v>2.1759164849955974</v>
      </c>
    </row>
    <row r="1933" spans="1:14" x14ac:dyDescent="0.3">
      <c r="A1933" s="1">
        <v>41502</v>
      </c>
      <c r="B1933">
        <v>16.940000000000001</v>
      </c>
      <c r="D1933">
        <f t="shared" si="240"/>
        <v>5</v>
      </c>
      <c r="E1933" s="1">
        <f t="shared" si="241"/>
        <v>41495</v>
      </c>
      <c r="F1933" s="1">
        <f t="shared" si="242"/>
        <v>41494</v>
      </c>
      <c r="G1933" s="1">
        <f t="shared" si="243"/>
        <v>41493</v>
      </c>
      <c r="H1933" s="1">
        <f t="shared" si="244"/>
        <v>41492</v>
      </c>
      <c r="I1933" s="2">
        <f>IF(SUMIFS($B$2:$B$3564,$A$2:$A$3564,"="&amp;E1933)=0,IF(SUMIFS($B$2:$B$3564,$A$2:$A$3564,"="&amp;F1933)=0,IF(SUMIFS($B$2:$B$3564,$A$2:$A$3564,"="&amp;G1933)=0,SUMIFS($B$2:$B$3564,$A$2:$A$3564,"="&amp;H1933),SUMIFS($B$2:$B$3564,$A$2:$A$3564,"="&amp;G1933)),SUMIFS($B$2:$B$3564,$A$2:$A$3564,"="&amp;F1933)),SUMIFS($B$2:$B$3564,$A$2:$A$3564,"="&amp;E1933))</f>
        <v>16.98</v>
      </c>
      <c r="K1933" s="2">
        <f>SUMIFS($J$2:$J$3564,$A$2:$A$3564,"&gt;"&amp;E1933,$A$2:$A$3564,"&lt;="&amp;A1933)</f>
        <v>0</v>
      </c>
      <c r="L1933" s="2">
        <f t="shared" si="245"/>
        <v>0</v>
      </c>
      <c r="M1933" s="2">
        <f t="shared" si="246"/>
        <v>1</v>
      </c>
      <c r="N1933">
        <f t="shared" si="247"/>
        <v>-0.23584916592928282</v>
      </c>
    </row>
    <row r="1934" spans="1:14" x14ac:dyDescent="0.3">
      <c r="A1934" s="1">
        <v>41505</v>
      </c>
      <c r="B1934">
        <v>16.53</v>
      </c>
      <c r="D1934">
        <f t="shared" si="240"/>
        <v>1</v>
      </c>
      <c r="E1934" s="1">
        <f t="shared" si="241"/>
        <v>41498</v>
      </c>
      <c r="F1934" s="1">
        <f t="shared" si="242"/>
        <v>41497</v>
      </c>
      <c r="G1934" s="1">
        <f t="shared" si="243"/>
        <v>41496</v>
      </c>
      <c r="H1934" s="1">
        <f t="shared" si="244"/>
        <v>41495</v>
      </c>
      <c r="I1934" s="2">
        <f>IF(SUMIFS($B$2:$B$3564,$A$2:$A$3564,"="&amp;E1934)=0,IF(SUMIFS($B$2:$B$3564,$A$2:$A$3564,"="&amp;F1934)=0,IF(SUMIFS($B$2:$B$3564,$A$2:$A$3564,"="&amp;G1934)=0,SUMIFS($B$2:$B$3564,$A$2:$A$3564,"="&amp;H1934),SUMIFS($B$2:$B$3564,$A$2:$A$3564,"="&amp;G1934)),SUMIFS($B$2:$B$3564,$A$2:$A$3564,"="&amp;F1934)),SUMIFS($B$2:$B$3564,$A$2:$A$3564,"="&amp;E1934))</f>
        <v>17.16</v>
      </c>
      <c r="K1934" s="2">
        <f>SUMIFS($J$2:$J$3564,$A$2:$A$3564,"&gt;"&amp;E1934,$A$2:$A$3564,"&lt;="&amp;A1934)</f>
        <v>0</v>
      </c>
      <c r="L1934" s="2">
        <f t="shared" si="245"/>
        <v>0</v>
      </c>
      <c r="M1934" s="2">
        <f t="shared" si="246"/>
        <v>1</v>
      </c>
      <c r="N1934">
        <f t="shared" si="247"/>
        <v>-3.7404182226883362</v>
      </c>
    </row>
    <row r="1935" spans="1:14" x14ac:dyDescent="0.3">
      <c r="A1935" s="1">
        <v>41506</v>
      </c>
      <c r="B1935">
        <v>16.47</v>
      </c>
      <c r="D1935">
        <f t="shared" si="240"/>
        <v>2</v>
      </c>
      <c r="E1935" s="1">
        <f t="shared" si="241"/>
        <v>41499</v>
      </c>
      <c r="F1935" s="1">
        <f t="shared" si="242"/>
        <v>41498</v>
      </c>
      <c r="G1935" s="1">
        <f t="shared" si="243"/>
        <v>41497</v>
      </c>
      <c r="H1935" s="1">
        <f t="shared" si="244"/>
        <v>41496</v>
      </c>
      <c r="I1935" s="2">
        <f>IF(SUMIFS($B$2:$B$3564,$A$2:$A$3564,"="&amp;E1935)=0,IF(SUMIFS($B$2:$B$3564,$A$2:$A$3564,"="&amp;F1935)=0,IF(SUMIFS($B$2:$B$3564,$A$2:$A$3564,"="&amp;G1935)=0,SUMIFS($B$2:$B$3564,$A$2:$A$3564,"="&amp;H1935),SUMIFS($B$2:$B$3564,$A$2:$A$3564,"="&amp;G1935)),SUMIFS($B$2:$B$3564,$A$2:$A$3564,"="&amp;F1935)),SUMIFS($B$2:$B$3564,$A$2:$A$3564,"="&amp;E1935))</f>
        <v>17.25</v>
      </c>
      <c r="K1935" s="2">
        <f>SUMIFS($J$2:$J$3564,$A$2:$A$3564,"&gt;"&amp;E1935,$A$2:$A$3564,"&lt;="&amp;A1935)</f>
        <v>0</v>
      </c>
      <c r="L1935" s="2">
        <f t="shared" si="245"/>
        <v>0</v>
      </c>
      <c r="M1935" s="2">
        <f t="shared" si="246"/>
        <v>1</v>
      </c>
      <c r="N1935">
        <f t="shared" si="247"/>
        <v>-4.6271599287819862</v>
      </c>
    </row>
    <row r="1936" spans="1:14" x14ac:dyDescent="0.3">
      <c r="A1936" s="1">
        <v>41507</v>
      </c>
      <c r="B1936">
        <v>16.32</v>
      </c>
      <c r="D1936">
        <f t="shared" si="240"/>
        <v>3</v>
      </c>
      <c r="E1936" s="1">
        <f t="shared" si="241"/>
        <v>41500</v>
      </c>
      <c r="F1936" s="1">
        <f t="shared" si="242"/>
        <v>41499</v>
      </c>
      <c r="G1936" s="1">
        <f t="shared" si="243"/>
        <v>41498</v>
      </c>
      <c r="H1936" s="1">
        <f t="shared" si="244"/>
        <v>41497</v>
      </c>
      <c r="I1936" s="2">
        <f>IF(SUMIFS($B$2:$B$3564,$A$2:$A$3564,"="&amp;E1936)=0,IF(SUMIFS($B$2:$B$3564,$A$2:$A$3564,"="&amp;F1936)=0,IF(SUMIFS($B$2:$B$3564,$A$2:$A$3564,"="&amp;G1936)=0,SUMIFS($B$2:$B$3564,$A$2:$A$3564,"="&amp;H1936),SUMIFS($B$2:$B$3564,$A$2:$A$3564,"="&amp;G1936)),SUMIFS($B$2:$B$3564,$A$2:$A$3564,"="&amp;F1936)),SUMIFS($B$2:$B$3564,$A$2:$A$3564,"="&amp;E1936))</f>
        <v>17.25</v>
      </c>
      <c r="K1936" s="2">
        <f>SUMIFS($J$2:$J$3564,$A$2:$A$3564,"&gt;"&amp;E1936,$A$2:$A$3564,"&lt;="&amp;A1936)</f>
        <v>0</v>
      </c>
      <c r="L1936" s="2">
        <f t="shared" si="245"/>
        <v>0</v>
      </c>
      <c r="M1936" s="2">
        <f t="shared" si="246"/>
        <v>1</v>
      </c>
      <c r="N1936">
        <f t="shared" si="247"/>
        <v>-5.5420793941407815</v>
      </c>
    </row>
    <row r="1937" spans="1:14" x14ac:dyDescent="0.3">
      <c r="A1937" s="1">
        <v>41508</v>
      </c>
      <c r="B1937">
        <v>16.28</v>
      </c>
      <c r="D1937">
        <f t="shared" si="240"/>
        <v>4</v>
      </c>
      <c r="E1937" s="1">
        <f t="shared" si="241"/>
        <v>41501</v>
      </c>
      <c r="F1937" s="1">
        <f t="shared" si="242"/>
        <v>41500</v>
      </c>
      <c r="G1937" s="1">
        <f t="shared" si="243"/>
        <v>41499</v>
      </c>
      <c r="H1937" s="1">
        <f t="shared" si="244"/>
        <v>41498</v>
      </c>
      <c r="I1937" s="2">
        <f>IF(SUMIFS($B$2:$B$3564,$A$2:$A$3564,"="&amp;E1937)=0,IF(SUMIFS($B$2:$B$3564,$A$2:$A$3564,"="&amp;F1937)=0,IF(SUMIFS($B$2:$B$3564,$A$2:$A$3564,"="&amp;G1937)=0,SUMIFS($B$2:$B$3564,$A$2:$A$3564,"="&amp;H1937),SUMIFS($B$2:$B$3564,$A$2:$A$3564,"="&amp;G1937)),SUMIFS($B$2:$B$3564,$A$2:$A$3564,"="&amp;F1937)),SUMIFS($B$2:$B$3564,$A$2:$A$3564,"="&amp;E1937))</f>
        <v>17.190000000000001</v>
      </c>
      <c r="K1937" s="2">
        <f>SUMIFS($J$2:$J$3564,$A$2:$A$3564,"&gt;"&amp;E1937,$A$2:$A$3564,"&lt;="&amp;A1937)</f>
        <v>0</v>
      </c>
      <c r="L1937" s="2">
        <f t="shared" si="245"/>
        <v>0</v>
      </c>
      <c r="M1937" s="2">
        <f t="shared" si="246"/>
        <v>1</v>
      </c>
      <c r="N1937">
        <f t="shared" si="247"/>
        <v>-5.4390458820363703</v>
      </c>
    </row>
    <row r="1938" spans="1:14" x14ac:dyDescent="0.3">
      <c r="A1938" s="1">
        <v>41509</v>
      </c>
      <c r="B1938">
        <v>16.47</v>
      </c>
      <c r="D1938">
        <f t="shared" si="240"/>
        <v>5</v>
      </c>
      <c r="E1938" s="1">
        <f t="shared" si="241"/>
        <v>41502</v>
      </c>
      <c r="F1938" s="1">
        <f t="shared" si="242"/>
        <v>41501</v>
      </c>
      <c r="G1938" s="1">
        <f t="shared" si="243"/>
        <v>41500</v>
      </c>
      <c r="H1938" s="1">
        <f t="shared" si="244"/>
        <v>41499</v>
      </c>
      <c r="I1938" s="2">
        <f>IF(SUMIFS($B$2:$B$3564,$A$2:$A$3564,"="&amp;E1938)=0,IF(SUMIFS($B$2:$B$3564,$A$2:$A$3564,"="&amp;F1938)=0,IF(SUMIFS($B$2:$B$3564,$A$2:$A$3564,"="&amp;G1938)=0,SUMIFS($B$2:$B$3564,$A$2:$A$3564,"="&amp;H1938),SUMIFS($B$2:$B$3564,$A$2:$A$3564,"="&amp;G1938)),SUMIFS($B$2:$B$3564,$A$2:$A$3564,"="&amp;F1938)),SUMIFS($B$2:$B$3564,$A$2:$A$3564,"="&amp;E1938))</f>
        <v>16.940000000000001</v>
      </c>
      <c r="K1938" s="2">
        <f>SUMIFS($J$2:$J$3564,$A$2:$A$3564,"&gt;"&amp;E1938,$A$2:$A$3564,"&lt;="&amp;A1938)</f>
        <v>0</v>
      </c>
      <c r="L1938" s="2">
        <f t="shared" si="245"/>
        <v>0</v>
      </c>
      <c r="M1938" s="2">
        <f t="shared" si="246"/>
        <v>1</v>
      </c>
      <c r="N1938">
        <f t="shared" si="247"/>
        <v>-2.813714503435953</v>
      </c>
    </row>
    <row r="1939" spans="1:14" x14ac:dyDescent="0.3">
      <c r="A1939" s="1">
        <v>41512</v>
      </c>
      <c r="B1939">
        <v>16.61</v>
      </c>
      <c r="D1939">
        <f t="shared" si="240"/>
        <v>1</v>
      </c>
      <c r="E1939" s="1">
        <f t="shared" si="241"/>
        <v>41505</v>
      </c>
      <c r="F1939" s="1">
        <f t="shared" si="242"/>
        <v>41504</v>
      </c>
      <c r="G1939" s="1">
        <f t="shared" si="243"/>
        <v>41503</v>
      </c>
      <c r="H1939" s="1">
        <f t="shared" si="244"/>
        <v>41502</v>
      </c>
      <c r="I1939" s="2">
        <f>IF(SUMIFS($B$2:$B$3564,$A$2:$A$3564,"="&amp;E1939)=0,IF(SUMIFS($B$2:$B$3564,$A$2:$A$3564,"="&amp;F1939)=0,IF(SUMIFS($B$2:$B$3564,$A$2:$A$3564,"="&amp;G1939)=0,SUMIFS($B$2:$B$3564,$A$2:$A$3564,"="&amp;H1939),SUMIFS($B$2:$B$3564,$A$2:$A$3564,"="&amp;G1939)),SUMIFS($B$2:$B$3564,$A$2:$A$3564,"="&amp;F1939)),SUMIFS($B$2:$B$3564,$A$2:$A$3564,"="&amp;E1939))</f>
        <v>16.53</v>
      </c>
      <c r="K1939" s="2">
        <f>SUMIFS($J$2:$J$3564,$A$2:$A$3564,"&gt;"&amp;E1939,$A$2:$A$3564,"&lt;="&amp;A1939)</f>
        <v>0</v>
      </c>
      <c r="L1939" s="2">
        <f t="shared" si="245"/>
        <v>0</v>
      </c>
      <c r="M1939" s="2">
        <f t="shared" si="246"/>
        <v>1</v>
      </c>
      <c r="N1939">
        <f t="shared" si="247"/>
        <v>0.48280117922705723</v>
      </c>
    </row>
    <row r="1940" spans="1:14" x14ac:dyDescent="0.3">
      <c r="A1940" s="1">
        <v>41513</v>
      </c>
      <c r="B1940">
        <v>16.46</v>
      </c>
      <c r="D1940">
        <f t="shared" si="240"/>
        <v>2</v>
      </c>
      <c r="E1940" s="1">
        <f t="shared" si="241"/>
        <v>41506</v>
      </c>
      <c r="F1940" s="1">
        <f t="shared" si="242"/>
        <v>41505</v>
      </c>
      <c r="G1940" s="1">
        <f t="shared" si="243"/>
        <v>41504</v>
      </c>
      <c r="H1940" s="1">
        <f t="shared" si="244"/>
        <v>41503</v>
      </c>
      <c r="I1940" s="2">
        <f>IF(SUMIFS($B$2:$B$3564,$A$2:$A$3564,"="&amp;E1940)=0,IF(SUMIFS($B$2:$B$3564,$A$2:$A$3564,"="&amp;F1940)=0,IF(SUMIFS($B$2:$B$3564,$A$2:$A$3564,"="&amp;G1940)=0,SUMIFS($B$2:$B$3564,$A$2:$A$3564,"="&amp;H1940),SUMIFS($B$2:$B$3564,$A$2:$A$3564,"="&amp;G1940)),SUMIFS($B$2:$B$3564,$A$2:$A$3564,"="&amp;F1940)),SUMIFS($B$2:$B$3564,$A$2:$A$3564,"="&amp;E1940))</f>
        <v>16.47</v>
      </c>
      <c r="K1940" s="2">
        <f>SUMIFS($J$2:$J$3564,$A$2:$A$3564,"&gt;"&amp;E1940,$A$2:$A$3564,"&lt;="&amp;A1940)</f>
        <v>0</v>
      </c>
      <c r="L1940" s="2">
        <f t="shared" si="245"/>
        <v>0</v>
      </c>
      <c r="M1940" s="2">
        <f t="shared" si="246"/>
        <v>1</v>
      </c>
      <c r="N1940">
        <f t="shared" si="247"/>
        <v>-6.0734894062502945E-2</v>
      </c>
    </row>
    <row r="1941" spans="1:14" x14ac:dyDescent="0.3">
      <c r="A1941" s="1">
        <v>41514</v>
      </c>
      <c r="B1941">
        <v>16.440000000000001</v>
      </c>
      <c r="D1941">
        <f t="shared" si="240"/>
        <v>3</v>
      </c>
      <c r="E1941" s="1">
        <f t="shared" si="241"/>
        <v>41507</v>
      </c>
      <c r="F1941" s="1">
        <f t="shared" si="242"/>
        <v>41506</v>
      </c>
      <c r="G1941" s="1">
        <f t="shared" si="243"/>
        <v>41505</v>
      </c>
      <c r="H1941" s="1">
        <f t="shared" si="244"/>
        <v>41504</v>
      </c>
      <c r="I1941" s="2">
        <f>IF(SUMIFS($B$2:$B$3564,$A$2:$A$3564,"="&amp;E1941)=0,IF(SUMIFS($B$2:$B$3564,$A$2:$A$3564,"="&amp;F1941)=0,IF(SUMIFS($B$2:$B$3564,$A$2:$A$3564,"="&amp;G1941)=0,SUMIFS($B$2:$B$3564,$A$2:$A$3564,"="&amp;H1941),SUMIFS($B$2:$B$3564,$A$2:$A$3564,"="&amp;G1941)),SUMIFS($B$2:$B$3564,$A$2:$A$3564,"="&amp;F1941)),SUMIFS($B$2:$B$3564,$A$2:$A$3564,"="&amp;E1941))</f>
        <v>16.32</v>
      </c>
      <c r="K1941" s="2">
        <f>SUMIFS($J$2:$J$3564,$A$2:$A$3564,"&gt;"&amp;E1941,$A$2:$A$3564,"&lt;="&amp;A1941)</f>
        <v>0</v>
      </c>
      <c r="L1941" s="2">
        <f t="shared" si="245"/>
        <v>0</v>
      </c>
      <c r="M1941" s="2">
        <f t="shared" si="246"/>
        <v>1</v>
      </c>
      <c r="N1941">
        <f t="shared" si="247"/>
        <v>0.73260400920728808</v>
      </c>
    </row>
    <row r="1942" spans="1:14" x14ac:dyDescent="0.3">
      <c r="A1942" s="1">
        <v>41515</v>
      </c>
      <c r="B1942">
        <v>16.37</v>
      </c>
      <c r="D1942">
        <f t="shared" si="240"/>
        <v>4</v>
      </c>
      <c r="E1942" s="1">
        <f t="shared" si="241"/>
        <v>41508</v>
      </c>
      <c r="F1942" s="1">
        <f t="shared" si="242"/>
        <v>41507</v>
      </c>
      <c r="G1942" s="1">
        <f t="shared" si="243"/>
        <v>41506</v>
      </c>
      <c r="H1942" s="1">
        <f t="shared" si="244"/>
        <v>41505</v>
      </c>
      <c r="I1942" s="2">
        <f>IF(SUMIFS($B$2:$B$3564,$A$2:$A$3564,"="&amp;E1942)=0,IF(SUMIFS($B$2:$B$3564,$A$2:$A$3564,"="&amp;F1942)=0,IF(SUMIFS($B$2:$B$3564,$A$2:$A$3564,"="&amp;G1942)=0,SUMIFS($B$2:$B$3564,$A$2:$A$3564,"="&amp;H1942),SUMIFS($B$2:$B$3564,$A$2:$A$3564,"="&amp;G1942)),SUMIFS($B$2:$B$3564,$A$2:$A$3564,"="&amp;F1942)),SUMIFS($B$2:$B$3564,$A$2:$A$3564,"="&amp;E1942))</f>
        <v>16.28</v>
      </c>
      <c r="K1942" s="2">
        <f>SUMIFS($J$2:$J$3564,$A$2:$A$3564,"&gt;"&amp;E1942,$A$2:$A$3564,"&lt;="&amp;A1942)</f>
        <v>0</v>
      </c>
      <c r="L1942" s="2">
        <f t="shared" si="245"/>
        <v>0</v>
      </c>
      <c r="M1942" s="2">
        <f t="shared" si="246"/>
        <v>1</v>
      </c>
      <c r="N1942">
        <f t="shared" si="247"/>
        <v>0.55130308086491897</v>
      </c>
    </row>
    <row r="1943" spans="1:14" x14ac:dyDescent="0.3">
      <c r="A1943" s="1">
        <v>41516</v>
      </c>
      <c r="B1943">
        <v>16.34</v>
      </c>
      <c r="D1943">
        <f t="shared" si="240"/>
        <v>5</v>
      </c>
      <c r="E1943" s="1">
        <f t="shared" si="241"/>
        <v>41509</v>
      </c>
      <c r="F1943" s="1">
        <f t="shared" si="242"/>
        <v>41508</v>
      </c>
      <c r="G1943" s="1">
        <f t="shared" si="243"/>
        <v>41507</v>
      </c>
      <c r="H1943" s="1">
        <f t="shared" si="244"/>
        <v>41506</v>
      </c>
      <c r="I1943" s="2">
        <f>IF(SUMIFS($B$2:$B$3564,$A$2:$A$3564,"="&amp;E1943)=0,IF(SUMIFS($B$2:$B$3564,$A$2:$A$3564,"="&amp;F1943)=0,IF(SUMIFS($B$2:$B$3564,$A$2:$A$3564,"="&amp;G1943)=0,SUMIFS($B$2:$B$3564,$A$2:$A$3564,"="&amp;H1943),SUMIFS($B$2:$B$3564,$A$2:$A$3564,"="&amp;G1943)),SUMIFS($B$2:$B$3564,$A$2:$A$3564,"="&amp;F1943)),SUMIFS($B$2:$B$3564,$A$2:$A$3564,"="&amp;E1943))</f>
        <v>16.47</v>
      </c>
      <c r="K1943" s="2">
        <f>SUMIFS($J$2:$J$3564,$A$2:$A$3564,"&gt;"&amp;E1943,$A$2:$A$3564,"&lt;="&amp;A1943)</f>
        <v>0</v>
      </c>
      <c r="L1943" s="2">
        <f t="shared" si="245"/>
        <v>0</v>
      </c>
      <c r="M1943" s="2">
        <f t="shared" si="246"/>
        <v>1</v>
      </c>
      <c r="N1943">
        <f t="shared" si="247"/>
        <v>-0.79244547576921143</v>
      </c>
    </row>
    <row r="1944" spans="1:14" x14ac:dyDescent="0.3">
      <c r="A1944" s="1">
        <v>41520</v>
      </c>
      <c r="B1944">
        <v>16.47</v>
      </c>
      <c r="D1944">
        <f t="shared" si="240"/>
        <v>2</v>
      </c>
      <c r="E1944" s="1">
        <f t="shared" si="241"/>
        <v>41513</v>
      </c>
      <c r="F1944" s="1">
        <f t="shared" si="242"/>
        <v>41512</v>
      </c>
      <c r="G1944" s="1">
        <f t="shared" si="243"/>
        <v>41511</v>
      </c>
      <c r="H1944" s="1">
        <f t="shared" si="244"/>
        <v>41510</v>
      </c>
      <c r="I1944" s="2">
        <f>IF(SUMIFS($B$2:$B$3564,$A$2:$A$3564,"="&amp;E1944)=0,IF(SUMIFS($B$2:$B$3564,$A$2:$A$3564,"="&amp;F1944)=0,IF(SUMIFS($B$2:$B$3564,$A$2:$A$3564,"="&amp;G1944)=0,SUMIFS($B$2:$B$3564,$A$2:$A$3564,"="&amp;H1944),SUMIFS($B$2:$B$3564,$A$2:$A$3564,"="&amp;G1944)),SUMIFS($B$2:$B$3564,$A$2:$A$3564,"="&amp;F1944)),SUMIFS($B$2:$B$3564,$A$2:$A$3564,"="&amp;E1944))</f>
        <v>16.46</v>
      </c>
      <c r="K1944" s="2">
        <f>SUMIFS($J$2:$J$3564,$A$2:$A$3564,"&gt;"&amp;E1944,$A$2:$A$3564,"&lt;="&amp;A1944)</f>
        <v>0</v>
      </c>
      <c r="L1944" s="2">
        <f t="shared" si="245"/>
        <v>0</v>
      </c>
      <c r="M1944" s="2">
        <f t="shared" si="246"/>
        <v>1</v>
      </c>
      <c r="N1944">
        <f t="shared" si="247"/>
        <v>6.073489406250264E-2</v>
      </c>
    </row>
    <row r="1945" spans="1:14" x14ac:dyDescent="0.3">
      <c r="A1945" s="1">
        <v>41521</v>
      </c>
      <c r="B1945">
        <v>16.38</v>
      </c>
      <c r="D1945">
        <f t="shared" si="240"/>
        <v>3</v>
      </c>
      <c r="E1945" s="1">
        <f t="shared" si="241"/>
        <v>41514</v>
      </c>
      <c r="F1945" s="1">
        <f t="shared" si="242"/>
        <v>41513</v>
      </c>
      <c r="G1945" s="1">
        <f t="shared" si="243"/>
        <v>41512</v>
      </c>
      <c r="H1945" s="1">
        <f t="shared" si="244"/>
        <v>41511</v>
      </c>
      <c r="I1945" s="2">
        <f>IF(SUMIFS($B$2:$B$3564,$A$2:$A$3564,"="&amp;E1945)=0,IF(SUMIFS($B$2:$B$3564,$A$2:$A$3564,"="&amp;F1945)=0,IF(SUMIFS($B$2:$B$3564,$A$2:$A$3564,"="&amp;G1945)=0,SUMIFS($B$2:$B$3564,$A$2:$A$3564,"="&amp;H1945),SUMIFS($B$2:$B$3564,$A$2:$A$3564,"="&amp;G1945)),SUMIFS($B$2:$B$3564,$A$2:$A$3564,"="&amp;F1945)),SUMIFS($B$2:$B$3564,$A$2:$A$3564,"="&amp;E1945))</f>
        <v>16.440000000000001</v>
      </c>
      <c r="K1945" s="2">
        <f>SUMIFS($J$2:$J$3564,$A$2:$A$3564,"&gt;"&amp;E1945,$A$2:$A$3564,"&lt;="&amp;A1945)</f>
        <v>0</v>
      </c>
      <c r="L1945" s="2">
        <f t="shared" si="245"/>
        <v>0</v>
      </c>
      <c r="M1945" s="2">
        <f t="shared" si="246"/>
        <v>1</v>
      </c>
      <c r="N1945">
        <f t="shared" si="247"/>
        <v>-0.36563112031106548</v>
      </c>
    </row>
    <row r="1946" spans="1:14" x14ac:dyDescent="0.3">
      <c r="A1946" s="1">
        <v>41522</v>
      </c>
      <c r="B1946">
        <v>16.510000000000002</v>
      </c>
      <c r="D1946">
        <f t="shared" si="240"/>
        <v>4</v>
      </c>
      <c r="E1946" s="1">
        <f t="shared" si="241"/>
        <v>41515</v>
      </c>
      <c r="F1946" s="1">
        <f t="shared" si="242"/>
        <v>41514</v>
      </c>
      <c r="G1946" s="1">
        <f t="shared" si="243"/>
        <v>41513</v>
      </c>
      <c r="H1946" s="1">
        <f t="shared" si="244"/>
        <v>41512</v>
      </c>
      <c r="I1946" s="2">
        <f>IF(SUMIFS($B$2:$B$3564,$A$2:$A$3564,"="&amp;E1946)=0,IF(SUMIFS($B$2:$B$3564,$A$2:$A$3564,"="&amp;F1946)=0,IF(SUMIFS($B$2:$B$3564,$A$2:$A$3564,"="&amp;G1946)=0,SUMIFS($B$2:$B$3564,$A$2:$A$3564,"="&amp;H1946),SUMIFS($B$2:$B$3564,$A$2:$A$3564,"="&amp;G1946)),SUMIFS($B$2:$B$3564,$A$2:$A$3564,"="&amp;F1946)),SUMIFS($B$2:$B$3564,$A$2:$A$3564,"="&amp;E1946))</f>
        <v>16.37</v>
      </c>
      <c r="K1946" s="2">
        <f>SUMIFS($J$2:$J$3564,$A$2:$A$3564,"&gt;"&amp;E1946,$A$2:$A$3564,"&lt;="&amp;A1946)</f>
        <v>0</v>
      </c>
      <c r="L1946" s="2">
        <f t="shared" si="245"/>
        <v>0</v>
      </c>
      <c r="M1946" s="2">
        <f t="shared" si="246"/>
        <v>1</v>
      </c>
      <c r="N1946">
        <f t="shared" si="247"/>
        <v>0.85158665489932095</v>
      </c>
    </row>
    <row r="1947" spans="1:14" x14ac:dyDescent="0.3">
      <c r="A1947" s="1">
        <v>41523</v>
      </c>
      <c r="B1947">
        <v>16.79</v>
      </c>
      <c r="D1947">
        <f t="shared" si="240"/>
        <v>5</v>
      </c>
      <c r="E1947" s="1">
        <f t="shared" si="241"/>
        <v>41516</v>
      </c>
      <c r="F1947" s="1">
        <f t="shared" si="242"/>
        <v>41515</v>
      </c>
      <c r="G1947" s="1">
        <f t="shared" si="243"/>
        <v>41514</v>
      </c>
      <c r="H1947" s="1">
        <f t="shared" si="244"/>
        <v>41513</v>
      </c>
      <c r="I1947" s="2">
        <f>IF(SUMIFS($B$2:$B$3564,$A$2:$A$3564,"="&amp;E1947)=0,IF(SUMIFS($B$2:$B$3564,$A$2:$A$3564,"="&amp;F1947)=0,IF(SUMIFS($B$2:$B$3564,$A$2:$A$3564,"="&amp;G1947)=0,SUMIFS($B$2:$B$3564,$A$2:$A$3564,"="&amp;H1947),SUMIFS($B$2:$B$3564,$A$2:$A$3564,"="&amp;G1947)),SUMIFS($B$2:$B$3564,$A$2:$A$3564,"="&amp;F1947)),SUMIFS($B$2:$B$3564,$A$2:$A$3564,"="&amp;E1947))</f>
        <v>16.34</v>
      </c>
      <c r="K1947" s="2">
        <f>SUMIFS($J$2:$J$3564,$A$2:$A$3564,"&gt;"&amp;E1947,$A$2:$A$3564,"&lt;="&amp;A1947)</f>
        <v>0</v>
      </c>
      <c r="L1947" s="2">
        <f t="shared" si="245"/>
        <v>0</v>
      </c>
      <c r="M1947" s="2">
        <f t="shared" si="246"/>
        <v>1</v>
      </c>
      <c r="N1947">
        <f t="shared" si="247"/>
        <v>2.7167381657592551</v>
      </c>
    </row>
    <row r="1948" spans="1:14" x14ac:dyDescent="0.3">
      <c r="A1948" s="1">
        <v>41526</v>
      </c>
      <c r="B1948">
        <v>17.010000000000002</v>
      </c>
      <c r="C1948">
        <v>17.489999999999998</v>
      </c>
      <c r="D1948">
        <f t="shared" si="240"/>
        <v>1</v>
      </c>
      <c r="E1948" s="1">
        <f t="shared" si="241"/>
        <v>41519</v>
      </c>
      <c r="F1948" s="1">
        <f t="shared" si="242"/>
        <v>41518</v>
      </c>
      <c r="G1948" s="1">
        <f t="shared" si="243"/>
        <v>41517</v>
      </c>
      <c r="H1948" s="1">
        <f t="shared" si="244"/>
        <v>41516</v>
      </c>
      <c r="I1948" s="2">
        <f>IF(SUMIFS($B$2:$B$3564,$A$2:$A$3564,"="&amp;E1948)=0,IF(SUMIFS($B$2:$B$3564,$A$2:$A$3564,"="&amp;F1948)=0,IF(SUMIFS($B$2:$B$3564,$A$2:$A$3564,"="&amp;G1948)=0,SUMIFS($B$2:$B$3564,$A$2:$A$3564,"="&amp;H1948),SUMIFS($B$2:$B$3564,$A$2:$A$3564,"="&amp;G1948)),SUMIFS($B$2:$B$3564,$A$2:$A$3564,"="&amp;F1948)),SUMIFS($B$2:$B$3564,$A$2:$A$3564,"="&amp;E1948))</f>
        <v>16.34</v>
      </c>
      <c r="K1948" s="2">
        <f>SUMIFS($J$2:$J$3564,$A$2:$A$3564,"&gt;"&amp;E1948,$A$2:$A$3564,"&lt;="&amp;A1948)</f>
        <v>0</v>
      </c>
      <c r="L1948" s="2">
        <f t="shared" si="245"/>
        <v>0</v>
      </c>
      <c r="M1948" s="2">
        <f t="shared" si="246"/>
        <v>1</v>
      </c>
      <c r="N1948">
        <f t="shared" si="247"/>
        <v>4.0185316975913707</v>
      </c>
    </row>
    <row r="1949" spans="1:14" x14ac:dyDescent="0.3">
      <c r="A1949" s="1">
        <v>41527</v>
      </c>
      <c r="B1949">
        <v>17.63</v>
      </c>
      <c r="D1949">
        <f t="shared" si="240"/>
        <v>2</v>
      </c>
      <c r="E1949" s="1">
        <f t="shared" si="241"/>
        <v>41520</v>
      </c>
      <c r="F1949" s="1">
        <f t="shared" si="242"/>
        <v>41519</v>
      </c>
      <c r="G1949" s="1">
        <f t="shared" si="243"/>
        <v>41518</v>
      </c>
      <c r="H1949" s="1">
        <f t="shared" si="244"/>
        <v>41517</v>
      </c>
      <c r="I1949" s="2">
        <f>IF(SUMIFS($B$2:$B$3564,$A$2:$A$3564,"="&amp;E1949)=0,IF(SUMIFS($B$2:$B$3564,$A$2:$A$3564,"="&amp;F1949)=0,IF(SUMIFS($B$2:$B$3564,$A$2:$A$3564,"="&amp;G1949)=0,SUMIFS($B$2:$B$3564,$A$2:$A$3564,"="&amp;H1949),SUMIFS($B$2:$B$3564,$A$2:$A$3564,"="&amp;G1949)),SUMIFS($B$2:$B$3564,$A$2:$A$3564,"="&amp;F1949)),SUMIFS($B$2:$B$3564,$A$2:$A$3564,"="&amp;E1949))</f>
        <v>16.47</v>
      </c>
      <c r="J1949">
        <v>17.489999999999998</v>
      </c>
      <c r="K1949" s="2">
        <f>SUMIFS($J$2:$J$3564,$A$2:$A$3564,"&gt;"&amp;E1949,$A$2:$A$3564,"&lt;="&amp;A1949)</f>
        <v>17.489999999999998</v>
      </c>
      <c r="L1949" s="2">
        <f t="shared" si="245"/>
        <v>17.010000000000002</v>
      </c>
      <c r="M1949" s="2">
        <f t="shared" si="246"/>
        <v>0.97255574614065199</v>
      </c>
      <c r="N1949">
        <f t="shared" si="247"/>
        <v>4.0233569597489725</v>
      </c>
    </row>
    <row r="1950" spans="1:14" x14ac:dyDescent="0.3">
      <c r="A1950" s="1">
        <v>41528</v>
      </c>
      <c r="B1950">
        <v>17.64</v>
      </c>
      <c r="D1950">
        <f t="shared" si="240"/>
        <v>3</v>
      </c>
      <c r="E1950" s="1">
        <f t="shared" si="241"/>
        <v>41521</v>
      </c>
      <c r="F1950" s="1">
        <f t="shared" si="242"/>
        <v>41520</v>
      </c>
      <c r="G1950" s="1">
        <f t="shared" si="243"/>
        <v>41519</v>
      </c>
      <c r="H1950" s="1">
        <f t="shared" si="244"/>
        <v>41518</v>
      </c>
      <c r="I1950" s="2">
        <f>IF(SUMIFS($B$2:$B$3564,$A$2:$A$3564,"="&amp;E1950)=0,IF(SUMIFS($B$2:$B$3564,$A$2:$A$3564,"="&amp;F1950)=0,IF(SUMIFS($B$2:$B$3564,$A$2:$A$3564,"="&amp;G1950)=0,SUMIFS($B$2:$B$3564,$A$2:$A$3564,"="&amp;H1950),SUMIFS($B$2:$B$3564,$A$2:$A$3564,"="&amp;G1950)),SUMIFS($B$2:$B$3564,$A$2:$A$3564,"="&amp;F1950)),SUMIFS($B$2:$B$3564,$A$2:$A$3564,"="&amp;E1950))</f>
        <v>16.38</v>
      </c>
      <c r="K1950" s="2">
        <f>SUMIFS($J$2:$J$3564,$A$2:$A$3564,"&gt;"&amp;E1950,$A$2:$A$3564,"&lt;="&amp;A1950)</f>
        <v>17.489999999999998</v>
      </c>
      <c r="L1950" s="2">
        <f t="shared" si="245"/>
        <v>17.010000000000002</v>
      </c>
      <c r="M1950" s="2">
        <f t="shared" si="246"/>
        <v>0.97255574614065199</v>
      </c>
      <c r="N1950">
        <f t="shared" si="247"/>
        <v>4.6280089530981847</v>
      </c>
    </row>
    <row r="1951" spans="1:14" x14ac:dyDescent="0.3">
      <c r="A1951" s="1">
        <v>41529</v>
      </c>
      <c r="B1951">
        <v>17.73</v>
      </c>
      <c r="D1951">
        <f t="shared" si="240"/>
        <v>4</v>
      </c>
      <c r="E1951" s="1">
        <f t="shared" si="241"/>
        <v>41522</v>
      </c>
      <c r="F1951" s="1">
        <f t="shared" si="242"/>
        <v>41521</v>
      </c>
      <c r="G1951" s="1">
        <f t="shared" si="243"/>
        <v>41520</v>
      </c>
      <c r="H1951" s="1">
        <f t="shared" si="244"/>
        <v>41519</v>
      </c>
      <c r="I1951" s="2">
        <f>IF(SUMIFS($B$2:$B$3564,$A$2:$A$3564,"="&amp;E1951)=0,IF(SUMIFS($B$2:$B$3564,$A$2:$A$3564,"="&amp;F1951)=0,IF(SUMIFS($B$2:$B$3564,$A$2:$A$3564,"="&amp;G1951)=0,SUMIFS($B$2:$B$3564,$A$2:$A$3564,"="&amp;H1951),SUMIFS($B$2:$B$3564,$A$2:$A$3564,"="&amp;G1951)),SUMIFS($B$2:$B$3564,$A$2:$A$3564,"="&amp;F1951)),SUMIFS($B$2:$B$3564,$A$2:$A$3564,"="&amp;E1951))</f>
        <v>16.510000000000002</v>
      </c>
      <c r="K1951" s="2">
        <f>SUMIFS($J$2:$J$3564,$A$2:$A$3564,"&gt;"&amp;E1951,$A$2:$A$3564,"&lt;="&amp;A1951)</f>
        <v>17.489999999999998</v>
      </c>
      <c r="L1951" s="2">
        <f t="shared" si="245"/>
        <v>17.010000000000002</v>
      </c>
      <c r="M1951" s="2">
        <f t="shared" si="246"/>
        <v>0.97255574614065199</v>
      </c>
      <c r="N1951">
        <f t="shared" si="247"/>
        <v>4.3463979531339749</v>
      </c>
    </row>
    <row r="1952" spans="1:14" x14ac:dyDescent="0.3">
      <c r="A1952" s="1">
        <v>41530</v>
      </c>
      <c r="B1952">
        <v>17.68</v>
      </c>
      <c r="D1952">
        <f t="shared" si="240"/>
        <v>5</v>
      </c>
      <c r="E1952" s="1">
        <f t="shared" si="241"/>
        <v>41523</v>
      </c>
      <c r="F1952" s="1">
        <f t="shared" si="242"/>
        <v>41522</v>
      </c>
      <c r="G1952" s="1">
        <f t="shared" si="243"/>
        <v>41521</v>
      </c>
      <c r="H1952" s="1">
        <f t="shared" si="244"/>
        <v>41520</v>
      </c>
      <c r="I1952" s="2">
        <f>IF(SUMIFS($B$2:$B$3564,$A$2:$A$3564,"="&amp;E1952)=0,IF(SUMIFS($B$2:$B$3564,$A$2:$A$3564,"="&amp;F1952)=0,IF(SUMIFS($B$2:$B$3564,$A$2:$A$3564,"="&amp;G1952)=0,SUMIFS($B$2:$B$3564,$A$2:$A$3564,"="&amp;H1952),SUMIFS($B$2:$B$3564,$A$2:$A$3564,"="&amp;G1952)),SUMIFS($B$2:$B$3564,$A$2:$A$3564,"="&amp;F1952)),SUMIFS($B$2:$B$3564,$A$2:$A$3564,"="&amp;E1952))</f>
        <v>16.79</v>
      </c>
      <c r="K1952" s="2">
        <f>SUMIFS($J$2:$J$3564,$A$2:$A$3564,"&gt;"&amp;E1952,$A$2:$A$3564,"&lt;="&amp;A1952)</f>
        <v>17.489999999999998</v>
      </c>
      <c r="L1952" s="2">
        <f t="shared" si="245"/>
        <v>17.010000000000002</v>
      </c>
      <c r="M1952" s="2">
        <f t="shared" si="246"/>
        <v>0.97255574614065199</v>
      </c>
      <c r="N1952">
        <f t="shared" si="247"/>
        <v>2.3822703497307982</v>
      </c>
    </row>
    <row r="1953" spans="1:14" x14ac:dyDescent="0.3">
      <c r="A1953" s="1">
        <v>41533</v>
      </c>
      <c r="B1953">
        <v>17.53</v>
      </c>
      <c r="D1953">
        <f t="shared" si="240"/>
        <v>1</v>
      </c>
      <c r="E1953" s="1">
        <f t="shared" si="241"/>
        <v>41526</v>
      </c>
      <c r="F1953" s="1">
        <f t="shared" si="242"/>
        <v>41525</v>
      </c>
      <c r="G1953" s="1">
        <f t="shared" si="243"/>
        <v>41524</v>
      </c>
      <c r="H1953" s="1">
        <f t="shared" si="244"/>
        <v>41523</v>
      </c>
      <c r="I1953" s="2">
        <f>IF(SUMIFS($B$2:$B$3564,$A$2:$A$3564,"="&amp;E1953)=0,IF(SUMIFS($B$2:$B$3564,$A$2:$A$3564,"="&amp;F1953)=0,IF(SUMIFS($B$2:$B$3564,$A$2:$A$3564,"="&amp;G1953)=0,SUMIFS($B$2:$B$3564,$A$2:$A$3564,"="&amp;H1953),SUMIFS($B$2:$B$3564,$A$2:$A$3564,"="&amp;G1953)),SUMIFS($B$2:$B$3564,$A$2:$A$3564,"="&amp;F1953)),SUMIFS($B$2:$B$3564,$A$2:$A$3564,"="&amp;E1953))</f>
        <v>17.010000000000002</v>
      </c>
      <c r="K1953" s="2">
        <f>SUMIFS($J$2:$J$3564,$A$2:$A$3564,"&gt;"&amp;E1953,$A$2:$A$3564,"&lt;="&amp;A1953)</f>
        <v>17.489999999999998</v>
      </c>
      <c r="L1953" s="2">
        <f t="shared" si="245"/>
        <v>17.010000000000002</v>
      </c>
      <c r="M1953" s="2">
        <f t="shared" si="246"/>
        <v>0.97255574614065199</v>
      </c>
      <c r="N1953">
        <f t="shared" si="247"/>
        <v>0.22844099026326903</v>
      </c>
    </row>
    <row r="1954" spans="1:14" x14ac:dyDescent="0.3">
      <c r="A1954" s="1">
        <v>41534</v>
      </c>
      <c r="B1954">
        <v>17.399999999999999</v>
      </c>
      <c r="D1954">
        <f t="shared" si="240"/>
        <v>2</v>
      </c>
      <c r="E1954" s="1">
        <f t="shared" si="241"/>
        <v>41527</v>
      </c>
      <c r="F1954" s="1">
        <f t="shared" si="242"/>
        <v>41526</v>
      </c>
      <c r="G1954" s="1">
        <f t="shared" si="243"/>
        <v>41525</v>
      </c>
      <c r="H1954" s="1">
        <f t="shared" si="244"/>
        <v>41524</v>
      </c>
      <c r="I1954" s="2">
        <f>IF(SUMIFS($B$2:$B$3564,$A$2:$A$3564,"="&amp;E1954)=0,IF(SUMIFS($B$2:$B$3564,$A$2:$A$3564,"="&amp;F1954)=0,IF(SUMIFS($B$2:$B$3564,$A$2:$A$3564,"="&amp;G1954)=0,SUMIFS($B$2:$B$3564,$A$2:$A$3564,"="&amp;H1954),SUMIFS($B$2:$B$3564,$A$2:$A$3564,"="&amp;G1954)),SUMIFS($B$2:$B$3564,$A$2:$A$3564,"="&amp;F1954)),SUMIFS($B$2:$B$3564,$A$2:$A$3564,"="&amp;E1954))</f>
        <v>17.63</v>
      </c>
      <c r="K1954" s="2">
        <f>SUMIFS($J$2:$J$3564,$A$2:$A$3564,"&gt;"&amp;E1954,$A$2:$A$3564,"&lt;="&amp;A1954)</f>
        <v>0</v>
      </c>
      <c r="L1954" s="2">
        <f t="shared" si="245"/>
        <v>0</v>
      </c>
      <c r="M1954" s="2">
        <f t="shared" si="246"/>
        <v>1</v>
      </c>
      <c r="N1954">
        <f t="shared" si="247"/>
        <v>-1.3131790189295511</v>
      </c>
    </row>
    <row r="1955" spans="1:14" x14ac:dyDescent="0.3">
      <c r="A1955" s="1">
        <v>41535</v>
      </c>
      <c r="B1955">
        <v>17.48</v>
      </c>
      <c r="D1955">
        <f t="shared" si="240"/>
        <v>3</v>
      </c>
      <c r="E1955" s="1">
        <f t="shared" si="241"/>
        <v>41528</v>
      </c>
      <c r="F1955" s="1">
        <f t="shared" si="242"/>
        <v>41527</v>
      </c>
      <c r="G1955" s="1">
        <f t="shared" si="243"/>
        <v>41526</v>
      </c>
      <c r="H1955" s="1">
        <f t="shared" si="244"/>
        <v>41525</v>
      </c>
      <c r="I1955" s="2">
        <f>IF(SUMIFS($B$2:$B$3564,$A$2:$A$3564,"="&amp;E1955)=0,IF(SUMIFS($B$2:$B$3564,$A$2:$A$3564,"="&amp;F1955)=0,IF(SUMIFS($B$2:$B$3564,$A$2:$A$3564,"="&amp;G1955)=0,SUMIFS($B$2:$B$3564,$A$2:$A$3564,"="&amp;H1955),SUMIFS($B$2:$B$3564,$A$2:$A$3564,"="&amp;G1955)),SUMIFS($B$2:$B$3564,$A$2:$A$3564,"="&amp;F1955)),SUMIFS($B$2:$B$3564,$A$2:$A$3564,"="&amp;E1955))</f>
        <v>17.64</v>
      </c>
      <c r="K1955" s="2">
        <f>SUMIFS($J$2:$J$3564,$A$2:$A$3564,"&gt;"&amp;E1955,$A$2:$A$3564,"&lt;="&amp;A1955)</f>
        <v>0</v>
      </c>
      <c r="L1955" s="2">
        <f t="shared" si="245"/>
        <v>0</v>
      </c>
      <c r="M1955" s="2">
        <f t="shared" si="246"/>
        <v>1</v>
      </c>
      <c r="N1955">
        <f t="shared" si="247"/>
        <v>-0.91116803512558897</v>
      </c>
    </row>
    <row r="1956" spans="1:14" x14ac:dyDescent="0.3">
      <c r="A1956" s="1">
        <v>41536</v>
      </c>
      <c r="B1956">
        <v>17.739999999999998</v>
      </c>
      <c r="D1956">
        <f t="shared" si="240"/>
        <v>4</v>
      </c>
      <c r="E1956" s="1">
        <f t="shared" si="241"/>
        <v>41529</v>
      </c>
      <c r="F1956" s="1">
        <f t="shared" si="242"/>
        <v>41528</v>
      </c>
      <c r="G1956" s="1">
        <f t="shared" si="243"/>
        <v>41527</v>
      </c>
      <c r="H1956" s="1">
        <f t="shared" si="244"/>
        <v>41526</v>
      </c>
      <c r="I1956" s="2">
        <f>IF(SUMIFS($B$2:$B$3564,$A$2:$A$3564,"="&amp;E1956)=0,IF(SUMIFS($B$2:$B$3564,$A$2:$A$3564,"="&amp;F1956)=0,IF(SUMIFS($B$2:$B$3564,$A$2:$A$3564,"="&amp;G1956)=0,SUMIFS($B$2:$B$3564,$A$2:$A$3564,"="&amp;H1956),SUMIFS($B$2:$B$3564,$A$2:$A$3564,"="&amp;G1956)),SUMIFS($B$2:$B$3564,$A$2:$A$3564,"="&amp;F1956)),SUMIFS($B$2:$B$3564,$A$2:$A$3564,"="&amp;E1956))</f>
        <v>17.73</v>
      </c>
      <c r="K1956" s="2">
        <f>SUMIFS($J$2:$J$3564,$A$2:$A$3564,"&gt;"&amp;E1956,$A$2:$A$3564,"&lt;="&amp;A1956)</f>
        <v>0</v>
      </c>
      <c r="L1956" s="2">
        <f t="shared" si="245"/>
        <v>0</v>
      </c>
      <c r="M1956" s="2">
        <f t="shared" si="246"/>
        <v>1</v>
      </c>
      <c r="N1956">
        <f t="shared" si="247"/>
        <v>5.6385679531675163E-2</v>
      </c>
    </row>
    <row r="1957" spans="1:14" x14ac:dyDescent="0.3">
      <c r="A1957" s="1">
        <v>41537</v>
      </c>
      <c r="B1957">
        <v>17.739999999999998</v>
      </c>
      <c r="D1957">
        <f t="shared" si="240"/>
        <v>5</v>
      </c>
      <c r="E1957" s="1">
        <f t="shared" si="241"/>
        <v>41530</v>
      </c>
      <c r="F1957" s="1">
        <f t="shared" si="242"/>
        <v>41529</v>
      </c>
      <c r="G1957" s="1">
        <f t="shared" si="243"/>
        <v>41528</v>
      </c>
      <c r="H1957" s="1">
        <f t="shared" si="244"/>
        <v>41527</v>
      </c>
      <c r="I1957" s="2">
        <f>IF(SUMIFS($B$2:$B$3564,$A$2:$A$3564,"="&amp;E1957)=0,IF(SUMIFS($B$2:$B$3564,$A$2:$A$3564,"="&amp;F1957)=0,IF(SUMIFS($B$2:$B$3564,$A$2:$A$3564,"="&amp;G1957)=0,SUMIFS($B$2:$B$3564,$A$2:$A$3564,"="&amp;H1957),SUMIFS($B$2:$B$3564,$A$2:$A$3564,"="&amp;G1957)),SUMIFS($B$2:$B$3564,$A$2:$A$3564,"="&amp;F1957)),SUMIFS($B$2:$B$3564,$A$2:$A$3564,"="&amp;E1957))</f>
        <v>17.68</v>
      </c>
      <c r="K1957" s="2">
        <f>SUMIFS($J$2:$J$3564,$A$2:$A$3564,"&gt;"&amp;E1957,$A$2:$A$3564,"&lt;="&amp;A1957)</f>
        <v>0</v>
      </c>
      <c r="L1957" s="2">
        <f t="shared" si="245"/>
        <v>0</v>
      </c>
      <c r="M1957" s="2">
        <f t="shared" si="246"/>
        <v>1</v>
      </c>
      <c r="N1957">
        <f t="shared" si="247"/>
        <v>0.33879196719360433</v>
      </c>
    </row>
    <row r="1958" spans="1:14" x14ac:dyDescent="0.3">
      <c r="A1958" s="1">
        <v>41540</v>
      </c>
      <c r="B1958">
        <v>17.760000000000002</v>
      </c>
      <c r="D1958">
        <f t="shared" si="240"/>
        <v>1</v>
      </c>
      <c r="E1958" s="1">
        <f t="shared" si="241"/>
        <v>41533</v>
      </c>
      <c r="F1958" s="1">
        <f t="shared" si="242"/>
        <v>41532</v>
      </c>
      <c r="G1958" s="1">
        <f t="shared" si="243"/>
        <v>41531</v>
      </c>
      <c r="H1958" s="1">
        <f t="shared" si="244"/>
        <v>41530</v>
      </c>
      <c r="I1958" s="2">
        <f>IF(SUMIFS($B$2:$B$3564,$A$2:$A$3564,"="&amp;E1958)=0,IF(SUMIFS($B$2:$B$3564,$A$2:$A$3564,"="&amp;F1958)=0,IF(SUMIFS($B$2:$B$3564,$A$2:$A$3564,"="&amp;G1958)=0,SUMIFS($B$2:$B$3564,$A$2:$A$3564,"="&amp;H1958),SUMIFS($B$2:$B$3564,$A$2:$A$3564,"="&amp;G1958)),SUMIFS($B$2:$B$3564,$A$2:$A$3564,"="&amp;F1958)),SUMIFS($B$2:$B$3564,$A$2:$A$3564,"="&amp;E1958))</f>
        <v>17.53</v>
      </c>
      <c r="K1958" s="2">
        <f>SUMIFS($J$2:$J$3564,$A$2:$A$3564,"&gt;"&amp;E1958,$A$2:$A$3564,"&lt;="&amp;A1958)</f>
        <v>0</v>
      </c>
      <c r="L1958" s="2">
        <f t="shared" si="245"/>
        <v>0</v>
      </c>
      <c r="M1958" s="2">
        <f t="shared" si="246"/>
        <v>1</v>
      </c>
      <c r="N1958">
        <f t="shared" si="247"/>
        <v>1.3035038630880982</v>
      </c>
    </row>
    <row r="1959" spans="1:14" x14ac:dyDescent="0.3">
      <c r="A1959" s="1">
        <v>41541</v>
      </c>
      <c r="B1959">
        <v>17.93</v>
      </c>
      <c r="D1959">
        <f t="shared" si="240"/>
        <v>2</v>
      </c>
      <c r="E1959" s="1">
        <f t="shared" si="241"/>
        <v>41534</v>
      </c>
      <c r="F1959" s="1">
        <f t="shared" si="242"/>
        <v>41533</v>
      </c>
      <c r="G1959" s="1">
        <f t="shared" si="243"/>
        <v>41532</v>
      </c>
      <c r="H1959" s="1">
        <f t="shared" si="244"/>
        <v>41531</v>
      </c>
      <c r="I1959" s="2">
        <f>IF(SUMIFS($B$2:$B$3564,$A$2:$A$3564,"="&amp;E1959)=0,IF(SUMIFS($B$2:$B$3564,$A$2:$A$3564,"="&amp;F1959)=0,IF(SUMIFS($B$2:$B$3564,$A$2:$A$3564,"="&amp;G1959)=0,SUMIFS($B$2:$B$3564,$A$2:$A$3564,"="&amp;H1959),SUMIFS($B$2:$B$3564,$A$2:$A$3564,"="&amp;G1959)),SUMIFS($B$2:$B$3564,$A$2:$A$3564,"="&amp;F1959)),SUMIFS($B$2:$B$3564,$A$2:$A$3564,"="&amp;E1959))</f>
        <v>17.399999999999999</v>
      </c>
      <c r="K1959" s="2">
        <f>SUMIFS($J$2:$J$3564,$A$2:$A$3564,"&gt;"&amp;E1959,$A$2:$A$3564,"&lt;="&amp;A1959)</f>
        <v>0</v>
      </c>
      <c r="L1959" s="2">
        <f t="shared" si="245"/>
        <v>0</v>
      </c>
      <c r="M1959" s="2">
        <f t="shared" si="246"/>
        <v>1</v>
      </c>
      <c r="N1959">
        <f t="shared" si="247"/>
        <v>3.0005081396558135</v>
      </c>
    </row>
    <row r="1960" spans="1:14" x14ac:dyDescent="0.3">
      <c r="A1960" s="1">
        <v>41542</v>
      </c>
      <c r="B1960">
        <v>18.190000000000001</v>
      </c>
      <c r="D1960">
        <f t="shared" si="240"/>
        <v>3</v>
      </c>
      <c r="E1960" s="1">
        <f t="shared" si="241"/>
        <v>41535</v>
      </c>
      <c r="F1960" s="1">
        <f t="shared" si="242"/>
        <v>41534</v>
      </c>
      <c r="G1960" s="1">
        <f t="shared" si="243"/>
        <v>41533</v>
      </c>
      <c r="H1960" s="1">
        <f t="shared" si="244"/>
        <v>41532</v>
      </c>
      <c r="I1960" s="2">
        <f>IF(SUMIFS($B$2:$B$3564,$A$2:$A$3564,"="&amp;E1960)=0,IF(SUMIFS($B$2:$B$3564,$A$2:$A$3564,"="&amp;F1960)=0,IF(SUMIFS($B$2:$B$3564,$A$2:$A$3564,"="&amp;G1960)=0,SUMIFS($B$2:$B$3564,$A$2:$A$3564,"="&amp;H1960),SUMIFS($B$2:$B$3564,$A$2:$A$3564,"="&amp;G1960)),SUMIFS($B$2:$B$3564,$A$2:$A$3564,"="&amp;F1960)),SUMIFS($B$2:$B$3564,$A$2:$A$3564,"="&amp;E1960))</f>
        <v>17.48</v>
      </c>
      <c r="K1960" s="2">
        <f>SUMIFS($J$2:$J$3564,$A$2:$A$3564,"&gt;"&amp;E1960,$A$2:$A$3564,"&lt;="&amp;A1960)</f>
        <v>0</v>
      </c>
      <c r="L1960" s="2">
        <f t="shared" si="245"/>
        <v>0</v>
      </c>
      <c r="M1960" s="2">
        <f t="shared" si="246"/>
        <v>1</v>
      </c>
      <c r="N1960">
        <f t="shared" si="247"/>
        <v>3.9814622302641545</v>
      </c>
    </row>
    <row r="1961" spans="1:14" x14ac:dyDescent="0.3">
      <c r="A1961" s="1">
        <v>41543</v>
      </c>
      <c r="B1961">
        <v>18.190000000000001</v>
      </c>
      <c r="D1961">
        <f t="shared" si="240"/>
        <v>4</v>
      </c>
      <c r="E1961" s="1">
        <f t="shared" si="241"/>
        <v>41536</v>
      </c>
      <c r="F1961" s="1">
        <f t="shared" si="242"/>
        <v>41535</v>
      </c>
      <c r="G1961" s="1">
        <f t="shared" si="243"/>
        <v>41534</v>
      </c>
      <c r="H1961" s="1">
        <f t="shared" si="244"/>
        <v>41533</v>
      </c>
      <c r="I1961" s="2">
        <f>IF(SUMIFS($B$2:$B$3564,$A$2:$A$3564,"="&amp;E1961)=0,IF(SUMIFS($B$2:$B$3564,$A$2:$A$3564,"="&amp;F1961)=0,IF(SUMIFS($B$2:$B$3564,$A$2:$A$3564,"="&amp;G1961)=0,SUMIFS($B$2:$B$3564,$A$2:$A$3564,"="&amp;H1961),SUMIFS($B$2:$B$3564,$A$2:$A$3564,"="&amp;G1961)),SUMIFS($B$2:$B$3564,$A$2:$A$3564,"="&amp;F1961)),SUMIFS($B$2:$B$3564,$A$2:$A$3564,"="&amp;E1961))</f>
        <v>17.739999999999998</v>
      </c>
      <c r="K1961" s="2">
        <f>SUMIFS($J$2:$J$3564,$A$2:$A$3564,"&gt;"&amp;E1961,$A$2:$A$3564,"&lt;="&amp;A1961)</f>
        <v>0</v>
      </c>
      <c r="L1961" s="2">
        <f t="shared" si="245"/>
        <v>0</v>
      </c>
      <c r="M1961" s="2">
        <f t="shared" si="246"/>
        <v>1</v>
      </c>
      <c r="N1961">
        <f t="shared" si="247"/>
        <v>2.5050015648597559</v>
      </c>
    </row>
    <row r="1962" spans="1:14" x14ac:dyDescent="0.3">
      <c r="A1962" s="1">
        <v>41544</v>
      </c>
      <c r="B1962">
        <v>17.739999999999998</v>
      </c>
      <c r="D1962">
        <f t="shared" si="240"/>
        <v>5</v>
      </c>
      <c r="E1962" s="1">
        <f t="shared" si="241"/>
        <v>41537</v>
      </c>
      <c r="F1962" s="1">
        <f t="shared" si="242"/>
        <v>41536</v>
      </c>
      <c r="G1962" s="1">
        <f t="shared" si="243"/>
        <v>41535</v>
      </c>
      <c r="H1962" s="1">
        <f t="shared" si="244"/>
        <v>41534</v>
      </c>
      <c r="I1962" s="2">
        <f>IF(SUMIFS($B$2:$B$3564,$A$2:$A$3564,"="&amp;E1962)=0,IF(SUMIFS($B$2:$B$3564,$A$2:$A$3564,"="&amp;F1962)=0,IF(SUMIFS($B$2:$B$3564,$A$2:$A$3564,"="&amp;G1962)=0,SUMIFS($B$2:$B$3564,$A$2:$A$3564,"="&amp;H1962),SUMIFS($B$2:$B$3564,$A$2:$A$3564,"="&amp;G1962)),SUMIFS($B$2:$B$3564,$A$2:$A$3564,"="&amp;F1962)),SUMIFS($B$2:$B$3564,$A$2:$A$3564,"="&amp;E1962))</f>
        <v>17.739999999999998</v>
      </c>
      <c r="K1962" s="2">
        <f>SUMIFS($J$2:$J$3564,$A$2:$A$3564,"&gt;"&amp;E1962,$A$2:$A$3564,"&lt;="&amp;A1962)</f>
        <v>0</v>
      </c>
      <c r="L1962" s="2">
        <f t="shared" si="245"/>
        <v>0</v>
      </c>
      <c r="M1962" s="2">
        <f t="shared" si="246"/>
        <v>1</v>
      </c>
      <c r="N1962">
        <f t="shared" si="247"/>
        <v>0</v>
      </c>
    </row>
    <row r="1963" spans="1:14" x14ac:dyDescent="0.3">
      <c r="A1963" s="1">
        <v>41547</v>
      </c>
      <c r="B1963">
        <v>18.14</v>
      </c>
      <c r="D1963">
        <f t="shared" si="240"/>
        <v>1</v>
      </c>
      <c r="E1963" s="1">
        <f t="shared" si="241"/>
        <v>41540</v>
      </c>
      <c r="F1963" s="1">
        <f t="shared" si="242"/>
        <v>41539</v>
      </c>
      <c r="G1963" s="1">
        <f t="shared" si="243"/>
        <v>41538</v>
      </c>
      <c r="H1963" s="1">
        <f t="shared" si="244"/>
        <v>41537</v>
      </c>
      <c r="I1963" s="2">
        <f>IF(SUMIFS($B$2:$B$3564,$A$2:$A$3564,"="&amp;E1963)=0,IF(SUMIFS($B$2:$B$3564,$A$2:$A$3564,"="&amp;F1963)=0,IF(SUMIFS($B$2:$B$3564,$A$2:$A$3564,"="&amp;G1963)=0,SUMIFS($B$2:$B$3564,$A$2:$A$3564,"="&amp;H1963),SUMIFS($B$2:$B$3564,$A$2:$A$3564,"="&amp;G1963)),SUMIFS($B$2:$B$3564,$A$2:$A$3564,"="&amp;F1963)),SUMIFS($B$2:$B$3564,$A$2:$A$3564,"="&amp;E1963))</f>
        <v>17.760000000000002</v>
      </c>
      <c r="K1963" s="2">
        <f>SUMIFS($J$2:$J$3564,$A$2:$A$3564,"&gt;"&amp;E1963,$A$2:$A$3564,"&lt;="&amp;A1963)</f>
        <v>0</v>
      </c>
      <c r="L1963" s="2">
        <f t="shared" si="245"/>
        <v>0</v>
      </c>
      <c r="M1963" s="2">
        <f t="shared" si="246"/>
        <v>1</v>
      </c>
      <c r="N1963">
        <f t="shared" si="247"/>
        <v>2.1170707122966488</v>
      </c>
    </row>
    <row r="1964" spans="1:14" x14ac:dyDescent="0.3">
      <c r="A1964" s="1">
        <v>41548</v>
      </c>
      <c r="B1964">
        <v>18.32</v>
      </c>
      <c r="D1964">
        <f t="shared" si="240"/>
        <v>2</v>
      </c>
      <c r="E1964" s="1">
        <f t="shared" si="241"/>
        <v>41541</v>
      </c>
      <c r="F1964" s="1">
        <f t="shared" si="242"/>
        <v>41540</v>
      </c>
      <c r="G1964" s="1">
        <f t="shared" si="243"/>
        <v>41539</v>
      </c>
      <c r="H1964" s="1">
        <f t="shared" si="244"/>
        <v>41538</v>
      </c>
      <c r="I1964" s="2">
        <f>IF(SUMIFS($B$2:$B$3564,$A$2:$A$3564,"="&amp;E1964)=0,IF(SUMIFS($B$2:$B$3564,$A$2:$A$3564,"="&amp;F1964)=0,IF(SUMIFS($B$2:$B$3564,$A$2:$A$3564,"="&amp;G1964)=0,SUMIFS($B$2:$B$3564,$A$2:$A$3564,"="&amp;H1964),SUMIFS($B$2:$B$3564,$A$2:$A$3564,"="&amp;G1964)),SUMIFS($B$2:$B$3564,$A$2:$A$3564,"="&amp;F1964)),SUMIFS($B$2:$B$3564,$A$2:$A$3564,"="&amp;E1964))</f>
        <v>17.93</v>
      </c>
      <c r="K1964" s="2">
        <f>SUMIFS($J$2:$J$3564,$A$2:$A$3564,"&gt;"&amp;E1964,$A$2:$A$3564,"&lt;="&amp;A1964)</f>
        <v>0</v>
      </c>
      <c r="L1964" s="2">
        <f t="shared" si="245"/>
        <v>0</v>
      </c>
      <c r="M1964" s="2">
        <f t="shared" si="246"/>
        <v>1</v>
      </c>
      <c r="N1964">
        <f t="shared" si="247"/>
        <v>2.1518071628942792</v>
      </c>
    </row>
    <row r="1965" spans="1:14" x14ac:dyDescent="0.3">
      <c r="A1965" s="1">
        <v>41549</v>
      </c>
      <c r="B1965">
        <v>18.510000000000002</v>
      </c>
      <c r="D1965">
        <f t="shared" si="240"/>
        <v>3</v>
      </c>
      <c r="E1965" s="1">
        <f t="shared" si="241"/>
        <v>41542</v>
      </c>
      <c r="F1965" s="1">
        <f t="shared" si="242"/>
        <v>41541</v>
      </c>
      <c r="G1965" s="1">
        <f t="shared" si="243"/>
        <v>41540</v>
      </c>
      <c r="H1965" s="1">
        <f t="shared" si="244"/>
        <v>41539</v>
      </c>
      <c r="I1965" s="2">
        <f>IF(SUMIFS($B$2:$B$3564,$A$2:$A$3564,"="&amp;E1965)=0,IF(SUMIFS($B$2:$B$3564,$A$2:$A$3564,"="&amp;F1965)=0,IF(SUMIFS($B$2:$B$3564,$A$2:$A$3564,"="&amp;G1965)=0,SUMIFS($B$2:$B$3564,$A$2:$A$3564,"="&amp;H1965),SUMIFS($B$2:$B$3564,$A$2:$A$3564,"="&amp;G1965)),SUMIFS($B$2:$B$3564,$A$2:$A$3564,"="&amp;F1965)),SUMIFS($B$2:$B$3564,$A$2:$A$3564,"="&amp;E1965))</f>
        <v>18.190000000000001</v>
      </c>
      <c r="K1965" s="2">
        <f>SUMIFS($J$2:$J$3564,$A$2:$A$3564,"&gt;"&amp;E1965,$A$2:$A$3564,"&lt;="&amp;A1965)</f>
        <v>0</v>
      </c>
      <c r="L1965" s="2">
        <f t="shared" si="245"/>
        <v>0</v>
      </c>
      <c r="M1965" s="2">
        <f t="shared" si="246"/>
        <v>1</v>
      </c>
      <c r="N1965">
        <f t="shared" si="247"/>
        <v>1.7439134055375165</v>
      </c>
    </row>
    <row r="1966" spans="1:14" x14ac:dyDescent="0.3">
      <c r="A1966" s="1">
        <v>41550</v>
      </c>
      <c r="B1966">
        <v>18.52</v>
      </c>
      <c r="D1966">
        <f t="shared" si="240"/>
        <v>4</v>
      </c>
      <c r="E1966" s="1">
        <f t="shared" si="241"/>
        <v>41543</v>
      </c>
      <c r="F1966" s="1">
        <f t="shared" si="242"/>
        <v>41542</v>
      </c>
      <c r="G1966" s="1">
        <f t="shared" si="243"/>
        <v>41541</v>
      </c>
      <c r="H1966" s="1">
        <f t="shared" si="244"/>
        <v>41540</v>
      </c>
      <c r="I1966" s="2">
        <f>IF(SUMIFS($B$2:$B$3564,$A$2:$A$3564,"="&amp;E1966)=0,IF(SUMIFS($B$2:$B$3564,$A$2:$A$3564,"="&amp;F1966)=0,IF(SUMIFS($B$2:$B$3564,$A$2:$A$3564,"="&amp;G1966)=0,SUMIFS($B$2:$B$3564,$A$2:$A$3564,"="&amp;H1966),SUMIFS($B$2:$B$3564,$A$2:$A$3564,"="&amp;G1966)),SUMIFS($B$2:$B$3564,$A$2:$A$3564,"="&amp;F1966)),SUMIFS($B$2:$B$3564,$A$2:$A$3564,"="&amp;E1966))</f>
        <v>18.190000000000001</v>
      </c>
      <c r="K1966" s="2">
        <f>SUMIFS($J$2:$J$3564,$A$2:$A$3564,"&gt;"&amp;E1966,$A$2:$A$3564,"&lt;="&amp;A1966)</f>
        <v>0</v>
      </c>
      <c r="L1966" s="2">
        <f t="shared" si="245"/>
        <v>0</v>
      </c>
      <c r="M1966" s="2">
        <f t="shared" si="246"/>
        <v>1</v>
      </c>
      <c r="N1966">
        <f t="shared" si="247"/>
        <v>1.7979236688002398</v>
      </c>
    </row>
    <row r="1967" spans="1:14" x14ac:dyDescent="0.3">
      <c r="A1967" s="1">
        <v>41551</v>
      </c>
      <c r="B1967">
        <v>18.48</v>
      </c>
      <c r="D1967">
        <f t="shared" si="240"/>
        <v>5</v>
      </c>
      <c r="E1967" s="1">
        <f t="shared" si="241"/>
        <v>41544</v>
      </c>
      <c r="F1967" s="1">
        <f t="shared" si="242"/>
        <v>41543</v>
      </c>
      <c r="G1967" s="1">
        <f t="shared" si="243"/>
        <v>41542</v>
      </c>
      <c r="H1967" s="1">
        <f t="shared" si="244"/>
        <v>41541</v>
      </c>
      <c r="I1967" s="2">
        <f>IF(SUMIFS($B$2:$B$3564,$A$2:$A$3564,"="&amp;E1967)=0,IF(SUMIFS($B$2:$B$3564,$A$2:$A$3564,"="&amp;F1967)=0,IF(SUMIFS($B$2:$B$3564,$A$2:$A$3564,"="&amp;G1967)=0,SUMIFS($B$2:$B$3564,$A$2:$A$3564,"="&amp;H1967),SUMIFS($B$2:$B$3564,$A$2:$A$3564,"="&amp;G1967)),SUMIFS($B$2:$B$3564,$A$2:$A$3564,"="&amp;F1967)),SUMIFS($B$2:$B$3564,$A$2:$A$3564,"="&amp;E1967))</f>
        <v>17.739999999999998</v>
      </c>
      <c r="K1967" s="2">
        <f>SUMIFS($J$2:$J$3564,$A$2:$A$3564,"&gt;"&amp;E1967,$A$2:$A$3564,"&lt;="&amp;A1967)</f>
        <v>0</v>
      </c>
      <c r="L1967" s="2">
        <f t="shared" si="245"/>
        <v>0</v>
      </c>
      <c r="M1967" s="2">
        <f t="shared" si="246"/>
        <v>1</v>
      </c>
      <c r="N1967">
        <f t="shared" si="247"/>
        <v>4.0867089332104793</v>
      </c>
    </row>
    <row r="1968" spans="1:14" x14ac:dyDescent="0.3">
      <c r="A1968" s="1">
        <v>41554</v>
      </c>
      <c r="B1968">
        <v>18.59</v>
      </c>
      <c r="D1968">
        <f t="shared" si="240"/>
        <v>1</v>
      </c>
      <c r="E1968" s="1">
        <f t="shared" si="241"/>
        <v>41547</v>
      </c>
      <c r="F1968" s="1">
        <f t="shared" si="242"/>
        <v>41546</v>
      </c>
      <c r="G1968" s="1">
        <f t="shared" si="243"/>
        <v>41545</v>
      </c>
      <c r="H1968" s="1">
        <f t="shared" si="244"/>
        <v>41544</v>
      </c>
      <c r="I1968" s="2">
        <f>IF(SUMIFS($B$2:$B$3564,$A$2:$A$3564,"="&amp;E1968)=0,IF(SUMIFS($B$2:$B$3564,$A$2:$A$3564,"="&amp;F1968)=0,IF(SUMIFS($B$2:$B$3564,$A$2:$A$3564,"="&amp;G1968)=0,SUMIFS($B$2:$B$3564,$A$2:$A$3564,"="&amp;H1968),SUMIFS($B$2:$B$3564,$A$2:$A$3564,"="&amp;G1968)),SUMIFS($B$2:$B$3564,$A$2:$A$3564,"="&amp;F1968)),SUMIFS($B$2:$B$3564,$A$2:$A$3564,"="&amp;E1968))</f>
        <v>18.14</v>
      </c>
      <c r="K1968" s="2">
        <f>SUMIFS($J$2:$J$3564,$A$2:$A$3564,"&gt;"&amp;E1968,$A$2:$A$3564,"&lt;="&amp;A1968)</f>
        <v>0</v>
      </c>
      <c r="L1968" s="2">
        <f t="shared" si="245"/>
        <v>0</v>
      </c>
      <c r="M1968" s="2">
        <f t="shared" si="246"/>
        <v>1</v>
      </c>
      <c r="N1968">
        <f t="shared" si="247"/>
        <v>2.4504357046362091</v>
      </c>
    </row>
    <row r="1969" spans="1:14" x14ac:dyDescent="0.3">
      <c r="A1969" s="1">
        <v>41555</v>
      </c>
      <c r="B1969">
        <v>18.62</v>
      </c>
      <c r="D1969">
        <f t="shared" si="240"/>
        <v>2</v>
      </c>
      <c r="E1969" s="1">
        <f t="shared" si="241"/>
        <v>41548</v>
      </c>
      <c r="F1969" s="1">
        <f t="shared" si="242"/>
        <v>41547</v>
      </c>
      <c r="G1969" s="1">
        <f t="shared" si="243"/>
        <v>41546</v>
      </c>
      <c r="H1969" s="1">
        <f t="shared" si="244"/>
        <v>41545</v>
      </c>
      <c r="I1969" s="2">
        <f>IF(SUMIFS($B$2:$B$3564,$A$2:$A$3564,"="&amp;E1969)=0,IF(SUMIFS($B$2:$B$3564,$A$2:$A$3564,"="&amp;F1969)=0,IF(SUMIFS($B$2:$B$3564,$A$2:$A$3564,"="&amp;G1969)=0,SUMIFS($B$2:$B$3564,$A$2:$A$3564,"="&amp;H1969),SUMIFS($B$2:$B$3564,$A$2:$A$3564,"="&amp;G1969)),SUMIFS($B$2:$B$3564,$A$2:$A$3564,"="&amp;F1969)),SUMIFS($B$2:$B$3564,$A$2:$A$3564,"="&amp;E1969))</f>
        <v>18.32</v>
      </c>
      <c r="K1969" s="2">
        <f>SUMIFS($J$2:$J$3564,$A$2:$A$3564,"&gt;"&amp;E1969,$A$2:$A$3564,"&lt;="&amp;A1969)</f>
        <v>0</v>
      </c>
      <c r="L1969" s="2">
        <f t="shared" si="245"/>
        <v>0</v>
      </c>
      <c r="M1969" s="2">
        <f t="shared" si="246"/>
        <v>1</v>
      </c>
      <c r="N1969">
        <f t="shared" si="247"/>
        <v>1.624291260293687</v>
      </c>
    </row>
    <row r="1970" spans="1:14" x14ac:dyDescent="0.3">
      <c r="A1970" s="1">
        <v>41556</v>
      </c>
      <c r="B1970">
        <v>18.59</v>
      </c>
      <c r="D1970">
        <f t="shared" si="240"/>
        <v>3</v>
      </c>
      <c r="E1970" s="1">
        <f t="shared" si="241"/>
        <v>41549</v>
      </c>
      <c r="F1970" s="1">
        <f t="shared" si="242"/>
        <v>41548</v>
      </c>
      <c r="G1970" s="1">
        <f t="shared" si="243"/>
        <v>41547</v>
      </c>
      <c r="H1970" s="1">
        <f t="shared" si="244"/>
        <v>41546</v>
      </c>
      <c r="I1970" s="2">
        <f>IF(SUMIFS($B$2:$B$3564,$A$2:$A$3564,"="&amp;E1970)=0,IF(SUMIFS($B$2:$B$3564,$A$2:$A$3564,"="&amp;F1970)=0,IF(SUMIFS($B$2:$B$3564,$A$2:$A$3564,"="&amp;G1970)=0,SUMIFS($B$2:$B$3564,$A$2:$A$3564,"="&amp;H1970),SUMIFS($B$2:$B$3564,$A$2:$A$3564,"="&amp;G1970)),SUMIFS($B$2:$B$3564,$A$2:$A$3564,"="&amp;F1970)),SUMIFS($B$2:$B$3564,$A$2:$A$3564,"="&amp;E1970))</f>
        <v>18.510000000000002</v>
      </c>
      <c r="K1970" s="2">
        <f>SUMIFS($J$2:$J$3564,$A$2:$A$3564,"&gt;"&amp;E1970,$A$2:$A$3564,"&lt;="&amp;A1970)</f>
        <v>0</v>
      </c>
      <c r="L1970" s="2">
        <f t="shared" si="245"/>
        <v>0</v>
      </c>
      <c r="M1970" s="2">
        <f t="shared" si="246"/>
        <v>1</v>
      </c>
      <c r="N1970">
        <f t="shared" si="247"/>
        <v>0.43126751479464859</v>
      </c>
    </row>
    <row r="1971" spans="1:14" x14ac:dyDescent="0.3">
      <c r="A1971" s="1">
        <v>41557</v>
      </c>
      <c r="B1971">
        <v>18.72</v>
      </c>
      <c r="D1971">
        <f t="shared" si="240"/>
        <v>4</v>
      </c>
      <c r="E1971" s="1">
        <f t="shared" si="241"/>
        <v>41550</v>
      </c>
      <c r="F1971" s="1">
        <f t="shared" si="242"/>
        <v>41549</v>
      </c>
      <c r="G1971" s="1">
        <f t="shared" si="243"/>
        <v>41548</v>
      </c>
      <c r="H1971" s="1">
        <f t="shared" si="244"/>
        <v>41547</v>
      </c>
      <c r="I1971" s="2">
        <f>IF(SUMIFS($B$2:$B$3564,$A$2:$A$3564,"="&amp;E1971)=0,IF(SUMIFS($B$2:$B$3564,$A$2:$A$3564,"="&amp;F1971)=0,IF(SUMIFS($B$2:$B$3564,$A$2:$A$3564,"="&amp;G1971)=0,SUMIFS($B$2:$B$3564,$A$2:$A$3564,"="&amp;H1971),SUMIFS($B$2:$B$3564,$A$2:$A$3564,"="&amp;G1971)),SUMIFS($B$2:$B$3564,$A$2:$A$3564,"="&amp;F1971)),SUMIFS($B$2:$B$3564,$A$2:$A$3564,"="&amp;E1971))</f>
        <v>18.52</v>
      </c>
      <c r="K1971" s="2">
        <f>SUMIFS($J$2:$J$3564,$A$2:$A$3564,"&gt;"&amp;E1971,$A$2:$A$3564,"&lt;="&amp;A1971)</f>
        <v>0</v>
      </c>
      <c r="L1971" s="2">
        <f t="shared" si="245"/>
        <v>0</v>
      </c>
      <c r="M1971" s="2">
        <f t="shared" si="246"/>
        <v>1</v>
      </c>
      <c r="N1971">
        <f t="shared" si="247"/>
        <v>1.0741241831412616</v>
      </c>
    </row>
    <row r="1972" spans="1:14" x14ac:dyDescent="0.3">
      <c r="A1972" s="1">
        <v>41558</v>
      </c>
      <c r="B1972">
        <v>18.93</v>
      </c>
      <c r="D1972">
        <f t="shared" si="240"/>
        <v>5</v>
      </c>
      <c r="E1972" s="1">
        <f t="shared" si="241"/>
        <v>41551</v>
      </c>
      <c r="F1972" s="1">
        <f t="shared" si="242"/>
        <v>41550</v>
      </c>
      <c r="G1972" s="1">
        <f t="shared" si="243"/>
        <v>41549</v>
      </c>
      <c r="H1972" s="1">
        <f t="shared" si="244"/>
        <v>41548</v>
      </c>
      <c r="I1972" s="2">
        <f>IF(SUMIFS($B$2:$B$3564,$A$2:$A$3564,"="&amp;E1972)=0,IF(SUMIFS($B$2:$B$3564,$A$2:$A$3564,"="&amp;F1972)=0,IF(SUMIFS($B$2:$B$3564,$A$2:$A$3564,"="&amp;G1972)=0,SUMIFS($B$2:$B$3564,$A$2:$A$3564,"="&amp;H1972),SUMIFS($B$2:$B$3564,$A$2:$A$3564,"="&amp;G1972)),SUMIFS($B$2:$B$3564,$A$2:$A$3564,"="&amp;F1972)),SUMIFS($B$2:$B$3564,$A$2:$A$3564,"="&amp;E1972))</f>
        <v>18.48</v>
      </c>
      <c r="K1972" s="2">
        <f>SUMIFS($J$2:$J$3564,$A$2:$A$3564,"&gt;"&amp;E1972,$A$2:$A$3564,"&lt;="&amp;A1972)</f>
        <v>0</v>
      </c>
      <c r="L1972" s="2">
        <f t="shared" si="245"/>
        <v>0</v>
      </c>
      <c r="M1972" s="2">
        <f t="shared" si="246"/>
        <v>1</v>
      </c>
      <c r="N1972">
        <f t="shared" si="247"/>
        <v>2.4058899007693375</v>
      </c>
    </row>
    <row r="1973" spans="1:14" x14ac:dyDescent="0.3">
      <c r="A1973" s="1">
        <v>41561</v>
      </c>
      <c r="B1973">
        <v>19.05</v>
      </c>
      <c r="D1973">
        <f t="shared" si="240"/>
        <v>1</v>
      </c>
      <c r="E1973" s="1">
        <f t="shared" si="241"/>
        <v>41554</v>
      </c>
      <c r="F1973" s="1">
        <f t="shared" si="242"/>
        <v>41553</v>
      </c>
      <c r="G1973" s="1">
        <f t="shared" si="243"/>
        <v>41552</v>
      </c>
      <c r="H1973" s="1">
        <f t="shared" si="244"/>
        <v>41551</v>
      </c>
      <c r="I1973" s="2">
        <f>IF(SUMIFS($B$2:$B$3564,$A$2:$A$3564,"="&amp;E1973)=0,IF(SUMIFS($B$2:$B$3564,$A$2:$A$3564,"="&amp;F1973)=0,IF(SUMIFS($B$2:$B$3564,$A$2:$A$3564,"="&amp;G1973)=0,SUMIFS($B$2:$B$3564,$A$2:$A$3564,"="&amp;H1973),SUMIFS($B$2:$B$3564,$A$2:$A$3564,"="&amp;G1973)),SUMIFS($B$2:$B$3564,$A$2:$A$3564,"="&amp;F1973)),SUMIFS($B$2:$B$3564,$A$2:$A$3564,"="&amp;E1973))</f>
        <v>18.59</v>
      </c>
      <c r="K1973" s="2">
        <f>SUMIFS($J$2:$J$3564,$A$2:$A$3564,"&gt;"&amp;E1973,$A$2:$A$3564,"&lt;="&amp;A1973)</f>
        <v>0</v>
      </c>
      <c r="L1973" s="2">
        <f t="shared" si="245"/>
        <v>0</v>
      </c>
      <c r="M1973" s="2">
        <f t="shared" si="246"/>
        <v>1</v>
      </c>
      <c r="N1973">
        <f t="shared" si="247"/>
        <v>2.4443299839357291</v>
      </c>
    </row>
    <row r="1974" spans="1:14" x14ac:dyDescent="0.3">
      <c r="A1974" s="1">
        <v>41562</v>
      </c>
      <c r="B1974">
        <v>18.7</v>
      </c>
      <c r="D1974">
        <f t="shared" si="240"/>
        <v>2</v>
      </c>
      <c r="E1974" s="1">
        <f t="shared" si="241"/>
        <v>41555</v>
      </c>
      <c r="F1974" s="1">
        <f t="shared" si="242"/>
        <v>41554</v>
      </c>
      <c r="G1974" s="1">
        <f t="shared" si="243"/>
        <v>41553</v>
      </c>
      <c r="H1974" s="1">
        <f t="shared" si="244"/>
        <v>41552</v>
      </c>
      <c r="I1974" s="2">
        <f>IF(SUMIFS($B$2:$B$3564,$A$2:$A$3564,"="&amp;E1974)=0,IF(SUMIFS($B$2:$B$3564,$A$2:$A$3564,"="&amp;F1974)=0,IF(SUMIFS($B$2:$B$3564,$A$2:$A$3564,"="&amp;G1974)=0,SUMIFS($B$2:$B$3564,$A$2:$A$3564,"="&amp;H1974),SUMIFS($B$2:$B$3564,$A$2:$A$3564,"="&amp;G1974)),SUMIFS($B$2:$B$3564,$A$2:$A$3564,"="&amp;F1974)),SUMIFS($B$2:$B$3564,$A$2:$A$3564,"="&amp;E1974))</f>
        <v>18.62</v>
      </c>
      <c r="K1974" s="2">
        <f>SUMIFS($J$2:$J$3564,$A$2:$A$3564,"&gt;"&amp;E1974,$A$2:$A$3564,"&lt;="&amp;A1974)</f>
        <v>0</v>
      </c>
      <c r="L1974" s="2">
        <f t="shared" si="245"/>
        <v>0</v>
      </c>
      <c r="M1974" s="2">
        <f t="shared" si="246"/>
        <v>1</v>
      </c>
      <c r="N1974">
        <f t="shared" si="247"/>
        <v>0.42872520116197704</v>
      </c>
    </row>
    <row r="1975" spans="1:14" x14ac:dyDescent="0.3">
      <c r="A1975" s="1">
        <v>41563</v>
      </c>
      <c r="B1975">
        <v>19.010000000000002</v>
      </c>
      <c r="D1975">
        <f t="shared" si="240"/>
        <v>3</v>
      </c>
      <c r="E1975" s="1">
        <f t="shared" si="241"/>
        <v>41556</v>
      </c>
      <c r="F1975" s="1">
        <f t="shared" si="242"/>
        <v>41555</v>
      </c>
      <c r="G1975" s="1">
        <f t="shared" si="243"/>
        <v>41554</v>
      </c>
      <c r="H1975" s="1">
        <f t="shared" si="244"/>
        <v>41553</v>
      </c>
      <c r="I1975" s="2">
        <f>IF(SUMIFS($B$2:$B$3564,$A$2:$A$3564,"="&amp;E1975)=0,IF(SUMIFS($B$2:$B$3564,$A$2:$A$3564,"="&amp;F1975)=0,IF(SUMIFS($B$2:$B$3564,$A$2:$A$3564,"="&amp;G1975)=0,SUMIFS($B$2:$B$3564,$A$2:$A$3564,"="&amp;H1975),SUMIFS($B$2:$B$3564,$A$2:$A$3564,"="&amp;G1975)),SUMIFS($B$2:$B$3564,$A$2:$A$3564,"="&amp;F1975)),SUMIFS($B$2:$B$3564,$A$2:$A$3564,"="&amp;E1975))</f>
        <v>18.59</v>
      </c>
      <c r="K1975" s="2">
        <f>SUMIFS($J$2:$J$3564,$A$2:$A$3564,"&gt;"&amp;E1975,$A$2:$A$3564,"&lt;="&amp;A1975)</f>
        <v>0</v>
      </c>
      <c r="L1975" s="2">
        <f t="shared" si="245"/>
        <v>0</v>
      </c>
      <c r="M1975" s="2">
        <f t="shared" si="246"/>
        <v>1</v>
      </c>
      <c r="N1975">
        <f t="shared" si="247"/>
        <v>2.23413547669852</v>
      </c>
    </row>
    <row r="1976" spans="1:14" x14ac:dyDescent="0.3">
      <c r="A1976" s="1">
        <v>41564</v>
      </c>
      <c r="B1976">
        <v>19</v>
      </c>
      <c r="D1976">
        <f t="shared" si="240"/>
        <v>4</v>
      </c>
      <c r="E1976" s="1">
        <f t="shared" si="241"/>
        <v>41557</v>
      </c>
      <c r="F1976" s="1">
        <f t="shared" si="242"/>
        <v>41556</v>
      </c>
      <c r="G1976" s="1">
        <f t="shared" si="243"/>
        <v>41555</v>
      </c>
      <c r="H1976" s="1">
        <f t="shared" si="244"/>
        <v>41554</v>
      </c>
      <c r="I1976" s="2">
        <f>IF(SUMIFS($B$2:$B$3564,$A$2:$A$3564,"="&amp;E1976)=0,IF(SUMIFS($B$2:$B$3564,$A$2:$A$3564,"="&amp;F1976)=0,IF(SUMIFS($B$2:$B$3564,$A$2:$A$3564,"="&amp;G1976)=0,SUMIFS($B$2:$B$3564,$A$2:$A$3564,"="&amp;H1976),SUMIFS($B$2:$B$3564,$A$2:$A$3564,"="&amp;G1976)),SUMIFS($B$2:$B$3564,$A$2:$A$3564,"="&amp;F1976)),SUMIFS($B$2:$B$3564,$A$2:$A$3564,"="&amp;E1976))</f>
        <v>18.72</v>
      </c>
      <c r="K1976" s="2">
        <f>SUMIFS($J$2:$J$3564,$A$2:$A$3564,"&gt;"&amp;E1976,$A$2:$A$3564,"&lt;="&amp;A1976)</f>
        <v>0</v>
      </c>
      <c r="L1976" s="2">
        <f t="shared" si="245"/>
        <v>0</v>
      </c>
      <c r="M1976" s="2">
        <f t="shared" si="246"/>
        <v>1</v>
      </c>
      <c r="N1976">
        <f t="shared" si="247"/>
        <v>1.4846508116994637</v>
      </c>
    </row>
    <row r="1977" spans="1:14" x14ac:dyDescent="0.3">
      <c r="A1977" s="1">
        <v>41565</v>
      </c>
      <c r="B1977">
        <v>19.5</v>
      </c>
      <c r="D1977">
        <f t="shared" si="240"/>
        <v>5</v>
      </c>
      <c r="E1977" s="1">
        <f t="shared" si="241"/>
        <v>41558</v>
      </c>
      <c r="F1977" s="1">
        <f t="shared" si="242"/>
        <v>41557</v>
      </c>
      <c r="G1977" s="1">
        <f t="shared" si="243"/>
        <v>41556</v>
      </c>
      <c r="H1977" s="1">
        <f t="shared" si="244"/>
        <v>41555</v>
      </c>
      <c r="I1977" s="2">
        <f>IF(SUMIFS($B$2:$B$3564,$A$2:$A$3564,"="&amp;E1977)=0,IF(SUMIFS($B$2:$B$3564,$A$2:$A$3564,"="&amp;F1977)=0,IF(SUMIFS($B$2:$B$3564,$A$2:$A$3564,"="&amp;G1977)=0,SUMIFS($B$2:$B$3564,$A$2:$A$3564,"="&amp;H1977),SUMIFS($B$2:$B$3564,$A$2:$A$3564,"="&amp;G1977)),SUMIFS($B$2:$B$3564,$A$2:$A$3564,"="&amp;F1977)),SUMIFS($B$2:$B$3564,$A$2:$A$3564,"="&amp;E1977))</f>
        <v>18.93</v>
      </c>
      <c r="K1977" s="2">
        <f>SUMIFS($J$2:$J$3564,$A$2:$A$3564,"&gt;"&amp;E1977,$A$2:$A$3564,"&lt;="&amp;A1977)</f>
        <v>0</v>
      </c>
      <c r="L1977" s="2">
        <f t="shared" si="245"/>
        <v>0</v>
      </c>
      <c r="M1977" s="2">
        <f t="shared" si="246"/>
        <v>1</v>
      </c>
      <c r="N1977">
        <f t="shared" si="247"/>
        <v>2.9666500348469667</v>
      </c>
    </row>
    <row r="1978" spans="1:14" x14ac:dyDescent="0.3">
      <c r="A1978" s="1">
        <v>41568</v>
      </c>
      <c r="B1978">
        <v>19.420000000000002</v>
      </c>
      <c r="D1978">
        <f t="shared" si="240"/>
        <v>1</v>
      </c>
      <c r="E1978" s="1">
        <f t="shared" si="241"/>
        <v>41561</v>
      </c>
      <c r="F1978" s="1">
        <f t="shared" si="242"/>
        <v>41560</v>
      </c>
      <c r="G1978" s="1">
        <f t="shared" si="243"/>
        <v>41559</v>
      </c>
      <c r="H1978" s="1">
        <f t="shared" si="244"/>
        <v>41558</v>
      </c>
      <c r="I1978" s="2">
        <f>IF(SUMIFS($B$2:$B$3564,$A$2:$A$3564,"="&amp;E1978)=0,IF(SUMIFS($B$2:$B$3564,$A$2:$A$3564,"="&amp;F1978)=0,IF(SUMIFS($B$2:$B$3564,$A$2:$A$3564,"="&amp;G1978)=0,SUMIFS($B$2:$B$3564,$A$2:$A$3564,"="&amp;H1978),SUMIFS($B$2:$B$3564,$A$2:$A$3564,"="&amp;G1978)),SUMIFS($B$2:$B$3564,$A$2:$A$3564,"="&amp;F1978)),SUMIFS($B$2:$B$3564,$A$2:$A$3564,"="&amp;E1978))</f>
        <v>19.05</v>
      </c>
      <c r="K1978" s="2">
        <f>SUMIFS($J$2:$J$3564,$A$2:$A$3564,"&gt;"&amp;E1978,$A$2:$A$3564,"&lt;="&amp;A1978)</f>
        <v>0</v>
      </c>
      <c r="L1978" s="2">
        <f t="shared" si="245"/>
        <v>0</v>
      </c>
      <c r="M1978" s="2">
        <f t="shared" si="246"/>
        <v>1</v>
      </c>
      <c r="N1978">
        <f t="shared" si="247"/>
        <v>1.9236361290468948</v>
      </c>
    </row>
    <row r="1979" spans="1:14" x14ac:dyDescent="0.3">
      <c r="A1979" s="1">
        <v>41569</v>
      </c>
      <c r="B1979">
        <v>19.45</v>
      </c>
      <c r="D1979">
        <f t="shared" si="240"/>
        <v>2</v>
      </c>
      <c r="E1979" s="1">
        <f t="shared" si="241"/>
        <v>41562</v>
      </c>
      <c r="F1979" s="1">
        <f t="shared" si="242"/>
        <v>41561</v>
      </c>
      <c r="G1979" s="1">
        <f t="shared" si="243"/>
        <v>41560</v>
      </c>
      <c r="H1979" s="1">
        <f t="shared" si="244"/>
        <v>41559</v>
      </c>
      <c r="I1979" s="2">
        <f>IF(SUMIFS($B$2:$B$3564,$A$2:$A$3564,"="&amp;E1979)=0,IF(SUMIFS($B$2:$B$3564,$A$2:$A$3564,"="&amp;F1979)=0,IF(SUMIFS($B$2:$B$3564,$A$2:$A$3564,"="&amp;G1979)=0,SUMIFS($B$2:$B$3564,$A$2:$A$3564,"="&amp;H1979),SUMIFS($B$2:$B$3564,$A$2:$A$3564,"="&amp;G1979)),SUMIFS($B$2:$B$3564,$A$2:$A$3564,"="&amp;F1979)),SUMIFS($B$2:$B$3564,$A$2:$A$3564,"="&amp;E1979))</f>
        <v>18.7</v>
      </c>
      <c r="K1979" s="2">
        <f>SUMIFS($J$2:$J$3564,$A$2:$A$3564,"&gt;"&amp;E1979,$A$2:$A$3564,"&lt;="&amp;A1979)</f>
        <v>0</v>
      </c>
      <c r="L1979" s="2">
        <f t="shared" si="245"/>
        <v>0</v>
      </c>
      <c r="M1979" s="2">
        <f t="shared" si="246"/>
        <v>1</v>
      </c>
      <c r="N1979">
        <f t="shared" si="247"/>
        <v>3.9323546203914304</v>
      </c>
    </row>
    <row r="1980" spans="1:14" x14ac:dyDescent="0.3">
      <c r="A1980" s="1">
        <v>41570</v>
      </c>
      <c r="B1980">
        <v>19.28</v>
      </c>
      <c r="D1980">
        <f t="shared" si="240"/>
        <v>3</v>
      </c>
      <c r="E1980" s="1">
        <f t="shared" si="241"/>
        <v>41563</v>
      </c>
      <c r="F1980" s="1">
        <f t="shared" si="242"/>
        <v>41562</v>
      </c>
      <c r="G1980" s="1">
        <f t="shared" si="243"/>
        <v>41561</v>
      </c>
      <c r="H1980" s="1">
        <f t="shared" si="244"/>
        <v>41560</v>
      </c>
      <c r="I1980" s="2">
        <f>IF(SUMIFS($B$2:$B$3564,$A$2:$A$3564,"="&amp;E1980)=0,IF(SUMIFS($B$2:$B$3564,$A$2:$A$3564,"="&amp;F1980)=0,IF(SUMIFS($B$2:$B$3564,$A$2:$A$3564,"="&amp;G1980)=0,SUMIFS($B$2:$B$3564,$A$2:$A$3564,"="&amp;H1980),SUMIFS($B$2:$B$3564,$A$2:$A$3564,"="&amp;G1980)),SUMIFS($B$2:$B$3564,$A$2:$A$3564,"="&amp;F1980)),SUMIFS($B$2:$B$3564,$A$2:$A$3564,"="&amp;E1980))</f>
        <v>19.010000000000002</v>
      </c>
      <c r="K1980" s="2">
        <f>SUMIFS($J$2:$J$3564,$A$2:$A$3564,"&gt;"&amp;E1980,$A$2:$A$3564,"&lt;="&amp;A1980)</f>
        <v>0</v>
      </c>
      <c r="L1980" s="2">
        <f t="shared" si="245"/>
        <v>0</v>
      </c>
      <c r="M1980" s="2">
        <f t="shared" si="246"/>
        <v>1</v>
      </c>
      <c r="N1980">
        <f t="shared" si="247"/>
        <v>1.410313268206165</v>
      </c>
    </row>
    <row r="1981" spans="1:14" x14ac:dyDescent="0.3">
      <c r="A1981" s="1">
        <v>41571</v>
      </c>
      <c r="B1981">
        <v>18.97</v>
      </c>
      <c r="D1981">
        <f t="shared" si="240"/>
        <v>4</v>
      </c>
      <c r="E1981" s="1">
        <f t="shared" si="241"/>
        <v>41564</v>
      </c>
      <c r="F1981" s="1">
        <f t="shared" si="242"/>
        <v>41563</v>
      </c>
      <c r="G1981" s="1">
        <f t="shared" si="243"/>
        <v>41562</v>
      </c>
      <c r="H1981" s="1">
        <f t="shared" si="244"/>
        <v>41561</v>
      </c>
      <c r="I1981" s="2">
        <f>IF(SUMIFS($B$2:$B$3564,$A$2:$A$3564,"="&amp;E1981)=0,IF(SUMIFS($B$2:$B$3564,$A$2:$A$3564,"="&amp;F1981)=0,IF(SUMIFS($B$2:$B$3564,$A$2:$A$3564,"="&amp;G1981)=0,SUMIFS($B$2:$B$3564,$A$2:$A$3564,"="&amp;H1981),SUMIFS($B$2:$B$3564,$A$2:$A$3564,"="&amp;G1981)),SUMIFS($B$2:$B$3564,$A$2:$A$3564,"="&amp;F1981)),SUMIFS($B$2:$B$3564,$A$2:$A$3564,"="&amp;E1981))</f>
        <v>19</v>
      </c>
      <c r="K1981" s="2">
        <f>SUMIFS($J$2:$J$3564,$A$2:$A$3564,"&gt;"&amp;E1981,$A$2:$A$3564,"&lt;="&amp;A1981)</f>
        <v>0</v>
      </c>
      <c r="L1981" s="2">
        <f t="shared" si="245"/>
        <v>0</v>
      </c>
      <c r="M1981" s="2">
        <f t="shared" si="246"/>
        <v>1</v>
      </c>
      <c r="N1981">
        <f t="shared" si="247"/>
        <v>-0.15801952195176946</v>
      </c>
    </row>
    <row r="1982" spans="1:14" x14ac:dyDescent="0.3">
      <c r="A1982" s="1">
        <v>41572</v>
      </c>
      <c r="B1982">
        <v>19.03</v>
      </c>
      <c r="D1982">
        <f t="shared" si="240"/>
        <v>5</v>
      </c>
      <c r="E1982" s="1">
        <f t="shared" si="241"/>
        <v>41565</v>
      </c>
      <c r="F1982" s="1">
        <f t="shared" si="242"/>
        <v>41564</v>
      </c>
      <c r="G1982" s="1">
        <f t="shared" si="243"/>
        <v>41563</v>
      </c>
      <c r="H1982" s="1">
        <f t="shared" si="244"/>
        <v>41562</v>
      </c>
      <c r="I1982" s="2">
        <f>IF(SUMIFS($B$2:$B$3564,$A$2:$A$3564,"="&amp;E1982)=0,IF(SUMIFS($B$2:$B$3564,$A$2:$A$3564,"="&amp;F1982)=0,IF(SUMIFS($B$2:$B$3564,$A$2:$A$3564,"="&amp;G1982)=0,SUMIFS($B$2:$B$3564,$A$2:$A$3564,"="&amp;H1982),SUMIFS($B$2:$B$3564,$A$2:$A$3564,"="&amp;G1982)),SUMIFS($B$2:$B$3564,$A$2:$A$3564,"="&amp;F1982)),SUMIFS($B$2:$B$3564,$A$2:$A$3564,"="&amp;E1982))</f>
        <v>19.5</v>
      </c>
      <c r="K1982" s="2">
        <f>SUMIFS($J$2:$J$3564,$A$2:$A$3564,"&gt;"&amp;E1982,$A$2:$A$3564,"&lt;="&amp;A1982)</f>
        <v>0</v>
      </c>
      <c r="L1982" s="2">
        <f t="shared" si="245"/>
        <v>0</v>
      </c>
      <c r="M1982" s="2">
        <f t="shared" si="246"/>
        <v>1</v>
      </c>
      <c r="N1982">
        <f t="shared" si="247"/>
        <v>-2.4397784261642954</v>
      </c>
    </row>
    <row r="1983" spans="1:14" x14ac:dyDescent="0.3">
      <c r="A1983" s="1">
        <v>41575</v>
      </c>
      <c r="B1983">
        <v>18.91</v>
      </c>
      <c r="D1983">
        <f t="shared" si="240"/>
        <v>1</v>
      </c>
      <c r="E1983" s="1">
        <f t="shared" si="241"/>
        <v>41568</v>
      </c>
      <c r="F1983" s="1">
        <f t="shared" si="242"/>
        <v>41567</v>
      </c>
      <c r="G1983" s="1">
        <f t="shared" si="243"/>
        <v>41566</v>
      </c>
      <c r="H1983" s="1">
        <f t="shared" si="244"/>
        <v>41565</v>
      </c>
      <c r="I1983" s="2">
        <f>IF(SUMIFS($B$2:$B$3564,$A$2:$A$3564,"="&amp;E1983)=0,IF(SUMIFS($B$2:$B$3564,$A$2:$A$3564,"="&amp;F1983)=0,IF(SUMIFS($B$2:$B$3564,$A$2:$A$3564,"="&amp;G1983)=0,SUMIFS($B$2:$B$3564,$A$2:$A$3564,"="&amp;H1983),SUMIFS($B$2:$B$3564,$A$2:$A$3564,"="&amp;G1983)),SUMIFS($B$2:$B$3564,$A$2:$A$3564,"="&amp;F1983)),SUMIFS($B$2:$B$3564,$A$2:$A$3564,"="&amp;E1983))</f>
        <v>19.420000000000002</v>
      </c>
      <c r="K1983" s="2">
        <f>SUMIFS($J$2:$J$3564,$A$2:$A$3564,"&gt;"&amp;E1983,$A$2:$A$3564,"&lt;="&amp;A1983)</f>
        <v>0</v>
      </c>
      <c r="L1983" s="2">
        <f t="shared" si="245"/>
        <v>0</v>
      </c>
      <c r="M1983" s="2">
        <f t="shared" si="246"/>
        <v>1</v>
      </c>
      <c r="N1983">
        <f t="shared" si="247"/>
        <v>-2.6612580192812816</v>
      </c>
    </row>
    <row r="1984" spans="1:14" x14ac:dyDescent="0.3">
      <c r="A1984" s="1">
        <v>41576</v>
      </c>
      <c r="B1984">
        <v>18.45</v>
      </c>
      <c r="D1984">
        <f t="shared" si="240"/>
        <v>2</v>
      </c>
      <c r="E1984" s="1">
        <f t="shared" si="241"/>
        <v>41569</v>
      </c>
      <c r="F1984" s="1">
        <f t="shared" si="242"/>
        <v>41568</v>
      </c>
      <c r="G1984" s="1">
        <f t="shared" si="243"/>
        <v>41567</v>
      </c>
      <c r="H1984" s="1">
        <f t="shared" si="244"/>
        <v>41566</v>
      </c>
      <c r="I1984" s="2">
        <f>IF(SUMIFS($B$2:$B$3564,$A$2:$A$3564,"="&amp;E1984)=0,IF(SUMIFS($B$2:$B$3564,$A$2:$A$3564,"="&amp;F1984)=0,IF(SUMIFS($B$2:$B$3564,$A$2:$A$3564,"="&amp;G1984)=0,SUMIFS($B$2:$B$3564,$A$2:$A$3564,"="&amp;H1984),SUMIFS($B$2:$B$3564,$A$2:$A$3564,"="&amp;G1984)),SUMIFS($B$2:$B$3564,$A$2:$A$3564,"="&amp;F1984)),SUMIFS($B$2:$B$3564,$A$2:$A$3564,"="&amp;E1984))</f>
        <v>19.45</v>
      </c>
      <c r="K1984" s="2">
        <f>SUMIFS($J$2:$J$3564,$A$2:$A$3564,"&gt;"&amp;E1984,$A$2:$A$3564,"&lt;="&amp;A1984)</f>
        <v>0</v>
      </c>
      <c r="L1984" s="2">
        <f t="shared" si="245"/>
        <v>0</v>
      </c>
      <c r="M1984" s="2">
        <f t="shared" si="246"/>
        <v>1</v>
      </c>
      <c r="N1984">
        <f t="shared" si="247"/>
        <v>-5.2782699577919052</v>
      </c>
    </row>
    <row r="1985" spans="1:14" x14ac:dyDescent="0.3">
      <c r="A1985" s="1">
        <v>41577</v>
      </c>
      <c r="B1985">
        <v>18.32</v>
      </c>
      <c r="D1985">
        <f t="shared" si="240"/>
        <v>3</v>
      </c>
      <c r="E1985" s="1">
        <f t="shared" si="241"/>
        <v>41570</v>
      </c>
      <c r="F1985" s="1">
        <f t="shared" si="242"/>
        <v>41569</v>
      </c>
      <c r="G1985" s="1">
        <f t="shared" si="243"/>
        <v>41568</v>
      </c>
      <c r="H1985" s="1">
        <f t="shared" si="244"/>
        <v>41567</v>
      </c>
      <c r="I1985" s="2">
        <f>IF(SUMIFS($B$2:$B$3564,$A$2:$A$3564,"="&amp;E1985)=0,IF(SUMIFS($B$2:$B$3564,$A$2:$A$3564,"="&amp;F1985)=0,IF(SUMIFS($B$2:$B$3564,$A$2:$A$3564,"="&amp;G1985)=0,SUMIFS($B$2:$B$3564,$A$2:$A$3564,"="&amp;H1985),SUMIFS($B$2:$B$3564,$A$2:$A$3564,"="&amp;G1985)),SUMIFS($B$2:$B$3564,$A$2:$A$3564,"="&amp;F1985)),SUMIFS($B$2:$B$3564,$A$2:$A$3564,"="&amp;E1985))</f>
        <v>19.28</v>
      </c>
      <c r="K1985" s="2">
        <f>SUMIFS($J$2:$J$3564,$A$2:$A$3564,"&gt;"&amp;E1985,$A$2:$A$3564,"&lt;="&amp;A1985)</f>
        <v>0</v>
      </c>
      <c r="L1985" s="2">
        <f t="shared" si="245"/>
        <v>0</v>
      </c>
      <c r="M1985" s="2">
        <f t="shared" si="246"/>
        <v>1</v>
      </c>
      <c r="N1985">
        <f t="shared" si="247"/>
        <v>-5.1074929936415394</v>
      </c>
    </row>
    <row r="1986" spans="1:14" x14ac:dyDescent="0.3">
      <c r="A1986" s="1">
        <v>41578</v>
      </c>
      <c r="B1986">
        <v>18.32</v>
      </c>
      <c r="D1986">
        <f t="shared" si="240"/>
        <v>4</v>
      </c>
      <c r="E1986" s="1">
        <f t="shared" si="241"/>
        <v>41571</v>
      </c>
      <c r="F1986" s="1">
        <f t="shared" si="242"/>
        <v>41570</v>
      </c>
      <c r="G1986" s="1">
        <f t="shared" si="243"/>
        <v>41569</v>
      </c>
      <c r="H1986" s="1">
        <f t="shared" si="244"/>
        <v>41568</v>
      </c>
      <c r="I1986" s="2">
        <f>IF(SUMIFS($B$2:$B$3564,$A$2:$A$3564,"="&amp;E1986)=0,IF(SUMIFS($B$2:$B$3564,$A$2:$A$3564,"="&amp;F1986)=0,IF(SUMIFS($B$2:$B$3564,$A$2:$A$3564,"="&amp;G1986)=0,SUMIFS($B$2:$B$3564,$A$2:$A$3564,"="&amp;H1986),SUMIFS($B$2:$B$3564,$A$2:$A$3564,"="&amp;G1986)),SUMIFS($B$2:$B$3564,$A$2:$A$3564,"="&amp;F1986)),SUMIFS($B$2:$B$3564,$A$2:$A$3564,"="&amp;E1986))</f>
        <v>18.97</v>
      </c>
      <c r="K1986" s="2">
        <f>SUMIFS($J$2:$J$3564,$A$2:$A$3564,"&gt;"&amp;E1986,$A$2:$A$3564,"&lt;="&amp;A1986)</f>
        <v>0</v>
      </c>
      <c r="L1986" s="2">
        <f t="shared" si="245"/>
        <v>0</v>
      </c>
      <c r="M1986" s="2">
        <f t="shared" si="246"/>
        <v>1</v>
      </c>
      <c r="N1986">
        <f t="shared" si="247"/>
        <v>-3.486542470093851</v>
      </c>
    </row>
    <row r="1987" spans="1:14" x14ac:dyDescent="0.3">
      <c r="A1987" s="1">
        <v>41579</v>
      </c>
      <c r="B1987">
        <v>18.25</v>
      </c>
      <c r="D1987">
        <f t="shared" ref="D1987:D2050" si="248">WEEKDAY(A1987,2)</f>
        <v>5</v>
      </c>
      <c r="E1987" s="1">
        <f t="shared" si="241"/>
        <v>41572</v>
      </c>
      <c r="F1987" s="1">
        <f t="shared" si="242"/>
        <v>41571</v>
      </c>
      <c r="G1987" s="1">
        <f t="shared" si="243"/>
        <v>41570</v>
      </c>
      <c r="H1987" s="1">
        <f t="shared" si="244"/>
        <v>41569</v>
      </c>
      <c r="I1987" s="2">
        <f>IF(SUMIFS($B$2:$B$3564,$A$2:$A$3564,"="&amp;E1987)=0,IF(SUMIFS($B$2:$B$3564,$A$2:$A$3564,"="&amp;F1987)=0,IF(SUMIFS($B$2:$B$3564,$A$2:$A$3564,"="&amp;G1987)=0,SUMIFS($B$2:$B$3564,$A$2:$A$3564,"="&amp;H1987),SUMIFS($B$2:$B$3564,$A$2:$A$3564,"="&amp;G1987)),SUMIFS($B$2:$B$3564,$A$2:$A$3564,"="&amp;F1987)),SUMIFS($B$2:$B$3564,$A$2:$A$3564,"="&amp;E1987))</f>
        <v>19.03</v>
      </c>
      <c r="K1987" s="2">
        <f>SUMIFS($J$2:$J$3564,$A$2:$A$3564,"&gt;"&amp;E1987,$A$2:$A$3564,"&lt;="&amp;A1987)</f>
        <v>0</v>
      </c>
      <c r="L1987" s="2">
        <f t="shared" si="245"/>
        <v>0</v>
      </c>
      <c r="M1987" s="2">
        <f t="shared" si="246"/>
        <v>1</v>
      </c>
      <c r="N1987">
        <f t="shared" si="247"/>
        <v>-4.1851601279557622</v>
      </c>
    </row>
    <row r="1988" spans="1:14" x14ac:dyDescent="0.3">
      <c r="A1988" s="1">
        <v>41582</v>
      </c>
      <c r="B1988">
        <v>18.32</v>
      </c>
      <c r="D1988">
        <f t="shared" si="248"/>
        <v>1</v>
      </c>
      <c r="E1988" s="1">
        <f t="shared" si="241"/>
        <v>41575</v>
      </c>
      <c r="F1988" s="1">
        <f t="shared" si="242"/>
        <v>41574</v>
      </c>
      <c r="G1988" s="1">
        <f t="shared" si="243"/>
        <v>41573</v>
      </c>
      <c r="H1988" s="1">
        <f t="shared" si="244"/>
        <v>41572</v>
      </c>
      <c r="I1988" s="2">
        <f>IF(SUMIFS($B$2:$B$3564,$A$2:$A$3564,"="&amp;E1988)=0,IF(SUMIFS($B$2:$B$3564,$A$2:$A$3564,"="&amp;F1988)=0,IF(SUMIFS($B$2:$B$3564,$A$2:$A$3564,"="&amp;G1988)=0,SUMIFS($B$2:$B$3564,$A$2:$A$3564,"="&amp;H1988),SUMIFS($B$2:$B$3564,$A$2:$A$3564,"="&amp;G1988)),SUMIFS($B$2:$B$3564,$A$2:$A$3564,"="&amp;F1988)),SUMIFS($B$2:$B$3564,$A$2:$A$3564,"="&amp;E1988))</f>
        <v>18.91</v>
      </c>
      <c r="K1988" s="2">
        <f>SUMIFS($J$2:$J$3564,$A$2:$A$3564,"&gt;"&amp;E1988,$A$2:$A$3564,"&lt;="&amp;A1988)</f>
        <v>0</v>
      </c>
      <c r="L1988" s="2">
        <f t="shared" si="245"/>
        <v>0</v>
      </c>
      <c r="M1988" s="2">
        <f t="shared" si="246"/>
        <v>1</v>
      </c>
      <c r="N1988">
        <f t="shared" si="247"/>
        <v>-3.169752342438187</v>
      </c>
    </row>
    <row r="1989" spans="1:14" x14ac:dyDescent="0.3">
      <c r="A1989" s="1">
        <v>41583</v>
      </c>
      <c r="B1989">
        <v>18.260000000000002</v>
      </c>
      <c r="D1989">
        <f t="shared" si="248"/>
        <v>2</v>
      </c>
      <c r="E1989" s="1">
        <f t="shared" si="241"/>
        <v>41576</v>
      </c>
      <c r="F1989" s="1">
        <f t="shared" si="242"/>
        <v>41575</v>
      </c>
      <c r="G1989" s="1">
        <f t="shared" si="243"/>
        <v>41574</v>
      </c>
      <c r="H1989" s="1">
        <f t="shared" si="244"/>
        <v>41573</v>
      </c>
      <c r="I1989" s="2">
        <f>IF(SUMIFS($B$2:$B$3564,$A$2:$A$3564,"="&amp;E1989)=0,IF(SUMIFS($B$2:$B$3564,$A$2:$A$3564,"="&amp;F1989)=0,IF(SUMIFS($B$2:$B$3564,$A$2:$A$3564,"="&amp;G1989)=0,SUMIFS($B$2:$B$3564,$A$2:$A$3564,"="&amp;H1989),SUMIFS($B$2:$B$3564,$A$2:$A$3564,"="&amp;G1989)),SUMIFS($B$2:$B$3564,$A$2:$A$3564,"="&amp;F1989)),SUMIFS($B$2:$B$3564,$A$2:$A$3564,"="&amp;E1989))</f>
        <v>18.45</v>
      </c>
      <c r="K1989" s="2">
        <f>SUMIFS($J$2:$J$3564,$A$2:$A$3564,"&gt;"&amp;E1989,$A$2:$A$3564,"&lt;="&amp;A1989)</f>
        <v>0</v>
      </c>
      <c r="L1989" s="2">
        <f t="shared" si="245"/>
        <v>0</v>
      </c>
      <c r="M1989" s="2">
        <f t="shared" si="246"/>
        <v>1</v>
      </c>
      <c r="N1989">
        <f t="shared" si="247"/>
        <v>-1.0351495319713706</v>
      </c>
    </row>
    <row r="1990" spans="1:14" x14ac:dyDescent="0.3">
      <c r="A1990" s="1">
        <v>41584</v>
      </c>
      <c r="B1990">
        <v>18.100000000000001</v>
      </c>
      <c r="D1990">
        <f t="shared" si="248"/>
        <v>3</v>
      </c>
      <c r="E1990" s="1">
        <f t="shared" si="241"/>
        <v>41577</v>
      </c>
      <c r="F1990" s="1">
        <f t="shared" si="242"/>
        <v>41576</v>
      </c>
      <c r="G1990" s="1">
        <f t="shared" si="243"/>
        <v>41575</v>
      </c>
      <c r="H1990" s="1">
        <f t="shared" si="244"/>
        <v>41574</v>
      </c>
      <c r="I1990" s="2">
        <f>IF(SUMIFS($B$2:$B$3564,$A$2:$A$3564,"="&amp;E1990)=0,IF(SUMIFS($B$2:$B$3564,$A$2:$A$3564,"="&amp;F1990)=0,IF(SUMIFS($B$2:$B$3564,$A$2:$A$3564,"="&amp;G1990)=0,SUMIFS($B$2:$B$3564,$A$2:$A$3564,"="&amp;H1990),SUMIFS($B$2:$B$3564,$A$2:$A$3564,"="&amp;G1990)),SUMIFS($B$2:$B$3564,$A$2:$A$3564,"="&amp;F1990)),SUMIFS($B$2:$B$3564,$A$2:$A$3564,"="&amp;E1990))</f>
        <v>18.32</v>
      </c>
      <c r="K1990" s="2">
        <f>SUMIFS($J$2:$J$3564,$A$2:$A$3564,"&gt;"&amp;E1990,$A$2:$A$3564,"&lt;="&amp;A1990)</f>
        <v>0</v>
      </c>
      <c r="L1990" s="2">
        <f t="shared" si="245"/>
        <v>0</v>
      </c>
      <c r="M1990" s="2">
        <f t="shared" si="246"/>
        <v>1</v>
      </c>
      <c r="N1990">
        <f t="shared" si="247"/>
        <v>-1.2081420974204089</v>
      </c>
    </row>
    <row r="1991" spans="1:14" x14ac:dyDescent="0.3">
      <c r="A1991" s="1">
        <v>41585</v>
      </c>
      <c r="B1991">
        <v>18.04</v>
      </c>
      <c r="D1991">
        <f t="shared" si="248"/>
        <v>4</v>
      </c>
      <c r="E1991" s="1">
        <f t="shared" si="241"/>
        <v>41578</v>
      </c>
      <c r="F1991" s="1">
        <f t="shared" si="242"/>
        <v>41577</v>
      </c>
      <c r="G1991" s="1">
        <f t="shared" si="243"/>
        <v>41576</v>
      </c>
      <c r="H1991" s="1">
        <f t="shared" si="244"/>
        <v>41575</v>
      </c>
      <c r="I1991" s="2">
        <f>IF(SUMIFS($B$2:$B$3564,$A$2:$A$3564,"="&amp;E1991)=0,IF(SUMIFS($B$2:$B$3564,$A$2:$A$3564,"="&amp;F1991)=0,IF(SUMIFS($B$2:$B$3564,$A$2:$A$3564,"="&amp;G1991)=0,SUMIFS($B$2:$B$3564,$A$2:$A$3564,"="&amp;H1991),SUMIFS($B$2:$B$3564,$A$2:$A$3564,"="&amp;G1991)),SUMIFS($B$2:$B$3564,$A$2:$A$3564,"="&amp;F1991)),SUMIFS($B$2:$B$3564,$A$2:$A$3564,"="&amp;E1991))</f>
        <v>18.32</v>
      </c>
      <c r="K1991" s="2">
        <f>SUMIFS($J$2:$J$3564,$A$2:$A$3564,"&gt;"&amp;E1991,$A$2:$A$3564,"&lt;="&amp;A1991)</f>
        <v>0</v>
      </c>
      <c r="L1991" s="2">
        <f t="shared" si="245"/>
        <v>0</v>
      </c>
      <c r="M1991" s="2">
        <f t="shared" si="246"/>
        <v>1</v>
      </c>
      <c r="N1991">
        <f t="shared" si="247"/>
        <v>-1.5401844611506703</v>
      </c>
    </row>
    <row r="1992" spans="1:14" x14ac:dyDescent="0.3">
      <c r="A1992" s="1">
        <v>41586</v>
      </c>
      <c r="B1992">
        <v>18.079999999999998</v>
      </c>
      <c r="D1992">
        <f t="shared" si="248"/>
        <v>5</v>
      </c>
      <c r="E1992" s="1">
        <f t="shared" ref="E1992:E2055" si="249">A1992-7</f>
        <v>41579</v>
      </c>
      <c r="F1992" s="1">
        <f t="shared" si="242"/>
        <v>41578</v>
      </c>
      <c r="G1992" s="1">
        <f t="shared" si="243"/>
        <v>41577</v>
      </c>
      <c r="H1992" s="1">
        <f t="shared" si="244"/>
        <v>41576</v>
      </c>
      <c r="I1992" s="2">
        <f>IF(SUMIFS($B$2:$B$3564,$A$2:$A$3564,"="&amp;E1992)=0,IF(SUMIFS($B$2:$B$3564,$A$2:$A$3564,"="&amp;F1992)=0,IF(SUMIFS($B$2:$B$3564,$A$2:$A$3564,"="&amp;G1992)=0,SUMIFS($B$2:$B$3564,$A$2:$A$3564,"="&amp;H1992),SUMIFS($B$2:$B$3564,$A$2:$A$3564,"="&amp;G1992)),SUMIFS($B$2:$B$3564,$A$2:$A$3564,"="&amp;F1992)),SUMIFS($B$2:$B$3564,$A$2:$A$3564,"="&amp;E1992))</f>
        <v>18.25</v>
      </c>
      <c r="K1992" s="2">
        <f>SUMIFS($J$2:$J$3564,$A$2:$A$3564,"&gt;"&amp;E1992,$A$2:$A$3564,"&lt;="&amp;A1992)</f>
        <v>0</v>
      </c>
      <c r="L1992" s="2">
        <f t="shared" si="245"/>
        <v>0</v>
      </c>
      <c r="M1992" s="2">
        <f t="shared" si="246"/>
        <v>1</v>
      </c>
      <c r="N1992">
        <f t="shared" si="247"/>
        <v>-0.93587250644701669</v>
      </c>
    </row>
    <row r="1993" spans="1:14" x14ac:dyDescent="0.3">
      <c r="A1993" s="1">
        <v>41589</v>
      </c>
      <c r="B1993">
        <v>17.97</v>
      </c>
      <c r="D1993">
        <f t="shared" si="248"/>
        <v>1</v>
      </c>
      <c r="E1993" s="1">
        <f t="shared" si="249"/>
        <v>41582</v>
      </c>
      <c r="F1993" s="1">
        <f t="shared" ref="F1993:F2056" si="250">E1993-1</f>
        <v>41581</v>
      </c>
      <c r="G1993" s="1">
        <f t="shared" ref="G1993:G2056" si="251">E1993-2</f>
        <v>41580</v>
      </c>
      <c r="H1993" s="1">
        <f t="shared" ref="H1993:H2056" si="252">E1993-3</f>
        <v>41579</v>
      </c>
      <c r="I1993" s="2">
        <f>IF(SUMIFS($B$2:$B$3564,$A$2:$A$3564,"="&amp;E1993)=0,IF(SUMIFS($B$2:$B$3564,$A$2:$A$3564,"="&amp;F1993)=0,IF(SUMIFS($B$2:$B$3564,$A$2:$A$3564,"="&amp;G1993)=0,SUMIFS($B$2:$B$3564,$A$2:$A$3564,"="&amp;H1993),SUMIFS($B$2:$B$3564,$A$2:$A$3564,"="&amp;G1993)),SUMIFS($B$2:$B$3564,$A$2:$A$3564,"="&amp;F1993)),SUMIFS($B$2:$B$3564,$A$2:$A$3564,"="&amp;E1993))</f>
        <v>18.32</v>
      </c>
      <c r="K1993" s="2">
        <f>SUMIFS($J$2:$J$3564,$A$2:$A$3564,"&gt;"&amp;E1993,$A$2:$A$3564,"&lt;="&amp;A1993)</f>
        <v>0</v>
      </c>
      <c r="L1993" s="2">
        <f t="shared" si="245"/>
        <v>0</v>
      </c>
      <c r="M1993" s="2">
        <f t="shared" si="246"/>
        <v>1</v>
      </c>
      <c r="N1993">
        <f t="shared" si="247"/>
        <v>-1.9289658450516654</v>
      </c>
    </row>
    <row r="1994" spans="1:14" x14ac:dyDescent="0.3">
      <c r="A1994" s="1">
        <v>41590</v>
      </c>
      <c r="B1994">
        <v>17.87</v>
      </c>
      <c r="D1994">
        <f t="shared" si="248"/>
        <v>2</v>
      </c>
      <c r="E1994" s="1">
        <f t="shared" si="249"/>
        <v>41583</v>
      </c>
      <c r="F1994" s="1">
        <f t="shared" si="250"/>
        <v>41582</v>
      </c>
      <c r="G1994" s="1">
        <f t="shared" si="251"/>
        <v>41581</v>
      </c>
      <c r="H1994" s="1">
        <f t="shared" si="252"/>
        <v>41580</v>
      </c>
      <c r="I1994" s="2">
        <f>IF(SUMIFS($B$2:$B$3564,$A$2:$A$3564,"="&amp;E1994)=0,IF(SUMIFS($B$2:$B$3564,$A$2:$A$3564,"="&amp;F1994)=0,IF(SUMIFS($B$2:$B$3564,$A$2:$A$3564,"="&amp;G1994)=0,SUMIFS($B$2:$B$3564,$A$2:$A$3564,"="&amp;H1994),SUMIFS($B$2:$B$3564,$A$2:$A$3564,"="&amp;G1994)),SUMIFS($B$2:$B$3564,$A$2:$A$3564,"="&amp;F1994)),SUMIFS($B$2:$B$3564,$A$2:$A$3564,"="&amp;E1994))</f>
        <v>18.260000000000002</v>
      </c>
      <c r="K1994" s="2">
        <f>SUMIFS($J$2:$J$3564,$A$2:$A$3564,"&gt;"&amp;E1994,$A$2:$A$3564,"&lt;="&amp;A1994)</f>
        <v>0</v>
      </c>
      <c r="L1994" s="2">
        <f t="shared" ref="L1994:L2057" si="253">IF(K1994&lt;&gt;0,LOOKUP(K1994,C1988:C1994,B1988:B1994),0)</f>
        <v>0</v>
      </c>
      <c r="M1994" s="2">
        <f t="shared" ref="M1994:M2057" si="254">IF(K1994&lt;&gt;0,L1994/K1994,1)</f>
        <v>1</v>
      </c>
      <c r="N1994">
        <f t="shared" ref="N1994:N2057" si="255">LN(B1994*M1994/I1994)*100</f>
        <v>-2.1589545995485731</v>
      </c>
    </row>
    <row r="1995" spans="1:14" x14ac:dyDescent="0.3">
      <c r="A1995" s="1">
        <v>41591</v>
      </c>
      <c r="B1995">
        <v>17.8</v>
      </c>
      <c r="D1995">
        <f t="shared" si="248"/>
        <v>3</v>
      </c>
      <c r="E1995" s="1">
        <f t="shared" si="249"/>
        <v>41584</v>
      </c>
      <c r="F1995" s="1">
        <f t="shared" si="250"/>
        <v>41583</v>
      </c>
      <c r="G1995" s="1">
        <f t="shared" si="251"/>
        <v>41582</v>
      </c>
      <c r="H1995" s="1">
        <f t="shared" si="252"/>
        <v>41581</v>
      </c>
      <c r="I1995" s="2">
        <f>IF(SUMIFS($B$2:$B$3564,$A$2:$A$3564,"="&amp;E1995)=0,IF(SUMIFS($B$2:$B$3564,$A$2:$A$3564,"="&amp;F1995)=0,IF(SUMIFS($B$2:$B$3564,$A$2:$A$3564,"="&amp;G1995)=0,SUMIFS($B$2:$B$3564,$A$2:$A$3564,"="&amp;H1995),SUMIFS($B$2:$B$3564,$A$2:$A$3564,"="&amp;G1995)),SUMIFS($B$2:$B$3564,$A$2:$A$3564,"="&amp;F1995)),SUMIFS($B$2:$B$3564,$A$2:$A$3564,"="&amp;E1995))</f>
        <v>18.100000000000001</v>
      </c>
      <c r="K1995" s="2">
        <f>SUMIFS($J$2:$J$3564,$A$2:$A$3564,"&gt;"&amp;E1995,$A$2:$A$3564,"&lt;="&amp;A1995)</f>
        <v>0</v>
      </c>
      <c r="L1995" s="2">
        <f t="shared" si="253"/>
        <v>0</v>
      </c>
      <c r="M1995" s="2">
        <f t="shared" si="254"/>
        <v>1</v>
      </c>
      <c r="N1995">
        <f t="shared" si="255"/>
        <v>-1.6713480973740666</v>
      </c>
    </row>
    <row r="1996" spans="1:14" x14ac:dyDescent="0.3">
      <c r="A1996" s="1">
        <v>41592</v>
      </c>
      <c r="B1996">
        <v>17.64</v>
      </c>
      <c r="D1996">
        <f t="shared" si="248"/>
        <v>4</v>
      </c>
      <c r="E1996" s="1">
        <f t="shared" si="249"/>
        <v>41585</v>
      </c>
      <c r="F1996" s="1">
        <f t="shared" si="250"/>
        <v>41584</v>
      </c>
      <c r="G1996" s="1">
        <f t="shared" si="251"/>
        <v>41583</v>
      </c>
      <c r="H1996" s="1">
        <f t="shared" si="252"/>
        <v>41582</v>
      </c>
      <c r="I1996" s="2">
        <f>IF(SUMIFS($B$2:$B$3564,$A$2:$A$3564,"="&amp;E1996)=0,IF(SUMIFS($B$2:$B$3564,$A$2:$A$3564,"="&amp;F1996)=0,IF(SUMIFS($B$2:$B$3564,$A$2:$A$3564,"="&amp;G1996)=0,SUMIFS($B$2:$B$3564,$A$2:$A$3564,"="&amp;H1996),SUMIFS($B$2:$B$3564,$A$2:$A$3564,"="&amp;G1996)),SUMIFS($B$2:$B$3564,$A$2:$A$3564,"="&amp;F1996)),SUMIFS($B$2:$B$3564,$A$2:$A$3564,"="&amp;E1996))</f>
        <v>18.04</v>
      </c>
      <c r="K1996" s="2">
        <f>SUMIFS($J$2:$J$3564,$A$2:$A$3564,"&gt;"&amp;E1996,$A$2:$A$3564,"&lt;="&amp;A1996)</f>
        <v>0</v>
      </c>
      <c r="L1996" s="2">
        <f t="shared" si="253"/>
        <v>0</v>
      </c>
      <c r="M1996" s="2">
        <f t="shared" si="254"/>
        <v>1</v>
      </c>
      <c r="N1996">
        <f t="shared" si="255"/>
        <v>-2.2422464055832281</v>
      </c>
    </row>
    <row r="1997" spans="1:14" x14ac:dyDescent="0.3">
      <c r="A1997" s="1">
        <v>41593</v>
      </c>
      <c r="B1997">
        <v>17.55</v>
      </c>
      <c r="D1997">
        <f t="shared" si="248"/>
        <v>5</v>
      </c>
      <c r="E1997" s="1">
        <f t="shared" si="249"/>
        <v>41586</v>
      </c>
      <c r="F1997" s="1">
        <f t="shared" si="250"/>
        <v>41585</v>
      </c>
      <c r="G1997" s="1">
        <f t="shared" si="251"/>
        <v>41584</v>
      </c>
      <c r="H1997" s="1">
        <f t="shared" si="252"/>
        <v>41583</v>
      </c>
      <c r="I1997" s="2">
        <f>IF(SUMIFS($B$2:$B$3564,$A$2:$A$3564,"="&amp;E1997)=0,IF(SUMIFS($B$2:$B$3564,$A$2:$A$3564,"="&amp;F1997)=0,IF(SUMIFS($B$2:$B$3564,$A$2:$A$3564,"="&amp;G1997)=0,SUMIFS($B$2:$B$3564,$A$2:$A$3564,"="&amp;H1997),SUMIFS($B$2:$B$3564,$A$2:$A$3564,"="&amp;G1997)),SUMIFS($B$2:$B$3564,$A$2:$A$3564,"="&amp;F1997)),SUMIFS($B$2:$B$3564,$A$2:$A$3564,"="&amp;E1997))</f>
        <v>18.079999999999998</v>
      </c>
      <c r="K1997" s="2">
        <f>SUMIFS($J$2:$J$3564,$A$2:$A$3564,"&gt;"&amp;E1997,$A$2:$A$3564,"&lt;="&amp;A1997)</f>
        <v>0</v>
      </c>
      <c r="L1997" s="2">
        <f t="shared" si="253"/>
        <v>0</v>
      </c>
      <c r="M1997" s="2">
        <f t="shared" si="254"/>
        <v>1</v>
      </c>
      <c r="N1997">
        <f t="shared" si="255"/>
        <v>-2.9752405052155511</v>
      </c>
    </row>
    <row r="1998" spans="1:14" x14ac:dyDescent="0.3">
      <c r="A1998" s="1">
        <v>41596</v>
      </c>
      <c r="B1998">
        <v>17.75</v>
      </c>
      <c r="D1998">
        <f t="shared" si="248"/>
        <v>1</v>
      </c>
      <c r="E1998" s="1">
        <f t="shared" si="249"/>
        <v>41589</v>
      </c>
      <c r="F1998" s="1">
        <f t="shared" si="250"/>
        <v>41588</v>
      </c>
      <c r="G1998" s="1">
        <f t="shared" si="251"/>
        <v>41587</v>
      </c>
      <c r="H1998" s="1">
        <f t="shared" si="252"/>
        <v>41586</v>
      </c>
      <c r="I1998" s="2">
        <f>IF(SUMIFS($B$2:$B$3564,$A$2:$A$3564,"="&amp;E1998)=0,IF(SUMIFS($B$2:$B$3564,$A$2:$A$3564,"="&amp;F1998)=0,IF(SUMIFS($B$2:$B$3564,$A$2:$A$3564,"="&amp;G1998)=0,SUMIFS($B$2:$B$3564,$A$2:$A$3564,"="&amp;H1998),SUMIFS($B$2:$B$3564,$A$2:$A$3564,"="&amp;G1998)),SUMIFS($B$2:$B$3564,$A$2:$A$3564,"="&amp;F1998)),SUMIFS($B$2:$B$3564,$A$2:$A$3564,"="&amp;E1998))</f>
        <v>17.97</v>
      </c>
      <c r="K1998" s="2">
        <f>SUMIFS($J$2:$J$3564,$A$2:$A$3564,"&gt;"&amp;E1998,$A$2:$A$3564,"&lt;="&amp;A1998)</f>
        <v>0</v>
      </c>
      <c r="L1998" s="2">
        <f t="shared" si="253"/>
        <v>0</v>
      </c>
      <c r="M1998" s="2">
        <f t="shared" si="254"/>
        <v>1</v>
      </c>
      <c r="N1998">
        <f t="shared" si="255"/>
        <v>-1.2318184874042781</v>
      </c>
    </row>
    <row r="1999" spans="1:14" x14ac:dyDescent="0.3">
      <c r="A1999" s="1">
        <v>41597</v>
      </c>
      <c r="B1999">
        <v>17.649999999999999</v>
      </c>
      <c r="D1999">
        <f t="shared" si="248"/>
        <v>2</v>
      </c>
      <c r="E1999" s="1">
        <f t="shared" si="249"/>
        <v>41590</v>
      </c>
      <c r="F1999" s="1">
        <f t="shared" si="250"/>
        <v>41589</v>
      </c>
      <c r="G1999" s="1">
        <f t="shared" si="251"/>
        <v>41588</v>
      </c>
      <c r="H1999" s="1">
        <f t="shared" si="252"/>
        <v>41587</v>
      </c>
      <c r="I1999" s="2">
        <f>IF(SUMIFS($B$2:$B$3564,$A$2:$A$3564,"="&amp;E1999)=0,IF(SUMIFS($B$2:$B$3564,$A$2:$A$3564,"="&amp;F1999)=0,IF(SUMIFS($B$2:$B$3564,$A$2:$A$3564,"="&amp;G1999)=0,SUMIFS($B$2:$B$3564,$A$2:$A$3564,"="&amp;H1999),SUMIFS($B$2:$B$3564,$A$2:$A$3564,"="&amp;G1999)),SUMIFS($B$2:$B$3564,$A$2:$A$3564,"="&amp;F1999)),SUMIFS($B$2:$B$3564,$A$2:$A$3564,"="&amp;E1999))</f>
        <v>17.87</v>
      </c>
      <c r="K1999" s="2">
        <f>SUMIFS($J$2:$J$3564,$A$2:$A$3564,"&gt;"&amp;E1999,$A$2:$A$3564,"&lt;="&amp;A1999)</f>
        <v>0</v>
      </c>
      <c r="L1999" s="2">
        <f t="shared" si="253"/>
        <v>0</v>
      </c>
      <c r="M1999" s="2">
        <f t="shared" si="254"/>
        <v>1</v>
      </c>
      <c r="N1999">
        <f t="shared" si="255"/>
        <v>-1.2387545792030998</v>
      </c>
    </row>
    <row r="2000" spans="1:14" x14ac:dyDescent="0.3">
      <c r="A2000" s="1">
        <v>41598</v>
      </c>
      <c r="B2000">
        <v>17.600000000000001</v>
      </c>
      <c r="D2000">
        <f t="shared" si="248"/>
        <v>3</v>
      </c>
      <c r="E2000" s="1">
        <f t="shared" si="249"/>
        <v>41591</v>
      </c>
      <c r="F2000" s="1">
        <f t="shared" si="250"/>
        <v>41590</v>
      </c>
      <c r="G2000" s="1">
        <f t="shared" si="251"/>
        <v>41589</v>
      </c>
      <c r="H2000" s="1">
        <f t="shared" si="252"/>
        <v>41588</v>
      </c>
      <c r="I2000" s="2">
        <f>IF(SUMIFS($B$2:$B$3564,$A$2:$A$3564,"="&amp;E2000)=0,IF(SUMIFS($B$2:$B$3564,$A$2:$A$3564,"="&amp;F2000)=0,IF(SUMIFS($B$2:$B$3564,$A$2:$A$3564,"="&amp;G2000)=0,SUMIFS($B$2:$B$3564,$A$2:$A$3564,"="&amp;H2000),SUMIFS($B$2:$B$3564,$A$2:$A$3564,"="&amp;G2000)),SUMIFS($B$2:$B$3564,$A$2:$A$3564,"="&amp;F2000)),SUMIFS($B$2:$B$3564,$A$2:$A$3564,"="&amp;E2000))</f>
        <v>17.8</v>
      </c>
      <c r="K2000" s="2">
        <f>SUMIFS($J$2:$J$3564,$A$2:$A$3564,"&gt;"&amp;E2000,$A$2:$A$3564,"&lt;="&amp;A2000)</f>
        <v>0</v>
      </c>
      <c r="L2000" s="2">
        <f t="shared" si="253"/>
        <v>0</v>
      </c>
      <c r="M2000" s="2">
        <f t="shared" si="254"/>
        <v>1</v>
      </c>
      <c r="N2000">
        <f t="shared" si="255"/>
        <v>-1.1299555253933282</v>
      </c>
    </row>
    <row r="2001" spans="1:14" x14ac:dyDescent="0.3">
      <c r="A2001" s="1">
        <v>41599</v>
      </c>
      <c r="B2001">
        <v>17.510000000000002</v>
      </c>
      <c r="D2001">
        <f t="shared" si="248"/>
        <v>4</v>
      </c>
      <c r="E2001" s="1">
        <f t="shared" si="249"/>
        <v>41592</v>
      </c>
      <c r="F2001" s="1">
        <f t="shared" si="250"/>
        <v>41591</v>
      </c>
      <c r="G2001" s="1">
        <f t="shared" si="251"/>
        <v>41590</v>
      </c>
      <c r="H2001" s="1">
        <f t="shared" si="252"/>
        <v>41589</v>
      </c>
      <c r="I2001" s="2">
        <f>IF(SUMIFS($B$2:$B$3564,$A$2:$A$3564,"="&amp;E2001)=0,IF(SUMIFS($B$2:$B$3564,$A$2:$A$3564,"="&amp;F2001)=0,IF(SUMIFS($B$2:$B$3564,$A$2:$A$3564,"="&amp;G2001)=0,SUMIFS($B$2:$B$3564,$A$2:$A$3564,"="&amp;H2001),SUMIFS($B$2:$B$3564,$A$2:$A$3564,"="&amp;G2001)),SUMIFS($B$2:$B$3564,$A$2:$A$3564,"="&amp;F2001)),SUMIFS($B$2:$B$3564,$A$2:$A$3564,"="&amp;E2001))</f>
        <v>17.64</v>
      </c>
      <c r="K2001" s="2">
        <f>SUMIFS($J$2:$J$3564,$A$2:$A$3564,"&gt;"&amp;E2001,$A$2:$A$3564,"&lt;="&amp;A2001)</f>
        <v>0</v>
      </c>
      <c r="L2001" s="2">
        <f t="shared" si="253"/>
        <v>0</v>
      </c>
      <c r="M2001" s="2">
        <f t="shared" si="254"/>
        <v>1</v>
      </c>
      <c r="N2001">
        <f t="shared" si="255"/>
        <v>-0.73969042808847507</v>
      </c>
    </row>
    <row r="2002" spans="1:14" x14ac:dyDescent="0.3">
      <c r="A2002" s="1">
        <v>41600</v>
      </c>
      <c r="B2002">
        <v>17.399999999999999</v>
      </c>
      <c r="D2002">
        <f t="shared" si="248"/>
        <v>5</v>
      </c>
      <c r="E2002" s="1">
        <f t="shared" si="249"/>
        <v>41593</v>
      </c>
      <c r="F2002" s="1">
        <f t="shared" si="250"/>
        <v>41592</v>
      </c>
      <c r="G2002" s="1">
        <f t="shared" si="251"/>
        <v>41591</v>
      </c>
      <c r="H2002" s="1">
        <f t="shared" si="252"/>
        <v>41590</v>
      </c>
      <c r="I2002" s="2">
        <f>IF(SUMIFS($B$2:$B$3564,$A$2:$A$3564,"="&amp;E2002)=0,IF(SUMIFS($B$2:$B$3564,$A$2:$A$3564,"="&amp;F2002)=0,IF(SUMIFS($B$2:$B$3564,$A$2:$A$3564,"="&amp;G2002)=0,SUMIFS($B$2:$B$3564,$A$2:$A$3564,"="&amp;H2002),SUMIFS($B$2:$B$3564,$A$2:$A$3564,"="&amp;G2002)),SUMIFS($B$2:$B$3564,$A$2:$A$3564,"="&amp;F2002)),SUMIFS($B$2:$B$3564,$A$2:$A$3564,"="&amp;E2002))</f>
        <v>17.55</v>
      </c>
      <c r="K2002" s="2">
        <f>SUMIFS($J$2:$J$3564,$A$2:$A$3564,"&gt;"&amp;E2002,$A$2:$A$3564,"&lt;="&amp;A2002)</f>
        <v>0</v>
      </c>
      <c r="L2002" s="2">
        <f t="shared" si="253"/>
        <v>0</v>
      </c>
      <c r="M2002" s="2">
        <f t="shared" si="254"/>
        <v>1</v>
      </c>
      <c r="N2002">
        <f t="shared" si="255"/>
        <v>-0.85837436913915544</v>
      </c>
    </row>
    <row r="2003" spans="1:14" x14ac:dyDescent="0.3">
      <c r="A2003" s="1">
        <v>41603</v>
      </c>
      <c r="B2003">
        <v>17.32</v>
      </c>
      <c r="D2003">
        <f t="shared" si="248"/>
        <v>1</v>
      </c>
      <c r="E2003" s="1">
        <f t="shared" si="249"/>
        <v>41596</v>
      </c>
      <c r="F2003" s="1">
        <f t="shared" si="250"/>
        <v>41595</v>
      </c>
      <c r="G2003" s="1">
        <f t="shared" si="251"/>
        <v>41594</v>
      </c>
      <c r="H2003" s="1">
        <f t="shared" si="252"/>
        <v>41593</v>
      </c>
      <c r="I2003" s="2">
        <f>IF(SUMIFS($B$2:$B$3564,$A$2:$A$3564,"="&amp;E2003)=0,IF(SUMIFS($B$2:$B$3564,$A$2:$A$3564,"="&amp;F2003)=0,IF(SUMIFS($B$2:$B$3564,$A$2:$A$3564,"="&amp;G2003)=0,SUMIFS($B$2:$B$3564,$A$2:$A$3564,"="&amp;H2003),SUMIFS($B$2:$B$3564,$A$2:$A$3564,"="&amp;G2003)),SUMIFS($B$2:$B$3564,$A$2:$A$3564,"="&amp;F2003)),SUMIFS($B$2:$B$3564,$A$2:$A$3564,"="&amp;E2003))</f>
        <v>17.75</v>
      </c>
      <c r="K2003" s="2">
        <f>SUMIFS($J$2:$J$3564,$A$2:$A$3564,"&gt;"&amp;E2003,$A$2:$A$3564,"&lt;="&amp;A2003)</f>
        <v>0</v>
      </c>
      <c r="L2003" s="2">
        <f t="shared" si="253"/>
        <v>0</v>
      </c>
      <c r="M2003" s="2">
        <f t="shared" si="254"/>
        <v>1</v>
      </c>
      <c r="N2003">
        <f t="shared" si="255"/>
        <v>-2.452361278713572</v>
      </c>
    </row>
    <row r="2004" spans="1:14" x14ac:dyDescent="0.3">
      <c r="A2004" s="1">
        <v>41604</v>
      </c>
      <c r="B2004">
        <v>17.3</v>
      </c>
      <c r="D2004">
        <f t="shared" si="248"/>
        <v>2</v>
      </c>
      <c r="E2004" s="1">
        <f t="shared" si="249"/>
        <v>41597</v>
      </c>
      <c r="F2004" s="1">
        <f t="shared" si="250"/>
        <v>41596</v>
      </c>
      <c r="G2004" s="1">
        <f t="shared" si="251"/>
        <v>41595</v>
      </c>
      <c r="H2004" s="1">
        <f t="shared" si="252"/>
        <v>41594</v>
      </c>
      <c r="I2004" s="2">
        <f>IF(SUMIFS($B$2:$B$3564,$A$2:$A$3564,"="&amp;E2004)=0,IF(SUMIFS($B$2:$B$3564,$A$2:$A$3564,"="&amp;F2004)=0,IF(SUMIFS($B$2:$B$3564,$A$2:$A$3564,"="&amp;G2004)=0,SUMIFS($B$2:$B$3564,$A$2:$A$3564,"="&amp;H2004),SUMIFS($B$2:$B$3564,$A$2:$A$3564,"="&amp;G2004)),SUMIFS($B$2:$B$3564,$A$2:$A$3564,"="&amp;F2004)),SUMIFS($B$2:$B$3564,$A$2:$A$3564,"="&amp;E2004))</f>
        <v>17.649999999999999</v>
      </c>
      <c r="K2004" s="2">
        <f>SUMIFS($J$2:$J$3564,$A$2:$A$3564,"&gt;"&amp;E2004,$A$2:$A$3564,"&lt;="&amp;A2004)</f>
        <v>0</v>
      </c>
      <c r="L2004" s="2">
        <f t="shared" si="253"/>
        <v>0</v>
      </c>
      <c r="M2004" s="2">
        <f t="shared" si="254"/>
        <v>1</v>
      </c>
      <c r="N2004">
        <f t="shared" si="255"/>
        <v>-2.0029281875572416</v>
      </c>
    </row>
    <row r="2005" spans="1:14" x14ac:dyDescent="0.3">
      <c r="A2005" s="1">
        <v>41605</v>
      </c>
      <c r="B2005">
        <v>17.22</v>
      </c>
      <c r="D2005">
        <f t="shared" si="248"/>
        <v>3</v>
      </c>
      <c r="E2005" s="1">
        <f t="shared" si="249"/>
        <v>41598</v>
      </c>
      <c r="F2005" s="1">
        <f t="shared" si="250"/>
        <v>41597</v>
      </c>
      <c r="G2005" s="1">
        <f t="shared" si="251"/>
        <v>41596</v>
      </c>
      <c r="H2005" s="1">
        <f t="shared" si="252"/>
        <v>41595</v>
      </c>
      <c r="I2005" s="2">
        <f>IF(SUMIFS($B$2:$B$3564,$A$2:$A$3564,"="&amp;E2005)=0,IF(SUMIFS($B$2:$B$3564,$A$2:$A$3564,"="&amp;F2005)=0,IF(SUMIFS($B$2:$B$3564,$A$2:$A$3564,"="&amp;G2005)=0,SUMIFS($B$2:$B$3564,$A$2:$A$3564,"="&amp;H2005),SUMIFS($B$2:$B$3564,$A$2:$A$3564,"="&amp;G2005)),SUMIFS($B$2:$B$3564,$A$2:$A$3564,"="&amp;F2005)),SUMIFS($B$2:$B$3564,$A$2:$A$3564,"="&amp;E2005))</f>
        <v>17.600000000000001</v>
      </c>
      <c r="K2005" s="2">
        <f>SUMIFS($J$2:$J$3564,$A$2:$A$3564,"&gt;"&amp;E2005,$A$2:$A$3564,"&lt;="&amp;A2005)</f>
        <v>0</v>
      </c>
      <c r="L2005" s="2">
        <f t="shared" si="253"/>
        <v>0</v>
      </c>
      <c r="M2005" s="2">
        <f t="shared" si="254"/>
        <v>1</v>
      </c>
      <c r="N2005">
        <f t="shared" si="255"/>
        <v>-2.1827403044521483</v>
      </c>
    </row>
    <row r="2006" spans="1:14" x14ac:dyDescent="0.3">
      <c r="A2006" s="1">
        <v>41607</v>
      </c>
      <c r="B2006">
        <v>17.149999999999999</v>
      </c>
      <c r="D2006">
        <f t="shared" si="248"/>
        <v>5</v>
      </c>
      <c r="E2006" s="1">
        <f t="shared" si="249"/>
        <v>41600</v>
      </c>
      <c r="F2006" s="1">
        <f t="shared" si="250"/>
        <v>41599</v>
      </c>
      <c r="G2006" s="1">
        <f t="shared" si="251"/>
        <v>41598</v>
      </c>
      <c r="H2006" s="1">
        <f t="shared" si="252"/>
        <v>41597</v>
      </c>
      <c r="I2006" s="2">
        <f>IF(SUMIFS($B$2:$B$3564,$A$2:$A$3564,"="&amp;E2006)=0,IF(SUMIFS($B$2:$B$3564,$A$2:$A$3564,"="&amp;F2006)=0,IF(SUMIFS($B$2:$B$3564,$A$2:$A$3564,"="&amp;G2006)=0,SUMIFS($B$2:$B$3564,$A$2:$A$3564,"="&amp;H2006),SUMIFS($B$2:$B$3564,$A$2:$A$3564,"="&amp;G2006)),SUMIFS($B$2:$B$3564,$A$2:$A$3564,"="&amp;F2006)),SUMIFS($B$2:$B$3564,$A$2:$A$3564,"="&amp;E2006))</f>
        <v>17.399999999999999</v>
      </c>
      <c r="K2006" s="2">
        <f>SUMIFS($J$2:$J$3564,$A$2:$A$3564,"&gt;"&amp;E2006,$A$2:$A$3564,"&lt;="&amp;A2006)</f>
        <v>0</v>
      </c>
      <c r="L2006" s="2">
        <f t="shared" si="253"/>
        <v>0</v>
      </c>
      <c r="M2006" s="2">
        <f t="shared" si="254"/>
        <v>1</v>
      </c>
      <c r="N2006">
        <f t="shared" si="255"/>
        <v>-1.4472032608534433</v>
      </c>
    </row>
    <row r="2007" spans="1:14" x14ac:dyDescent="0.3">
      <c r="A2007" s="1">
        <v>41610</v>
      </c>
      <c r="B2007">
        <v>16.97</v>
      </c>
      <c r="D2007">
        <f t="shared" si="248"/>
        <v>1</v>
      </c>
      <c r="E2007" s="1">
        <f t="shared" si="249"/>
        <v>41603</v>
      </c>
      <c r="F2007" s="1">
        <f t="shared" si="250"/>
        <v>41602</v>
      </c>
      <c r="G2007" s="1">
        <f t="shared" si="251"/>
        <v>41601</v>
      </c>
      <c r="H2007" s="1">
        <f t="shared" si="252"/>
        <v>41600</v>
      </c>
      <c r="I2007" s="2">
        <f>IF(SUMIFS($B$2:$B$3564,$A$2:$A$3564,"="&amp;E2007)=0,IF(SUMIFS($B$2:$B$3564,$A$2:$A$3564,"="&amp;F2007)=0,IF(SUMIFS($B$2:$B$3564,$A$2:$A$3564,"="&amp;G2007)=0,SUMIFS($B$2:$B$3564,$A$2:$A$3564,"="&amp;H2007),SUMIFS($B$2:$B$3564,$A$2:$A$3564,"="&amp;G2007)),SUMIFS($B$2:$B$3564,$A$2:$A$3564,"="&amp;F2007)),SUMIFS($B$2:$B$3564,$A$2:$A$3564,"="&amp;E2007))</f>
        <v>17.32</v>
      </c>
      <c r="K2007" s="2">
        <f>SUMIFS($J$2:$J$3564,$A$2:$A$3564,"&gt;"&amp;E2007,$A$2:$A$3564,"&lt;="&amp;A2007)</f>
        <v>0</v>
      </c>
      <c r="L2007" s="2">
        <f t="shared" si="253"/>
        <v>0</v>
      </c>
      <c r="M2007" s="2">
        <f t="shared" si="254"/>
        <v>1</v>
      </c>
      <c r="N2007">
        <f t="shared" si="255"/>
        <v>-2.0414823888154228</v>
      </c>
    </row>
    <row r="2008" spans="1:14" x14ac:dyDescent="0.3">
      <c r="A2008" s="1">
        <v>41611</v>
      </c>
      <c r="B2008">
        <v>16.809999999999999</v>
      </c>
      <c r="D2008">
        <f t="shared" si="248"/>
        <v>2</v>
      </c>
      <c r="E2008" s="1">
        <f t="shared" si="249"/>
        <v>41604</v>
      </c>
      <c r="F2008" s="1">
        <f t="shared" si="250"/>
        <v>41603</v>
      </c>
      <c r="G2008" s="1">
        <f t="shared" si="251"/>
        <v>41602</v>
      </c>
      <c r="H2008" s="1">
        <f t="shared" si="252"/>
        <v>41601</v>
      </c>
      <c r="I2008" s="2">
        <f>IF(SUMIFS($B$2:$B$3564,$A$2:$A$3564,"="&amp;E2008)=0,IF(SUMIFS($B$2:$B$3564,$A$2:$A$3564,"="&amp;F2008)=0,IF(SUMIFS($B$2:$B$3564,$A$2:$A$3564,"="&amp;G2008)=0,SUMIFS($B$2:$B$3564,$A$2:$A$3564,"="&amp;H2008),SUMIFS($B$2:$B$3564,$A$2:$A$3564,"="&amp;G2008)),SUMIFS($B$2:$B$3564,$A$2:$A$3564,"="&amp;F2008)),SUMIFS($B$2:$B$3564,$A$2:$A$3564,"="&amp;E2008))</f>
        <v>17.3</v>
      </c>
      <c r="K2008" s="2">
        <f>SUMIFS($J$2:$J$3564,$A$2:$A$3564,"&gt;"&amp;E2008,$A$2:$A$3564,"&lt;="&amp;A2008)</f>
        <v>0</v>
      </c>
      <c r="L2008" s="2">
        <f t="shared" si="253"/>
        <v>0</v>
      </c>
      <c r="M2008" s="2">
        <f t="shared" si="254"/>
        <v>1</v>
      </c>
      <c r="N2008">
        <f t="shared" si="255"/>
        <v>-2.8732554083209152</v>
      </c>
    </row>
    <row r="2009" spans="1:14" x14ac:dyDescent="0.3">
      <c r="A2009" s="1">
        <v>41612</v>
      </c>
      <c r="B2009">
        <v>16.68</v>
      </c>
      <c r="D2009">
        <f t="shared" si="248"/>
        <v>3</v>
      </c>
      <c r="E2009" s="1">
        <f t="shared" si="249"/>
        <v>41605</v>
      </c>
      <c r="F2009" s="1">
        <f t="shared" si="250"/>
        <v>41604</v>
      </c>
      <c r="G2009" s="1">
        <f t="shared" si="251"/>
        <v>41603</v>
      </c>
      <c r="H2009" s="1">
        <f t="shared" si="252"/>
        <v>41602</v>
      </c>
      <c r="I2009" s="2">
        <f>IF(SUMIFS($B$2:$B$3564,$A$2:$A$3564,"="&amp;E2009)=0,IF(SUMIFS($B$2:$B$3564,$A$2:$A$3564,"="&amp;F2009)=0,IF(SUMIFS($B$2:$B$3564,$A$2:$A$3564,"="&amp;G2009)=0,SUMIFS($B$2:$B$3564,$A$2:$A$3564,"="&amp;H2009),SUMIFS($B$2:$B$3564,$A$2:$A$3564,"="&amp;G2009)),SUMIFS($B$2:$B$3564,$A$2:$A$3564,"="&amp;F2009)),SUMIFS($B$2:$B$3564,$A$2:$A$3564,"="&amp;E2009))</f>
        <v>17.22</v>
      </c>
      <c r="K2009" s="2">
        <f>SUMIFS($J$2:$J$3564,$A$2:$A$3564,"&gt;"&amp;E2009,$A$2:$A$3564,"&lt;="&amp;A2009)</f>
        <v>0</v>
      </c>
      <c r="L2009" s="2">
        <f t="shared" si="253"/>
        <v>0</v>
      </c>
      <c r="M2009" s="2">
        <f t="shared" si="254"/>
        <v>1</v>
      </c>
      <c r="N2009">
        <f t="shared" si="255"/>
        <v>-3.1861102068984009</v>
      </c>
    </row>
    <row r="2010" spans="1:14" x14ac:dyDescent="0.3">
      <c r="A2010" s="1">
        <v>41613</v>
      </c>
      <c r="B2010">
        <v>16.690000000000001</v>
      </c>
      <c r="D2010">
        <f t="shared" si="248"/>
        <v>4</v>
      </c>
      <c r="E2010" s="1">
        <f t="shared" si="249"/>
        <v>41606</v>
      </c>
      <c r="F2010" s="1">
        <f t="shared" si="250"/>
        <v>41605</v>
      </c>
      <c r="G2010" s="1">
        <f t="shared" si="251"/>
        <v>41604</v>
      </c>
      <c r="H2010" s="1">
        <f t="shared" si="252"/>
        <v>41603</v>
      </c>
      <c r="I2010" s="2">
        <f>IF(SUMIFS($B$2:$B$3564,$A$2:$A$3564,"="&amp;E2010)=0,IF(SUMIFS($B$2:$B$3564,$A$2:$A$3564,"="&amp;F2010)=0,IF(SUMIFS($B$2:$B$3564,$A$2:$A$3564,"="&amp;G2010)=0,SUMIFS($B$2:$B$3564,$A$2:$A$3564,"="&amp;H2010),SUMIFS($B$2:$B$3564,$A$2:$A$3564,"="&amp;G2010)),SUMIFS($B$2:$B$3564,$A$2:$A$3564,"="&amp;F2010)),SUMIFS($B$2:$B$3564,$A$2:$A$3564,"="&amp;E2010))</f>
        <v>17.22</v>
      </c>
      <c r="K2010" s="2">
        <f>SUMIFS($J$2:$J$3564,$A$2:$A$3564,"&gt;"&amp;E2010,$A$2:$A$3564,"&lt;="&amp;A2010)</f>
        <v>0</v>
      </c>
      <c r="L2010" s="2">
        <f t="shared" si="253"/>
        <v>0</v>
      </c>
      <c r="M2010" s="2">
        <f t="shared" si="254"/>
        <v>1</v>
      </c>
      <c r="N2010">
        <f t="shared" si="255"/>
        <v>-3.1261761325840887</v>
      </c>
    </row>
    <row r="2011" spans="1:14" x14ac:dyDescent="0.3">
      <c r="A2011" s="1">
        <v>41614</v>
      </c>
      <c r="B2011">
        <v>16.59</v>
      </c>
      <c r="D2011">
        <f t="shared" si="248"/>
        <v>5</v>
      </c>
      <c r="E2011" s="1">
        <f t="shared" si="249"/>
        <v>41607</v>
      </c>
      <c r="F2011" s="1">
        <f t="shared" si="250"/>
        <v>41606</v>
      </c>
      <c r="G2011" s="1">
        <f t="shared" si="251"/>
        <v>41605</v>
      </c>
      <c r="H2011" s="1">
        <f t="shared" si="252"/>
        <v>41604</v>
      </c>
      <c r="I2011" s="2">
        <f>IF(SUMIFS($B$2:$B$3564,$A$2:$A$3564,"="&amp;E2011)=0,IF(SUMIFS($B$2:$B$3564,$A$2:$A$3564,"="&amp;F2011)=0,IF(SUMIFS($B$2:$B$3564,$A$2:$A$3564,"="&amp;G2011)=0,SUMIFS($B$2:$B$3564,$A$2:$A$3564,"="&amp;H2011),SUMIFS($B$2:$B$3564,$A$2:$A$3564,"="&amp;G2011)),SUMIFS($B$2:$B$3564,$A$2:$A$3564,"="&amp;F2011)),SUMIFS($B$2:$B$3564,$A$2:$A$3564,"="&amp;E2011))</f>
        <v>17.149999999999999</v>
      </c>
      <c r="K2011" s="2">
        <f>SUMIFS($J$2:$J$3564,$A$2:$A$3564,"&gt;"&amp;E2011,$A$2:$A$3564,"&lt;="&amp;A2011)</f>
        <v>0</v>
      </c>
      <c r="L2011" s="2">
        <f t="shared" si="253"/>
        <v>0</v>
      </c>
      <c r="M2011" s="2">
        <f t="shared" si="254"/>
        <v>1</v>
      </c>
      <c r="N2011">
        <f t="shared" si="255"/>
        <v>-3.3198069409595741</v>
      </c>
    </row>
    <row r="2012" spans="1:14" x14ac:dyDescent="0.3">
      <c r="A2012" s="1">
        <v>41617</v>
      </c>
      <c r="B2012">
        <v>16.55</v>
      </c>
      <c r="D2012">
        <f t="shared" si="248"/>
        <v>1</v>
      </c>
      <c r="E2012" s="1">
        <f t="shared" si="249"/>
        <v>41610</v>
      </c>
      <c r="F2012" s="1">
        <f t="shared" si="250"/>
        <v>41609</v>
      </c>
      <c r="G2012" s="1">
        <f t="shared" si="251"/>
        <v>41608</v>
      </c>
      <c r="H2012" s="1">
        <f t="shared" si="252"/>
        <v>41607</v>
      </c>
      <c r="I2012" s="2">
        <f>IF(SUMIFS($B$2:$B$3564,$A$2:$A$3564,"="&amp;E2012)=0,IF(SUMIFS($B$2:$B$3564,$A$2:$A$3564,"="&amp;F2012)=0,IF(SUMIFS($B$2:$B$3564,$A$2:$A$3564,"="&amp;G2012)=0,SUMIFS($B$2:$B$3564,$A$2:$A$3564,"="&amp;H2012),SUMIFS($B$2:$B$3564,$A$2:$A$3564,"="&amp;G2012)),SUMIFS($B$2:$B$3564,$A$2:$A$3564,"="&amp;F2012)),SUMIFS($B$2:$B$3564,$A$2:$A$3564,"="&amp;E2012))</f>
        <v>16.97</v>
      </c>
      <c r="K2012" s="2">
        <f>SUMIFS($J$2:$J$3564,$A$2:$A$3564,"&gt;"&amp;E2012,$A$2:$A$3564,"&lt;="&amp;A2012)</f>
        <v>0</v>
      </c>
      <c r="L2012" s="2">
        <f t="shared" si="253"/>
        <v>0</v>
      </c>
      <c r="M2012" s="2">
        <f t="shared" si="254"/>
        <v>1</v>
      </c>
      <c r="N2012">
        <f t="shared" si="255"/>
        <v>-2.5060977423062907</v>
      </c>
    </row>
    <row r="2013" spans="1:14" x14ac:dyDescent="0.3">
      <c r="A2013" s="1">
        <v>41618</v>
      </c>
      <c r="B2013">
        <v>16.62</v>
      </c>
      <c r="D2013">
        <f t="shared" si="248"/>
        <v>2</v>
      </c>
      <c r="E2013" s="1">
        <f t="shared" si="249"/>
        <v>41611</v>
      </c>
      <c r="F2013" s="1">
        <f t="shared" si="250"/>
        <v>41610</v>
      </c>
      <c r="G2013" s="1">
        <f t="shared" si="251"/>
        <v>41609</v>
      </c>
      <c r="H2013" s="1">
        <f t="shared" si="252"/>
        <v>41608</v>
      </c>
      <c r="I2013" s="2">
        <f>IF(SUMIFS($B$2:$B$3564,$A$2:$A$3564,"="&amp;E2013)=0,IF(SUMIFS($B$2:$B$3564,$A$2:$A$3564,"="&amp;F2013)=0,IF(SUMIFS($B$2:$B$3564,$A$2:$A$3564,"="&amp;G2013)=0,SUMIFS($B$2:$B$3564,$A$2:$A$3564,"="&amp;H2013),SUMIFS($B$2:$B$3564,$A$2:$A$3564,"="&amp;G2013)),SUMIFS($B$2:$B$3564,$A$2:$A$3564,"="&amp;F2013)),SUMIFS($B$2:$B$3564,$A$2:$A$3564,"="&amp;E2013))</f>
        <v>16.809999999999999</v>
      </c>
      <c r="K2013" s="2">
        <f>SUMIFS($J$2:$J$3564,$A$2:$A$3564,"&gt;"&amp;E2013,$A$2:$A$3564,"&lt;="&amp;A2013)</f>
        <v>0</v>
      </c>
      <c r="L2013" s="2">
        <f t="shared" si="253"/>
        <v>0</v>
      </c>
      <c r="M2013" s="2">
        <f t="shared" si="254"/>
        <v>1</v>
      </c>
      <c r="N2013">
        <f t="shared" si="255"/>
        <v>-1.1367157993221959</v>
      </c>
    </row>
    <row r="2014" spans="1:14" x14ac:dyDescent="0.3">
      <c r="A2014" s="1">
        <v>41619</v>
      </c>
      <c r="B2014">
        <v>16.510000000000002</v>
      </c>
      <c r="D2014">
        <f t="shared" si="248"/>
        <v>3</v>
      </c>
      <c r="E2014" s="1">
        <f t="shared" si="249"/>
        <v>41612</v>
      </c>
      <c r="F2014" s="1">
        <f t="shared" si="250"/>
        <v>41611</v>
      </c>
      <c r="G2014" s="1">
        <f t="shared" si="251"/>
        <v>41610</v>
      </c>
      <c r="H2014" s="1">
        <f t="shared" si="252"/>
        <v>41609</v>
      </c>
      <c r="I2014" s="2">
        <f>IF(SUMIFS($B$2:$B$3564,$A$2:$A$3564,"="&amp;E2014)=0,IF(SUMIFS($B$2:$B$3564,$A$2:$A$3564,"="&amp;F2014)=0,IF(SUMIFS($B$2:$B$3564,$A$2:$A$3564,"="&amp;G2014)=0,SUMIFS($B$2:$B$3564,$A$2:$A$3564,"="&amp;H2014),SUMIFS($B$2:$B$3564,$A$2:$A$3564,"="&amp;G2014)),SUMIFS($B$2:$B$3564,$A$2:$A$3564,"="&amp;F2014)),SUMIFS($B$2:$B$3564,$A$2:$A$3564,"="&amp;E2014))</f>
        <v>16.68</v>
      </c>
      <c r="K2014" s="2">
        <f>SUMIFS($J$2:$J$3564,$A$2:$A$3564,"&gt;"&amp;E2014,$A$2:$A$3564,"&lt;="&amp;A2014)</f>
        <v>0</v>
      </c>
      <c r="L2014" s="2">
        <f t="shared" si="253"/>
        <v>0</v>
      </c>
      <c r="M2014" s="2">
        <f t="shared" si="254"/>
        <v>1</v>
      </c>
      <c r="N2014">
        <f t="shared" si="255"/>
        <v>-1.0244138998563994</v>
      </c>
    </row>
    <row r="2015" spans="1:14" x14ac:dyDescent="0.3">
      <c r="A2015" s="1">
        <v>41620</v>
      </c>
      <c r="B2015">
        <v>16.3</v>
      </c>
      <c r="D2015">
        <f t="shared" si="248"/>
        <v>4</v>
      </c>
      <c r="E2015" s="1">
        <f t="shared" si="249"/>
        <v>41613</v>
      </c>
      <c r="F2015" s="1">
        <f t="shared" si="250"/>
        <v>41612</v>
      </c>
      <c r="G2015" s="1">
        <f t="shared" si="251"/>
        <v>41611</v>
      </c>
      <c r="H2015" s="1">
        <f t="shared" si="252"/>
        <v>41610</v>
      </c>
      <c r="I2015" s="2">
        <f>IF(SUMIFS($B$2:$B$3564,$A$2:$A$3564,"="&amp;E2015)=0,IF(SUMIFS($B$2:$B$3564,$A$2:$A$3564,"="&amp;F2015)=0,IF(SUMIFS($B$2:$B$3564,$A$2:$A$3564,"="&amp;G2015)=0,SUMIFS($B$2:$B$3564,$A$2:$A$3564,"="&amp;H2015),SUMIFS($B$2:$B$3564,$A$2:$A$3564,"="&amp;G2015)),SUMIFS($B$2:$B$3564,$A$2:$A$3564,"="&amp;F2015)),SUMIFS($B$2:$B$3564,$A$2:$A$3564,"="&amp;E2015))</f>
        <v>16.690000000000001</v>
      </c>
      <c r="K2015" s="2">
        <f>SUMIFS($J$2:$J$3564,$A$2:$A$3564,"&gt;"&amp;E2015,$A$2:$A$3564,"&lt;="&amp;A2015)</f>
        <v>0</v>
      </c>
      <c r="L2015" s="2">
        <f t="shared" si="253"/>
        <v>0</v>
      </c>
      <c r="M2015" s="2">
        <f t="shared" si="254"/>
        <v>1</v>
      </c>
      <c r="N2015">
        <f t="shared" si="255"/>
        <v>-2.3644629861027124</v>
      </c>
    </row>
    <row r="2016" spans="1:14" x14ac:dyDescent="0.3">
      <c r="A2016" s="1">
        <v>41621</v>
      </c>
      <c r="B2016">
        <v>16.27</v>
      </c>
      <c r="D2016">
        <f t="shared" si="248"/>
        <v>5</v>
      </c>
      <c r="E2016" s="1">
        <f t="shared" si="249"/>
        <v>41614</v>
      </c>
      <c r="F2016" s="1">
        <f t="shared" si="250"/>
        <v>41613</v>
      </c>
      <c r="G2016" s="1">
        <f t="shared" si="251"/>
        <v>41612</v>
      </c>
      <c r="H2016" s="1">
        <f t="shared" si="252"/>
        <v>41611</v>
      </c>
      <c r="I2016" s="2">
        <f>IF(SUMIFS($B$2:$B$3564,$A$2:$A$3564,"="&amp;E2016)=0,IF(SUMIFS($B$2:$B$3564,$A$2:$A$3564,"="&amp;F2016)=0,IF(SUMIFS($B$2:$B$3564,$A$2:$A$3564,"="&amp;G2016)=0,SUMIFS($B$2:$B$3564,$A$2:$A$3564,"="&amp;H2016),SUMIFS($B$2:$B$3564,$A$2:$A$3564,"="&amp;G2016)),SUMIFS($B$2:$B$3564,$A$2:$A$3564,"="&amp;F2016)),SUMIFS($B$2:$B$3564,$A$2:$A$3564,"="&amp;E2016))</f>
        <v>16.59</v>
      </c>
      <c r="K2016" s="2">
        <f>SUMIFS($J$2:$J$3564,$A$2:$A$3564,"&gt;"&amp;E2016,$A$2:$A$3564,"&lt;="&amp;A2016)</f>
        <v>0</v>
      </c>
      <c r="L2016" s="2">
        <f t="shared" si="253"/>
        <v>0</v>
      </c>
      <c r="M2016" s="2">
        <f t="shared" si="254"/>
        <v>1</v>
      </c>
      <c r="N2016">
        <f t="shared" si="255"/>
        <v>-1.9477182971406728</v>
      </c>
    </row>
    <row r="2017" spans="1:14" x14ac:dyDescent="0.3">
      <c r="A2017" s="1">
        <v>41624</v>
      </c>
      <c r="B2017">
        <v>16.27</v>
      </c>
      <c r="D2017">
        <f t="shared" si="248"/>
        <v>1</v>
      </c>
      <c r="E2017" s="1">
        <f t="shared" si="249"/>
        <v>41617</v>
      </c>
      <c r="F2017" s="1">
        <f t="shared" si="250"/>
        <v>41616</v>
      </c>
      <c r="G2017" s="1">
        <f t="shared" si="251"/>
        <v>41615</v>
      </c>
      <c r="H2017" s="1">
        <f t="shared" si="252"/>
        <v>41614</v>
      </c>
      <c r="I2017" s="2">
        <f>IF(SUMIFS($B$2:$B$3564,$A$2:$A$3564,"="&amp;E2017)=0,IF(SUMIFS($B$2:$B$3564,$A$2:$A$3564,"="&amp;F2017)=0,IF(SUMIFS($B$2:$B$3564,$A$2:$A$3564,"="&amp;G2017)=0,SUMIFS($B$2:$B$3564,$A$2:$A$3564,"="&amp;H2017),SUMIFS($B$2:$B$3564,$A$2:$A$3564,"="&amp;G2017)),SUMIFS($B$2:$B$3564,$A$2:$A$3564,"="&amp;F2017)),SUMIFS($B$2:$B$3564,$A$2:$A$3564,"="&amp;E2017))</f>
        <v>16.55</v>
      </c>
      <c r="K2017" s="2">
        <f>SUMIFS($J$2:$J$3564,$A$2:$A$3564,"&gt;"&amp;E2017,$A$2:$A$3564,"&lt;="&amp;A2017)</f>
        <v>0</v>
      </c>
      <c r="L2017" s="2">
        <f t="shared" si="253"/>
        <v>0</v>
      </c>
      <c r="M2017" s="2">
        <f t="shared" si="254"/>
        <v>1</v>
      </c>
      <c r="N2017">
        <f t="shared" si="255"/>
        <v>-1.7063180592125538</v>
      </c>
    </row>
    <row r="2018" spans="1:14" x14ac:dyDescent="0.3">
      <c r="A2018" s="1">
        <v>41625</v>
      </c>
      <c r="B2018">
        <v>15.96</v>
      </c>
      <c r="D2018">
        <f t="shared" si="248"/>
        <v>2</v>
      </c>
      <c r="E2018" s="1">
        <f t="shared" si="249"/>
        <v>41618</v>
      </c>
      <c r="F2018" s="1">
        <f t="shared" si="250"/>
        <v>41617</v>
      </c>
      <c r="G2018" s="1">
        <f t="shared" si="251"/>
        <v>41616</v>
      </c>
      <c r="H2018" s="1">
        <f t="shared" si="252"/>
        <v>41615</v>
      </c>
      <c r="I2018" s="2">
        <f>IF(SUMIFS($B$2:$B$3564,$A$2:$A$3564,"="&amp;E2018)=0,IF(SUMIFS($B$2:$B$3564,$A$2:$A$3564,"="&amp;F2018)=0,IF(SUMIFS($B$2:$B$3564,$A$2:$A$3564,"="&amp;G2018)=0,SUMIFS($B$2:$B$3564,$A$2:$A$3564,"="&amp;H2018),SUMIFS($B$2:$B$3564,$A$2:$A$3564,"="&amp;G2018)),SUMIFS($B$2:$B$3564,$A$2:$A$3564,"="&amp;F2018)),SUMIFS($B$2:$B$3564,$A$2:$A$3564,"="&amp;E2018))</f>
        <v>16.62</v>
      </c>
      <c r="K2018" s="2">
        <f>SUMIFS($J$2:$J$3564,$A$2:$A$3564,"&gt;"&amp;E2018,$A$2:$A$3564,"&lt;="&amp;A2018)</f>
        <v>0</v>
      </c>
      <c r="L2018" s="2">
        <f t="shared" si="253"/>
        <v>0</v>
      </c>
      <c r="M2018" s="2">
        <f t="shared" si="254"/>
        <v>1</v>
      </c>
      <c r="N2018">
        <f t="shared" si="255"/>
        <v>-4.0521197405639438</v>
      </c>
    </row>
    <row r="2019" spans="1:14" x14ac:dyDescent="0.3">
      <c r="A2019" s="1">
        <v>41626</v>
      </c>
      <c r="B2019">
        <v>15.89</v>
      </c>
      <c r="D2019">
        <f t="shared" si="248"/>
        <v>3</v>
      </c>
      <c r="E2019" s="1">
        <f t="shared" si="249"/>
        <v>41619</v>
      </c>
      <c r="F2019" s="1">
        <f t="shared" si="250"/>
        <v>41618</v>
      </c>
      <c r="G2019" s="1">
        <f t="shared" si="251"/>
        <v>41617</v>
      </c>
      <c r="H2019" s="1">
        <f t="shared" si="252"/>
        <v>41616</v>
      </c>
      <c r="I2019" s="2">
        <f>IF(SUMIFS($B$2:$B$3564,$A$2:$A$3564,"="&amp;E2019)=0,IF(SUMIFS($B$2:$B$3564,$A$2:$A$3564,"="&amp;F2019)=0,IF(SUMIFS($B$2:$B$3564,$A$2:$A$3564,"="&amp;G2019)=0,SUMIFS($B$2:$B$3564,$A$2:$A$3564,"="&amp;H2019),SUMIFS($B$2:$B$3564,$A$2:$A$3564,"="&amp;G2019)),SUMIFS($B$2:$B$3564,$A$2:$A$3564,"="&amp;F2019)),SUMIFS($B$2:$B$3564,$A$2:$A$3564,"="&amp;E2019))</f>
        <v>16.510000000000002</v>
      </c>
      <c r="K2019" s="2">
        <f>SUMIFS($J$2:$J$3564,$A$2:$A$3564,"&gt;"&amp;E2019,$A$2:$A$3564,"&lt;="&amp;A2019)</f>
        <v>0</v>
      </c>
      <c r="L2019" s="2">
        <f t="shared" si="253"/>
        <v>0</v>
      </c>
      <c r="M2019" s="2">
        <f t="shared" si="254"/>
        <v>1</v>
      </c>
      <c r="N2019">
        <f t="shared" si="255"/>
        <v>-3.8276277383412047</v>
      </c>
    </row>
    <row r="2020" spans="1:14" x14ac:dyDescent="0.3">
      <c r="A2020" s="1">
        <v>41627</v>
      </c>
      <c r="B2020">
        <v>16.149999999999999</v>
      </c>
      <c r="D2020">
        <f t="shared" si="248"/>
        <v>4</v>
      </c>
      <c r="E2020" s="1">
        <f t="shared" si="249"/>
        <v>41620</v>
      </c>
      <c r="F2020" s="1">
        <f t="shared" si="250"/>
        <v>41619</v>
      </c>
      <c r="G2020" s="1">
        <f t="shared" si="251"/>
        <v>41618</v>
      </c>
      <c r="H2020" s="1">
        <f t="shared" si="252"/>
        <v>41617</v>
      </c>
      <c r="I2020" s="2">
        <f>IF(SUMIFS($B$2:$B$3564,$A$2:$A$3564,"="&amp;E2020)=0,IF(SUMIFS($B$2:$B$3564,$A$2:$A$3564,"="&amp;F2020)=0,IF(SUMIFS($B$2:$B$3564,$A$2:$A$3564,"="&amp;G2020)=0,SUMIFS($B$2:$B$3564,$A$2:$A$3564,"="&amp;H2020),SUMIFS($B$2:$B$3564,$A$2:$A$3564,"="&amp;G2020)),SUMIFS($B$2:$B$3564,$A$2:$A$3564,"="&amp;F2020)),SUMIFS($B$2:$B$3564,$A$2:$A$3564,"="&amp;E2020))</f>
        <v>16.3</v>
      </c>
      <c r="K2020" s="2">
        <f>SUMIFS($J$2:$J$3564,$A$2:$A$3564,"&gt;"&amp;E2020,$A$2:$A$3564,"&lt;="&amp;A2020)</f>
        <v>0</v>
      </c>
      <c r="L2020" s="2">
        <f t="shared" si="253"/>
        <v>0</v>
      </c>
      <c r="M2020" s="2">
        <f t="shared" si="254"/>
        <v>1</v>
      </c>
      <c r="N2020">
        <f t="shared" si="255"/>
        <v>-0.92450581440512736</v>
      </c>
    </row>
    <row r="2021" spans="1:14" x14ac:dyDescent="0.3">
      <c r="A2021" s="1">
        <v>41628</v>
      </c>
      <c r="B2021">
        <v>16.45</v>
      </c>
      <c r="D2021">
        <f t="shared" si="248"/>
        <v>5</v>
      </c>
      <c r="E2021" s="1">
        <f t="shared" si="249"/>
        <v>41621</v>
      </c>
      <c r="F2021" s="1">
        <f t="shared" si="250"/>
        <v>41620</v>
      </c>
      <c r="G2021" s="1">
        <f t="shared" si="251"/>
        <v>41619</v>
      </c>
      <c r="H2021" s="1">
        <f t="shared" si="252"/>
        <v>41618</v>
      </c>
      <c r="I2021" s="2">
        <f>IF(SUMIFS($B$2:$B$3564,$A$2:$A$3564,"="&amp;E2021)=0,IF(SUMIFS($B$2:$B$3564,$A$2:$A$3564,"="&amp;F2021)=0,IF(SUMIFS($B$2:$B$3564,$A$2:$A$3564,"="&amp;G2021)=0,SUMIFS($B$2:$B$3564,$A$2:$A$3564,"="&amp;H2021),SUMIFS($B$2:$B$3564,$A$2:$A$3564,"="&amp;G2021)),SUMIFS($B$2:$B$3564,$A$2:$A$3564,"="&amp;F2021)),SUMIFS($B$2:$B$3564,$A$2:$A$3564,"="&amp;E2021))</f>
        <v>16.27</v>
      </c>
      <c r="K2021" s="2">
        <f>SUMIFS($J$2:$J$3564,$A$2:$A$3564,"&gt;"&amp;E2021,$A$2:$A$3564,"&lt;="&amp;A2021)</f>
        <v>0</v>
      </c>
      <c r="L2021" s="2">
        <f t="shared" si="253"/>
        <v>0</v>
      </c>
      <c r="M2021" s="2">
        <f t="shared" si="254"/>
        <v>1</v>
      </c>
      <c r="N2021">
        <f t="shared" si="255"/>
        <v>1.1002555980434408</v>
      </c>
    </row>
    <row r="2022" spans="1:14" x14ac:dyDescent="0.3">
      <c r="A2022" s="1">
        <v>41631</v>
      </c>
      <c r="B2022">
        <v>16.23</v>
      </c>
      <c r="D2022">
        <f t="shared" si="248"/>
        <v>1</v>
      </c>
      <c r="E2022" s="1">
        <f t="shared" si="249"/>
        <v>41624</v>
      </c>
      <c r="F2022" s="1">
        <f t="shared" si="250"/>
        <v>41623</v>
      </c>
      <c r="G2022" s="1">
        <f t="shared" si="251"/>
        <v>41622</v>
      </c>
      <c r="H2022" s="1">
        <f t="shared" si="252"/>
        <v>41621</v>
      </c>
      <c r="I2022" s="2">
        <f>IF(SUMIFS($B$2:$B$3564,$A$2:$A$3564,"="&amp;E2022)=0,IF(SUMIFS($B$2:$B$3564,$A$2:$A$3564,"="&amp;F2022)=0,IF(SUMIFS($B$2:$B$3564,$A$2:$A$3564,"="&amp;G2022)=0,SUMIFS($B$2:$B$3564,$A$2:$A$3564,"="&amp;H2022),SUMIFS($B$2:$B$3564,$A$2:$A$3564,"="&amp;G2022)),SUMIFS($B$2:$B$3564,$A$2:$A$3564,"="&amp;F2022)),SUMIFS($B$2:$B$3564,$A$2:$A$3564,"="&amp;E2022))</f>
        <v>16.27</v>
      </c>
      <c r="K2022" s="2">
        <f>SUMIFS($J$2:$J$3564,$A$2:$A$3564,"&gt;"&amp;E2022,$A$2:$A$3564,"&lt;="&amp;A2022)</f>
        <v>0</v>
      </c>
      <c r="L2022" s="2">
        <f t="shared" si="253"/>
        <v>0</v>
      </c>
      <c r="M2022" s="2">
        <f t="shared" si="254"/>
        <v>1</v>
      </c>
      <c r="N2022">
        <f t="shared" si="255"/>
        <v>-0.24615397044465717</v>
      </c>
    </row>
    <row r="2023" spans="1:14" x14ac:dyDescent="0.3">
      <c r="A2023" s="1">
        <v>41632</v>
      </c>
      <c r="B2023">
        <v>16.21</v>
      </c>
      <c r="D2023">
        <f t="shared" si="248"/>
        <v>2</v>
      </c>
      <c r="E2023" s="1">
        <f t="shared" si="249"/>
        <v>41625</v>
      </c>
      <c r="F2023" s="1">
        <f t="shared" si="250"/>
        <v>41624</v>
      </c>
      <c r="G2023" s="1">
        <f t="shared" si="251"/>
        <v>41623</v>
      </c>
      <c r="H2023" s="1">
        <f t="shared" si="252"/>
        <v>41622</v>
      </c>
      <c r="I2023" s="2">
        <f>IF(SUMIFS($B$2:$B$3564,$A$2:$A$3564,"="&amp;E2023)=0,IF(SUMIFS($B$2:$B$3564,$A$2:$A$3564,"="&amp;F2023)=0,IF(SUMIFS($B$2:$B$3564,$A$2:$A$3564,"="&amp;G2023)=0,SUMIFS($B$2:$B$3564,$A$2:$A$3564,"="&amp;H2023),SUMIFS($B$2:$B$3564,$A$2:$A$3564,"="&amp;G2023)),SUMIFS($B$2:$B$3564,$A$2:$A$3564,"="&amp;F2023)),SUMIFS($B$2:$B$3564,$A$2:$A$3564,"="&amp;E2023))</f>
        <v>15.96</v>
      </c>
      <c r="K2023" s="2">
        <f>SUMIFS($J$2:$J$3564,$A$2:$A$3564,"&gt;"&amp;E2023,$A$2:$A$3564,"&lt;="&amp;A2023)</f>
        <v>0</v>
      </c>
      <c r="L2023" s="2">
        <f t="shared" si="253"/>
        <v>0</v>
      </c>
      <c r="M2023" s="2">
        <f t="shared" si="254"/>
        <v>1</v>
      </c>
      <c r="N2023">
        <f t="shared" si="255"/>
        <v>1.5542743725922121</v>
      </c>
    </row>
    <row r="2024" spans="1:14" x14ac:dyDescent="0.3">
      <c r="A2024" s="1">
        <v>41634</v>
      </c>
      <c r="B2024">
        <v>16.29</v>
      </c>
      <c r="D2024">
        <f t="shared" si="248"/>
        <v>4</v>
      </c>
      <c r="E2024" s="1">
        <f t="shared" si="249"/>
        <v>41627</v>
      </c>
      <c r="F2024" s="1">
        <f t="shared" si="250"/>
        <v>41626</v>
      </c>
      <c r="G2024" s="1">
        <f t="shared" si="251"/>
        <v>41625</v>
      </c>
      <c r="H2024" s="1">
        <f t="shared" si="252"/>
        <v>41624</v>
      </c>
      <c r="I2024" s="2">
        <f>IF(SUMIFS($B$2:$B$3564,$A$2:$A$3564,"="&amp;E2024)=0,IF(SUMIFS($B$2:$B$3564,$A$2:$A$3564,"="&amp;F2024)=0,IF(SUMIFS($B$2:$B$3564,$A$2:$A$3564,"="&amp;G2024)=0,SUMIFS($B$2:$B$3564,$A$2:$A$3564,"="&amp;H2024),SUMIFS($B$2:$B$3564,$A$2:$A$3564,"="&amp;G2024)),SUMIFS($B$2:$B$3564,$A$2:$A$3564,"="&amp;F2024)),SUMIFS($B$2:$B$3564,$A$2:$A$3564,"="&amp;E2024))</f>
        <v>16.149999999999999</v>
      </c>
      <c r="K2024" s="2">
        <f>SUMIFS($J$2:$J$3564,$A$2:$A$3564,"&gt;"&amp;E2024,$A$2:$A$3564,"&lt;="&amp;A2024)</f>
        <v>0</v>
      </c>
      <c r="L2024" s="2">
        <f t="shared" si="253"/>
        <v>0</v>
      </c>
      <c r="M2024" s="2">
        <f t="shared" si="254"/>
        <v>1</v>
      </c>
      <c r="N2024">
        <f t="shared" si="255"/>
        <v>0.86313729452883581</v>
      </c>
    </row>
    <row r="2025" spans="1:14" x14ac:dyDescent="0.3">
      <c r="A2025" s="1">
        <v>41635</v>
      </c>
      <c r="B2025">
        <v>16.43</v>
      </c>
      <c r="D2025">
        <f t="shared" si="248"/>
        <v>5</v>
      </c>
      <c r="E2025" s="1">
        <f t="shared" si="249"/>
        <v>41628</v>
      </c>
      <c r="F2025" s="1">
        <f t="shared" si="250"/>
        <v>41627</v>
      </c>
      <c r="G2025" s="1">
        <f t="shared" si="251"/>
        <v>41626</v>
      </c>
      <c r="H2025" s="1">
        <f t="shared" si="252"/>
        <v>41625</v>
      </c>
      <c r="I2025" s="2">
        <f>IF(SUMIFS($B$2:$B$3564,$A$2:$A$3564,"="&amp;E2025)=0,IF(SUMIFS($B$2:$B$3564,$A$2:$A$3564,"="&amp;F2025)=0,IF(SUMIFS($B$2:$B$3564,$A$2:$A$3564,"="&amp;G2025)=0,SUMIFS($B$2:$B$3564,$A$2:$A$3564,"="&amp;H2025),SUMIFS($B$2:$B$3564,$A$2:$A$3564,"="&amp;G2025)),SUMIFS($B$2:$B$3564,$A$2:$A$3564,"="&amp;F2025)),SUMIFS($B$2:$B$3564,$A$2:$A$3564,"="&amp;E2025))</f>
        <v>16.45</v>
      </c>
      <c r="K2025" s="2">
        <f>SUMIFS($J$2:$J$3564,$A$2:$A$3564,"&gt;"&amp;E2025,$A$2:$A$3564,"&lt;="&amp;A2025)</f>
        <v>0</v>
      </c>
      <c r="L2025" s="2">
        <f t="shared" si="253"/>
        <v>0</v>
      </c>
      <c r="M2025" s="2">
        <f t="shared" si="254"/>
        <v>1</v>
      </c>
      <c r="N2025">
        <f t="shared" si="255"/>
        <v>-0.12165451622041087</v>
      </c>
    </row>
    <row r="2026" spans="1:14" x14ac:dyDescent="0.3">
      <c r="A2026" s="1">
        <v>41638</v>
      </c>
      <c r="B2026">
        <v>16.38</v>
      </c>
      <c r="D2026">
        <f t="shared" si="248"/>
        <v>1</v>
      </c>
      <c r="E2026" s="1">
        <f t="shared" si="249"/>
        <v>41631</v>
      </c>
      <c r="F2026" s="1">
        <f t="shared" si="250"/>
        <v>41630</v>
      </c>
      <c r="G2026" s="1">
        <f t="shared" si="251"/>
        <v>41629</v>
      </c>
      <c r="H2026" s="1">
        <f t="shared" si="252"/>
        <v>41628</v>
      </c>
      <c r="I2026" s="2">
        <f>IF(SUMIFS($B$2:$B$3564,$A$2:$A$3564,"="&amp;E2026)=0,IF(SUMIFS($B$2:$B$3564,$A$2:$A$3564,"="&amp;F2026)=0,IF(SUMIFS($B$2:$B$3564,$A$2:$A$3564,"="&amp;G2026)=0,SUMIFS($B$2:$B$3564,$A$2:$A$3564,"="&amp;H2026),SUMIFS($B$2:$B$3564,$A$2:$A$3564,"="&amp;G2026)),SUMIFS($B$2:$B$3564,$A$2:$A$3564,"="&amp;F2026)),SUMIFS($B$2:$B$3564,$A$2:$A$3564,"="&amp;E2026))</f>
        <v>16.23</v>
      </c>
      <c r="K2026" s="2">
        <f>SUMIFS($J$2:$J$3564,$A$2:$A$3564,"&gt;"&amp;E2026,$A$2:$A$3564,"&lt;="&amp;A2026)</f>
        <v>0</v>
      </c>
      <c r="L2026" s="2">
        <f t="shared" si="253"/>
        <v>0</v>
      </c>
      <c r="M2026" s="2">
        <f t="shared" si="254"/>
        <v>1</v>
      </c>
      <c r="N2026">
        <f t="shared" si="255"/>
        <v>0.91996968984234162</v>
      </c>
    </row>
    <row r="2027" spans="1:14" x14ac:dyDescent="0.3">
      <c r="A2027" s="1">
        <v>41639</v>
      </c>
      <c r="B2027">
        <v>16.41</v>
      </c>
      <c r="D2027">
        <f t="shared" si="248"/>
        <v>2</v>
      </c>
      <c r="E2027" s="1">
        <f t="shared" si="249"/>
        <v>41632</v>
      </c>
      <c r="F2027" s="1">
        <f t="shared" si="250"/>
        <v>41631</v>
      </c>
      <c r="G2027" s="1">
        <f t="shared" si="251"/>
        <v>41630</v>
      </c>
      <c r="H2027" s="1">
        <f t="shared" si="252"/>
        <v>41629</v>
      </c>
      <c r="I2027" s="2">
        <f>IF(SUMIFS($B$2:$B$3564,$A$2:$A$3564,"="&amp;E2027)=0,IF(SUMIFS($B$2:$B$3564,$A$2:$A$3564,"="&amp;F2027)=0,IF(SUMIFS($B$2:$B$3564,$A$2:$A$3564,"="&amp;G2027)=0,SUMIFS($B$2:$B$3564,$A$2:$A$3564,"="&amp;H2027),SUMIFS($B$2:$B$3564,$A$2:$A$3564,"="&amp;G2027)),SUMIFS($B$2:$B$3564,$A$2:$A$3564,"="&amp;F2027)),SUMIFS($B$2:$B$3564,$A$2:$A$3564,"="&amp;E2027))</f>
        <v>16.21</v>
      </c>
      <c r="K2027" s="2">
        <f>SUMIFS($J$2:$J$3564,$A$2:$A$3564,"&gt;"&amp;E2027,$A$2:$A$3564,"&lt;="&amp;A2027)</f>
        <v>0</v>
      </c>
      <c r="L2027" s="2">
        <f t="shared" si="253"/>
        <v>0</v>
      </c>
      <c r="M2027" s="2">
        <f t="shared" si="254"/>
        <v>1</v>
      </c>
      <c r="N2027">
        <f t="shared" si="255"/>
        <v>1.2262569354414645</v>
      </c>
    </row>
    <row r="2028" spans="1:14" x14ac:dyDescent="0.3">
      <c r="A2028" s="1">
        <v>41641</v>
      </c>
      <c r="B2028">
        <v>16.29</v>
      </c>
      <c r="D2028">
        <f t="shared" si="248"/>
        <v>4</v>
      </c>
      <c r="E2028" s="1">
        <f t="shared" si="249"/>
        <v>41634</v>
      </c>
      <c r="F2028" s="1">
        <f t="shared" si="250"/>
        <v>41633</v>
      </c>
      <c r="G2028" s="1">
        <f t="shared" si="251"/>
        <v>41632</v>
      </c>
      <c r="H2028" s="1">
        <f t="shared" si="252"/>
        <v>41631</v>
      </c>
      <c r="I2028" s="2">
        <f>IF(SUMIFS($B$2:$B$3564,$A$2:$A$3564,"="&amp;E2028)=0,IF(SUMIFS($B$2:$B$3564,$A$2:$A$3564,"="&amp;F2028)=0,IF(SUMIFS($B$2:$B$3564,$A$2:$A$3564,"="&amp;G2028)=0,SUMIFS($B$2:$B$3564,$A$2:$A$3564,"="&amp;H2028),SUMIFS($B$2:$B$3564,$A$2:$A$3564,"="&amp;G2028)),SUMIFS($B$2:$B$3564,$A$2:$A$3564,"="&amp;F2028)),SUMIFS($B$2:$B$3564,$A$2:$A$3564,"="&amp;E2028))</f>
        <v>16.29</v>
      </c>
      <c r="K2028" s="2">
        <f>SUMIFS($J$2:$J$3564,$A$2:$A$3564,"&gt;"&amp;E2028,$A$2:$A$3564,"&lt;="&amp;A2028)</f>
        <v>0</v>
      </c>
      <c r="L2028" s="2">
        <f t="shared" si="253"/>
        <v>0</v>
      </c>
      <c r="M2028" s="2">
        <f t="shared" si="254"/>
        <v>1</v>
      </c>
      <c r="N2028">
        <f t="shared" si="255"/>
        <v>0</v>
      </c>
    </row>
    <row r="2029" spans="1:14" x14ac:dyDescent="0.3">
      <c r="A2029" s="1">
        <v>41642</v>
      </c>
      <c r="B2029">
        <v>16.079999999999998</v>
      </c>
      <c r="D2029">
        <f t="shared" si="248"/>
        <v>5</v>
      </c>
      <c r="E2029" s="1">
        <f t="shared" si="249"/>
        <v>41635</v>
      </c>
      <c r="F2029" s="1">
        <f t="shared" si="250"/>
        <v>41634</v>
      </c>
      <c r="G2029" s="1">
        <f t="shared" si="251"/>
        <v>41633</v>
      </c>
      <c r="H2029" s="1">
        <f t="shared" si="252"/>
        <v>41632</v>
      </c>
      <c r="I2029" s="2">
        <f>IF(SUMIFS($B$2:$B$3564,$A$2:$A$3564,"="&amp;E2029)=0,IF(SUMIFS($B$2:$B$3564,$A$2:$A$3564,"="&amp;F2029)=0,IF(SUMIFS($B$2:$B$3564,$A$2:$A$3564,"="&amp;G2029)=0,SUMIFS($B$2:$B$3564,$A$2:$A$3564,"="&amp;H2029),SUMIFS($B$2:$B$3564,$A$2:$A$3564,"="&amp;G2029)),SUMIFS($B$2:$B$3564,$A$2:$A$3564,"="&amp;F2029)),SUMIFS($B$2:$B$3564,$A$2:$A$3564,"="&amp;E2029))</f>
        <v>16.43</v>
      </c>
      <c r="K2029" s="2">
        <f>SUMIFS($J$2:$J$3564,$A$2:$A$3564,"&gt;"&amp;E2029,$A$2:$A$3564,"&lt;="&amp;A2029)</f>
        <v>0</v>
      </c>
      <c r="L2029" s="2">
        <f t="shared" si="253"/>
        <v>0</v>
      </c>
      <c r="M2029" s="2">
        <f t="shared" si="254"/>
        <v>1</v>
      </c>
      <c r="N2029">
        <f t="shared" si="255"/>
        <v>-2.1532668298356445</v>
      </c>
    </row>
    <row r="2030" spans="1:14" x14ac:dyDescent="0.3">
      <c r="A2030" s="1">
        <v>41645</v>
      </c>
      <c r="B2030">
        <v>16.079999999999998</v>
      </c>
      <c r="D2030">
        <f t="shared" si="248"/>
        <v>1</v>
      </c>
      <c r="E2030" s="1">
        <f t="shared" si="249"/>
        <v>41638</v>
      </c>
      <c r="F2030" s="1">
        <f t="shared" si="250"/>
        <v>41637</v>
      </c>
      <c r="G2030" s="1">
        <f t="shared" si="251"/>
        <v>41636</v>
      </c>
      <c r="H2030" s="1">
        <f t="shared" si="252"/>
        <v>41635</v>
      </c>
      <c r="I2030" s="2">
        <f>IF(SUMIFS($B$2:$B$3564,$A$2:$A$3564,"="&amp;E2030)=0,IF(SUMIFS($B$2:$B$3564,$A$2:$A$3564,"="&amp;F2030)=0,IF(SUMIFS($B$2:$B$3564,$A$2:$A$3564,"="&amp;G2030)=0,SUMIFS($B$2:$B$3564,$A$2:$A$3564,"="&amp;H2030),SUMIFS($B$2:$B$3564,$A$2:$A$3564,"="&amp;G2030)),SUMIFS($B$2:$B$3564,$A$2:$A$3564,"="&amp;F2030)),SUMIFS($B$2:$B$3564,$A$2:$A$3564,"="&amp;E2030))</f>
        <v>16.38</v>
      </c>
      <c r="K2030" s="2">
        <f>SUMIFS($J$2:$J$3564,$A$2:$A$3564,"&gt;"&amp;E2030,$A$2:$A$3564,"&lt;="&amp;A2030)</f>
        <v>0</v>
      </c>
      <c r="L2030" s="2">
        <f t="shared" si="253"/>
        <v>0</v>
      </c>
      <c r="M2030" s="2">
        <f t="shared" si="254"/>
        <v>1</v>
      </c>
      <c r="N2030">
        <f t="shared" si="255"/>
        <v>-1.8484814674103103</v>
      </c>
    </row>
    <row r="2031" spans="1:14" x14ac:dyDescent="0.3">
      <c r="A2031" s="1">
        <v>41646</v>
      </c>
      <c r="B2031">
        <v>16.059999999999999</v>
      </c>
      <c r="D2031">
        <f t="shared" si="248"/>
        <v>2</v>
      </c>
      <c r="E2031" s="1">
        <f t="shared" si="249"/>
        <v>41639</v>
      </c>
      <c r="F2031" s="1">
        <f t="shared" si="250"/>
        <v>41638</v>
      </c>
      <c r="G2031" s="1">
        <f t="shared" si="251"/>
        <v>41637</v>
      </c>
      <c r="H2031" s="1">
        <f t="shared" si="252"/>
        <v>41636</v>
      </c>
      <c r="I2031" s="2">
        <f>IF(SUMIFS($B$2:$B$3564,$A$2:$A$3564,"="&amp;E2031)=0,IF(SUMIFS($B$2:$B$3564,$A$2:$A$3564,"="&amp;F2031)=0,IF(SUMIFS($B$2:$B$3564,$A$2:$A$3564,"="&amp;G2031)=0,SUMIFS($B$2:$B$3564,$A$2:$A$3564,"="&amp;H2031),SUMIFS($B$2:$B$3564,$A$2:$A$3564,"="&amp;G2031)),SUMIFS($B$2:$B$3564,$A$2:$A$3564,"="&amp;F2031)),SUMIFS($B$2:$B$3564,$A$2:$A$3564,"="&amp;E2031))</f>
        <v>16.41</v>
      </c>
      <c r="K2031" s="2">
        <f>SUMIFS($J$2:$J$3564,$A$2:$A$3564,"&gt;"&amp;E2031,$A$2:$A$3564,"&lt;="&amp;A2031)</f>
        <v>0</v>
      </c>
      <c r="L2031" s="2">
        <f t="shared" si="253"/>
        <v>0</v>
      </c>
      <c r="M2031" s="2">
        <f t="shared" si="254"/>
        <v>1</v>
      </c>
      <c r="N2031">
        <f t="shared" si="255"/>
        <v>-2.1559196583383988</v>
      </c>
    </row>
    <row r="2032" spans="1:14" x14ac:dyDescent="0.3">
      <c r="A2032" s="1">
        <v>41647</v>
      </c>
      <c r="B2032">
        <v>15.74</v>
      </c>
      <c r="D2032">
        <f t="shared" si="248"/>
        <v>3</v>
      </c>
      <c r="E2032" s="1">
        <f t="shared" si="249"/>
        <v>41640</v>
      </c>
      <c r="F2032" s="1">
        <f t="shared" si="250"/>
        <v>41639</v>
      </c>
      <c r="G2032" s="1">
        <f t="shared" si="251"/>
        <v>41638</v>
      </c>
      <c r="H2032" s="1">
        <f t="shared" si="252"/>
        <v>41637</v>
      </c>
      <c r="I2032" s="2">
        <f>IF(SUMIFS($B$2:$B$3564,$A$2:$A$3564,"="&amp;E2032)=0,IF(SUMIFS($B$2:$B$3564,$A$2:$A$3564,"="&amp;F2032)=0,IF(SUMIFS($B$2:$B$3564,$A$2:$A$3564,"="&amp;G2032)=0,SUMIFS($B$2:$B$3564,$A$2:$A$3564,"="&amp;H2032),SUMIFS($B$2:$B$3564,$A$2:$A$3564,"="&amp;G2032)),SUMIFS($B$2:$B$3564,$A$2:$A$3564,"="&amp;F2032)),SUMIFS($B$2:$B$3564,$A$2:$A$3564,"="&amp;E2032))</f>
        <v>16.41</v>
      </c>
      <c r="K2032" s="2">
        <f>SUMIFS($J$2:$J$3564,$A$2:$A$3564,"&gt;"&amp;E2032,$A$2:$A$3564,"&lt;="&amp;A2032)</f>
        <v>0</v>
      </c>
      <c r="L2032" s="2">
        <f t="shared" si="253"/>
        <v>0</v>
      </c>
      <c r="M2032" s="2">
        <f t="shared" si="254"/>
        <v>1</v>
      </c>
      <c r="N2032">
        <f t="shared" si="255"/>
        <v>-4.1685662112742339</v>
      </c>
    </row>
    <row r="2033" spans="1:14" x14ac:dyDescent="0.3">
      <c r="A2033" s="1">
        <v>41648</v>
      </c>
      <c r="B2033">
        <v>15.48</v>
      </c>
      <c r="D2033">
        <f t="shared" si="248"/>
        <v>4</v>
      </c>
      <c r="E2033" s="1">
        <f t="shared" si="249"/>
        <v>41641</v>
      </c>
      <c r="F2033" s="1">
        <f t="shared" si="250"/>
        <v>41640</v>
      </c>
      <c r="G2033" s="1">
        <f t="shared" si="251"/>
        <v>41639</v>
      </c>
      <c r="H2033" s="1">
        <f t="shared" si="252"/>
        <v>41638</v>
      </c>
      <c r="I2033" s="2">
        <f>IF(SUMIFS($B$2:$B$3564,$A$2:$A$3564,"="&amp;E2033)=0,IF(SUMIFS($B$2:$B$3564,$A$2:$A$3564,"="&amp;F2033)=0,IF(SUMIFS($B$2:$B$3564,$A$2:$A$3564,"="&amp;G2033)=0,SUMIFS($B$2:$B$3564,$A$2:$A$3564,"="&amp;H2033),SUMIFS($B$2:$B$3564,$A$2:$A$3564,"="&amp;G2033)),SUMIFS($B$2:$B$3564,$A$2:$A$3564,"="&amp;F2033)),SUMIFS($B$2:$B$3564,$A$2:$A$3564,"="&amp;E2033))</f>
        <v>16.29</v>
      </c>
      <c r="K2033" s="2">
        <f>SUMIFS($J$2:$J$3564,$A$2:$A$3564,"&gt;"&amp;E2033,$A$2:$A$3564,"&lt;="&amp;A2033)</f>
        <v>0</v>
      </c>
      <c r="L2033" s="2">
        <f t="shared" si="253"/>
        <v>0</v>
      </c>
      <c r="M2033" s="2">
        <f t="shared" si="254"/>
        <v>1</v>
      </c>
      <c r="N2033">
        <f t="shared" si="255"/>
        <v>-5.1002554452372566</v>
      </c>
    </row>
    <row r="2034" spans="1:14" x14ac:dyDescent="0.3">
      <c r="A2034" s="1">
        <v>41649</v>
      </c>
      <c r="B2034">
        <v>15.57</v>
      </c>
      <c r="D2034">
        <f t="shared" si="248"/>
        <v>5</v>
      </c>
      <c r="E2034" s="1">
        <f t="shared" si="249"/>
        <v>41642</v>
      </c>
      <c r="F2034" s="1">
        <f t="shared" si="250"/>
        <v>41641</v>
      </c>
      <c r="G2034" s="1">
        <f t="shared" si="251"/>
        <v>41640</v>
      </c>
      <c r="H2034" s="1">
        <f t="shared" si="252"/>
        <v>41639</v>
      </c>
      <c r="I2034" s="2">
        <f>IF(SUMIFS($B$2:$B$3564,$A$2:$A$3564,"="&amp;E2034)=0,IF(SUMIFS($B$2:$B$3564,$A$2:$A$3564,"="&amp;F2034)=0,IF(SUMIFS($B$2:$B$3564,$A$2:$A$3564,"="&amp;G2034)=0,SUMIFS($B$2:$B$3564,$A$2:$A$3564,"="&amp;H2034),SUMIFS($B$2:$B$3564,$A$2:$A$3564,"="&amp;G2034)),SUMIFS($B$2:$B$3564,$A$2:$A$3564,"="&amp;F2034)),SUMIFS($B$2:$B$3564,$A$2:$A$3564,"="&amp;E2034))</f>
        <v>16.079999999999998</v>
      </c>
      <c r="K2034" s="2">
        <f>SUMIFS($J$2:$J$3564,$A$2:$A$3564,"&gt;"&amp;E2034,$A$2:$A$3564,"&lt;="&amp;A2034)</f>
        <v>0</v>
      </c>
      <c r="L2034" s="2">
        <f t="shared" si="253"/>
        <v>0</v>
      </c>
      <c r="M2034" s="2">
        <f t="shared" si="254"/>
        <v>1</v>
      </c>
      <c r="N2034">
        <f t="shared" si="255"/>
        <v>-3.2230277904913245</v>
      </c>
    </row>
    <row r="2035" spans="1:14" x14ac:dyDescent="0.3">
      <c r="A2035" s="1">
        <v>41652</v>
      </c>
      <c r="B2035">
        <v>15.6</v>
      </c>
      <c r="D2035">
        <f t="shared" si="248"/>
        <v>1</v>
      </c>
      <c r="E2035" s="1">
        <f t="shared" si="249"/>
        <v>41645</v>
      </c>
      <c r="F2035" s="1">
        <f t="shared" si="250"/>
        <v>41644</v>
      </c>
      <c r="G2035" s="1">
        <f t="shared" si="251"/>
        <v>41643</v>
      </c>
      <c r="H2035" s="1">
        <f t="shared" si="252"/>
        <v>41642</v>
      </c>
      <c r="I2035" s="2">
        <f>IF(SUMIFS($B$2:$B$3564,$A$2:$A$3564,"="&amp;E2035)=0,IF(SUMIFS($B$2:$B$3564,$A$2:$A$3564,"="&amp;F2035)=0,IF(SUMIFS($B$2:$B$3564,$A$2:$A$3564,"="&amp;G2035)=0,SUMIFS($B$2:$B$3564,$A$2:$A$3564,"="&amp;H2035),SUMIFS($B$2:$B$3564,$A$2:$A$3564,"="&amp;G2035)),SUMIFS($B$2:$B$3564,$A$2:$A$3564,"="&amp;F2035)),SUMIFS($B$2:$B$3564,$A$2:$A$3564,"="&amp;E2035))</f>
        <v>16.079999999999998</v>
      </c>
      <c r="K2035" s="2">
        <f>SUMIFS($J$2:$J$3564,$A$2:$A$3564,"&gt;"&amp;E2035,$A$2:$A$3564,"&lt;="&amp;A2035)</f>
        <v>0</v>
      </c>
      <c r="L2035" s="2">
        <f t="shared" si="253"/>
        <v>0</v>
      </c>
      <c r="M2035" s="2">
        <f t="shared" si="254"/>
        <v>1</v>
      </c>
      <c r="N2035">
        <f t="shared" si="255"/>
        <v>-3.0305349495328806</v>
      </c>
    </row>
    <row r="2036" spans="1:14" x14ac:dyDescent="0.3">
      <c r="A2036" s="1">
        <v>41653</v>
      </c>
      <c r="B2036">
        <v>15.49</v>
      </c>
      <c r="D2036">
        <f t="shared" si="248"/>
        <v>2</v>
      </c>
      <c r="E2036" s="1">
        <f t="shared" si="249"/>
        <v>41646</v>
      </c>
      <c r="F2036" s="1">
        <f t="shared" si="250"/>
        <v>41645</v>
      </c>
      <c r="G2036" s="1">
        <f t="shared" si="251"/>
        <v>41644</v>
      </c>
      <c r="H2036" s="1">
        <f t="shared" si="252"/>
        <v>41643</v>
      </c>
      <c r="I2036" s="2">
        <f>IF(SUMIFS($B$2:$B$3564,$A$2:$A$3564,"="&amp;E2036)=0,IF(SUMIFS($B$2:$B$3564,$A$2:$A$3564,"="&amp;F2036)=0,IF(SUMIFS($B$2:$B$3564,$A$2:$A$3564,"="&amp;G2036)=0,SUMIFS($B$2:$B$3564,$A$2:$A$3564,"="&amp;H2036),SUMIFS($B$2:$B$3564,$A$2:$A$3564,"="&amp;G2036)),SUMIFS($B$2:$B$3564,$A$2:$A$3564,"="&amp;F2036)),SUMIFS($B$2:$B$3564,$A$2:$A$3564,"="&amp;E2036))</f>
        <v>16.059999999999999</v>
      </c>
      <c r="K2036" s="2">
        <f>SUMIFS($J$2:$J$3564,$A$2:$A$3564,"&gt;"&amp;E2036,$A$2:$A$3564,"&lt;="&amp;A2036)</f>
        <v>0</v>
      </c>
      <c r="L2036" s="2">
        <f t="shared" si="253"/>
        <v>0</v>
      </c>
      <c r="M2036" s="2">
        <f t="shared" si="254"/>
        <v>1</v>
      </c>
      <c r="N2036">
        <f t="shared" si="255"/>
        <v>-3.6137054089838272</v>
      </c>
    </row>
    <row r="2037" spans="1:14" x14ac:dyDescent="0.3">
      <c r="A2037" s="1">
        <v>41654</v>
      </c>
      <c r="B2037">
        <v>15.23</v>
      </c>
      <c r="D2037">
        <f t="shared" si="248"/>
        <v>3</v>
      </c>
      <c r="E2037" s="1">
        <f t="shared" si="249"/>
        <v>41647</v>
      </c>
      <c r="F2037" s="1">
        <f t="shared" si="250"/>
        <v>41646</v>
      </c>
      <c r="G2037" s="1">
        <f t="shared" si="251"/>
        <v>41645</v>
      </c>
      <c r="H2037" s="1">
        <f t="shared" si="252"/>
        <v>41644</v>
      </c>
      <c r="I2037" s="2">
        <f>IF(SUMIFS($B$2:$B$3564,$A$2:$A$3564,"="&amp;E2037)=0,IF(SUMIFS($B$2:$B$3564,$A$2:$A$3564,"="&amp;F2037)=0,IF(SUMIFS($B$2:$B$3564,$A$2:$A$3564,"="&amp;G2037)=0,SUMIFS($B$2:$B$3564,$A$2:$A$3564,"="&amp;H2037),SUMIFS($B$2:$B$3564,$A$2:$A$3564,"="&amp;G2037)),SUMIFS($B$2:$B$3564,$A$2:$A$3564,"="&amp;F2037)),SUMIFS($B$2:$B$3564,$A$2:$A$3564,"="&amp;E2037))</f>
        <v>15.74</v>
      </c>
      <c r="K2037" s="2">
        <f>SUMIFS($J$2:$J$3564,$A$2:$A$3564,"&gt;"&amp;E2037,$A$2:$A$3564,"&lt;="&amp;A2037)</f>
        <v>0</v>
      </c>
      <c r="L2037" s="2">
        <f t="shared" si="253"/>
        <v>0</v>
      </c>
      <c r="M2037" s="2">
        <f t="shared" si="254"/>
        <v>1</v>
      </c>
      <c r="N2037">
        <f t="shared" si="255"/>
        <v>-3.2938076082186711</v>
      </c>
    </row>
    <row r="2038" spans="1:14" x14ac:dyDescent="0.3">
      <c r="A2038" s="1">
        <v>41655</v>
      </c>
      <c r="B2038">
        <v>15.45</v>
      </c>
      <c r="D2038">
        <f t="shared" si="248"/>
        <v>4</v>
      </c>
      <c r="E2038" s="1">
        <f t="shared" si="249"/>
        <v>41648</v>
      </c>
      <c r="F2038" s="1">
        <f t="shared" si="250"/>
        <v>41647</v>
      </c>
      <c r="G2038" s="1">
        <f t="shared" si="251"/>
        <v>41646</v>
      </c>
      <c r="H2038" s="1">
        <f t="shared" si="252"/>
        <v>41645</v>
      </c>
      <c r="I2038" s="2">
        <f>IF(SUMIFS($B$2:$B$3564,$A$2:$A$3564,"="&amp;E2038)=0,IF(SUMIFS($B$2:$B$3564,$A$2:$A$3564,"="&amp;F2038)=0,IF(SUMIFS($B$2:$B$3564,$A$2:$A$3564,"="&amp;G2038)=0,SUMIFS($B$2:$B$3564,$A$2:$A$3564,"="&amp;H2038),SUMIFS($B$2:$B$3564,$A$2:$A$3564,"="&amp;G2038)),SUMIFS($B$2:$B$3564,$A$2:$A$3564,"="&amp;F2038)),SUMIFS($B$2:$B$3564,$A$2:$A$3564,"="&amp;E2038))</f>
        <v>15.48</v>
      </c>
      <c r="K2038" s="2">
        <f>SUMIFS($J$2:$J$3564,$A$2:$A$3564,"&gt;"&amp;E2038,$A$2:$A$3564,"&lt;="&amp;A2038)</f>
        <v>0</v>
      </c>
      <c r="L2038" s="2">
        <f t="shared" si="253"/>
        <v>0</v>
      </c>
      <c r="M2038" s="2">
        <f t="shared" si="254"/>
        <v>1</v>
      </c>
      <c r="N2038">
        <f t="shared" si="255"/>
        <v>-0.19398648178267031</v>
      </c>
    </row>
    <row r="2039" spans="1:14" x14ac:dyDescent="0.3">
      <c r="A2039" s="1">
        <v>41656</v>
      </c>
      <c r="B2039">
        <v>15.22</v>
      </c>
      <c r="D2039">
        <f t="shared" si="248"/>
        <v>5</v>
      </c>
      <c r="E2039" s="1">
        <f t="shared" si="249"/>
        <v>41649</v>
      </c>
      <c r="F2039" s="1">
        <f t="shared" si="250"/>
        <v>41648</v>
      </c>
      <c r="G2039" s="1">
        <f t="shared" si="251"/>
        <v>41647</v>
      </c>
      <c r="H2039" s="1">
        <f t="shared" si="252"/>
        <v>41646</v>
      </c>
      <c r="I2039" s="2">
        <f>IF(SUMIFS($B$2:$B$3564,$A$2:$A$3564,"="&amp;E2039)=0,IF(SUMIFS($B$2:$B$3564,$A$2:$A$3564,"="&amp;F2039)=0,IF(SUMIFS($B$2:$B$3564,$A$2:$A$3564,"="&amp;G2039)=0,SUMIFS($B$2:$B$3564,$A$2:$A$3564,"="&amp;H2039),SUMIFS($B$2:$B$3564,$A$2:$A$3564,"="&amp;G2039)),SUMIFS($B$2:$B$3564,$A$2:$A$3564,"="&amp;F2039)),SUMIFS($B$2:$B$3564,$A$2:$A$3564,"="&amp;E2039))</f>
        <v>15.57</v>
      </c>
      <c r="K2039" s="2">
        <f>SUMIFS($J$2:$J$3564,$A$2:$A$3564,"&gt;"&amp;E2039,$A$2:$A$3564,"&lt;="&amp;A2039)</f>
        <v>0</v>
      </c>
      <c r="L2039" s="2">
        <f t="shared" si="253"/>
        <v>0</v>
      </c>
      <c r="M2039" s="2">
        <f t="shared" si="254"/>
        <v>1</v>
      </c>
      <c r="N2039">
        <f t="shared" si="255"/>
        <v>-2.2735633412367204</v>
      </c>
    </row>
    <row r="2040" spans="1:14" x14ac:dyDescent="0.3">
      <c r="A2040" s="1">
        <v>41660</v>
      </c>
      <c r="B2040">
        <v>15.22</v>
      </c>
      <c r="D2040">
        <f t="shared" si="248"/>
        <v>2</v>
      </c>
      <c r="E2040" s="1">
        <f t="shared" si="249"/>
        <v>41653</v>
      </c>
      <c r="F2040" s="1">
        <f t="shared" si="250"/>
        <v>41652</v>
      </c>
      <c r="G2040" s="1">
        <f t="shared" si="251"/>
        <v>41651</v>
      </c>
      <c r="H2040" s="1">
        <f t="shared" si="252"/>
        <v>41650</v>
      </c>
      <c r="I2040" s="2">
        <f>IF(SUMIFS($B$2:$B$3564,$A$2:$A$3564,"="&amp;E2040)=0,IF(SUMIFS($B$2:$B$3564,$A$2:$A$3564,"="&amp;F2040)=0,IF(SUMIFS($B$2:$B$3564,$A$2:$A$3564,"="&amp;G2040)=0,SUMIFS($B$2:$B$3564,$A$2:$A$3564,"="&amp;H2040),SUMIFS($B$2:$B$3564,$A$2:$A$3564,"="&amp;G2040)),SUMIFS($B$2:$B$3564,$A$2:$A$3564,"="&amp;F2040)),SUMIFS($B$2:$B$3564,$A$2:$A$3564,"="&amp;E2040))</f>
        <v>15.49</v>
      </c>
      <c r="K2040" s="2">
        <f>SUMIFS($J$2:$J$3564,$A$2:$A$3564,"&gt;"&amp;E2040,$A$2:$A$3564,"&lt;="&amp;A2040)</f>
        <v>0</v>
      </c>
      <c r="L2040" s="2">
        <f t="shared" si="253"/>
        <v>0</v>
      </c>
      <c r="M2040" s="2">
        <f t="shared" si="254"/>
        <v>1</v>
      </c>
      <c r="N2040">
        <f t="shared" si="255"/>
        <v>-1.7584301995237483</v>
      </c>
    </row>
    <row r="2041" spans="1:14" x14ac:dyDescent="0.3">
      <c r="A2041" s="1">
        <v>41661</v>
      </c>
      <c r="B2041">
        <v>15.03</v>
      </c>
      <c r="D2041">
        <f t="shared" si="248"/>
        <v>3</v>
      </c>
      <c r="E2041" s="1">
        <f t="shared" si="249"/>
        <v>41654</v>
      </c>
      <c r="F2041" s="1">
        <f t="shared" si="250"/>
        <v>41653</v>
      </c>
      <c r="G2041" s="1">
        <f t="shared" si="251"/>
        <v>41652</v>
      </c>
      <c r="H2041" s="1">
        <f t="shared" si="252"/>
        <v>41651</v>
      </c>
      <c r="I2041" s="2">
        <f>IF(SUMIFS($B$2:$B$3564,$A$2:$A$3564,"="&amp;E2041)=0,IF(SUMIFS($B$2:$B$3564,$A$2:$A$3564,"="&amp;F2041)=0,IF(SUMIFS($B$2:$B$3564,$A$2:$A$3564,"="&amp;G2041)=0,SUMIFS($B$2:$B$3564,$A$2:$A$3564,"="&amp;H2041),SUMIFS($B$2:$B$3564,$A$2:$A$3564,"="&amp;G2041)),SUMIFS($B$2:$B$3564,$A$2:$A$3564,"="&amp;F2041)),SUMIFS($B$2:$B$3564,$A$2:$A$3564,"="&amp;E2041))</f>
        <v>15.23</v>
      </c>
      <c r="K2041" s="2">
        <f>SUMIFS($J$2:$J$3564,$A$2:$A$3564,"&gt;"&amp;E2041,$A$2:$A$3564,"&lt;="&amp;A2041)</f>
        <v>0</v>
      </c>
      <c r="L2041" s="2">
        <f t="shared" si="253"/>
        <v>0</v>
      </c>
      <c r="M2041" s="2">
        <f t="shared" si="254"/>
        <v>1</v>
      </c>
      <c r="N2041">
        <f t="shared" si="255"/>
        <v>-1.3218963142187339</v>
      </c>
    </row>
    <row r="2042" spans="1:14" x14ac:dyDescent="0.3">
      <c r="A2042" s="1">
        <v>41662</v>
      </c>
      <c r="B2042">
        <v>15.04</v>
      </c>
      <c r="D2042">
        <f t="shared" si="248"/>
        <v>4</v>
      </c>
      <c r="E2042" s="1">
        <f t="shared" si="249"/>
        <v>41655</v>
      </c>
      <c r="F2042" s="1">
        <f t="shared" si="250"/>
        <v>41654</v>
      </c>
      <c r="G2042" s="1">
        <f t="shared" si="251"/>
        <v>41653</v>
      </c>
      <c r="H2042" s="1">
        <f t="shared" si="252"/>
        <v>41652</v>
      </c>
      <c r="I2042" s="2">
        <f>IF(SUMIFS($B$2:$B$3564,$A$2:$A$3564,"="&amp;E2042)=0,IF(SUMIFS($B$2:$B$3564,$A$2:$A$3564,"="&amp;F2042)=0,IF(SUMIFS($B$2:$B$3564,$A$2:$A$3564,"="&amp;G2042)=0,SUMIFS($B$2:$B$3564,$A$2:$A$3564,"="&amp;H2042),SUMIFS($B$2:$B$3564,$A$2:$A$3564,"="&amp;G2042)),SUMIFS($B$2:$B$3564,$A$2:$A$3564,"="&amp;F2042)),SUMIFS($B$2:$B$3564,$A$2:$A$3564,"="&amp;E2042))</f>
        <v>15.45</v>
      </c>
      <c r="K2042" s="2">
        <f>SUMIFS($J$2:$J$3564,$A$2:$A$3564,"&gt;"&amp;E2042,$A$2:$A$3564,"&lt;="&amp;A2042)</f>
        <v>0</v>
      </c>
      <c r="L2042" s="2">
        <f t="shared" si="253"/>
        <v>0</v>
      </c>
      <c r="M2042" s="2">
        <f t="shared" si="254"/>
        <v>1</v>
      </c>
      <c r="N2042">
        <f t="shared" si="255"/>
        <v>-2.6895684822060719</v>
      </c>
    </row>
    <row r="2043" spans="1:14" x14ac:dyDescent="0.3">
      <c r="A2043" s="1">
        <v>41663</v>
      </c>
      <c r="B2043">
        <v>15.11</v>
      </c>
      <c r="D2043">
        <f t="shared" si="248"/>
        <v>5</v>
      </c>
      <c r="E2043" s="1">
        <f t="shared" si="249"/>
        <v>41656</v>
      </c>
      <c r="F2043" s="1">
        <f t="shared" si="250"/>
        <v>41655</v>
      </c>
      <c r="G2043" s="1">
        <f t="shared" si="251"/>
        <v>41654</v>
      </c>
      <c r="H2043" s="1">
        <f t="shared" si="252"/>
        <v>41653</v>
      </c>
      <c r="I2043" s="2">
        <f>IF(SUMIFS($B$2:$B$3564,$A$2:$A$3564,"="&amp;E2043)=0,IF(SUMIFS($B$2:$B$3564,$A$2:$A$3564,"="&amp;F2043)=0,IF(SUMIFS($B$2:$B$3564,$A$2:$A$3564,"="&amp;G2043)=0,SUMIFS($B$2:$B$3564,$A$2:$A$3564,"="&amp;H2043),SUMIFS($B$2:$B$3564,$A$2:$A$3564,"="&amp;G2043)),SUMIFS($B$2:$B$3564,$A$2:$A$3564,"="&amp;F2043)),SUMIFS($B$2:$B$3564,$A$2:$A$3564,"="&amp;E2043))</f>
        <v>15.22</v>
      </c>
      <c r="K2043" s="2">
        <f>SUMIFS($J$2:$J$3564,$A$2:$A$3564,"&gt;"&amp;E2043,$A$2:$A$3564,"&lt;="&amp;A2043)</f>
        <v>0</v>
      </c>
      <c r="L2043" s="2">
        <f t="shared" si="253"/>
        <v>0</v>
      </c>
      <c r="M2043" s="2">
        <f t="shared" si="254"/>
        <v>1</v>
      </c>
      <c r="N2043">
        <f t="shared" si="255"/>
        <v>-0.7253576148891665</v>
      </c>
    </row>
    <row r="2044" spans="1:14" x14ac:dyDescent="0.3">
      <c r="A2044" s="1">
        <v>41666</v>
      </c>
      <c r="B2044">
        <v>14.8</v>
      </c>
      <c r="D2044">
        <f t="shared" si="248"/>
        <v>1</v>
      </c>
      <c r="E2044" s="1">
        <f t="shared" si="249"/>
        <v>41659</v>
      </c>
      <c r="F2044" s="1">
        <f t="shared" si="250"/>
        <v>41658</v>
      </c>
      <c r="G2044" s="1">
        <f t="shared" si="251"/>
        <v>41657</v>
      </c>
      <c r="H2044" s="1">
        <f t="shared" si="252"/>
        <v>41656</v>
      </c>
      <c r="I2044" s="2">
        <f>IF(SUMIFS($B$2:$B$3564,$A$2:$A$3564,"="&amp;E2044)=0,IF(SUMIFS($B$2:$B$3564,$A$2:$A$3564,"="&amp;F2044)=0,IF(SUMIFS($B$2:$B$3564,$A$2:$A$3564,"="&amp;G2044)=0,SUMIFS($B$2:$B$3564,$A$2:$A$3564,"="&amp;H2044),SUMIFS($B$2:$B$3564,$A$2:$A$3564,"="&amp;G2044)),SUMIFS($B$2:$B$3564,$A$2:$A$3564,"="&amp;F2044)),SUMIFS($B$2:$B$3564,$A$2:$A$3564,"="&amp;E2044))</f>
        <v>15.22</v>
      </c>
      <c r="K2044" s="2">
        <f>SUMIFS($J$2:$J$3564,$A$2:$A$3564,"&gt;"&amp;E2044,$A$2:$A$3564,"&lt;="&amp;A2044)</f>
        <v>0</v>
      </c>
      <c r="L2044" s="2">
        <f t="shared" si="253"/>
        <v>0</v>
      </c>
      <c r="M2044" s="2">
        <f t="shared" si="254"/>
        <v>1</v>
      </c>
      <c r="N2044">
        <f t="shared" si="255"/>
        <v>-2.7983171663470348</v>
      </c>
    </row>
    <row r="2045" spans="1:14" x14ac:dyDescent="0.3">
      <c r="A2045" s="1">
        <v>41667</v>
      </c>
      <c r="B2045">
        <v>15.02</v>
      </c>
      <c r="D2045">
        <f t="shared" si="248"/>
        <v>2</v>
      </c>
      <c r="E2045" s="1">
        <f t="shared" si="249"/>
        <v>41660</v>
      </c>
      <c r="F2045" s="1">
        <f t="shared" si="250"/>
        <v>41659</v>
      </c>
      <c r="G2045" s="1">
        <f t="shared" si="251"/>
        <v>41658</v>
      </c>
      <c r="H2045" s="1">
        <f t="shared" si="252"/>
        <v>41657</v>
      </c>
      <c r="I2045" s="2">
        <f>IF(SUMIFS($B$2:$B$3564,$A$2:$A$3564,"="&amp;E2045)=0,IF(SUMIFS($B$2:$B$3564,$A$2:$A$3564,"="&amp;F2045)=0,IF(SUMIFS($B$2:$B$3564,$A$2:$A$3564,"="&amp;G2045)=0,SUMIFS($B$2:$B$3564,$A$2:$A$3564,"="&amp;H2045),SUMIFS($B$2:$B$3564,$A$2:$A$3564,"="&amp;G2045)),SUMIFS($B$2:$B$3564,$A$2:$A$3564,"="&amp;F2045)),SUMIFS($B$2:$B$3564,$A$2:$A$3564,"="&amp;E2045))</f>
        <v>15.22</v>
      </c>
      <c r="K2045" s="2">
        <f>SUMIFS($J$2:$J$3564,$A$2:$A$3564,"&gt;"&amp;E2045,$A$2:$A$3564,"&lt;="&amp;A2045)</f>
        <v>0</v>
      </c>
      <c r="L2045" s="2">
        <f t="shared" si="253"/>
        <v>0</v>
      </c>
      <c r="M2045" s="2">
        <f t="shared" si="254"/>
        <v>1</v>
      </c>
      <c r="N2045">
        <f t="shared" si="255"/>
        <v>-1.3227706097551202</v>
      </c>
    </row>
    <row r="2046" spans="1:14" x14ac:dyDescent="0.3">
      <c r="A2046" s="1">
        <v>41668</v>
      </c>
      <c r="B2046">
        <v>14.74</v>
      </c>
      <c r="D2046">
        <f t="shared" si="248"/>
        <v>3</v>
      </c>
      <c r="E2046" s="1">
        <f t="shared" si="249"/>
        <v>41661</v>
      </c>
      <c r="F2046" s="1">
        <f t="shared" si="250"/>
        <v>41660</v>
      </c>
      <c r="G2046" s="1">
        <f t="shared" si="251"/>
        <v>41659</v>
      </c>
      <c r="H2046" s="1">
        <f t="shared" si="252"/>
        <v>41658</v>
      </c>
      <c r="I2046" s="2">
        <f>IF(SUMIFS($B$2:$B$3564,$A$2:$A$3564,"="&amp;E2046)=0,IF(SUMIFS($B$2:$B$3564,$A$2:$A$3564,"="&amp;F2046)=0,IF(SUMIFS($B$2:$B$3564,$A$2:$A$3564,"="&amp;G2046)=0,SUMIFS($B$2:$B$3564,$A$2:$A$3564,"="&amp;H2046),SUMIFS($B$2:$B$3564,$A$2:$A$3564,"="&amp;G2046)),SUMIFS($B$2:$B$3564,$A$2:$A$3564,"="&amp;F2046)),SUMIFS($B$2:$B$3564,$A$2:$A$3564,"="&amp;E2046))</f>
        <v>15.03</v>
      </c>
      <c r="K2046" s="2">
        <f>SUMIFS($J$2:$J$3564,$A$2:$A$3564,"&gt;"&amp;E2046,$A$2:$A$3564,"&lt;="&amp;A2046)</f>
        <v>0</v>
      </c>
      <c r="L2046" s="2">
        <f t="shared" si="253"/>
        <v>0</v>
      </c>
      <c r="M2046" s="2">
        <f t="shared" si="254"/>
        <v>1</v>
      </c>
      <c r="N2046">
        <f t="shared" si="255"/>
        <v>-1.9483317003692533</v>
      </c>
    </row>
    <row r="2047" spans="1:14" x14ac:dyDescent="0.3">
      <c r="A2047" s="1">
        <v>41669</v>
      </c>
      <c r="B2047">
        <v>14.99</v>
      </c>
      <c r="D2047">
        <f t="shared" si="248"/>
        <v>4</v>
      </c>
      <c r="E2047" s="1">
        <f t="shared" si="249"/>
        <v>41662</v>
      </c>
      <c r="F2047" s="1">
        <f t="shared" si="250"/>
        <v>41661</v>
      </c>
      <c r="G2047" s="1">
        <f t="shared" si="251"/>
        <v>41660</v>
      </c>
      <c r="H2047" s="1">
        <f t="shared" si="252"/>
        <v>41659</v>
      </c>
      <c r="I2047" s="2">
        <f>IF(SUMIFS($B$2:$B$3564,$A$2:$A$3564,"="&amp;E2047)=0,IF(SUMIFS($B$2:$B$3564,$A$2:$A$3564,"="&amp;F2047)=0,IF(SUMIFS($B$2:$B$3564,$A$2:$A$3564,"="&amp;G2047)=0,SUMIFS($B$2:$B$3564,$A$2:$A$3564,"="&amp;H2047),SUMIFS($B$2:$B$3564,$A$2:$A$3564,"="&amp;G2047)),SUMIFS($B$2:$B$3564,$A$2:$A$3564,"="&amp;F2047)),SUMIFS($B$2:$B$3564,$A$2:$A$3564,"="&amp;E2047))</f>
        <v>15.04</v>
      </c>
      <c r="K2047" s="2">
        <f>SUMIFS($J$2:$J$3564,$A$2:$A$3564,"&gt;"&amp;E2047,$A$2:$A$3564,"&lt;="&amp;A2047)</f>
        <v>0</v>
      </c>
      <c r="L2047" s="2">
        <f t="shared" si="253"/>
        <v>0</v>
      </c>
      <c r="M2047" s="2">
        <f t="shared" si="254"/>
        <v>1</v>
      </c>
      <c r="N2047">
        <f t="shared" si="255"/>
        <v>-0.33300064071873825</v>
      </c>
    </row>
    <row r="2048" spans="1:14" x14ac:dyDescent="0.3">
      <c r="A2048" s="1">
        <v>41670</v>
      </c>
      <c r="B2048">
        <v>15.55</v>
      </c>
      <c r="D2048">
        <f t="shared" si="248"/>
        <v>5</v>
      </c>
      <c r="E2048" s="1">
        <f t="shared" si="249"/>
        <v>41663</v>
      </c>
      <c r="F2048" s="1">
        <f t="shared" si="250"/>
        <v>41662</v>
      </c>
      <c r="G2048" s="1">
        <f t="shared" si="251"/>
        <v>41661</v>
      </c>
      <c r="H2048" s="1">
        <f t="shared" si="252"/>
        <v>41660</v>
      </c>
      <c r="I2048" s="2">
        <f>IF(SUMIFS($B$2:$B$3564,$A$2:$A$3564,"="&amp;E2048)=0,IF(SUMIFS($B$2:$B$3564,$A$2:$A$3564,"="&amp;F2048)=0,IF(SUMIFS($B$2:$B$3564,$A$2:$A$3564,"="&amp;G2048)=0,SUMIFS($B$2:$B$3564,$A$2:$A$3564,"="&amp;H2048),SUMIFS($B$2:$B$3564,$A$2:$A$3564,"="&amp;G2048)),SUMIFS($B$2:$B$3564,$A$2:$A$3564,"="&amp;F2048)),SUMIFS($B$2:$B$3564,$A$2:$A$3564,"="&amp;E2048))</f>
        <v>15.11</v>
      </c>
      <c r="K2048" s="2">
        <f>SUMIFS($J$2:$J$3564,$A$2:$A$3564,"&gt;"&amp;E2048,$A$2:$A$3564,"&lt;="&amp;A2048)</f>
        <v>0</v>
      </c>
      <c r="L2048" s="2">
        <f t="shared" si="253"/>
        <v>0</v>
      </c>
      <c r="M2048" s="2">
        <f t="shared" si="254"/>
        <v>1</v>
      </c>
      <c r="N2048">
        <f t="shared" si="255"/>
        <v>2.8703862340594957</v>
      </c>
    </row>
    <row r="2049" spans="1:14" x14ac:dyDescent="0.3">
      <c r="A2049" s="1">
        <v>41673</v>
      </c>
      <c r="B2049">
        <v>15.74</v>
      </c>
      <c r="D2049">
        <f t="shared" si="248"/>
        <v>1</v>
      </c>
      <c r="E2049" s="1">
        <f t="shared" si="249"/>
        <v>41666</v>
      </c>
      <c r="F2049" s="1">
        <f t="shared" si="250"/>
        <v>41665</v>
      </c>
      <c r="G2049" s="1">
        <f t="shared" si="251"/>
        <v>41664</v>
      </c>
      <c r="H2049" s="1">
        <f t="shared" si="252"/>
        <v>41663</v>
      </c>
      <c r="I2049" s="2">
        <f>IF(SUMIFS($B$2:$B$3564,$A$2:$A$3564,"="&amp;E2049)=0,IF(SUMIFS($B$2:$B$3564,$A$2:$A$3564,"="&amp;F2049)=0,IF(SUMIFS($B$2:$B$3564,$A$2:$A$3564,"="&amp;G2049)=0,SUMIFS($B$2:$B$3564,$A$2:$A$3564,"="&amp;H2049),SUMIFS($B$2:$B$3564,$A$2:$A$3564,"="&amp;G2049)),SUMIFS($B$2:$B$3564,$A$2:$A$3564,"="&amp;F2049)),SUMIFS($B$2:$B$3564,$A$2:$A$3564,"="&amp;E2049))</f>
        <v>14.8</v>
      </c>
      <c r="K2049" s="2">
        <f>SUMIFS($J$2:$J$3564,$A$2:$A$3564,"&gt;"&amp;E2049,$A$2:$A$3564,"&lt;="&amp;A2049)</f>
        <v>0</v>
      </c>
      <c r="L2049" s="2">
        <f t="shared" si="253"/>
        <v>0</v>
      </c>
      <c r="M2049" s="2">
        <f t="shared" si="254"/>
        <v>1</v>
      </c>
      <c r="N2049">
        <f t="shared" si="255"/>
        <v>6.1578062219187695</v>
      </c>
    </row>
    <row r="2050" spans="1:14" x14ac:dyDescent="0.3">
      <c r="A2050" s="1">
        <v>41674</v>
      </c>
      <c r="B2050">
        <v>16.059999999999999</v>
      </c>
      <c r="D2050">
        <f t="shared" si="248"/>
        <v>2</v>
      </c>
      <c r="E2050" s="1">
        <f t="shared" si="249"/>
        <v>41667</v>
      </c>
      <c r="F2050" s="1">
        <f t="shared" si="250"/>
        <v>41666</v>
      </c>
      <c r="G2050" s="1">
        <f t="shared" si="251"/>
        <v>41665</v>
      </c>
      <c r="H2050" s="1">
        <f t="shared" si="252"/>
        <v>41664</v>
      </c>
      <c r="I2050" s="2">
        <f>IF(SUMIFS($B$2:$B$3564,$A$2:$A$3564,"="&amp;E2050)=0,IF(SUMIFS($B$2:$B$3564,$A$2:$A$3564,"="&amp;F2050)=0,IF(SUMIFS($B$2:$B$3564,$A$2:$A$3564,"="&amp;G2050)=0,SUMIFS($B$2:$B$3564,$A$2:$A$3564,"="&amp;H2050),SUMIFS($B$2:$B$3564,$A$2:$A$3564,"="&amp;G2050)),SUMIFS($B$2:$B$3564,$A$2:$A$3564,"="&amp;F2050)),SUMIFS($B$2:$B$3564,$A$2:$A$3564,"="&amp;E2050))</f>
        <v>15.02</v>
      </c>
      <c r="K2050" s="2">
        <f>SUMIFS($J$2:$J$3564,$A$2:$A$3564,"&gt;"&amp;E2050,$A$2:$A$3564,"&lt;="&amp;A2050)</f>
        <v>0</v>
      </c>
      <c r="L2050" s="2">
        <f t="shared" si="253"/>
        <v>0</v>
      </c>
      <c r="M2050" s="2">
        <f t="shared" si="254"/>
        <v>1</v>
      </c>
      <c r="N2050">
        <f t="shared" si="255"/>
        <v>6.6949062182626848</v>
      </c>
    </row>
    <row r="2051" spans="1:14" x14ac:dyDescent="0.3">
      <c r="A2051" s="1">
        <v>41675</v>
      </c>
      <c r="B2051">
        <v>16.100000000000001</v>
      </c>
      <c r="D2051">
        <f t="shared" ref="D2051:D2114" si="256">WEEKDAY(A2051,2)</f>
        <v>3</v>
      </c>
      <c r="E2051" s="1">
        <f t="shared" si="249"/>
        <v>41668</v>
      </c>
      <c r="F2051" s="1">
        <f t="shared" si="250"/>
        <v>41667</v>
      </c>
      <c r="G2051" s="1">
        <f t="shared" si="251"/>
        <v>41666</v>
      </c>
      <c r="H2051" s="1">
        <f t="shared" si="252"/>
        <v>41665</v>
      </c>
      <c r="I2051" s="2">
        <f>IF(SUMIFS($B$2:$B$3564,$A$2:$A$3564,"="&amp;E2051)=0,IF(SUMIFS($B$2:$B$3564,$A$2:$A$3564,"="&amp;F2051)=0,IF(SUMIFS($B$2:$B$3564,$A$2:$A$3564,"="&amp;G2051)=0,SUMIFS($B$2:$B$3564,$A$2:$A$3564,"="&amp;H2051),SUMIFS($B$2:$B$3564,$A$2:$A$3564,"="&amp;G2051)),SUMIFS($B$2:$B$3564,$A$2:$A$3564,"="&amp;F2051)),SUMIFS($B$2:$B$3564,$A$2:$A$3564,"="&amp;E2051))</f>
        <v>14.74</v>
      </c>
      <c r="K2051" s="2">
        <f>SUMIFS($J$2:$J$3564,$A$2:$A$3564,"&gt;"&amp;E2051,$A$2:$A$3564,"&lt;="&amp;A2051)</f>
        <v>0</v>
      </c>
      <c r="L2051" s="2">
        <f t="shared" si="253"/>
        <v>0</v>
      </c>
      <c r="M2051" s="2">
        <f t="shared" si="254"/>
        <v>1</v>
      </c>
      <c r="N2051">
        <f t="shared" si="255"/>
        <v>8.8254385229226795</v>
      </c>
    </row>
    <row r="2052" spans="1:14" x14ac:dyDescent="0.3">
      <c r="A2052" s="1">
        <v>41676</v>
      </c>
      <c r="B2052">
        <v>15.85</v>
      </c>
      <c r="D2052">
        <f t="shared" si="256"/>
        <v>4</v>
      </c>
      <c r="E2052" s="1">
        <f t="shared" si="249"/>
        <v>41669</v>
      </c>
      <c r="F2052" s="1">
        <f t="shared" si="250"/>
        <v>41668</v>
      </c>
      <c r="G2052" s="1">
        <f t="shared" si="251"/>
        <v>41667</v>
      </c>
      <c r="H2052" s="1">
        <f t="shared" si="252"/>
        <v>41666</v>
      </c>
      <c r="I2052" s="2">
        <f>IF(SUMIFS($B$2:$B$3564,$A$2:$A$3564,"="&amp;E2052)=0,IF(SUMIFS($B$2:$B$3564,$A$2:$A$3564,"="&amp;F2052)=0,IF(SUMIFS($B$2:$B$3564,$A$2:$A$3564,"="&amp;G2052)=0,SUMIFS($B$2:$B$3564,$A$2:$A$3564,"="&amp;H2052),SUMIFS($B$2:$B$3564,$A$2:$A$3564,"="&amp;G2052)),SUMIFS($B$2:$B$3564,$A$2:$A$3564,"="&amp;F2052)),SUMIFS($B$2:$B$3564,$A$2:$A$3564,"="&amp;E2052))</f>
        <v>14.99</v>
      </c>
      <c r="K2052" s="2">
        <f>SUMIFS($J$2:$J$3564,$A$2:$A$3564,"&gt;"&amp;E2052,$A$2:$A$3564,"&lt;="&amp;A2052)</f>
        <v>0</v>
      </c>
      <c r="L2052" s="2">
        <f t="shared" si="253"/>
        <v>0</v>
      </c>
      <c r="M2052" s="2">
        <f t="shared" si="254"/>
        <v>1</v>
      </c>
      <c r="N2052">
        <f t="shared" si="255"/>
        <v>5.5786188208783321</v>
      </c>
    </row>
    <row r="2053" spans="1:14" x14ac:dyDescent="0.3">
      <c r="A2053" s="1">
        <v>41677</v>
      </c>
      <c r="B2053">
        <v>15.73</v>
      </c>
      <c r="C2053">
        <v>16.02</v>
      </c>
      <c r="D2053">
        <f t="shared" si="256"/>
        <v>5</v>
      </c>
      <c r="E2053" s="1">
        <f t="shared" si="249"/>
        <v>41670</v>
      </c>
      <c r="F2053" s="1">
        <f t="shared" si="250"/>
        <v>41669</v>
      </c>
      <c r="G2053" s="1">
        <f t="shared" si="251"/>
        <v>41668</v>
      </c>
      <c r="H2053" s="1">
        <f t="shared" si="252"/>
        <v>41667</v>
      </c>
      <c r="I2053" s="2">
        <f>IF(SUMIFS($B$2:$B$3564,$A$2:$A$3564,"="&amp;E2053)=0,IF(SUMIFS($B$2:$B$3564,$A$2:$A$3564,"="&amp;F2053)=0,IF(SUMIFS($B$2:$B$3564,$A$2:$A$3564,"="&amp;G2053)=0,SUMIFS($B$2:$B$3564,$A$2:$A$3564,"="&amp;H2053),SUMIFS($B$2:$B$3564,$A$2:$A$3564,"="&amp;G2053)),SUMIFS($B$2:$B$3564,$A$2:$A$3564,"="&amp;F2053)),SUMIFS($B$2:$B$3564,$A$2:$A$3564,"="&amp;E2053))</f>
        <v>15.55</v>
      </c>
      <c r="K2053" s="2">
        <f>SUMIFS($J$2:$J$3564,$A$2:$A$3564,"&gt;"&amp;E2053,$A$2:$A$3564,"&lt;="&amp;A2053)</f>
        <v>0</v>
      </c>
      <c r="L2053" s="2">
        <f t="shared" si="253"/>
        <v>0</v>
      </c>
      <c r="M2053" s="2">
        <f t="shared" si="254"/>
        <v>1</v>
      </c>
      <c r="N2053">
        <f t="shared" si="255"/>
        <v>1.150907844494329</v>
      </c>
    </row>
    <row r="2054" spans="1:14" x14ac:dyDescent="0.3">
      <c r="A2054" s="1">
        <v>41680</v>
      </c>
      <c r="B2054">
        <v>15.93</v>
      </c>
      <c r="D2054">
        <f t="shared" si="256"/>
        <v>1</v>
      </c>
      <c r="E2054" s="1">
        <f t="shared" si="249"/>
        <v>41673</v>
      </c>
      <c r="F2054" s="1">
        <f t="shared" si="250"/>
        <v>41672</v>
      </c>
      <c r="G2054" s="1">
        <f t="shared" si="251"/>
        <v>41671</v>
      </c>
      <c r="H2054" s="1">
        <f t="shared" si="252"/>
        <v>41670</v>
      </c>
      <c r="I2054" s="2">
        <f>IF(SUMIFS($B$2:$B$3564,$A$2:$A$3564,"="&amp;E2054)=0,IF(SUMIFS($B$2:$B$3564,$A$2:$A$3564,"="&amp;F2054)=0,IF(SUMIFS($B$2:$B$3564,$A$2:$A$3564,"="&amp;G2054)=0,SUMIFS($B$2:$B$3564,$A$2:$A$3564,"="&amp;H2054),SUMIFS($B$2:$B$3564,$A$2:$A$3564,"="&amp;G2054)),SUMIFS($B$2:$B$3564,$A$2:$A$3564,"="&amp;F2054)),SUMIFS($B$2:$B$3564,$A$2:$A$3564,"="&amp;E2054))</f>
        <v>15.74</v>
      </c>
      <c r="J2054">
        <v>16.02</v>
      </c>
      <c r="K2054" s="2">
        <f>SUMIFS($J$2:$J$3564,$A$2:$A$3564,"&gt;"&amp;E2054,$A$2:$A$3564,"&lt;="&amp;A2054)</f>
        <v>16.02</v>
      </c>
      <c r="L2054" s="2">
        <f t="shared" si="253"/>
        <v>15.73</v>
      </c>
      <c r="M2054" s="2">
        <f t="shared" si="254"/>
        <v>0.98189762796504376</v>
      </c>
      <c r="N2054">
        <f t="shared" si="255"/>
        <v>-0.62693436373266331</v>
      </c>
    </row>
    <row r="2055" spans="1:14" x14ac:dyDescent="0.3">
      <c r="A2055" s="1">
        <v>41681</v>
      </c>
      <c r="B2055">
        <v>15.73</v>
      </c>
      <c r="D2055">
        <f t="shared" si="256"/>
        <v>2</v>
      </c>
      <c r="E2055" s="1">
        <f t="shared" si="249"/>
        <v>41674</v>
      </c>
      <c r="F2055" s="1">
        <f t="shared" si="250"/>
        <v>41673</v>
      </c>
      <c r="G2055" s="1">
        <f t="shared" si="251"/>
        <v>41672</v>
      </c>
      <c r="H2055" s="1">
        <f t="shared" si="252"/>
        <v>41671</v>
      </c>
      <c r="I2055" s="2">
        <f>IF(SUMIFS($B$2:$B$3564,$A$2:$A$3564,"="&amp;E2055)=0,IF(SUMIFS($B$2:$B$3564,$A$2:$A$3564,"="&amp;F2055)=0,IF(SUMIFS($B$2:$B$3564,$A$2:$A$3564,"="&amp;G2055)=0,SUMIFS($B$2:$B$3564,$A$2:$A$3564,"="&amp;H2055),SUMIFS($B$2:$B$3564,$A$2:$A$3564,"="&amp;G2055)),SUMIFS($B$2:$B$3564,$A$2:$A$3564,"="&amp;F2055)),SUMIFS($B$2:$B$3564,$A$2:$A$3564,"="&amp;E2055))</f>
        <v>16.059999999999999</v>
      </c>
      <c r="K2055" s="2">
        <f>SUMIFS($J$2:$J$3564,$A$2:$A$3564,"&gt;"&amp;E2055,$A$2:$A$3564,"&lt;="&amp;A2055)</f>
        <v>16.02</v>
      </c>
      <c r="L2055" s="2">
        <f t="shared" si="253"/>
        <v>15.73</v>
      </c>
      <c r="M2055" s="2">
        <f t="shared" si="254"/>
        <v>0.98189762796504376</v>
      </c>
      <c r="N2055">
        <f t="shared" si="255"/>
        <v>-3.9030216018455688</v>
      </c>
    </row>
    <row r="2056" spans="1:14" x14ac:dyDescent="0.3">
      <c r="A2056" s="1">
        <v>41682</v>
      </c>
      <c r="B2056">
        <v>16.11</v>
      </c>
      <c r="D2056">
        <f t="shared" si="256"/>
        <v>3</v>
      </c>
      <c r="E2056" s="1">
        <f t="shared" ref="E2056:E2119" si="257">A2056-7</f>
        <v>41675</v>
      </c>
      <c r="F2056" s="1">
        <f t="shared" si="250"/>
        <v>41674</v>
      </c>
      <c r="G2056" s="1">
        <f t="shared" si="251"/>
        <v>41673</v>
      </c>
      <c r="H2056" s="1">
        <f t="shared" si="252"/>
        <v>41672</v>
      </c>
      <c r="I2056" s="2">
        <f>IF(SUMIFS($B$2:$B$3564,$A$2:$A$3564,"="&amp;E2056)=0,IF(SUMIFS($B$2:$B$3564,$A$2:$A$3564,"="&amp;F2056)=0,IF(SUMIFS($B$2:$B$3564,$A$2:$A$3564,"="&amp;G2056)=0,SUMIFS($B$2:$B$3564,$A$2:$A$3564,"="&amp;H2056),SUMIFS($B$2:$B$3564,$A$2:$A$3564,"="&amp;G2056)),SUMIFS($B$2:$B$3564,$A$2:$A$3564,"="&amp;F2056)),SUMIFS($B$2:$B$3564,$A$2:$A$3564,"="&amp;E2056))</f>
        <v>16.100000000000001</v>
      </c>
      <c r="K2056" s="2">
        <f>SUMIFS($J$2:$J$3564,$A$2:$A$3564,"&gt;"&amp;E2056,$A$2:$A$3564,"&lt;="&amp;A2056)</f>
        <v>16.02</v>
      </c>
      <c r="L2056" s="2">
        <f t="shared" si="253"/>
        <v>15.73</v>
      </c>
      <c r="M2056" s="2">
        <f t="shared" si="254"/>
        <v>0.98189762796504376</v>
      </c>
      <c r="N2056">
        <f t="shared" si="255"/>
        <v>-1.7647299371561027</v>
      </c>
    </row>
    <row r="2057" spans="1:14" x14ac:dyDescent="0.3">
      <c r="A2057" s="1">
        <v>41683</v>
      </c>
      <c r="B2057">
        <v>16.04</v>
      </c>
      <c r="D2057">
        <f t="shared" si="256"/>
        <v>4</v>
      </c>
      <c r="E2057" s="1">
        <f t="shared" si="257"/>
        <v>41676</v>
      </c>
      <c r="F2057" s="1">
        <f t="shared" ref="F2057:F2120" si="258">E2057-1</f>
        <v>41675</v>
      </c>
      <c r="G2057" s="1">
        <f t="shared" ref="G2057:G2120" si="259">E2057-2</f>
        <v>41674</v>
      </c>
      <c r="H2057" s="1">
        <f t="shared" ref="H2057:H2120" si="260">E2057-3</f>
        <v>41673</v>
      </c>
      <c r="I2057" s="2">
        <f>IF(SUMIFS($B$2:$B$3564,$A$2:$A$3564,"="&amp;E2057)=0,IF(SUMIFS($B$2:$B$3564,$A$2:$A$3564,"="&amp;F2057)=0,IF(SUMIFS($B$2:$B$3564,$A$2:$A$3564,"="&amp;G2057)=0,SUMIFS($B$2:$B$3564,$A$2:$A$3564,"="&amp;H2057),SUMIFS($B$2:$B$3564,$A$2:$A$3564,"="&amp;G2057)),SUMIFS($B$2:$B$3564,$A$2:$A$3564,"="&amp;F2057)),SUMIFS($B$2:$B$3564,$A$2:$A$3564,"="&amp;E2057))</f>
        <v>15.85</v>
      </c>
      <c r="K2057" s="2">
        <f>SUMIFS($J$2:$J$3564,$A$2:$A$3564,"&gt;"&amp;E2057,$A$2:$A$3564,"&lt;="&amp;A2057)</f>
        <v>16.02</v>
      </c>
      <c r="L2057" s="2">
        <f t="shared" si="253"/>
        <v>15.73</v>
      </c>
      <c r="M2057" s="2">
        <f t="shared" si="254"/>
        <v>0.98189762796504376</v>
      </c>
      <c r="N2057">
        <f t="shared" si="255"/>
        <v>-0.63521224549478472</v>
      </c>
    </row>
    <row r="2058" spans="1:14" x14ac:dyDescent="0.3">
      <c r="A2058" s="1">
        <v>41684</v>
      </c>
      <c r="B2058">
        <v>15.99</v>
      </c>
      <c r="D2058">
        <f t="shared" si="256"/>
        <v>5</v>
      </c>
      <c r="E2058" s="1">
        <f t="shared" si="257"/>
        <v>41677</v>
      </c>
      <c r="F2058" s="1">
        <f t="shared" si="258"/>
        <v>41676</v>
      </c>
      <c r="G2058" s="1">
        <f t="shared" si="259"/>
        <v>41675</v>
      </c>
      <c r="H2058" s="1">
        <f t="shared" si="260"/>
        <v>41674</v>
      </c>
      <c r="I2058" s="2">
        <f>IF(SUMIFS($B$2:$B$3564,$A$2:$A$3564,"="&amp;E2058)=0,IF(SUMIFS($B$2:$B$3564,$A$2:$A$3564,"="&amp;F2058)=0,IF(SUMIFS($B$2:$B$3564,$A$2:$A$3564,"="&amp;G2058)=0,SUMIFS($B$2:$B$3564,$A$2:$A$3564,"="&amp;H2058),SUMIFS($B$2:$B$3564,$A$2:$A$3564,"="&amp;G2058)),SUMIFS($B$2:$B$3564,$A$2:$A$3564,"="&amp;F2058)),SUMIFS($B$2:$B$3564,$A$2:$A$3564,"="&amp;E2058))</f>
        <v>15.73</v>
      </c>
      <c r="K2058" s="2">
        <f>SUMIFS($J$2:$J$3564,$A$2:$A$3564,"&gt;"&amp;E2058,$A$2:$A$3564,"&lt;="&amp;A2058)</f>
        <v>16.02</v>
      </c>
      <c r="L2058" s="2">
        <f t="shared" ref="L2058:L2121" si="261">IF(K2058&lt;&gt;0,LOOKUP(K2058,C2052:C2058,B2052:B2058),0)</f>
        <v>15.73</v>
      </c>
      <c r="M2058" s="2">
        <f t="shared" ref="M2058:M2121" si="262">IF(K2058&lt;&gt;0,L2058/K2058,1)</f>
        <v>0.98189762796504376</v>
      </c>
      <c r="N2058">
        <f t="shared" ref="N2058:N2121" si="263">LN(B2058*M2058/I2058)*100</f>
        <v>-0.18744147943501926</v>
      </c>
    </row>
    <row r="2059" spans="1:14" x14ac:dyDescent="0.3">
      <c r="A2059" s="1">
        <v>41688</v>
      </c>
      <c r="B2059">
        <v>16.5</v>
      </c>
      <c r="D2059">
        <f t="shared" si="256"/>
        <v>2</v>
      </c>
      <c r="E2059" s="1">
        <f t="shared" si="257"/>
        <v>41681</v>
      </c>
      <c r="F2059" s="1">
        <f t="shared" si="258"/>
        <v>41680</v>
      </c>
      <c r="G2059" s="1">
        <f t="shared" si="259"/>
        <v>41679</v>
      </c>
      <c r="H2059" s="1">
        <f t="shared" si="260"/>
        <v>41678</v>
      </c>
      <c r="I2059" s="2">
        <f>IF(SUMIFS($B$2:$B$3564,$A$2:$A$3564,"="&amp;E2059)=0,IF(SUMIFS($B$2:$B$3564,$A$2:$A$3564,"="&amp;F2059)=0,IF(SUMIFS($B$2:$B$3564,$A$2:$A$3564,"="&amp;G2059)=0,SUMIFS($B$2:$B$3564,$A$2:$A$3564,"="&amp;H2059),SUMIFS($B$2:$B$3564,$A$2:$A$3564,"="&amp;G2059)),SUMIFS($B$2:$B$3564,$A$2:$A$3564,"="&amp;F2059)),SUMIFS($B$2:$B$3564,$A$2:$A$3564,"="&amp;E2059))</f>
        <v>15.73</v>
      </c>
      <c r="K2059" s="2">
        <f>SUMIFS($J$2:$J$3564,$A$2:$A$3564,"&gt;"&amp;E2059,$A$2:$A$3564,"&lt;="&amp;A2059)</f>
        <v>0</v>
      </c>
      <c r="L2059" s="2">
        <f t="shared" si="261"/>
        <v>0</v>
      </c>
      <c r="M2059" s="2">
        <f t="shared" si="262"/>
        <v>1</v>
      </c>
      <c r="N2059">
        <f t="shared" si="263"/>
        <v>4.7790663836348477</v>
      </c>
    </row>
    <row r="2060" spans="1:14" x14ac:dyDescent="0.3">
      <c r="A2060" s="1">
        <v>41689</v>
      </c>
      <c r="B2060">
        <v>16.850000000000001</v>
      </c>
      <c r="D2060">
        <f t="shared" si="256"/>
        <v>3</v>
      </c>
      <c r="E2060" s="1">
        <f t="shared" si="257"/>
        <v>41682</v>
      </c>
      <c r="F2060" s="1">
        <f t="shared" si="258"/>
        <v>41681</v>
      </c>
      <c r="G2060" s="1">
        <f t="shared" si="259"/>
        <v>41680</v>
      </c>
      <c r="H2060" s="1">
        <f t="shared" si="260"/>
        <v>41679</v>
      </c>
      <c r="I2060" s="2">
        <f>IF(SUMIFS($B$2:$B$3564,$A$2:$A$3564,"="&amp;E2060)=0,IF(SUMIFS($B$2:$B$3564,$A$2:$A$3564,"="&amp;F2060)=0,IF(SUMIFS($B$2:$B$3564,$A$2:$A$3564,"="&amp;G2060)=0,SUMIFS($B$2:$B$3564,$A$2:$A$3564,"="&amp;H2060),SUMIFS($B$2:$B$3564,$A$2:$A$3564,"="&amp;G2060)),SUMIFS($B$2:$B$3564,$A$2:$A$3564,"="&amp;F2060)),SUMIFS($B$2:$B$3564,$A$2:$A$3564,"="&amp;E2060))</f>
        <v>16.11</v>
      </c>
      <c r="K2060" s="2">
        <f>SUMIFS($J$2:$J$3564,$A$2:$A$3564,"&gt;"&amp;E2060,$A$2:$A$3564,"&lt;="&amp;A2060)</f>
        <v>0</v>
      </c>
      <c r="L2060" s="2">
        <f t="shared" si="261"/>
        <v>0</v>
      </c>
      <c r="M2060" s="2">
        <f t="shared" si="262"/>
        <v>1</v>
      </c>
      <c r="N2060">
        <f t="shared" si="263"/>
        <v>4.4910459609487781</v>
      </c>
    </row>
    <row r="2061" spans="1:14" x14ac:dyDescent="0.3">
      <c r="A2061" s="1">
        <v>41690</v>
      </c>
      <c r="B2061">
        <v>16.690000000000001</v>
      </c>
      <c r="D2061">
        <f t="shared" si="256"/>
        <v>4</v>
      </c>
      <c r="E2061" s="1">
        <f t="shared" si="257"/>
        <v>41683</v>
      </c>
      <c r="F2061" s="1">
        <f t="shared" si="258"/>
        <v>41682</v>
      </c>
      <c r="G2061" s="1">
        <f t="shared" si="259"/>
        <v>41681</v>
      </c>
      <c r="H2061" s="1">
        <f t="shared" si="260"/>
        <v>41680</v>
      </c>
      <c r="I2061" s="2">
        <f>IF(SUMIFS($B$2:$B$3564,$A$2:$A$3564,"="&amp;E2061)=0,IF(SUMIFS($B$2:$B$3564,$A$2:$A$3564,"="&amp;F2061)=0,IF(SUMIFS($B$2:$B$3564,$A$2:$A$3564,"="&amp;G2061)=0,SUMIFS($B$2:$B$3564,$A$2:$A$3564,"="&amp;H2061),SUMIFS($B$2:$B$3564,$A$2:$A$3564,"="&amp;G2061)),SUMIFS($B$2:$B$3564,$A$2:$A$3564,"="&amp;F2061)),SUMIFS($B$2:$B$3564,$A$2:$A$3564,"="&amp;E2061))</f>
        <v>16.04</v>
      </c>
      <c r="K2061" s="2">
        <f>SUMIFS($J$2:$J$3564,$A$2:$A$3564,"&gt;"&amp;E2061,$A$2:$A$3564,"&lt;="&amp;A2061)</f>
        <v>0</v>
      </c>
      <c r="L2061" s="2">
        <f t="shared" si="261"/>
        <v>0</v>
      </c>
      <c r="M2061" s="2">
        <f t="shared" si="262"/>
        <v>1</v>
      </c>
      <c r="N2061">
        <f t="shared" si="263"/>
        <v>3.9724135235375435</v>
      </c>
    </row>
    <row r="2062" spans="1:14" x14ac:dyDescent="0.3">
      <c r="A2062" s="1">
        <v>41691</v>
      </c>
      <c r="B2062">
        <v>17.07</v>
      </c>
      <c r="D2062">
        <f t="shared" si="256"/>
        <v>5</v>
      </c>
      <c r="E2062" s="1">
        <f t="shared" si="257"/>
        <v>41684</v>
      </c>
      <c r="F2062" s="1">
        <f t="shared" si="258"/>
        <v>41683</v>
      </c>
      <c r="G2062" s="1">
        <f t="shared" si="259"/>
        <v>41682</v>
      </c>
      <c r="H2062" s="1">
        <f t="shared" si="260"/>
        <v>41681</v>
      </c>
      <c r="I2062" s="2">
        <f>IF(SUMIFS($B$2:$B$3564,$A$2:$A$3564,"="&amp;E2062)=0,IF(SUMIFS($B$2:$B$3564,$A$2:$A$3564,"="&amp;F2062)=0,IF(SUMIFS($B$2:$B$3564,$A$2:$A$3564,"="&amp;G2062)=0,SUMIFS($B$2:$B$3564,$A$2:$A$3564,"="&amp;H2062),SUMIFS($B$2:$B$3564,$A$2:$A$3564,"="&amp;G2062)),SUMIFS($B$2:$B$3564,$A$2:$A$3564,"="&amp;F2062)),SUMIFS($B$2:$B$3564,$A$2:$A$3564,"="&amp;E2062))</f>
        <v>15.99</v>
      </c>
      <c r="K2062" s="2">
        <f>SUMIFS($J$2:$J$3564,$A$2:$A$3564,"&gt;"&amp;E2062,$A$2:$A$3564,"&lt;="&amp;A2062)</f>
        <v>0</v>
      </c>
      <c r="L2062" s="2">
        <f t="shared" si="261"/>
        <v>0</v>
      </c>
      <c r="M2062" s="2">
        <f t="shared" si="262"/>
        <v>1</v>
      </c>
      <c r="N2062">
        <f t="shared" si="263"/>
        <v>6.5359009960486301</v>
      </c>
    </row>
    <row r="2063" spans="1:14" x14ac:dyDescent="0.3">
      <c r="A2063" s="1">
        <v>41694</v>
      </c>
      <c r="B2063">
        <v>17.68</v>
      </c>
      <c r="D2063">
        <f t="shared" si="256"/>
        <v>1</v>
      </c>
      <c r="E2063" s="1">
        <f t="shared" si="257"/>
        <v>41687</v>
      </c>
      <c r="F2063" s="1">
        <f t="shared" si="258"/>
        <v>41686</v>
      </c>
      <c r="G2063" s="1">
        <f t="shared" si="259"/>
        <v>41685</v>
      </c>
      <c r="H2063" s="1">
        <f t="shared" si="260"/>
        <v>41684</v>
      </c>
      <c r="I2063" s="2">
        <f>IF(SUMIFS($B$2:$B$3564,$A$2:$A$3564,"="&amp;E2063)=0,IF(SUMIFS($B$2:$B$3564,$A$2:$A$3564,"="&amp;F2063)=0,IF(SUMIFS($B$2:$B$3564,$A$2:$A$3564,"="&amp;G2063)=0,SUMIFS($B$2:$B$3564,$A$2:$A$3564,"="&amp;H2063),SUMIFS($B$2:$B$3564,$A$2:$A$3564,"="&amp;G2063)),SUMIFS($B$2:$B$3564,$A$2:$A$3564,"="&amp;F2063)),SUMIFS($B$2:$B$3564,$A$2:$A$3564,"="&amp;E2063))</f>
        <v>15.99</v>
      </c>
      <c r="K2063" s="2">
        <f>SUMIFS($J$2:$J$3564,$A$2:$A$3564,"&gt;"&amp;E2063,$A$2:$A$3564,"&lt;="&amp;A2063)</f>
        <v>0</v>
      </c>
      <c r="L2063" s="2">
        <f t="shared" si="261"/>
        <v>0</v>
      </c>
      <c r="M2063" s="2">
        <f t="shared" si="262"/>
        <v>1</v>
      </c>
      <c r="N2063">
        <f t="shared" si="263"/>
        <v>10.047053036363453</v>
      </c>
    </row>
    <row r="2064" spans="1:14" x14ac:dyDescent="0.3">
      <c r="A2064" s="1">
        <v>41695</v>
      </c>
      <c r="B2064">
        <v>17.68</v>
      </c>
      <c r="D2064">
        <f t="shared" si="256"/>
        <v>2</v>
      </c>
      <c r="E2064" s="1">
        <f t="shared" si="257"/>
        <v>41688</v>
      </c>
      <c r="F2064" s="1">
        <f t="shared" si="258"/>
        <v>41687</v>
      </c>
      <c r="G2064" s="1">
        <f t="shared" si="259"/>
        <v>41686</v>
      </c>
      <c r="H2064" s="1">
        <f t="shared" si="260"/>
        <v>41685</v>
      </c>
      <c r="I2064" s="2">
        <f>IF(SUMIFS($B$2:$B$3564,$A$2:$A$3564,"="&amp;E2064)=0,IF(SUMIFS($B$2:$B$3564,$A$2:$A$3564,"="&amp;F2064)=0,IF(SUMIFS($B$2:$B$3564,$A$2:$A$3564,"="&amp;G2064)=0,SUMIFS($B$2:$B$3564,$A$2:$A$3564,"="&amp;H2064),SUMIFS($B$2:$B$3564,$A$2:$A$3564,"="&amp;G2064)),SUMIFS($B$2:$B$3564,$A$2:$A$3564,"="&amp;F2064)),SUMIFS($B$2:$B$3564,$A$2:$A$3564,"="&amp;E2064))</f>
        <v>16.5</v>
      </c>
      <c r="K2064" s="2">
        <f>SUMIFS($J$2:$J$3564,$A$2:$A$3564,"&gt;"&amp;E2064,$A$2:$A$3564,"&lt;="&amp;A2064)</f>
        <v>0</v>
      </c>
      <c r="L2064" s="2">
        <f t="shared" si="261"/>
        <v>0</v>
      </c>
      <c r="M2064" s="2">
        <f t="shared" si="262"/>
        <v>1</v>
      </c>
      <c r="N2064">
        <f t="shared" si="263"/>
        <v>6.9073676302962461</v>
      </c>
    </row>
    <row r="2065" spans="1:14" x14ac:dyDescent="0.3">
      <c r="A2065" s="1">
        <v>41696</v>
      </c>
      <c r="B2065">
        <v>17.670000000000002</v>
      </c>
      <c r="D2065">
        <f t="shared" si="256"/>
        <v>3</v>
      </c>
      <c r="E2065" s="1">
        <f t="shared" si="257"/>
        <v>41689</v>
      </c>
      <c r="F2065" s="1">
        <f t="shared" si="258"/>
        <v>41688</v>
      </c>
      <c r="G2065" s="1">
        <f t="shared" si="259"/>
        <v>41687</v>
      </c>
      <c r="H2065" s="1">
        <f t="shared" si="260"/>
        <v>41686</v>
      </c>
      <c r="I2065" s="2">
        <f>IF(SUMIFS($B$2:$B$3564,$A$2:$A$3564,"="&amp;E2065)=0,IF(SUMIFS($B$2:$B$3564,$A$2:$A$3564,"="&amp;F2065)=0,IF(SUMIFS($B$2:$B$3564,$A$2:$A$3564,"="&amp;G2065)=0,SUMIFS($B$2:$B$3564,$A$2:$A$3564,"="&amp;H2065),SUMIFS($B$2:$B$3564,$A$2:$A$3564,"="&amp;G2065)),SUMIFS($B$2:$B$3564,$A$2:$A$3564,"="&amp;F2065)),SUMIFS($B$2:$B$3564,$A$2:$A$3564,"="&amp;E2065))</f>
        <v>16.850000000000001</v>
      </c>
      <c r="K2065" s="2">
        <f>SUMIFS($J$2:$J$3564,$A$2:$A$3564,"&gt;"&amp;E2065,$A$2:$A$3564,"&lt;="&amp;A2065)</f>
        <v>0</v>
      </c>
      <c r="L2065" s="2">
        <f t="shared" si="261"/>
        <v>0</v>
      </c>
      <c r="M2065" s="2">
        <f t="shared" si="262"/>
        <v>1</v>
      </c>
      <c r="N2065">
        <f t="shared" si="263"/>
        <v>4.7517629533234249</v>
      </c>
    </row>
    <row r="2066" spans="1:14" x14ac:dyDescent="0.3">
      <c r="A2066" s="1">
        <v>41697</v>
      </c>
      <c r="B2066">
        <v>18.07</v>
      </c>
      <c r="D2066">
        <f t="shared" si="256"/>
        <v>4</v>
      </c>
      <c r="E2066" s="1">
        <f t="shared" si="257"/>
        <v>41690</v>
      </c>
      <c r="F2066" s="1">
        <f t="shared" si="258"/>
        <v>41689</v>
      </c>
      <c r="G2066" s="1">
        <f t="shared" si="259"/>
        <v>41688</v>
      </c>
      <c r="H2066" s="1">
        <f t="shared" si="260"/>
        <v>41687</v>
      </c>
      <c r="I2066" s="2">
        <f>IF(SUMIFS($B$2:$B$3564,$A$2:$A$3564,"="&amp;E2066)=0,IF(SUMIFS($B$2:$B$3564,$A$2:$A$3564,"="&amp;F2066)=0,IF(SUMIFS($B$2:$B$3564,$A$2:$A$3564,"="&amp;G2066)=0,SUMIFS($B$2:$B$3564,$A$2:$A$3564,"="&amp;H2066),SUMIFS($B$2:$B$3564,$A$2:$A$3564,"="&amp;G2066)),SUMIFS($B$2:$B$3564,$A$2:$A$3564,"="&amp;F2066)),SUMIFS($B$2:$B$3564,$A$2:$A$3564,"="&amp;E2066))</f>
        <v>16.690000000000001</v>
      </c>
      <c r="K2066" s="2">
        <f>SUMIFS($J$2:$J$3564,$A$2:$A$3564,"&gt;"&amp;E2066,$A$2:$A$3564,"&lt;="&amp;A2066)</f>
        <v>0</v>
      </c>
      <c r="L2066" s="2">
        <f t="shared" si="261"/>
        <v>0</v>
      </c>
      <c r="M2066" s="2">
        <f t="shared" si="262"/>
        <v>1</v>
      </c>
      <c r="N2066">
        <f t="shared" si="263"/>
        <v>7.9443366930393449</v>
      </c>
    </row>
    <row r="2067" spans="1:14" x14ac:dyDescent="0.3">
      <c r="A2067" s="1">
        <v>41698</v>
      </c>
      <c r="B2067">
        <v>17.66</v>
      </c>
      <c r="D2067">
        <f t="shared" si="256"/>
        <v>5</v>
      </c>
      <c r="E2067" s="1">
        <f t="shared" si="257"/>
        <v>41691</v>
      </c>
      <c r="F2067" s="1">
        <f t="shared" si="258"/>
        <v>41690</v>
      </c>
      <c r="G2067" s="1">
        <f t="shared" si="259"/>
        <v>41689</v>
      </c>
      <c r="H2067" s="1">
        <f t="shared" si="260"/>
        <v>41688</v>
      </c>
      <c r="I2067" s="2">
        <f>IF(SUMIFS($B$2:$B$3564,$A$2:$A$3564,"="&amp;E2067)=0,IF(SUMIFS($B$2:$B$3564,$A$2:$A$3564,"="&amp;F2067)=0,IF(SUMIFS($B$2:$B$3564,$A$2:$A$3564,"="&amp;G2067)=0,SUMIFS($B$2:$B$3564,$A$2:$A$3564,"="&amp;H2067),SUMIFS($B$2:$B$3564,$A$2:$A$3564,"="&amp;G2067)),SUMIFS($B$2:$B$3564,$A$2:$A$3564,"="&amp;F2067)),SUMIFS($B$2:$B$3564,$A$2:$A$3564,"="&amp;E2067))</f>
        <v>17.07</v>
      </c>
      <c r="K2067" s="2">
        <f>SUMIFS($J$2:$J$3564,$A$2:$A$3564,"&gt;"&amp;E2067,$A$2:$A$3564,"&lt;="&amp;A2067)</f>
        <v>0</v>
      </c>
      <c r="L2067" s="2">
        <f t="shared" si="261"/>
        <v>0</v>
      </c>
      <c r="M2067" s="2">
        <f t="shared" si="262"/>
        <v>1</v>
      </c>
      <c r="N2067">
        <f t="shared" si="263"/>
        <v>3.3979658369464789</v>
      </c>
    </row>
    <row r="2068" spans="1:14" x14ac:dyDescent="0.3">
      <c r="A2068" s="1">
        <v>41701</v>
      </c>
      <c r="B2068">
        <v>17.8</v>
      </c>
      <c r="D2068">
        <f t="shared" si="256"/>
        <v>1</v>
      </c>
      <c r="E2068" s="1">
        <f t="shared" si="257"/>
        <v>41694</v>
      </c>
      <c r="F2068" s="1">
        <f t="shared" si="258"/>
        <v>41693</v>
      </c>
      <c r="G2068" s="1">
        <f t="shared" si="259"/>
        <v>41692</v>
      </c>
      <c r="H2068" s="1">
        <f t="shared" si="260"/>
        <v>41691</v>
      </c>
      <c r="I2068" s="2">
        <f>IF(SUMIFS($B$2:$B$3564,$A$2:$A$3564,"="&amp;E2068)=0,IF(SUMIFS($B$2:$B$3564,$A$2:$A$3564,"="&amp;F2068)=0,IF(SUMIFS($B$2:$B$3564,$A$2:$A$3564,"="&amp;G2068)=0,SUMIFS($B$2:$B$3564,$A$2:$A$3564,"="&amp;H2068),SUMIFS($B$2:$B$3564,$A$2:$A$3564,"="&amp;G2068)),SUMIFS($B$2:$B$3564,$A$2:$A$3564,"="&amp;F2068)),SUMIFS($B$2:$B$3564,$A$2:$A$3564,"="&amp;E2068))</f>
        <v>17.68</v>
      </c>
      <c r="K2068" s="2">
        <f>SUMIFS($J$2:$J$3564,$A$2:$A$3564,"&gt;"&amp;E2068,$A$2:$A$3564,"&lt;="&amp;A2068)</f>
        <v>0</v>
      </c>
      <c r="L2068" s="2">
        <f t="shared" si="261"/>
        <v>0</v>
      </c>
      <c r="M2068" s="2">
        <f t="shared" si="262"/>
        <v>1</v>
      </c>
      <c r="N2068">
        <f t="shared" si="263"/>
        <v>0.6764400088542063</v>
      </c>
    </row>
    <row r="2069" spans="1:14" x14ac:dyDescent="0.3">
      <c r="A2069" s="1">
        <v>41702</v>
      </c>
      <c r="B2069">
        <v>17.739999999999998</v>
      </c>
      <c r="D2069">
        <f t="shared" si="256"/>
        <v>2</v>
      </c>
      <c r="E2069" s="1">
        <f t="shared" si="257"/>
        <v>41695</v>
      </c>
      <c r="F2069" s="1">
        <f t="shared" si="258"/>
        <v>41694</v>
      </c>
      <c r="G2069" s="1">
        <f t="shared" si="259"/>
        <v>41693</v>
      </c>
      <c r="H2069" s="1">
        <f t="shared" si="260"/>
        <v>41692</v>
      </c>
      <c r="I2069" s="2">
        <f>IF(SUMIFS($B$2:$B$3564,$A$2:$A$3564,"="&amp;E2069)=0,IF(SUMIFS($B$2:$B$3564,$A$2:$A$3564,"="&amp;F2069)=0,IF(SUMIFS($B$2:$B$3564,$A$2:$A$3564,"="&amp;G2069)=0,SUMIFS($B$2:$B$3564,$A$2:$A$3564,"="&amp;H2069),SUMIFS($B$2:$B$3564,$A$2:$A$3564,"="&amp;G2069)),SUMIFS($B$2:$B$3564,$A$2:$A$3564,"="&amp;F2069)),SUMIFS($B$2:$B$3564,$A$2:$A$3564,"="&amp;E2069))</f>
        <v>17.68</v>
      </c>
      <c r="K2069" s="2">
        <f>SUMIFS($J$2:$J$3564,$A$2:$A$3564,"&gt;"&amp;E2069,$A$2:$A$3564,"&lt;="&amp;A2069)</f>
        <v>0</v>
      </c>
      <c r="L2069" s="2">
        <f t="shared" si="261"/>
        <v>0</v>
      </c>
      <c r="M2069" s="2">
        <f t="shared" si="262"/>
        <v>1</v>
      </c>
      <c r="N2069">
        <f t="shared" si="263"/>
        <v>0.33879196719360433</v>
      </c>
    </row>
    <row r="2070" spans="1:14" x14ac:dyDescent="0.3">
      <c r="A2070" s="1">
        <v>41703</v>
      </c>
      <c r="B2070">
        <v>18.23</v>
      </c>
      <c r="D2070">
        <f t="shared" si="256"/>
        <v>3</v>
      </c>
      <c r="E2070" s="1">
        <f t="shared" si="257"/>
        <v>41696</v>
      </c>
      <c r="F2070" s="1">
        <f t="shared" si="258"/>
        <v>41695</v>
      </c>
      <c r="G2070" s="1">
        <f t="shared" si="259"/>
        <v>41694</v>
      </c>
      <c r="H2070" s="1">
        <f t="shared" si="260"/>
        <v>41693</v>
      </c>
      <c r="I2070" s="2">
        <f>IF(SUMIFS($B$2:$B$3564,$A$2:$A$3564,"="&amp;E2070)=0,IF(SUMIFS($B$2:$B$3564,$A$2:$A$3564,"="&amp;F2070)=0,IF(SUMIFS($B$2:$B$3564,$A$2:$A$3564,"="&amp;G2070)=0,SUMIFS($B$2:$B$3564,$A$2:$A$3564,"="&amp;H2070),SUMIFS($B$2:$B$3564,$A$2:$A$3564,"="&amp;G2070)),SUMIFS($B$2:$B$3564,$A$2:$A$3564,"="&amp;F2070)),SUMIFS($B$2:$B$3564,$A$2:$A$3564,"="&amp;E2070))</f>
        <v>17.670000000000002</v>
      </c>
      <c r="K2070" s="2">
        <f>SUMIFS($J$2:$J$3564,$A$2:$A$3564,"&gt;"&amp;E2070,$A$2:$A$3564,"&lt;="&amp;A2070)</f>
        <v>0</v>
      </c>
      <c r="L2070" s="2">
        <f t="shared" si="261"/>
        <v>0</v>
      </c>
      <c r="M2070" s="2">
        <f t="shared" si="262"/>
        <v>1</v>
      </c>
      <c r="N2070">
        <f t="shared" si="263"/>
        <v>3.1200302358966501</v>
      </c>
    </row>
    <row r="2071" spans="1:14" x14ac:dyDescent="0.3">
      <c r="A2071" s="1">
        <v>41704</v>
      </c>
      <c r="B2071">
        <v>18.32</v>
      </c>
      <c r="D2071">
        <f t="shared" si="256"/>
        <v>4</v>
      </c>
      <c r="E2071" s="1">
        <f t="shared" si="257"/>
        <v>41697</v>
      </c>
      <c r="F2071" s="1">
        <f t="shared" si="258"/>
        <v>41696</v>
      </c>
      <c r="G2071" s="1">
        <f t="shared" si="259"/>
        <v>41695</v>
      </c>
      <c r="H2071" s="1">
        <f t="shared" si="260"/>
        <v>41694</v>
      </c>
      <c r="I2071" s="2">
        <f>IF(SUMIFS($B$2:$B$3564,$A$2:$A$3564,"="&amp;E2071)=0,IF(SUMIFS($B$2:$B$3564,$A$2:$A$3564,"="&amp;F2071)=0,IF(SUMIFS($B$2:$B$3564,$A$2:$A$3564,"="&amp;G2071)=0,SUMIFS($B$2:$B$3564,$A$2:$A$3564,"="&amp;H2071),SUMIFS($B$2:$B$3564,$A$2:$A$3564,"="&amp;G2071)),SUMIFS($B$2:$B$3564,$A$2:$A$3564,"="&amp;F2071)),SUMIFS($B$2:$B$3564,$A$2:$A$3564,"="&amp;E2071))</f>
        <v>18.07</v>
      </c>
      <c r="K2071" s="2">
        <f>SUMIFS($J$2:$J$3564,$A$2:$A$3564,"&gt;"&amp;E2071,$A$2:$A$3564,"&lt;="&amp;A2071)</f>
        <v>0</v>
      </c>
      <c r="L2071" s="2">
        <f t="shared" si="261"/>
        <v>0</v>
      </c>
      <c r="M2071" s="2">
        <f t="shared" si="262"/>
        <v>1</v>
      </c>
      <c r="N2071">
        <f t="shared" si="263"/>
        <v>1.3740254641847049</v>
      </c>
    </row>
    <row r="2072" spans="1:14" x14ac:dyDescent="0.3">
      <c r="A2072" s="1">
        <v>41705</v>
      </c>
      <c r="B2072">
        <v>18.010000000000002</v>
      </c>
      <c r="D2072">
        <f t="shared" si="256"/>
        <v>5</v>
      </c>
      <c r="E2072" s="1">
        <f t="shared" si="257"/>
        <v>41698</v>
      </c>
      <c r="F2072" s="1">
        <f t="shared" si="258"/>
        <v>41697</v>
      </c>
      <c r="G2072" s="1">
        <f t="shared" si="259"/>
        <v>41696</v>
      </c>
      <c r="H2072" s="1">
        <f t="shared" si="260"/>
        <v>41695</v>
      </c>
      <c r="I2072" s="2">
        <f>IF(SUMIFS($B$2:$B$3564,$A$2:$A$3564,"="&amp;E2072)=0,IF(SUMIFS($B$2:$B$3564,$A$2:$A$3564,"="&amp;F2072)=0,IF(SUMIFS($B$2:$B$3564,$A$2:$A$3564,"="&amp;G2072)=0,SUMIFS($B$2:$B$3564,$A$2:$A$3564,"="&amp;H2072),SUMIFS($B$2:$B$3564,$A$2:$A$3564,"="&amp;G2072)),SUMIFS($B$2:$B$3564,$A$2:$A$3564,"="&amp;F2072)),SUMIFS($B$2:$B$3564,$A$2:$A$3564,"="&amp;E2072))</f>
        <v>17.66</v>
      </c>
      <c r="K2072" s="2">
        <f>SUMIFS($J$2:$J$3564,$A$2:$A$3564,"&gt;"&amp;E2072,$A$2:$A$3564,"&lt;="&amp;A2072)</f>
        <v>0</v>
      </c>
      <c r="L2072" s="2">
        <f t="shared" si="261"/>
        <v>0</v>
      </c>
      <c r="M2072" s="2">
        <f t="shared" si="262"/>
        <v>1</v>
      </c>
      <c r="N2072">
        <f t="shared" si="263"/>
        <v>1.9624964012050832</v>
      </c>
    </row>
    <row r="2073" spans="1:14" x14ac:dyDescent="0.3">
      <c r="A2073" s="1">
        <v>41708</v>
      </c>
      <c r="B2073">
        <v>18.22</v>
      </c>
      <c r="D2073">
        <f t="shared" si="256"/>
        <v>1</v>
      </c>
      <c r="E2073" s="1">
        <f t="shared" si="257"/>
        <v>41701</v>
      </c>
      <c r="F2073" s="1">
        <f t="shared" si="258"/>
        <v>41700</v>
      </c>
      <c r="G2073" s="1">
        <f t="shared" si="259"/>
        <v>41699</v>
      </c>
      <c r="H2073" s="1">
        <f t="shared" si="260"/>
        <v>41698</v>
      </c>
      <c r="I2073" s="2">
        <f>IF(SUMIFS($B$2:$B$3564,$A$2:$A$3564,"="&amp;E2073)=0,IF(SUMIFS($B$2:$B$3564,$A$2:$A$3564,"="&amp;F2073)=0,IF(SUMIFS($B$2:$B$3564,$A$2:$A$3564,"="&amp;G2073)=0,SUMIFS($B$2:$B$3564,$A$2:$A$3564,"="&amp;H2073),SUMIFS($B$2:$B$3564,$A$2:$A$3564,"="&amp;G2073)),SUMIFS($B$2:$B$3564,$A$2:$A$3564,"="&amp;F2073)),SUMIFS($B$2:$B$3564,$A$2:$A$3564,"="&amp;E2073))</f>
        <v>17.8</v>
      </c>
      <c r="K2073" s="2">
        <f>SUMIFS($J$2:$J$3564,$A$2:$A$3564,"&gt;"&amp;E2073,$A$2:$A$3564,"&lt;="&amp;A2073)</f>
        <v>0</v>
      </c>
      <c r="L2073" s="2">
        <f t="shared" si="261"/>
        <v>0</v>
      </c>
      <c r="M2073" s="2">
        <f t="shared" si="262"/>
        <v>1</v>
      </c>
      <c r="N2073">
        <f t="shared" si="263"/>
        <v>2.3321434533772787</v>
      </c>
    </row>
    <row r="2074" spans="1:14" x14ac:dyDescent="0.3">
      <c r="A2074" s="1">
        <v>41709</v>
      </c>
      <c r="B2074">
        <v>18.03</v>
      </c>
      <c r="D2074">
        <f t="shared" si="256"/>
        <v>2</v>
      </c>
      <c r="E2074" s="1">
        <f t="shared" si="257"/>
        <v>41702</v>
      </c>
      <c r="F2074" s="1">
        <f t="shared" si="258"/>
        <v>41701</v>
      </c>
      <c r="G2074" s="1">
        <f t="shared" si="259"/>
        <v>41700</v>
      </c>
      <c r="H2074" s="1">
        <f t="shared" si="260"/>
        <v>41699</v>
      </c>
      <c r="I2074" s="2">
        <f>IF(SUMIFS($B$2:$B$3564,$A$2:$A$3564,"="&amp;E2074)=0,IF(SUMIFS($B$2:$B$3564,$A$2:$A$3564,"="&amp;F2074)=0,IF(SUMIFS($B$2:$B$3564,$A$2:$A$3564,"="&amp;G2074)=0,SUMIFS($B$2:$B$3564,$A$2:$A$3564,"="&amp;H2074),SUMIFS($B$2:$B$3564,$A$2:$A$3564,"="&amp;G2074)),SUMIFS($B$2:$B$3564,$A$2:$A$3564,"="&amp;F2074)),SUMIFS($B$2:$B$3564,$A$2:$A$3564,"="&amp;E2074))</f>
        <v>17.739999999999998</v>
      </c>
      <c r="K2074" s="2">
        <f>SUMIFS($J$2:$J$3564,$A$2:$A$3564,"&gt;"&amp;E2074,$A$2:$A$3564,"&lt;="&amp;A2074)</f>
        <v>0</v>
      </c>
      <c r="L2074" s="2">
        <f t="shared" si="261"/>
        <v>0</v>
      </c>
      <c r="M2074" s="2">
        <f t="shared" si="262"/>
        <v>1</v>
      </c>
      <c r="N2074">
        <f t="shared" si="263"/>
        <v>1.6215060333792715</v>
      </c>
    </row>
    <row r="2075" spans="1:14" x14ac:dyDescent="0.3">
      <c r="A2075" s="1">
        <v>41710</v>
      </c>
      <c r="B2075">
        <v>17.670000000000002</v>
      </c>
      <c r="D2075">
        <f t="shared" si="256"/>
        <v>3</v>
      </c>
      <c r="E2075" s="1">
        <f t="shared" si="257"/>
        <v>41703</v>
      </c>
      <c r="F2075" s="1">
        <f t="shared" si="258"/>
        <v>41702</v>
      </c>
      <c r="G2075" s="1">
        <f t="shared" si="259"/>
        <v>41701</v>
      </c>
      <c r="H2075" s="1">
        <f t="shared" si="260"/>
        <v>41700</v>
      </c>
      <c r="I2075" s="2">
        <f>IF(SUMIFS($B$2:$B$3564,$A$2:$A$3564,"="&amp;E2075)=0,IF(SUMIFS($B$2:$B$3564,$A$2:$A$3564,"="&amp;F2075)=0,IF(SUMIFS($B$2:$B$3564,$A$2:$A$3564,"="&amp;G2075)=0,SUMIFS($B$2:$B$3564,$A$2:$A$3564,"="&amp;H2075),SUMIFS($B$2:$B$3564,$A$2:$A$3564,"="&amp;G2075)),SUMIFS($B$2:$B$3564,$A$2:$A$3564,"="&amp;F2075)),SUMIFS($B$2:$B$3564,$A$2:$A$3564,"="&amp;E2075))</f>
        <v>18.23</v>
      </c>
      <c r="K2075" s="2">
        <f>SUMIFS($J$2:$J$3564,$A$2:$A$3564,"&gt;"&amp;E2075,$A$2:$A$3564,"&lt;="&amp;A2075)</f>
        <v>0</v>
      </c>
      <c r="L2075" s="2">
        <f t="shared" si="261"/>
        <v>0</v>
      </c>
      <c r="M2075" s="2">
        <f t="shared" si="262"/>
        <v>1</v>
      </c>
      <c r="N2075">
        <f t="shared" si="263"/>
        <v>-3.1200302358966576</v>
      </c>
    </row>
    <row r="2076" spans="1:14" x14ac:dyDescent="0.3">
      <c r="A2076" s="1">
        <v>41711</v>
      </c>
      <c r="B2076">
        <v>17.82</v>
      </c>
      <c r="D2076">
        <f t="shared" si="256"/>
        <v>4</v>
      </c>
      <c r="E2076" s="1">
        <f t="shared" si="257"/>
        <v>41704</v>
      </c>
      <c r="F2076" s="1">
        <f t="shared" si="258"/>
        <v>41703</v>
      </c>
      <c r="G2076" s="1">
        <f t="shared" si="259"/>
        <v>41702</v>
      </c>
      <c r="H2076" s="1">
        <f t="shared" si="260"/>
        <v>41701</v>
      </c>
      <c r="I2076" s="2">
        <f>IF(SUMIFS($B$2:$B$3564,$A$2:$A$3564,"="&amp;E2076)=0,IF(SUMIFS($B$2:$B$3564,$A$2:$A$3564,"="&amp;F2076)=0,IF(SUMIFS($B$2:$B$3564,$A$2:$A$3564,"="&amp;G2076)=0,SUMIFS($B$2:$B$3564,$A$2:$A$3564,"="&amp;H2076),SUMIFS($B$2:$B$3564,$A$2:$A$3564,"="&amp;G2076)),SUMIFS($B$2:$B$3564,$A$2:$A$3564,"="&amp;F2076)),SUMIFS($B$2:$B$3564,$A$2:$A$3564,"="&amp;E2076))</f>
        <v>18.32</v>
      </c>
      <c r="K2076" s="2">
        <f>SUMIFS($J$2:$J$3564,$A$2:$A$3564,"&gt;"&amp;E2076,$A$2:$A$3564,"&lt;="&amp;A2076)</f>
        <v>0</v>
      </c>
      <c r="L2076" s="2">
        <f t="shared" si="261"/>
        <v>0</v>
      </c>
      <c r="M2076" s="2">
        <f t="shared" si="262"/>
        <v>1</v>
      </c>
      <c r="N2076">
        <f t="shared" si="263"/>
        <v>-2.7671937203320995</v>
      </c>
    </row>
    <row r="2077" spans="1:14" x14ac:dyDescent="0.3">
      <c r="A2077" s="1">
        <v>41712</v>
      </c>
      <c r="B2077">
        <v>17.25</v>
      </c>
      <c r="D2077">
        <f t="shared" si="256"/>
        <v>5</v>
      </c>
      <c r="E2077" s="1">
        <f t="shared" si="257"/>
        <v>41705</v>
      </c>
      <c r="F2077" s="1">
        <f t="shared" si="258"/>
        <v>41704</v>
      </c>
      <c r="G2077" s="1">
        <f t="shared" si="259"/>
        <v>41703</v>
      </c>
      <c r="H2077" s="1">
        <f t="shared" si="260"/>
        <v>41702</v>
      </c>
      <c r="I2077" s="2">
        <f>IF(SUMIFS($B$2:$B$3564,$A$2:$A$3564,"="&amp;E2077)=0,IF(SUMIFS($B$2:$B$3564,$A$2:$A$3564,"="&amp;F2077)=0,IF(SUMIFS($B$2:$B$3564,$A$2:$A$3564,"="&amp;G2077)=0,SUMIFS($B$2:$B$3564,$A$2:$A$3564,"="&amp;H2077),SUMIFS($B$2:$B$3564,$A$2:$A$3564,"="&amp;G2077)),SUMIFS($B$2:$B$3564,$A$2:$A$3564,"="&amp;F2077)),SUMIFS($B$2:$B$3564,$A$2:$A$3564,"="&amp;E2077))</f>
        <v>18.010000000000002</v>
      </c>
      <c r="K2077" s="2">
        <f>SUMIFS($J$2:$J$3564,$A$2:$A$3564,"&gt;"&amp;E2077,$A$2:$A$3564,"&lt;="&amp;A2077)</f>
        <v>0</v>
      </c>
      <c r="L2077" s="2">
        <f t="shared" si="261"/>
        <v>0</v>
      </c>
      <c r="M2077" s="2">
        <f t="shared" si="262"/>
        <v>1</v>
      </c>
      <c r="N2077">
        <f t="shared" si="263"/>
        <v>-4.3115015710496021</v>
      </c>
    </row>
    <row r="2078" spans="1:14" x14ac:dyDescent="0.3">
      <c r="A2078" s="1">
        <v>41715</v>
      </c>
      <c r="B2078">
        <v>17.05</v>
      </c>
      <c r="D2078">
        <f t="shared" si="256"/>
        <v>1</v>
      </c>
      <c r="E2078" s="1">
        <f t="shared" si="257"/>
        <v>41708</v>
      </c>
      <c r="F2078" s="1">
        <f t="shared" si="258"/>
        <v>41707</v>
      </c>
      <c r="G2078" s="1">
        <f t="shared" si="259"/>
        <v>41706</v>
      </c>
      <c r="H2078" s="1">
        <f t="shared" si="260"/>
        <v>41705</v>
      </c>
      <c r="I2078" s="2">
        <f>IF(SUMIFS($B$2:$B$3564,$A$2:$A$3564,"="&amp;E2078)=0,IF(SUMIFS($B$2:$B$3564,$A$2:$A$3564,"="&amp;F2078)=0,IF(SUMIFS($B$2:$B$3564,$A$2:$A$3564,"="&amp;G2078)=0,SUMIFS($B$2:$B$3564,$A$2:$A$3564,"="&amp;H2078),SUMIFS($B$2:$B$3564,$A$2:$A$3564,"="&amp;G2078)),SUMIFS($B$2:$B$3564,$A$2:$A$3564,"="&amp;F2078)),SUMIFS($B$2:$B$3564,$A$2:$A$3564,"="&amp;E2078))</f>
        <v>18.22</v>
      </c>
      <c r="K2078" s="2">
        <f>SUMIFS($J$2:$J$3564,$A$2:$A$3564,"&gt;"&amp;E2078,$A$2:$A$3564,"&lt;="&amp;A2078)</f>
        <v>0</v>
      </c>
      <c r="L2078" s="2">
        <f t="shared" si="261"/>
        <v>0</v>
      </c>
      <c r="M2078" s="2">
        <f t="shared" si="262"/>
        <v>1</v>
      </c>
      <c r="N2078">
        <f t="shared" si="263"/>
        <v>-6.6369688102286304</v>
      </c>
    </row>
    <row r="2079" spans="1:14" x14ac:dyDescent="0.3">
      <c r="A2079" s="1">
        <v>41716</v>
      </c>
      <c r="B2079">
        <v>17.14</v>
      </c>
      <c r="D2079">
        <f t="shared" si="256"/>
        <v>2</v>
      </c>
      <c r="E2079" s="1">
        <f t="shared" si="257"/>
        <v>41709</v>
      </c>
      <c r="F2079" s="1">
        <f t="shared" si="258"/>
        <v>41708</v>
      </c>
      <c r="G2079" s="1">
        <f t="shared" si="259"/>
        <v>41707</v>
      </c>
      <c r="H2079" s="1">
        <f t="shared" si="260"/>
        <v>41706</v>
      </c>
      <c r="I2079" s="2">
        <f>IF(SUMIFS($B$2:$B$3564,$A$2:$A$3564,"="&amp;E2079)=0,IF(SUMIFS($B$2:$B$3564,$A$2:$A$3564,"="&amp;F2079)=0,IF(SUMIFS($B$2:$B$3564,$A$2:$A$3564,"="&amp;G2079)=0,SUMIFS($B$2:$B$3564,$A$2:$A$3564,"="&amp;H2079),SUMIFS($B$2:$B$3564,$A$2:$A$3564,"="&amp;G2079)),SUMIFS($B$2:$B$3564,$A$2:$A$3564,"="&amp;F2079)),SUMIFS($B$2:$B$3564,$A$2:$A$3564,"="&amp;E2079))</f>
        <v>18.03</v>
      </c>
      <c r="K2079" s="2">
        <f>SUMIFS($J$2:$J$3564,$A$2:$A$3564,"&gt;"&amp;E2079,$A$2:$A$3564,"&lt;="&amp;A2079)</f>
        <v>0</v>
      </c>
      <c r="L2079" s="2">
        <f t="shared" si="261"/>
        <v>0</v>
      </c>
      <c r="M2079" s="2">
        <f t="shared" si="262"/>
        <v>1</v>
      </c>
      <c r="N2079">
        <f t="shared" si="263"/>
        <v>-5.0622124045592241</v>
      </c>
    </row>
    <row r="2080" spans="1:14" x14ac:dyDescent="0.3">
      <c r="A2080" s="1">
        <v>41717</v>
      </c>
      <c r="B2080">
        <v>17.32</v>
      </c>
      <c r="D2080">
        <f t="shared" si="256"/>
        <v>3</v>
      </c>
      <c r="E2080" s="1">
        <f t="shared" si="257"/>
        <v>41710</v>
      </c>
      <c r="F2080" s="1">
        <f t="shared" si="258"/>
        <v>41709</v>
      </c>
      <c r="G2080" s="1">
        <f t="shared" si="259"/>
        <v>41708</v>
      </c>
      <c r="H2080" s="1">
        <f t="shared" si="260"/>
        <v>41707</v>
      </c>
      <c r="I2080" s="2">
        <f>IF(SUMIFS($B$2:$B$3564,$A$2:$A$3564,"="&amp;E2080)=0,IF(SUMIFS($B$2:$B$3564,$A$2:$A$3564,"="&amp;F2080)=0,IF(SUMIFS($B$2:$B$3564,$A$2:$A$3564,"="&amp;G2080)=0,SUMIFS($B$2:$B$3564,$A$2:$A$3564,"="&amp;H2080),SUMIFS($B$2:$B$3564,$A$2:$A$3564,"="&amp;G2080)),SUMIFS($B$2:$B$3564,$A$2:$A$3564,"="&amp;F2080)),SUMIFS($B$2:$B$3564,$A$2:$A$3564,"="&amp;E2080))</f>
        <v>17.670000000000002</v>
      </c>
      <c r="K2080" s="2">
        <f>SUMIFS($J$2:$J$3564,$A$2:$A$3564,"&gt;"&amp;E2080,$A$2:$A$3564,"&lt;="&amp;A2080)</f>
        <v>0</v>
      </c>
      <c r="L2080" s="2">
        <f t="shared" si="261"/>
        <v>0</v>
      </c>
      <c r="M2080" s="2">
        <f t="shared" si="262"/>
        <v>1</v>
      </c>
      <c r="N2080">
        <f t="shared" si="263"/>
        <v>-2.0006383197316011</v>
      </c>
    </row>
    <row r="2081" spans="1:14" x14ac:dyDescent="0.3">
      <c r="A2081" s="1">
        <v>41718</v>
      </c>
      <c r="B2081">
        <v>17.05</v>
      </c>
      <c r="D2081">
        <f t="shared" si="256"/>
        <v>4</v>
      </c>
      <c r="E2081" s="1">
        <f t="shared" si="257"/>
        <v>41711</v>
      </c>
      <c r="F2081" s="1">
        <f t="shared" si="258"/>
        <v>41710</v>
      </c>
      <c r="G2081" s="1">
        <f t="shared" si="259"/>
        <v>41709</v>
      </c>
      <c r="H2081" s="1">
        <f t="shared" si="260"/>
        <v>41708</v>
      </c>
      <c r="I2081" s="2">
        <f>IF(SUMIFS($B$2:$B$3564,$A$2:$A$3564,"="&amp;E2081)=0,IF(SUMIFS($B$2:$B$3564,$A$2:$A$3564,"="&amp;F2081)=0,IF(SUMIFS($B$2:$B$3564,$A$2:$A$3564,"="&amp;G2081)=0,SUMIFS($B$2:$B$3564,$A$2:$A$3564,"="&amp;H2081),SUMIFS($B$2:$B$3564,$A$2:$A$3564,"="&amp;G2081)),SUMIFS($B$2:$B$3564,$A$2:$A$3564,"="&amp;F2081)),SUMIFS($B$2:$B$3564,$A$2:$A$3564,"="&amp;E2081))</f>
        <v>17.82</v>
      </c>
      <c r="K2081" s="2">
        <f>SUMIFS($J$2:$J$3564,$A$2:$A$3564,"&gt;"&amp;E2081,$A$2:$A$3564,"&lt;="&amp;A2081)</f>
        <v>0</v>
      </c>
      <c r="L2081" s="2">
        <f t="shared" si="261"/>
        <v>0</v>
      </c>
      <c r="M2081" s="2">
        <f t="shared" si="262"/>
        <v>1</v>
      </c>
      <c r="N2081">
        <f t="shared" si="263"/>
        <v>-4.4171218313137421</v>
      </c>
    </row>
    <row r="2082" spans="1:14" x14ac:dyDescent="0.3">
      <c r="A2082" s="1">
        <v>41719</v>
      </c>
      <c r="B2082">
        <v>16.829999999999998</v>
      </c>
      <c r="D2082">
        <f t="shared" si="256"/>
        <v>5</v>
      </c>
      <c r="E2082" s="1">
        <f t="shared" si="257"/>
        <v>41712</v>
      </c>
      <c r="F2082" s="1">
        <f t="shared" si="258"/>
        <v>41711</v>
      </c>
      <c r="G2082" s="1">
        <f t="shared" si="259"/>
        <v>41710</v>
      </c>
      <c r="H2082" s="1">
        <f t="shared" si="260"/>
        <v>41709</v>
      </c>
      <c r="I2082" s="2">
        <f>IF(SUMIFS($B$2:$B$3564,$A$2:$A$3564,"="&amp;E2082)=0,IF(SUMIFS($B$2:$B$3564,$A$2:$A$3564,"="&amp;F2082)=0,IF(SUMIFS($B$2:$B$3564,$A$2:$A$3564,"="&amp;G2082)=0,SUMIFS($B$2:$B$3564,$A$2:$A$3564,"="&amp;H2082),SUMIFS($B$2:$B$3564,$A$2:$A$3564,"="&amp;G2082)),SUMIFS($B$2:$B$3564,$A$2:$A$3564,"="&amp;F2082)),SUMIFS($B$2:$B$3564,$A$2:$A$3564,"="&amp;E2082))</f>
        <v>17.25</v>
      </c>
      <c r="K2082" s="2">
        <f>SUMIFS($J$2:$J$3564,$A$2:$A$3564,"&gt;"&amp;E2082,$A$2:$A$3564,"&lt;="&amp;A2082)</f>
        <v>0</v>
      </c>
      <c r="L2082" s="2">
        <f t="shared" si="261"/>
        <v>0</v>
      </c>
      <c r="M2082" s="2">
        <f t="shared" si="262"/>
        <v>1</v>
      </c>
      <c r="N2082">
        <f t="shared" si="263"/>
        <v>-2.464913527465423</v>
      </c>
    </row>
    <row r="2083" spans="1:14" x14ac:dyDescent="0.3">
      <c r="A2083" s="1">
        <v>41722</v>
      </c>
      <c r="B2083">
        <v>16.84</v>
      </c>
      <c r="D2083">
        <f t="shared" si="256"/>
        <v>1</v>
      </c>
      <c r="E2083" s="1">
        <f t="shared" si="257"/>
        <v>41715</v>
      </c>
      <c r="F2083" s="1">
        <f t="shared" si="258"/>
        <v>41714</v>
      </c>
      <c r="G2083" s="1">
        <f t="shared" si="259"/>
        <v>41713</v>
      </c>
      <c r="H2083" s="1">
        <f t="shared" si="260"/>
        <v>41712</v>
      </c>
      <c r="I2083" s="2">
        <f>IF(SUMIFS($B$2:$B$3564,$A$2:$A$3564,"="&amp;E2083)=0,IF(SUMIFS($B$2:$B$3564,$A$2:$A$3564,"="&amp;F2083)=0,IF(SUMIFS($B$2:$B$3564,$A$2:$A$3564,"="&amp;G2083)=0,SUMIFS($B$2:$B$3564,$A$2:$A$3564,"="&amp;H2083),SUMIFS($B$2:$B$3564,$A$2:$A$3564,"="&amp;G2083)),SUMIFS($B$2:$B$3564,$A$2:$A$3564,"="&amp;F2083)),SUMIFS($B$2:$B$3564,$A$2:$A$3564,"="&amp;E2083))</f>
        <v>17.05</v>
      </c>
      <c r="K2083" s="2">
        <f>SUMIFS($J$2:$J$3564,$A$2:$A$3564,"&gt;"&amp;E2083,$A$2:$A$3564,"&lt;="&amp;A2083)</f>
        <v>0</v>
      </c>
      <c r="L2083" s="2">
        <f t="shared" si="261"/>
        <v>0</v>
      </c>
      <c r="M2083" s="2">
        <f t="shared" si="262"/>
        <v>1</v>
      </c>
      <c r="N2083">
        <f t="shared" si="263"/>
        <v>-1.239319491534514</v>
      </c>
    </row>
    <row r="2084" spans="1:14" x14ac:dyDescent="0.3">
      <c r="A2084" s="1">
        <v>41723</v>
      </c>
      <c r="B2084">
        <v>16.97</v>
      </c>
      <c r="D2084">
        <f t="shared" si="256"/>
        <v>2</v>
      </c>
      <c r="E2084" s="1">
        <f t="shared" si="257"/>
        <v>41716</v>
      </c>
      <c r="F2084" s="1">
        <f t="shared" si="258"/>
        <v>41715</v>
      </c>
      <c r="G2084" s="1">
        <f t="shared" si="259"/>
        <v>41714</v>
      </c>
      <c r="H2084" s="1">
        <f t="shared" si="260"/>
        <v>41713</v>
      </c>
      <c r="I2084" s="2">
        <f>IF(SUMIFS($B$2:$B$3564,$A$2:$A$3564,"="&amp;E2084)=0,IF(SUMIFS($B$2:$B$3564,$A$2:$A$3564,"="&amp;F2084)=0,IF(SUMIFS($B$2:$B$3564,$A$2:$A$3564,"="&amp;G2084)=0,SUMIFS($B$2:$B$3564,$A$2:$A$3564,"="&amp;H2084),SUMIFS($B$2:$B$3564,$A$2:$A$3564,"="&amp;G2084)),SUMIFS($B$2:$B$3564,$A$2:$A$3564,"="&amp;F2084)),SUMIFS($B$2:$B$3564,$A$2:$A$3564,"="&amp;E2084))</f>
        <v>17.14</v>
      </c>
      <c r="K2084" s="2">
        <f>SUMIFS($J$2:$J$3564,$A$2:$A$3564,"&gt;"&amp;E2084,$A$2:$A$3564,"&lt;="&amp;A2084)</f>
        <v>0</v>
      </c>
      <c r="L2084" s="2">
        <f t="shared" si="261"/>
        <v>0</v>
      </c>
      <c r="M2084" s="2">
        <f t="shared" si="262"/>
        <v>1</v>
      </c>
      <c r="N2084">
        <f t="shared" si="263"/>
        <v>-0.99678339234988422</v>
      </c>
    </row>
    <row r="2085" spans="1:14" x14ac:dyDescent="0.3">
      <c r="A2085" s="1">
        <v>41724</v>
      </c>
      <c r="B2085">
        <v>17.36</v>
      </c>
      <c r="D2085">
        <f t="shared" si="256"/>
        <v>3</v>
      </c>
      <c r="E2085" s="1">
        <f t="shared" si="257"/>
        <v>41717</v>
      </c>
      <c r="F2085" s="1">
        <f t="shared" si="258"/>
        <v>41716</v>
      </c>
      <c r="G2085" s="1">
        <f t="shared" si="259"/>
        <v>41715</v>
      </c>
      <c r="H2085" s="1">
        <f t="shared" si="260"/>
        <v>41714</v>
      </c>
      <c r="I2085" s="2">
        <f>IF(SUMIFS($B$2:$B$3564,$A$2:$A$3564,"="&amp;E2085)=0,IF(SUMIFS($B$2:$B$3564,$A$2:$A$3564,"="&amp;F2085)=0,IF(SUMIFS($B$2:$B$3564,$A$2:$A$3564,"="&amp;G2085)=0,SUMIFS($B$2:$B$3564,$A$2:$A$3564,"="&amp;H2085),SUMIFS($B$2:$B$3564,$A$2:$A$3564,"="&amp;G2085)),SUMIFS($B$2:$B$3564,$A$2:$A$3564,"="&amp;F2085)),SUMIFS($B$2:$B$3564,$A$2:$A$3564,"="&amp;E2085))</f>
        <v>17.32</v>
      </c>
      <c r="K2085" s="2">
        <f>SUMIFS($J$2:$J$3564,$A$2:$A$3564,"&gt;"&amp;E2085,$A$2:$A$3564,"&lt;="&amp;A2085)</f>
        <v>0</v>
      </c>
      <c r="L2085" s="2">
        <f t="shared" si="261"/>
        <v>0</v>
      </c>
      <c r="M2085" s="2">
        <f t="shared" si="262"/>
        <v>1</v>
      </c>
      <c r="N2085">
        <f t="shared" si="263"/>
        <v>0.23068060979148705</v>
      </c>
    </row>
    <row r="2086" spans="1:14" x14ac:dyDescent="0.3">
      <c r="A2086" s="1">
        <v>41725</v>
      </c>
      <c r="B2086">
        <v>17.87</v>
      </c>
      <c r="D2086">
        <f t="shared" si="256"/>
        <v>4</v>
      </c>
      <c r="E2086" s="1">
        <f t="shared" si="257"/>
        <v>41718</v>
      </c>
      <c r="F2086" s="1">
        <f t="shared" si="258"/>
        <v>41717</v>
      </c>
      <c r="G2086" s="1">
        <f t="shared" si="259"/>
        <v>41716</v>
      </c>
      <c r="H2086" s="1">
        <f t="shared" si="260"/>
        <v>41715</v>
      </c>
      <c r="I2086" s="2">
        <f>IF(SUMIFS($B$2:$B$3564,$A$2:$A$3564,"="&amp;E2086)=0,IF(SUMIFS($B$2:$B$3564,$A$2:$A$3564,"="&amp;F2086)=0,IF(SUMIFS($B$2:$B$3564,$A$2:$A$3564,"="&amp;G2086)=0,SUMIFS($B$2:$B$3564,$A$2:$A$3564,"="&amp;H2086),SUMIFS($B$2:$B$3564,$A$2:$A$3564,"="&amp;G2086)),SUMIFS($B$2:$B$3564,$A$2:$A$3564,"="&amp;F2086)),SUMIFS($B$2:$B$3564,$A$2:$A$3564,"="&amp;E2086))</f>
        <v>17.05</v>
      </c>
      <c r="K2086" s="2">
        <f>SUMIFS($J$2:$J$3564,$A$2:$A$3564,"&gt;"&amp;E2086,$A$2:$A$3564,"&lt;="&amp;A2086)</f>
        <v>0</v>
      </c>
      <c r="L2086" s="2">
        <f t="shared" si="261"/>
        <v>0</v>
      </c>
      <c r="M2086" s="2">
        <f t="shared" si="262"/>
        <v>1</v>
      </c>
      <c r="N2086">
        <f t="shared" si="263"/>
        <v>4.6973125441810879</v>
      </c>
    </row>
    <row r="2087" spans="1:14" x14ac:dyDescent="0.3">
      <c r="A2087" s="1">
        <v>41726</v>
      </c>
      <c r="B2087">
        <v>17.98</v>
      </c>
      <c r="D2087">
        <f t="shared" si="256"/>
        <v>5</v>
      </c>
      <c r="E2087" s="1">
        <f t="shared" si="257"/>
        <v>41719</v>
      </c>
      <c r="F2087" s="1">
        <f t="shared" si="258"/>
        <v>41718</v>
      </c>
      <c r="G2087" s="1">
        <f t="shared" si="259"/>
        <v>41717</v>
      </c>
      <c r="H2087" s="1">
        <f t="shared" si="260"/>
        <v>41716</v>
      </c>
      <c r="I2087" s="2">
        <f>IF(SUMIFS($B$2:$B$3564,$A$2:$A$3564,"="&amp;E2087)=0,IF(SUMIFS($B$2:$B$3564,$A$2:$A$3564,"="&amp;F2087)=0,IF(SUMIFS($B$2:$B$3564,$A$2:$A$3564,"="&amp;G2087)=0,SUMIFS($B$2:$B$3564,$A$2:$A$3564,"="&amp;H2087),SUMIFS($B$2:$B$3564,$A$2:$A$3564,"="&amp;G2087)),SUMIFS($B$2:$B$3564,$A$2:$A$3564,"="&amp;F2087)),SUMIFS($B$2:$B$3564,$A$2:$A$3564,"="&amp;E2087))</f>
        <v>16.829999999999998</v>
      </c>
      <c r="K2087" s="2">
        <f>SUMIFS($J$2:$J$3564,$A$2:$A$3564,"&gt;"&amp;E2087,$A$2:$A$3564,"&lt;="&amp;A2087)</f>
        <v>0</v>
      </c>
      <c r="L2087" s="2">
        <f t="shared" si="261"/>
        <v>0</v>
      </c>
      <c r="M2087" s="2">
        <f t="shared" si="262"/>
        <v>1</v>
      </c>
      <c r="N2087">
        <f t="shared" si="263"/>
        <v>6.6097020840759662</v>
      </c>
    </row>
    <row r="2088" spans="1:14" x14ac:dyDescent="0.3">
      <c r="A2088" s="1">
        <v>41729</v>
      </c>
      <c r="B2088">
        <v>17.77</v>
      </c>
      <c r="D2088">
        <f t="shared" si="256"/>
        <v>1</v>
      </c>
      <c r="E2088" s="1">
        <f t="shared" si="257"/>
        <v>41722</v>
      </c>
      <c r="F2088" s="1">
        <f t="shared" si="258"/>
        <v>41721</v>
      </c>
      <c r="G2088" s="1">
        <f t="shared" si="259"/>
        <v>41720</v>
      </c>
      <c r="H2088" s="1">
        <f t="shared" si="260"/>
        <v>41719</v>
      </c>
      <c r="I2088" s="2">
        <f>IF(SUMIFS($B$2:$B$3564,$A$2:$A$3564,"="&amp;E2088)=0,IF(SUMIFS($B$2:$B$3564,$A$2:$A$3564,"="&amp;F2088)=0,IF(SUMIFS($B$2:$B$3564,$A$2:$A$3564,"="&amp;G2088)=0,SUMIFS($B$2:$B$3564,$A$2:$A$3564,"="&amp;H2088),SUMIFS($B$2:$B$3564,$A$2:$A$3564,"="&amp;G2088)),SUMIFS($B$2:$B$3564,$A$2:$A$3564,"="&amp;F2088)),SUMIFS($B$2:$B$3564,$A$2:$A$3564,"="&amp;E2088))</f>
        <v>16.84</v>
      </c>
      <c r="K2088" s="2">
        <f>SUMIFS($J$2:$J$3564,$A$2:$A$3564,"&gt;"&amp;E2088,$A$2:$A$3564,"&lt;="&amp;A2088)</f>
        <v>0</v>
      </c>
      <c r="L2088" s="2">
        <f t="shared" si="261"/>
        <v>0</v>
      </c>
      <c r="M2088" s="2">
        <f t="shared" si="262"/>
        <v>1</v>
      </c>
      <c r="N2088">
        <f t="shared" si="263"/>
        <v>5.3754633352379315</v>
      </c>
    </row>
    <row r="2089" spans="1:14" x14ac:dyDescent="0.3">
      <c r="A2089" s="1">
        <v>41730</v>
      </c>
      <c r="B2089">
        <v>17.18</v>
      </c>
      <c r="D2089">
        <f t="shared" si="256"/>
        <v>2</v>
      </c>
      <c r="E2089" s="1">
        <f t="shared" si="257"/>
        <v>41723</v>
      </c>
      <c r="F2089" s="1">
        <f t="shared" si="258"/>
        <v>41722</v>
      </c>
      <c r="G2089" s="1">
        <f t="shared" si="259"/>
        <v>41721</v>
      </c>
      <c r="H2089" s="1">
        <f t="shared" si="260"/>
        <v>41720</v>
      </c>
      <c r="I2089" s="2">
        <f>IF(SUMIFS($B$2:$B$3564,$A$2:$A$3564,"="&amp;E2089)=0,IF(SUMIFS($B$2:$B$3564,$A$2:$A$3564,"="&amp;F2089)=0,IF(SUMIFS($B$2:$B$3564,$A$2:$A$3564,"="&amp;G2089)=0,SUMIFS($B$2:$B$3564,$A$2:$A$3564,"="&amp;H2089),SUMIFS($B$2:$B$3564,$A$2:$A$3564,"="&amp;G2089)),SUMIFS($B$2:$B$3564,$A$2:$A$3564,"="&amp;F2089)),SUMIFS($B$2:$B$3564,$A$2:$A$3564,"="&amp;E2089))</f>
        <v>16.97</v>
      </c>
      <c r="K2089" s="2">
        <f>SUMIFS($J$2:$J$3564,$A$2:$A$3564,"&gt;"&amp;E2089,$A$2:$A$3564,"&lt;="&amp;A2089)</f>
        <v>0</v>
      </c>
      <c r="L2089" s="2">
        <f t="shared" si="261"/>
        <v>0</v>
      </c>
      <c r="M2089" s="2">
        <f t="shared" si="262"/>
        <v>1</v>
      </c>
      <c r="N2089">
        <f t="shared" si="263"/>
        <v>1.2298837309974358</v>
      </c>
    </row>
    <row r="2090" spans="1:14" x14ac:dyDescent="0.3">
      <c r="A2090" s="1">
        <v>41731</v>
      </c>
      <c r="B2090">
        <v>16.97</v>
      </c>
      <c r="D2090">
        <f t="shared" si="256"/>
        <v>3</v>
      </c>
      <c r="E2090" s="1">
        <f t="shared" si="257"/>
        <v>41724</v>
      </c>
      <c r="F2090" s="1">
        <f t="shared" si="258"/>
        <v>41723</v>
      </c>
      <c r="G2090" s="1">
        <f t="shared" si="259"/>
        <v>41722</v>
      </c>
      <c r="H2090" s="1">
        <f t="shared" si="260"/>
        <v>41721</v>
      </c>
      <c r="I2090" s="2">
        <f>IF(SUMIFS($B$2:$B$3564,$A$2:$A$3564,"="&amp;E2090)=0,IF(SUMIFS($B$2:$B$3564,$A$2:$A$3564,"="&amp;F2090)=0,IF(SUMIFS($B$2:$B$3564,$A$2:$A$3564,"="&amp;G2090)=0,SUMIFS($B$2:$B$3564,$A$2:$A$3564,"="&amp;H2090),SUMIFS($B$2:$B$3564,$A$2:$A$3564,"="&amp;G2090)),SUMIFS($B$2:$B$3564,$A$2:$A$3564,"="&amp;F2090)),SUMIFS($B$2:$B$3564,$A$2:$A$3564,"="&amp;E2090))</f>
        <v>17.36</v>
      </c>
      <c r="K2090" s="2">
        <f>SUMIFS($J$2:$J$3564,$A$2:$A$3564,"&gt;"&amp;E2090,$A$2:$A$3564,"&lt;="&amp;A2090)</f>
        <v>0</v>
      </c>
      <c r="L2090" s="2">
        <f t="shared" si="261"/>
        <v>0</v>
      </c>
      <c r="M2090" s="2">
        <f t="shared" si="262"/>
        <v>1</v>
      </c>
      <c r="N2090">
        <f t="shared" si="263"/>
        <v>-2.2721629986069192</v>
      </c>
    </row>
    <row r="2091" spans="1:14" x14ac:dyDescent="0.3">
      <c r="A2091" s="1">
        <v>41732</v>
      </c>
      <c r="B2091">
        <v>17.18</v>
      </c>
      <c r="D2091">
        <f t="shared" si="256"/>
        <v>4</v>
      </c>
      <c r="E2091" s="1">
        <f t="shared" si="257"/>
        <v>41725</v>
      </c>
      <c r="F2091" s="1">
        <f t="shared" si="258"/>
        <v>41724</v>
      </c>
      <c r="G2091" s="1">
        <f t="shared" si="259"/>
        <v>41723</v>
      </c>
      <c r="H2091" s="1">
        <f t="shared" si="260"/>
        <v>41722</v>
      </c>
      <c r="I2091" s="2">
        <f>IF(SUMIFS($B$2:$B$3564,$A$2:$A$3564,"="&amp;E2091)=0,IF(SUMIFS($B$2:$B$3564,$A$2:$A$3564,"="&amp;F2091)=0,IF(SUMIFS($B$2:$B$3564,$A$2:$A$3564,"="&amp;G2091)=0,SUMIFS($B$2:$B$3564,$A$2:$A$3564,"="&amp;H2091),SUMIFS($B$2:$B$3564,$A$2:$A$3564,"="&amp;G2091)),SUMIFS($B$2:$B$3564,$A$2:$A$3564,"="&amp;F2091)),SUMIFS($B$2:$B$3564,$A$2:$A$3564,"="&amp;E2091))</f>
        <v>17.87</v>
      </c>
      <c r="K2091" s="2">
        <f>SUMIFS($J$2:$J$3564,$A$2:$A$3564,"&gt;"&amp;E2091,$A$2:$A$3564,"&lt;="&amp;A2091)</f>
        <v>0</v>
      </c>
      <c r="L2091" s="2">
        <f t="shared" si="261"/>
        <v>0</v>
      </c>
      <c r="M2091" s="2">
        <f t="shared" si="262"/>
        <v>1</v>
      </c>
      <c r="N2091">
        <f t="shared" si="263"/>
        <v>-3.9377412615227403</v>
      </c>
    </row>
    <row r="2092" spans="1:14" x14ac:dyDescent="0.3">
      <c r="A2092" s="1">
        <v>41733</v>
      </c>
      <c r="B2092">
        <v>17.350000000000001</v>
      </c>
      <c r="D2092">
        <f t="shared" si="256"/>
        <v>5</v>
      </c>
      <c r="E2092" s="1">
        <f t="shared" si="257"/>
        <v>41726</v>
      </c>
      <c r="F2092" s="1">
        <f t="shared" si="258"/>
        <v>41725</v>
      </c>
      <c r="G2092" s="1">
        <f t="shared" si="259"/>
        <v>41724</v>
      </c>
      <c r="H2092" s="1">
        <f t="shared" si="260"/>
        <v>41723</v>
      </c>
      <c r="I2092" s="2">
        <f>IF(SUMIFS($B$2:$B$3564,$A$2:$A$3564,"="&amp;E2092)=0,IF(SUMIFS($B$2:$B$3564,$A$2:$A$3564,"="&amp;F2092)=0,IF(SUMIFS($B$2:$B$3564,$A$2:$A$3564,"="&amp;G2092)=0,SUMIFS($B$2:$B$3564,$A$2:$A$3564,"="&amp;H2092),SUMIFS($B$2:$B$3564,$A$2:$A$3564,"="&amp;G2092)),SUMIFS($B$2:$B$3564,$A$2:$A$3564,"="&amp;F2092)),SUMIFS($B$2:$B$3564,$A$2:$A$3564,"="&amp;E2092))</f>
        <v>17.98</v>
      </c>
      <c r="K2092" s="2">
        <f>SUMIFS($J$2:$J$3564,$A$2:$A$3564,"&gt;"&amp;E2092,$A$2:$A$3564,"&lt;="&amp;A2092)</f>
        <v>0</v>
      </c>
      <c r="L2092" s="2">
        <f t="shared" si="261"/>
        <v>0</v>
      </c>
      <c r="M2092" s="2">
        <f t="shared" si="262"/>
        <v>1</v>
      </c>
      <c r="N2092">
        <f t="shared" si="263"/>
        <v>-3.5667522650605936</v>
      </c>
    </row>
    <row r="2093" spans="1:14" x14ac:dyDescent="0.3">
      <c r="A2093" s="1">
        <v>41736</v>
      </c>
      <c r="B2093">
        <v>16.940000000000001</v>
      </c>
      <c r="D2093">
        <f t="shared" si="256"/>
        <v>1</v>
      </c>
      <c r="E2093" s="1">
        <f t="shared" si="257"/>
        <v>41729</v>
      </c>
      <c r="F2093" s="1">
        <f t="shared" si="258"/>
        <v>41728</v>
      </c>
      <c r="G2093" s="1">
        <f t="shared" si="259"/>
        <v>41727</v>
      </c>
      <c r="H2093" s="1">
        <f t="shared" si="260"/>
        <v>41726</v>
      </c>
      <c r="I2093" s="2">
        <f>IF(SUMIFS($B$2:$B$3564,$A$2:$A$3564,"="&amp;E2093)=0,IF(SUMIFS($B$2:$B$3564,$A$2:$A$3564,"="&amp;F2093)=0,IF(SUMIFS($B$2:$B$3564,$A$2:$A$3564,"="&amp;G2093)=0,SUMIFS($B$2:$B$3564,$A$2:$A$3564,"="&amp;H2093),SUMIFS($B$2:$B$3564,$A$2:$A$3564,"="&amp;G2093)),SUMIFS($B$2:$B$3564,$A$2:$A$3564,"="&amp;F2093)),SUMIFS($B$2:$B$3564,$A$2:$A$3564,"="&amp;E2093))</f>
        <v>17.77</v>
      </c>
      <c r="K2093" s="2">
        <f>SUMIFS($J$2:$J$3564,$A$2:$A$3564,"&gt;"&amp;E2093,$A$2:$A$3564,"&lt;="&amp;A2093)</f>
        <v>0</v>
      </c>
      <c r="L2093" s="2">
        <f t="shared" si="261"/>
        <v>0</v>
      </c>
      <c r="M2093" s="2">
        <f t="shared" si="262"/>
        <v>1</v>
      </c>
      <c r="N2093">
        <f t="shared" si="263"/>
        <v>-4.7833952942651514</v>
      </c>
    </row>
    <row r="2094" spans="1:14" x14ac:dyDescent="0.3">
      <c r="A2094" s="1">
        <v>41737</v>
      </c>
      <c r="B2094">
        <v>17.16</v>
      </c>
      <c r="D2094">
        <f t="shared" si="256"/>
        <v>2</v>
      </c>
      <c r="E2094" s="1">
        <f t="shared" si="257"/>
        <v>41730</v>
      </c>
      <c r="F2094" s="1">
        <f t="shared" si="258"/>
        <v>41729</v>
      </c>
      <c r="G2094" s="1">
        <f t="shared" si="259"/>
        <v>41728</v>
      </c>
      <c r="H2094" s="1">
        <f t="shared" si="260"/>
        <v>41727</v>
      </c>
      <c r="I2094" s="2">
        <f>IF(SUMIFS($B$2:$B$3564,$A$2:$A$3564,"="&amp;E2094)=0,IF(SUMIFS($B$2:$B$3564,$A$2:$A$3564,"="&amp;F2094)=0,IF(SUMIFS($B$2:$B$3564,$A$2:$A$3564,"="&amp;G2094)=0,SUMIFS($B$2:$B$3564,$A$2:$A$3564,"="&amp;H2094),SUMIFS($B$2:$B$3564,$A$2:$A$3564,"="&amp;G2094)),SUMIFS($B$2:$B$3564,$A$2:$A$3564,"="&amp;F2094)),SUMIFS($B$2:$B$3564,$A$2:$A$3564,"="&amp;E2094))</f>
        <v>17.18</v>
      </c>
      <c r="K2094" s="2">
        <f>SUMIFS($J$2:$J$3564,$A$2:$A$3564,"&gt;"&amp;E2094,$A$2:$A$3564,"&lt;="&amp;A2094)</f>
        <v>0</v>
      </c>
      <c r="L2094" s="2">
        <f t="shared" si="261"/>
        <v>0</v>
      </c>
      <c r="M2094" s="2">
        <f t="shared" si="262"/>
        <v>1</v>
      </c>
      <c r="N2094">
        <f t="shared" si="263"/>
        <v>-0.11648224962930943</v>
      </c>
    </row>
    <row r="2095" spans="1:14" x14ac:dyDescent="0.3">
      <c r="A2095" s="1">
        <v>41738</v>
      </c>
      <c r="B2095">
        <v>17.04</v>
      </c>
      <c r="C2095">
        <v>17.63</v>
      </c>
      <c r="D2095">
        <f t="shared" si="256"/>
        <v>3</v>
      </c>
      <c r="E2095" s="1">
        <f t="shared" si="257"/>
        <v>41731</v>
      </c>
      <c r="F2095" s="1">
        <f t="shared" si="258"/>
        <v>41730</v>
      </c>
      <c r="G2095" s="1">
        <f t="shared" si="259"/>
        <v>41729</v>
      </c>
      <c r="H2095" s="1">
        <f t="shared" si="260"/>
        <v>41728</v>
      </c>
      <c r="I2095" s="2">
        <f>IF(SUMIFS($B$2:$B$3564,$A$2:$A$3564,"="&amp;E2095)=0,IF(SUMIFS($B$2:$B$3564,$A$2:$A$3564,"="&amp;F2095)=0,IF(SUMIFS($B$2:$B$3564,$A$2:$A$3564,"="&amp;G2095)=0,SUMIFS($B$2:$B$3564,$A$2:$A$3564,"="&amp;H2095),SUMIFS($B$2:$B$3564,$A$2:$A$3564,"="&amp;G2095)),SUMIFS($B$2:$B$3564,$A$2:$A$3564,"="&amp;F2095)),SUMIFS($B$2:$B$3564,$A$2:$A$3564,"="&amp;E2095))</f>
        <v>16.97</v>
      </c>
      <c r="K2095" s="2">
        <f>SUMIFS($J$2:$J$3564,$A$2:$A$3564,"&gt;"&amp;E2095,$A$2:$A$3564,"&lt;="&amp;A2095)</f>
        <v>0</v>
      </c>
      <c r="L2095" s="2">
        <f t="shared" si="261"/>
        <v>0</v>
      </c>
      <c r="M2095" s="2">
        <f t="shared" si="262"/>
        <v>1</v>
      </c>
      <c r="N2095">
        <f t="shared" si="263"/>
        <v>0.41164421550347963</v>
      </c>
    </row>
    <row r="2096" spans="1:14" x14ac:dyDescent="0.3">
      <c r="A2096" s="1">
        <v>41739</v>
      </c>
      <c r="B2096">
        <v>17.68</v>
      </c>
      <c r="D2096">
        <f t="shared" si="256"/>
        <v>4</v>
      </c>
      <c r="E2096" s="1">
        <f t="shared" si="257"/>
        <v>41732</v>
      </c>
      <c r="F2096" s="1">
        <f t="shared" si="258"/>
        <v>41731</v>
      </c>
      <c r="G2096" s="1">
        <f t="shared" si="259"/>
        <v>41730</v>
      </c>
      <c r="H2096" s="1">
        <f t="shared" si="260"/>
        <v>41729</v>
      </c>
      <c r="I2096" s="2">
        <f>IF(SUMIFS($B$2:$B$3564,$A$2:$A$3564,"="&amp;E2096)=0,IF(SUMIFS($B$2:$B$3564,$A$2:$A$3564,"="&amp;F2096)=0,IF(SUMIFS($B$2:$B$3564,$A$2:$A$3564,"="&amp;G2096)=0,SUMIFS($B$2:$B$3564,$A$2:$A$3564,"="&amp;H2096),SUMIFS($B$2:$B$3564,$A$2:$A$3564,"="&amp;G2096)),SUMIFS($B$2:$B$3564,$A$2:$A$3564,"="&amp;F2096)),SUMIFS($B$2:$B$3564,$A$2:$A$3564,"="&amp;E2096))</f>
        <v>17.18</v>
      </c>
      <c r="J2096">
        <v>17.63</v>
      </c>
      <c r="K2096" s="2">
        <f>SUMIFS($J$2:$J$3564,$A$2:$A$3564,"&gt;"&amp;E2096,$A$2:$A$3564,"&lt;="&amp;A2096)</f>
        <v>17.63</v>
      </c>
      <c r="L2096" s="2">
        <f t="shared" si="261"/>
        <v>17.04</v>
      </c>
      <c r="M2096" s="2">
        <f t="shared" si="262"/>
        <v>0.96653431650595578</v>
      </c>
      <c r="N2096">
        <f t="shared" si="263"/>
        <v>-0.53503343552211435</v>
      </c>
    </row>
    <row r="2097" spans="1:14" x14ac:dyDescent="0.3">
      <c r="A2097" s="1">
        <v>41740</v>
      </c>
      <c r="B2097">
        <v>17.46</v>
      </c>
      <c r="D2097">
        <f t="shared" si="256"/>
        <v>5</v>
      </c>
      <c r="E2097" s="1">
        <f t="shared" si="257"/>
        <v>41733</v>
      </c>
      <c r="F2097" s="1">
        <f t="shared" si="258"/>
        <v>41732</v>
      </c>
      <c r="G2097" s="1">
        <f t="shared" si="259"/>
        <v>41731</v>
      </c>
      <c r="H2097" s="1">
        <f t="shared" si="260"/>
        <v>41730</v>
      </c>
      <c r="I2097" s="2">
        <f>IF(SUMIFS($B$2:$B$3564,$A$2:$A$3564,"="&amp;E2097)=0,IF(SUMIFS($B$2:$B$3564,$A$2:$A$3564,"="&amp;F2097)=0,IF(SUMIFS($B$2:$B$3564,$A$2:$A$3564,"="&amp;G2097)=0,SUMIFS($B$2:$B$3564,$A$2:$A$3564,"="&amp;H2097),SUMIFS($B$2:$B$3564,$A$2:$A$3564,"="&amp;G2097)),SUMIFS($B$2:$B$3564,$A$2:$A$3564,"="&amp;F2097)),SUMIFS($B$2:$B$3564,$A$2:$A$3564,"="&amp;E2097))</f>
        <v>17.350000000000001</v>
      </c>
      <c r="K2097" s="2">
        <f>SUMIFS($J$2:$J$3564,$A$2:$A$3564,"&gt;"&amp;E2097,$A$2:$A$3564,"&lt;="&amp;A2097)</f>
        <v>17.63</v>
      </c>
      <c r="L2097" s="2">
        <f t="shared" si="261"/>
        <v>17.04</v>
      </c>
      <c r="M2097" s="2">
        <f t="shared" si="262"/>
        <v>0.96653431650595578</v>
      </c>
      <c r="N2097">
        <f t="shared" si="263"/>
        <v>-2.7718430990021239</v>
      </c>
    </row>
    <row r="2098" spans="1:14" x14ac:dyDescent="0.3">
      <c r="A2098" s="1">
        <v>41743</v>
      </c>
      <c r="B2098">
        <v>17.32</v>
      </c>
      <c r="D2098">
        <f t="shared" si="256"/>
        <v>1</v>
      </c>
      <c r="E2098" s="1">
        <f t="shared" si="257"/>
        <v>41736</v>
      </c>
      <c r="F2098" s="1">
        <f t="shared" si="258"/>
        <v>41735</v>
      </c>
      <c r="G2098" s="1">
        <f t="shared" si="259"/>
        <v>41734</v>
      </c>
      <c r="H2098" s="1">
        <f t="shared" si="260"/>
        <v>41733</v>
      </c>
      <c r="I2098" s="2">
        <f>IF(SUMIFS($B$2:$B$3564,$A$2:$A$3564,"="&amp;E2098)=0,IF(SUMIFS($B$2:$B$3564,$A$2:$A$3564,"="&amp;F2098)=0,IF(SUMIFS($B$2:$B$3564,$A$2:$A$3564,"="&amp;G2098)=0,SUMIFS($B$2:$B$3564,$A$2:$A$3564,"="&amp;H2098),SUMIFS($B$2:$B$3564,$A$2:$A$3564,"="&amp;G2098)),SUMIFS($B$2:$B$3564,$A$2:$A$3564,"="&amp;F2098)),SUMIFS($B$2:$B$3564,$A$2:$A$3564,"="&amp;E2098))</f>
        <v>16.940000000000001</v>
      </c>
      <c r="K2098" s="2">
        <f>SUMIFS($J$2:$J$3564,$A$2:$A$3564,"&gt;"&amp;E2098,$A$2:$A$3564,"&lt;="&amp;A2098)</f>
        <v>17.63</v>
      </c>
      <c r="L2098" s="2">
        <f t="shared" si="261"/>
        <v>17.04</v>
      </c>
      <c r="M2098" s="2">
        <f t="shared" si="262"/>
        <v>0.96653431650595578</v>
      </c>
      <c r="N2098">
        <f t="shared" si="263"/>
        <v>-1.1854261098228409</v>
      </c>
    </row>
    <row r="2099" spans="1:14" x14ac:dyDescent="0.3">
      <c r="A2099" s="1">
        <v>41744</v>
      </c>
      <c r="B2099">
        <v>17.47</v>
      </c>
      <c r="D2099">
        <f t="shared" si="256"/>
        <v>2</v>
      </c>
      <c r="E2099" s="1">
        <f t="shared" si="257"/>
        <v>41737</v>
      </c>
      <c r="F2099" s="1">
        <f t="shared" si="258"/>
        <v>41736</v>
      </c>
      <c r="G2099" s="1">
        <f t="shared" si="259"/>
        <v>41735</v>
      </c>
      <c r="H2099" s="1">
        <f t="shared" si="260"/>
        <v>41734</v>
      </c>
      <c r="I2099" s="2">
        <f>IF(SUMIFS($B$2:$B$3564,$A$2:$A$3564,"="&amp;E2099)=0,IF(SUMIFS($B$2:$B$3564,$A$2:$A$3564,"="&amp;F2099)=0,IF(SUMIFS($B$2:$B$3564,$A$2:$A$3564,"="&amp;G2099)=0,SUMIFS($B$2:$B$3564,$A$2:$A$3564,"="&amp;H2099),SUMIFS($B$2:$B$3564,$A$2:$A$3564,"="&amp;G2099)),SUMIFS($B$2:$B$3564,$A$2:$A$3564,"="&amp;F2099)),SUMIFS($B$2:$B$3564,$A$2:$A$3564,"="&amp;E2099))</f>
        <v>17.16</v>
      </c>
      <c r="K2099" s="2">
        <f>SUMIFS($J$2:$J$3564,$A$2:$A$3564,"&gt;"&amp;E2099,$A$2:$A$3564,"&lt;="&amp;A2099)</f>
        <v>17.63</v>
      </c>
      <c r="L2099" s="2">
        <f t="shared" si="261"/>
        <v>17.04</v>
      </c>
      <c r="M2099" s="2">
        <f t="shared" si="262"/>
        <v>0.96653431650595578</v>
      </c>
      <c r="N2099">
        <f t="shared" si="263"/>
        <v>-1.6134444922460263</v>
      </c>
    </row>
    <row r="2100" spans="1:14" x14ac:dyDescent="0.3">
      <c r="A2100" s="1">
        <v>41745</v>
      </c>
      <c r="B2100">
        <v>17.690000000000001</v>
      </c>
      <c r="D2100">
        <f t="shared" si="256"/>
        <v>3</v>
      </c>
      <c r="E2100" s="1">
        <f t="shared" si="257"/>
        <v>41738</v>
      </c>
      <c r="F2100" s="1">
        <f t="shared" si="258"/>
        <v>41737</v>
      </c>
      <c r="G2100" s="1">
        <f t="shared" si="259"/>
        <v>41736</v>
      </c>
      <c r="H2100" s="1">
        <f t="shared" si="260"/>
        <v>41735</v>
      </c>
      <c r="I2100" s="2">
        <f>IF(SUMIFS($B$2:$B$3564,$A$2:$A$3564,"="&amp;E2100)=0,IF(SUMIFS($B$2:$B$3564,$A$2:$A$3564,"="&amp;F2100)=0,IF(SUMIFS($B$2:$B$3564,$A$2:$A$3564,"="&amp;G2100)=0,SUMIFS($B$2:$B$3564,$A$2:$A$3564,"="&amp;H2100),SUMIFS($B$2:$B$3564,$A$2:$A$3564,"="&amp;G2100)),SUMIFS($B$2:$B$3564,$A$2:$A$3564,"="&amp;F2100)),SUMIFS($B$2:$B$3564,$A$2:$A$3564,"="&amp;E2100))</f>
        <v>17.04</v>
      </c>
      <c r="K2100" s="2">
        <f>SUMIFS($J$2:$J$3564,$A$2:$A$3564,"&gt;"&amp;E2100,$A$2:$A$3564,"&lt;="&amp;A2100)</f>
        <v>17.63</v>
      </c>
      <c r="L2100" s="2">
        <f t="shared" si="261"/>
        <v>17.04</v>
      </c>
      <c r="M2100" s="2">
        <f t="shared" si="262"/>
        <v>0.96653431650595578</v>
      </c>
      <c r="N2100">
        <f t="shared" si="263"/>
        <v>0.33975117619152112</v>
      </c>
    </row>
    <row r="2101" spans="1:14" x14ac:dyDescent="0.3">
      <c r="A2101" s="1">
        <v>41746</v>
      </c>
      <c r="B2101">
        <v>17.329999999999998</v>
      </c>
      <c r="D2101">
        <f t="shared" si="256"/>
        <v>4</v>
      </c>
      <c r="E2101" s="1">
        <f t="shared" si="257"/>
        <v>41739</v>
      </c>
      <c r="F2101" s="1">
        <f t="shared" si="258"/>
        <v>41738</v>
      </c>
      <c r="G2101" s="1">
        <f t="shared" si="259"/>
        <v>41737</v>
      </c>
      <c r="H2101" s="1">
        <f t="shared" si="260"/>
        <v>41736</v>
      </c>
      <c r="I2101" s="2">
        <f>IF(SUMIFS($B$2:$B$3564,$A$2:$A$3564,"="&amp;E2101)=0,IF(SUMIFS($B$2:$B$3564,$A$2:$A$3564,"="&amp;F2101)=0,IF(SUMIFS($B$2:$B$3564,$A$2:$A$3564,"="&amp;G2101)=0,SUMIFS($B$2:$B$3564,$A$2:$A$3564,"="&amp;H2101),SUMIFS($B$2:$B$3564,$A$2:$A$3564,"="&amp;G2101)),SUMIFS($B$2:$B$3564,$A$2:$A$3564,"="&amp;F2101)),SUMIFS($B$2:$B$3564,$A$2:$A$3564,"="&amp;E2101))</f>
        <v>17.68</v>
      </c>
      <c r="K2101" s="2">
        <f>SUMIFS($J$2:$J$3564,$A$2:$A$3564,"&gt;"&amp;E2101,$A$2:$A$3564,"&lt;="&amp;A2101)</f>
        <v>0</v>
      </c>
      <c r="L2101" s="2">
        <f t="shared" si="261"/>
        <v>0</v>
      </c>
      <c r="M2101" s="2">
        <f t="shared" si="262"/>
        <v>1</v>
      </c>
      <c r="N2101">
        <f t="shared" si="263"/>
        <v>-1.9994953481982707</v>
      </c>
    </row>
    <row r="2102" spans="1:14" x14ac:dyDescent="0.3">
      <c r="A2102" s="1">
        <v>41750</v>
      </c>
      <c r="B2102">
        <v>17.53</v>
      </c>
      <c r="D2102">
        <f t="shared" si="256"/>
        <v>1</v>
      </c>
      <c r="E2102" s="1">
        <f t="shared" si="257"/>
        <v>41743</v>
      </c>
      <c r="F2102" s="1">
        <f t="shared" si="258"/>
        <v>41742</v>
      </c>
      <c r="G2102" s="1">
        <f t="shared" si="259"/>
        <v>41741</v>
      </c>
      <c r="H2102" s="1">
        <f t="shared" si="260"/>
        <v>41740</v>
      </c>
      <c r="I2102" s="2">
        <f>IF(SUMIFS($B$2:$B$3564,$A$2:$A$3564,"="&amp;E2102)=0,IF(SUMIFS($B$2:$B$3564,$A$2:$A$3564,"="&amp;F2102)=0,IF(SUMIFS($B$2:$B$3564,$A$2:$A$3564,"="&amp;G2102)=0,SUMIFS($B$2:$B$3564,$A$2:$A$3564,"="&amp;H2102),SUMIFS($B$2:$B$3564,$A$2:$A$3564,"="&amp;G2102)),SUMIFS($B$2:$B$3564,$A$2:$A$3564,"="&amp;F2102)),SUMIFS($B$2:$B$3564,$A$2:$A$3564,"="&amp;E2102))</f>
        <v>17.32</v>
      </c>
      <c r="K2102" s="2">
        <f>SUMIFS($J$2:$J$3564,$A$2:$A$3564,"&gt;"&amp;E2102,$A$2:$A$3564,"&lt;="&amp;A2102)</f>
        <v>0</v>
      </c>
      <c r="L2102" s="2">
        <f t="shared" si="261"/>
        <v>0</v>
      </c>
      <c r="M2102" s="2">
        <f t="shared" si="262"/>
        <v>1</v>
      </c>
      <c r="N2102">
        <f t="shared" si="263"/>
        <v>1.2051795798854166</v>
      </c>
    </row>
    <row r="2103" spans="1:14" x14ac:dyDescent="0.3">
      <c r="A2103" s="1">
        <v>41751</v>
      </c>
      <c r="B2103">
        <v>17.62</v>
      </c>
      <c r="D2103">
        <f t="shared" si="256"/>
        <v>2</v>
      </c>
      <c r="E2103" s="1">
        <f t="shared" si="257"/>
        <v>41744</v>
      </c>
      <c r="F2103" s="1">
        <f t="shared" si="258"/>
        <v>41743</v>
      </c>
      <c r="G2103" s="1">
        <f t="shared" si="259"/>
        <v>41742</v>
      </c>
      <c r="H2103" s="1">
        <f t="shared" si="260"/>
        <v>41741</v>
      </c>
      <c r="I2103" s="2">
        <f>IF(SUMIFS($B$2:$B$3564,$A$2:$A$3564,"="&amp;E2103)=0,IF(SUMIFS($B$2:$B$3564,$A$2:$A$3564,"="&amp;F2103)=0,IF(SUMIFS($B$2:$B$3564,$A$2:$A$3564,"="&amp;G2103)=0,SUMIFS($B$2:$B$3564,$A$2:$A$3564,"="&amp;H2103),SUMIFS($B$2:$B$3564,$A$2:$A$3564,"="&amp;G2103)),SUMIFS($B$2:$B$3564,$A$2:$A$3564,"="&amp;F2103)),SUMIFS($B$2:$B$3564,$A$2:$A$3564,"="&amp;E2103))</f>
        <v>17.47</v>
      </c>
      <c r="K2103" s="2">
        <f>SUMIFS($J$2:$J$3564,$A$2:$A$3564,"&gt;"&amp;E2103,$A$2:$A$3564,"&lt;="&amp;A2103)</f>
        <v>0</v>
      </c>
      <c r="L2103" s="2">
        <f t="shared" si="261"/>
        <v>0</v>
      </c>
      <c r="M2103" s="2">
        <f t="shared" si="262"/>
        <v>1</v>
      </c>
      <c r="N2103">
        <f t="shared" si="263"/>
        <v>0.85494963620682796</v>
      </c>
    </row>
    <row r="2104" spans="1:14" x14ac:dyDescent="0.3">
      <c r="A2104" s="1">
        <v>41752</v>
      </c>
      <c r="B2104">
        <v>17.98</v>
      </c>
      <c r="D2104">
        <f t="shared" si="256"/>
        <v>3</v>
      </c>
      <c r="E2104" s="1">
        <f t="shared" si="257"/>
        <v>41745</v>
      </c>
      <c r="F2104" s="1">
        <f t="shared" si="258"/>
        <v>41744</v>
      </c>
      <c r="G2104" s="1">
        <f t="shared" si="259"/>
        <v>41743</v>
      </c>
      <c r="H2104" s="1">
        <f t="shared" si="260"/>
        <v>41742</v>
      </c>
      <c r="I2104" s="2">
        <f>IF(SUMIFS($B$2:$B$3564,$A$2:$A$3564,"="&amp;E2104)=0,IF(SUMIFS($B$2:$B$3564,$A$2:$A$3564,"="&amp;F2104)=0,IF(SUMIFS($B$2:$B$3564,$A$2:$A$3564,"="&amp;G2104)=0,SUMIFS($B$2:$B$3564,$A$2:$A$3564,"="&amp;H2104),SUMIFS($B$2:$B$3564,$A$2:$A$3564,"="&amp;G2104)),SUMIFS($B$2:$B$3564,$A$2:$A$3564,"="&amp;F2104)),SUMIFS($B$2:$B$3564,$A$2:$A$3564,"="&amp;E2104))</f>
        <v>17.690000000000001</v>
      </c>
      <c r="K2104" s="2">
        <f>SUMIFS($J$2:$J$3564,$A$2:$A$3564,"&gt;"&amp;E2104,$A$2:$A$3564,"&lt;="&amp;A2104)</f>
        <v>0</v>
      </c>
      <c r="L2104" s="2">
        <f t="shared" si="261"/>
        <v>0</v>
      </c>
      <c r="M2104" s="2">
        <f t="shared" si="262"/>
        <v>1</v>
      </c>
      <c r="N2104">
        <f t="shared" si="263"/>
        <v>1.6260520871780326</v>
      </c>
    </row>
    <row r="2105" spans="1:14" x14ac:dyDescent="0.3">
      <c r="A2105" s="1">
        <v>41753</v>
      </c>
      <c r="B2105">
        <v>17.739999999999998</v>
      </c>
      <c r="D2105">
        <f t="shared" si="256"/>
        <v>4</v>
      </c>
      <c r="E2105" s="1">
        <f t="shared" si="257"/>
        <v>41746</v>
      </c>
      <c r="F2105" s="1">
        <f t="shared" si="258"/>
        <v>41745</v>
      </c>
      <c r="G2105" s="1">
        <f t="shared" si="259"/>
        <v>41744</v>
      </c>
      <c r="H2105" s="1">
        <f t="shared" si="260"/>
        <v>41743</v>
      </c>
      <c r="I2105" s="2">
        <f>IF(SUMIFS($B$2:$B$3564,$A$2:$A$3564,"="&amp;E2105)=0,IF(SUMIFS($B$2:$B$3564,$A$2:$A$3564,"="&amp;F2105)=0,IF(SUMIFS($B$2:$B$3564,$A$2:$A$3564,"="&amp;G2105)=0,SUMIFS($B$2:$B$3564,$A$2:$A$3564,"="&amp;H2105),SUMIFS($B$2:$B$3564,$A$2:$A$3564,"="&amp;G2105)),SUMIFS($B$2:$B$3564,$A$2:$A$3564,"="&amp;F2105)),SUMIFS($B$2:$B$3564,$A$2:$A$3564,"="&amp;E2105))</f>
        <v>17.329999999999998</v>
      </c>
      <c r="K2105" s="2">
        <f>SUMIFS($J$2:$J$3564,$A$2:$A$3564,"&gt;"&amp;E2105,$A$2:$A$3564,"&lt;="&amp;A2105)</f>
        <v>0</v>
      </c>
      <c r="L2105" s="2">
        <f t="shared" si="261"/>
        <v>0</v>
      </c>
      <c r="M2105" s="2">
        <f t="shared" si="262"/>
        <v>1</v>
      </c>
      <c r="N2105">
        <f t="shared" si="263"/>
        <v>2.3382873153918742</v>
      </c>
    </row>
    <row r="2106" spans="1:14" x14ac:dyDescent="0.3">
      <c r="A2106" s="1">
        <v>41754</v>
      </c>
      <c r="B2106">
        <v>17.850000000000001</v>
      </c>
      <c r="D2106">
        <f t="shared" si="256"/>
        <v>5</v>
      </c>
      <c r="E2106" s="1">
        <f t="shared" si="257"/>
        <v>41747</v>
      </c>
      <c r="F2106" s="1">
        <f t="shared" si="258"/>
        <v>41746</v>
      </c>
      <c r="G2106" s="1">
        <f t="shared" si="259"/>
        <v>41745</v>
      </c>
      <c r="H2106" s="1">
        <f t="shared" si="260"/>
        <v>41744</v>
      </c>
      <c r="I2106" s="2">
        <f>IF(SUMIFS($B$2:$B$3564,$A$2:$A$3564,"="&amp;E2106)=0,IF(SUMIFS($B$2:$B$3564,$A$2:$A$3564,"="&amp;F2106)=0,IF(SUMIFS($B$2:$B$3564,$A$2:$A$3564,"="&amp;G2106)=0,SUMIFS($B$2:$B$3564,$A$2:$A$3564,"="&amp;H2106),SUMIFS($B$2:$B$3564,$A$2:$A$3564,"="&amp;G2106)),SUMIFS($B$2:$B$3564,$A$2:$A$3564,"="&amp;F2106)),SUMIFS($B$2:$B$3564,$A$2:$A$3564,"="&amp;E2106))</f>
        <v>17.329999999999998</v>
      </c>
      <c r="K2106" s="2">
        <f>SUMIFS($J$2:$J$3564,$A$2:$A$3564,"&gt;"&amp;E2106,$A$2:$A$3564,"&lt;="&amp;A2106)</f>
        <v>0</v>
      </c>
      <c r="L2106" s="2">
        <f t="shared" si="261"/>
        <v>0</v>
      </c>
      <c r="M2106" s="2">
        <f t="shared" si="262"/>
        <v>1</v>
      </c>
      <c r="N2106">
        <f t="shared" si="263"/>
        <v>2.9564404498133654</v>
      </c>
    </row>
    <row r="2107" spans="1:14" x14ac:dyDescent="0.3">
      <c r="A2107" s="1">
        <v>41757</v>
      </c>
      <c r="B2107">
        <v>17.559999999999999</v>
      </c>
      <c r="D2107">
        <f t="shared" si="256"/>
        <v>1</v>
      </c>
      <c r="E2107" s="1">
        <f t="shared" si="257"/>
        <v>41750</v>
      </c>
      <c r="F2107" s="1">
        <f t="shared" si="258"/>
        <v>41749</v>
      </c>
      <c r="G2107" s="1">
        <f t="shared" si="259"/>
        <v>41748</v>
      </c>
      <c r="H2107" s="1">
        <f t="shared" si="260"/>
        <v>41747</v>
      </c>
      <c r="I2107" s="2">
        <f>IF(SUMIFS($B$2:$B$3564,$A$2:$A$3564,"="&amp;E2107)=0,IF(SUMIFS($B$2:$B$3564,$A$2:$A$3564,"="&amp;F2107)=0,IF(SUMIFS($B$2:$B$3564,$A$2:$A$3564,"="&amp;G2107)=0,SUMIFS($B$2:$B$3564,$A$2:$A$3564,"="&amp;H2107),SUMIFS($B$2:$B$3564,$A$2:$A$3564,"="&amp;G2107)),SUMIFS($B$2:$B$3564,$A$2:$A$3564,"="&amp;F2107)),SUMIFS($B$2:$B$3564,$A$2:$A$3564,"="&amp;E2107))</f>
        <v>17.53</v>
      </c>
      <c r="K2107" s="2">
        <f>SUMIFS($J$2:$J$3564,$A$2:$A$3564,"&gt;"&amp;E2107,$A$2:$A$3564,"&lt;="&amp;A2107)</f>
        <v>0</v>
      </c>
      <c r="L2107" s="2">
        <f t="shared" si="261"/>
        <v>0</v>
      </c>
      <c r="M2107" s="2">
        <f t="shared" si="262"/>
        <v>1</v>
      </c>
      <c r="N2107">
        <f t="shared" si="263"/>
        <v>0.17098892738274266</v>
      </c>
    </row>
    <row r="2108" spans="1:14" x14ac:dyDescent="0.3">
      <c r="A2108" s="1">
        <v>41758</v>
      </c>
      <c r="B2108">
        <v>17.57</v>
      </c>
      <c r="D2108">
        <f t="shared" si="256"/>
        <v>2</v>
      </c>
      <c r="E2108" s="1">
        <f t="shared" si="257"/>
        <v>41751</v>
      </c>
      <c r="F2108" s="1">
        <f t="shared" si="258"/>
        <v>41750</v>
      </c>
      <c r="G2108" s="1">
        <f t="shared" si="259"/>
        <v>41749</v>
      </c>
      <c r="H2108" s="1">
        <f t="shared" si="260"/>
        <v>41748</v>
      </c>
      <c r="I2108" s="2">
        <f>IF(SUMIFS($B$2:$B$3564,$A$2:$A$3564,"="&amp;E2108)=0,IF(SUMIFS($B$2:$B$3564,$A$2:$A$3564,"="&amp;F2108)=0,IF(SUMIFS($B$2:$B$3564,$A$2:$A$3564,"="&amp;G2108)=0,SUMIFS($B$2:$B$3564,$A$2:$A$3564,"="&amp;H2108),SUMIFS($B$2:$B$3564,$A$2:$A$3564,"="&amp;G2108)),SUMIFS($B$2:$B$3564,$A$2:$A$3564,"="&amp;F2108)),SUMIFS($B$2:$B$3564,$A$2:$A$3564,"="&amp;E2108))</f>
        <v>17.62</v>
      </c>
      <c r="K2108" s="2">
        <f>SUMIFS($J$2:$J$3564,$A$2:$A$3564,"&gt;"&amp;E2108,$A$2:$A$3564,"&lt;="&amp;A2108)</f>
        <v>0</v>
      </c>
      <c r="L2108" s="2">
        <f t="shared" si="261"/>
        <v>0</v>
      </c>
      <c r="M2108" s="2">
        <f t="shared" si="262"/>
        <v>1</v>
      </c>
      <c r="N2108">
        <f t="shared" si="263"/>
        <v>-0.2841718309027696</v>
      </c>
    </row>
    <row r="2109" spans="1:14" x14ac:dyDescent="0.3">
      <c r="A2109" s="1">
        <v>41759</v>
      </c>
      <c r="B2109">
        <v>17.72</v>
      </c>
      <c r="D2109">
        <f t="shared" si="256"/>
        <v>3</v>
      </c>
      <c r="E2109" s="1">
        <f t="shared" si="257"/>
        <v>41752</v>
      </c>
      <c r="F2109" s="1">
        <f t="shared" si="258"/>
        <v>41751</v>
      </c>
      <c r="G2109" s="1">
        <f t="shared" si="259"/>
        <v>41750</v>
      </c>
      <c r="H2109" s="1">
        <f t="shared" si="260"/>
        <v>41749</v>
      </c>
      <c r="I2109" s="2">
        <f>IF(SUMIFS($B$2:$B$3564,$A$2:$A$3564,"="&amp;E2109)=0,IF(SUMIFS($B$2:$B$3564,$A$2:$A$3564,"="&amp;F2109)=0,IF(SUMIFS($B$2:$B$3564,$A$2:$A$3564,"="&amp;G2109)=0,SUMIFS($B$2:$B$3564,$A$2:$A$3564,"="&amp;H2109),SUMIFS($B$2:$B$3564,$A$2:$A$3564,"="&amp;G2109)),SUMIFS($B$2:$B$3564,$A$2:$A$3564,"="&amp;F2109)),SUMIFS($B$2:$B$3564,$A$2:$A$3564,"="&amp;E2109))</f>
        <v>17.98</v>
      </c>
      <c r="K2109" s="2">
        <f>SUMIFS($J$2:$J$3564,$A$2:$A$3564,"&gt;"&amp;E2109,$A$2:$A$3564,"&lt;="&amp;A2109)</f>
        <v>0</v>
      </c>
      <c r="L2109" s="2">
        <f t="shared" si="261"/>
        <v>0</v>
      </c>
      <c r="M2109" s="2">
        <f t="shared" si="262"/>
        <v>1</v>
      </c>
      <c r="N2109">
        <f t="shared" si="263"/>
        <v>-1.4566083866539405</v>
      </c>
    </row>
    <row r="2110" spans="1:14" x14ac:dyDescent="0.3">
      <c r="A2110" s="1">
        <v>41760</v>
      </c>
      <c r="B2110">
        <v>17.8</v>
      </c>
      <c r="D2110">
        <f t="shared" si="256"/>
        <v>4</v>
      </c>
      <c r="E2110" s="1">
        <f t="shared" si="257"/>
        <v>41753</v>
      </c>
      <c r="F2110" s="1">
        <f t="shared" si="258"/>
        <v>41752</v>
      </c>
      <c r="G2110" s="1">
        <f t="shared" si="259"/>
        <v>41751</v>
      </c>
      <c r="H2110" s="1">
        <f t="shared" si="260"/>
        <v>41750</v>
      </c>
      <c r="I2110" s="2">
        <f>IF(SUMIFS($B$2:$B$3564,$A$2:$A$3564,"="&amp;E2110)=0,IF(SUMIFS($B$2:$B$3564,$A$2:$A$3564,"="&amp;F2110)=0,IF(SUMIFS($B$2:$B$3564,$A$2:$A$3564,"="&amp;G2110)=0,SUMIFS($B$2:$B$3564,$A$2:$A$3564,"="&amp;H2110),SUMIFS($B$2:$B$3564,$A$2:$A$3564,"="&amp;G2110)),SUMIFS($B$2:$B$3564,$A$2:$A$3564,"="&amp;F2110)),SUMIFS($B$2:$B$3564,$A$2:$A$3564,"="&amp;E2110))</f>
        <v>17.739999999999998</v>
      </c>
      <c r="K2110" s="2">
        <f>SUMIFS($J$2:$J$3564,$A$2:$A$3564,"&gt;"&amp;E2110,$A$2:$A$3564,"&lt;="&amp;A2110)</f>
        <v>0</v>
      </c>
      <c r="L2110" s="2">
        <f t="shared" si="261"/>
        <v>0</v>
      </c>
      <c r="M2110" s="2">
        <f t="shared" si="262"/>
        <v>1</v>
      </c>
      <c r="N2110">
        <f t="shared" si="263"/>
        <v>0.33764804166060908</v>
      </c>
    </row>
    <row r="2111" spans="1:14" x14ac:dyDescent="0.3">
      <c r="A2111" s="1">
        <v>41761</v>
      </c>
      <c r="B2111">
        <v>17.45</v>
      </c>
      <c r="D2111">
        <f t="shared" si="256"/>
        <v>5</v>
      </c>
      <c r="E2111" s="1">
        <f t="shared" si="257"/>
        <v>41754</v>
      </c>
      <c r="F2111" s="1">
        <f t="shared" si="258"/>
        <v>41753</v>
      </c>
      <c r="G2111" s="1">
        <f t="shared" si="259"/>
        <v>41752</v>
      </c>
      <c r="H2111" s="1">
        <f t="shared" si="260"/>
        <v>41751</v>
      </c>
      <c r="I2111" s="2">
        <f>IF(SUMIFS($B$2:$B$3564,$A$2:$A$3564,"="&amp;E2111)=0,IF(SUMIFS($B$2:$B$3564,$A$2:$A$3564,"="&amp;F2111)=0,IF(SUMIFS($B$2:$B$3564,$A$2:$A$3564,"="&amp;G2111)=0,SUMIFS($B$2:$B$3564,$A$2:$A$3564,"="&amp;H2111),SUMIFS($B$2:$B$3564,$A$2:$A$3564,"="&amp;G2111)),SUMIFS($B$2:$B$3564,$A$2:$A$3564,"="&amp;F2111)),SUMIFS($B$2:$B$3564,$A$2:$A$3564,"="&amp;E2111))</f>
        <v>17.850000000000001</v>
      </c>
      <c r="K2111" s="2">
        <f>SUMIFS($J$2:$J$3564,$A$2:$A$3564,"&gt;"&amp;E2111,$A$2:$A$3564,"&lt;="&amp;A2111)</f>
        <v>0</v>
      </c>
      <c r="L2111" s="2">
        <f t="shared" si="261"/>
        <v>0</v>
      </c>
      <c r="M2111" s="2">
        <f t="shared" si="262"/>
        <v>1</v>
      </c>
      <c r="N2111">
        <f t="shared" si="263"/>
        <v>-2.266385957721206</v>
      </c>
    </row>
    <row r="2112" spans="1:14" x14ac:dyDescent="0.3">
      <c r="A2112" s="1">
        <v>41764</v>
      </c>
      <c r="B2112">
        <v>17.47</v>
      </c>
      <c r="D2112">
        <f t="shared" si="256"/>
        <v>1</v>
      </c>
      <c r="E2112" s="1">
        <f t="shared" si="257"/>
        <v>41757</v>
      </c>
      <c r="F2112" s="1">
        <f t="shared" si="258"/>
        <v>41756</v>
      </c>
      <c r="G2112" s="1">
        <f t="shared" si="259"/>
        <v>41755</v>
      </c>
      <c r="H2112" s="1">
        <f t="shared" si="260"/>
        <v>41754</v>
      </c>
      <c r="I2112" s="2">
        <f>IF(SUMIFS($B$2:$B$3564,$A$2:$A$3564,"="&amp;E2112)=0,IF(SUMIFS($B$2:$B$3564,$A$2:$A$3564,"="&amp;F2112)=0,IF(SUMIFS($B$2:$B$3564,$A$2:$A$3564,"="&amp;G2112)=0,SUMIFS($B$2:$B$3564,$A$2:$A$3564,"="&amp;H2112),SUMIFS($B$2:$B$3564,$A$2:$A$3564,"="&amp;G2112)),SUMIFS($B$2:$B$3564,$A$2:$A$3564,"="&amp;F2112)),SUMIFS($B$2:$B$3564,$A$2:$A$3564,"="&amp;E2112))</f>
        <v>17.559999999999999</v>
      </c>
      <c r="K2112" s="2">
        <f>SUMIFS($J$2:$J$3564,$A$2:$A$3564,"&gt;"&amp;E2112,$A$2:$A$3564,"&lt;="&amp;A2112)</f>
        <v>0</v>
      </c>
      <c r="L2112" s="2">
        <f t="shared" si="261"/>
        <v>0</v>
      </c>
      <c r="M2112" s="2">
        <f t="shared" si="262"/>
        <v>1</v>
      </c>
      <c r="N2112">
        <f t="shared" si="263"/>
        <v>-0.51384640610053711</v>
      </c>
    </row>
    <row r="2113" spans="1:14" x14ac:dyDescent="0.3">
      <c r="A2113" s="1">
        <v>41765</v>
      </c>
      <c r="B2113">
        <v>17.2</v>
      </c>
      <c r="D2113">
        <f t="shared" si="256"/>
        <v>2</v>
      </c>
      <c r="E2113" s="1">
        <f t="shared" si="257"/>
        <v>41758</v>
      </c>
      <c r="F2113" s="1">
        <f t="shared" si="258"/>
        <v>41757</v>
      </c>
      <c r="G2113" s="1">
        <f t="shared" si="259"/>
        <v>41756</v>
      </c>
      <c r="H2113" s="1">
        <f t="shared" si="260"/>
        <v>41755</v>
      </c>
      <c r="I2113" s="2">
        <f>IF(SUMIFS($B$2:$B$3564,$A$2:$A$3564,"="&amp;E2113)=0,IF(SUMIFS($B$2:$B$3564,$A$2:$A$3564,"="&amp;F2113)=0,IF(SUMIFS($B$2:$B$3564,$A$2:$A$3564,"="&amp;G2113)=0,SUMIFS($B$2:$B$3564,$A$2:$A$3564,"="&amp;H2113),SUMIFS($B$2:$B$3564,$A$2:$A$3564,"="&amp;G2113)),SUMIFS($B$2:$B$3564,$A$2:$A$3564,"="&amp;F2113)),SUMIFS($B$2:$B$3564,$A$2:$A$3564,"="&amp;E2113))</f>
        <v>17.57</v>
      </c>
      <c r="K2113" s="2">
        <f>SUMIFS($J$2:$J$3564,$A$2:$A$3564,"&gt;"&amp;E2113,$A$2:$A$3564,"&lt;="&amp;A2113)</f>
        <v>0</v>
      </c>
      <c r="L2113" s="2">
        <f t="shared" si="261"/>
        <v>0</v>
      </c>
      <c r="M2113" s="2">
        <f t="shared" si="262"/>
        <v>1</v>
      </c>
      <c r="N2113">
        <f t="shared" si="263"/>
        <v>-2.1283518379598543</v>
      </c>
    </row>
    <row r="2114" spans="1:14" x14ac:dyDescent="0.3">
      <c r="A2114" s="1">
        <v>41766</v>
      </c>
      <c r="B2114">
        <v>17.260000000000002</v>
      </c>
      <c r="D2114">
        <f t="shared" si="256"/>
        <v>3</v>
      </c>
      <c r="E2114" s="1">
        <f t="shared" si="257"/>
        <v>41759</v>
      </c>
      <c r="F2114" s="1">
        <f t="shared" si="258"/>
        <v>41758</v>
      </c>
      <c r="G2114" s="1">
        <f t="shared" si="259"/>
        <v>41757</v>
      </c>
      <c r="H2114" s="1">
        <f t="shared" si="260"/>
        <v>41756</v>
      </c>
      <c r="I2114" s="2">
        <f>IF(SUMIFS($B$2:$B$3564,$A$2:$A$3564,"="&amp;E2114)=0,IF(SUMIFS($B$2:$B$3564,$A$2:$A$3564,"="&amp;F2114)=0,IF(SUMIFS($B$2:$B$3564,$A$2:$A$3564,"="&amp;G2114)=0,SUMIFS($B$2:$B$3564,$A$2:$A$3564,"="&amp;H2114),SUMIFS($B$2:$B$3564,$A$2:$A$3564,"="&amp;G2114)),SUMIFS($B$2:$B$3564,$A$2:$A$3564,"="&amp;F2114)),SUMIFS($B$2:$B$3564,$A$2:$A$3564,"="&amp;E2114))</f>
        <v>17.72</v>
      </c>
      <c r="K2114" s="2">
        <f>SUMIFS($J$2:$J$3564,$A$2:$A$3564,"&gt;"&amp;E2114,$A$2:$A$3564,"&lt;="&amp;A2114)</f>
        <v>0</v>
      </c>
      <c r="L2114" s="2">
        <f t="shared" si="261"/>
        <v>0</v>
      </c>
      <c r="M2114" s="2">
        <f t="shared" si="262"/>
        <v>1</v>
      </c>
      <c r="N2114">
        <f t="shared" si="263"/>
        <v>-2.6302259521652833</v>
      </c>
    </row>
    <row r="2115" spans="1:14" x14ac:dyDescent="0.3">
      <c r="A2115" s="1">
        <v>41767</v>
      </c>
      <c r="B2115">
        <v>17.239999999999998</v>
      </c>
      <c r="D2115">
        <f t="shared" ref="D2115:D2178" si="264">WEEKDAY(A2115,2)</f>
        <v>4</v>
      </c>
      <c r="E2115" s="1">
        <f t="shared" si="257"/>
        <v>41760</v>
      </c>
      <c r="F2115" s="1">
        <f t="shared" si="258"/>
        <v>41759</v>
      </c>
      <c r="G2115" s="1">
        <f t="shared" si="259"/>
        <v>41758</v>
      </c>
      <c r="H2115" s="1">
        <f t="shared" si="260"/>
        <v>41757</v>
      </c>
      <c r="I2115" s="2">
        <f>IF(SUMIFS($B$2:$B$3564,$A$2:$A$3564,"="&amp;E2115)=0,IF(SUMIFS($B$2:$B$3564,$A$2:$A$3564,"="&amp;F2115)=0,IF(SUMIFS($B$2:$B$3564,$A$2:$A$3564,"="&amp;G2115)=0,SUMIFS($B$2:$B$3564,$A$2:$A$3564,"="&amp;H2115),SUMIFS($B$2:$B$3564,$A$2:$A$3564,"="&amp;G2115)),SUMIFS($B$2:$B$3564,$A$2:$A$3564,"="&amp;F2115)),SUMIFS($B$2:$B$3564,$A$2:$A$3564,"="&amp;E2115))</f>
        <v>17.8</v>
      </c>
      <c r="K2115" s="2">
        <f>SUMIFS($J$2:$J$3564,$A$2:$A$3564,"&gt;"&amp;E2115,$A$2:$A$3564,"&lt;="&amp;A2115)</f>
        <v>0</v>
      </c>
      <c r="L2115" s="2">
        <f t="shared" si="261"/>
        <v>0</v>
      </c>
      <c r="M2115" s="2">
        <f t="shared" si="262"/>
        <v>1</v>
      </c>
      <c r="N2115">
        <f t="shared" si="263"/>
        <v>-3.1966192062492529</v>
      </c>
    </row>
    <row r="2116" spans="1:14" x14ac:dyDescent="0.3">
      <c r="A2116" s="1">
        <v>41768</v>
      </c>
      <c r="B2116">
        <v>17.2</v>
      </c>
      <c r="D2116">
        <f t="shared" si="264"/>
        <v>5</v>
      </c>
      <c r="E2116" s="1">
        <f t="shared" si="257"/>
        <v>41761</v>
      </c>
      <c r="F2116" s="1">
        <f t="shared" si="258"/>
        <v>41760</v>
      </c>
      <c r="G2116" s="1">
        <f t="shared" si="259"/>
        <v>41759</v>
      </c>
      <c r="H2116" s="1">
        <f t="shared" si="260"/>
        <v>41758</v>
      </c>
      <c r="I2116" s="2">
        <f>IF(SUMIFS($B$2:$B$3564,$A$2:$A$3564,"="&amp;E2116)=0,IF(SUMIFS($B$2:$B$3564,$A$2:$A$3564,"="&amp;F2116)=0,IF(SUMIFS($B$2:$B$3564,$A$2:$A$3564,"="&amp;G2116)=0,SUMIFS($B$2:$B$3564,$A$2:$A$3564,"="&amp;H2116),SUMIFS($B$2:$B$3564,$A$2:$A$3564,"="&amp;G2116)),SUMIFS($B$2:$B$3564,$A$2:$A$3564,"="&amp;F2116)),SUMIFS($B$2:$B$3564,$A$2:$A$3564,"="&amp;E2116))</f>
        <v>17.45</v>
      </c>
      <c r="K2116" s="2">
        <f>SUMIFS($J$2:$J$3564,$A$2:$A$3564,"&gt;"&amp;E2116,$A$2:$A$3564,"&lt;="&amp;A2116)</f>
        <v>0</v>
      </c>
      <c r="L2116" s="2">
        <f t="shared" si="261"/>
        <v>0</v>
      </c>
      <c r="M2116" s="2">
        <f t="shared" si="262"/>
        <v>1</v>
      </c>
      <c r="N2116">
        <f t="shared" si="263"/>
        <v>-1.4430264829028783</v>
      </c>
    </row>
    <row r="2117" spans="1:14" x14ac:dyDescent="0.3">
      <c r="A2117" s="1">
        <v>41771</v>
      </c>
      <c r="B2117">
        <v>17.29</v>
      </c>
      <c r="D2117">
        <f t="shared" si="264"/>
        <v>1</v>
      </c>
      <c r="E2117" s="1">
        <f t="shared" si="257"/>
        <v>41764</v>
      </c>
      <c r="F2117" s="1">
        <f t="shared" si="258"/>
        <v>41763</v>
      </c>
      <c r="G2117" s="1">
        <f t="shared" si="259"/>
        <v>41762</v>
      </c>
      <c r="H2117" s="1">
        <f t="shared" si="260"/>
        <v>41761</v>
      </c>
      <c r="I2117" s="2">
        <f>IF(SUMIFS($B$2:$B$3564,$A$2:$A$3564,"="&amp;E2117)=0,IF(SUMIFS($B$2:$B$3564,$A$2:$A$3564,"="&amp;F2117)=0,IF(SUMIFS($B$2:$B$3564,$A$2:$A$3564,"="&amp;G2117)=0,SUMIFS($B$2:$B$3564,$A$2:$A$3564,"="&amp;H2117),SUMIFS($B$2:$B$3564,$A$2:$A$3564,"="&amp;G2117)),SUMIFS($B$2:$B$3564,$A$2:$A$3564,"="&amp;F2117)),SUMIFS($B$2:$B$3564,$A$2:$A$3564,"="&amp;E2117))</f>
        <v>17.47</v>
      </c>
      <c r="K2117" s="2">
        <f>SUMIFS($J$2:$J$3564,$A$2:$A$3564,"&gt;"&amp;E2117,$A$2:$A$3564,"&lt;="&amp;A2117)</f>
        <v>0</v>
      </c>
      <c r="L2117" s="2">
        <f t="shared" si="261"/>
        <v>0</v>
      </c>
      <c r="M2117" s="2">
        <f t="shared" si="262"/>
        <v>1</v>
      </c>
      <c r="N2117">
        <f t="shared" si="263"/>
        <v>-1.0356824450766073</v>
      </c>
    </row>
    <row r="2118" spans="1:14" x14ac:dyDescent="0.3">
      <c r="A2118" s="1">
        <v>41772</v>
      </c>
      <c r="B2118">
        <v>17.8</v>
      </c>
      <c r="D2118">
        <f t="shared" si="264"/>
        <v>2</v>
      </c>
      <c r="E2118" s="1">
        <f t="shared" si="257"/>
        <v>41765</v>
      </c>
      <c r="F2118" s="1">
        <f t="shared" si="258"/>
        <v>41764</v>
      </c>
      <c r="G2118" s="1">
        <f t="shared" si="259"/>
        <v>41763</v>
      </c>
      <c r="H2118" s="1">
        <f t="shared" si="260"/>
        <v>41762</v>
      </c>
      <c r="I2118" s="2">
        <f>IF(SUMIFS($B$2:$B$3564,$A$2:$A$3564,"="&amp;E2118)=0,IF(SUMIFS($B$2:$B$3564,$A$2:$A$3564,"="&amp;F2118)=0,IF(SUMIFS($B$2:$B$3564,$A$2:$A$3564,"="&amp;G2118)=0,SUMIFS($B$2:$B$3564,$A$2:$A$3564,"="&amp;H2118),SUMIFS($B$2:$B$3564,$A$2:$A$3564,"="&amp;G2118)),SUMIFS($B$2:$B$3564,$A$2:$A$3564,"="&amp;F2118)),SUMIFS($B$2:$B$3564,$A$2:$A$3564,"="&amp;E2118))</f>
        <v>17.2</v>
      </c>
      <c r="K2118" s="2">
        <f>SUMIFS($J$2:$J$3564,$A$2:$A$3564,"&gt;"&amp;E2118,$A$2:$A$3564,"&lt;="&amp;A2118)</f>
        <v>0</v>
      </c>
      <c r="L2118" s="2">
        <f t="shared" si="261"/>
        <v>0</v>
      </c>
      <c r="M2118" s="2">
        <f t="shared" si="262"/>
        <v>1</v>
      </c>
      <c r="N2118">
        <f t="shared" si="263"/>
        <v>3.4289073478632166</v>
      </c>
    </row>
    <row r="2119" spans="1:14" x14ac:dyDescent="0.3">
      <c r="A2119" s="1">
        <v>41773</v>
      </c>
      <c r="B2119">
        <v>18.25</v>
      </c>
      <c r="D2119">
        <f t="shared" si="264"/>
        <v>3</v>
      </c>
      <c r="E2119" s="1">
        <f t="shared" si="257"/>
        <v>41766</v>
      </c>
      <c r="F2119" s="1">
        <f t="shared" si="258"/>
        <v>41765</v>
      </c>
      <c r="G2119" s="1">
        <f t="shared" si="259"/>
        <v>41764</v>
      </c>
      <c r="H2119" s="1">
        <f t="shared" si="260"/>
        <v>41763</v>
      </c>
      <c r="I2119" s="2">
        <f>IF(SUMIFS($B$2:$B$3564,$A$2:$A$3564,"="&amp;E2119)=0,IF(SUMIFS($B$2:$B$3564,$A$2:$A$3564,"="&amp;F2119)=0,IF(SUMIFS($B$2:$B$3564,$A$2:$A$3564,"="&amp;G2119)=0,SUMIFS($B$2:$B$3564,$A$2:$A$3564,"="&amp;H2119),SUMIFS($B$2:$B$3564,$A$2:$A$3564,"="&amp;G2119)),SUMIFS($B$2:$B$3564,$A$2:$A$3564,"="&amp;F2119)),SUMIFS($B$2:$B$3564,$A$2:$A$3564,"="&amp;E2119))</f>
        <v>17.260000000000002</v>
      </c>
      <c r="K2119" s="2">
        <f>SUMIFS($J$2:$J$3564,$A$2:$A$3564,"&gt;"&amp;E2119,$A$2:$A$3564,"&lt;="&amp;A2119)</f>
        <v>0</v>
      </c>
      <c r="L2119" s="2">
        <f t="shared" si="261"/>
        <v>0</v>
      </c>
      <c r="M2119" s="2">
        <f t="shared" si="262"/>
        <v>1</v>
      </c>
      <c r="N2119">
        <f t="shared" si="263"/>
        <v>5.5773394373218625</v>
      </c>
    </row>
    <row r="2120" spans="1:14" x14ac:dyDescent="0.3">
      <c r="A2120" s="1">
        <v>41774</v>
      </c>
      <c r="B2120">
        <v>18.2</v>
      </c>
      <c r="D2120">
        <f t="shared" si="264"/>
        <v>4</v>
      </c>
      <c r="E2120" s="1">
        <f t="shared" ref="E2120:E2183" si="265">A2120-7</f>
        <v>41767</v>
      </c>
      <c r="F2120" s="1">
        <f t="shared" si="258"/>
        <v>41766</v>
      </c>
      <c r="G2120" s="1">
        <f t="shared" si="259"/>
        <v>41765</v>
      </c>
      <c r="H2120" s="1">
        <f t="shared" si="260"/>
        <v>41764</v>
      </c>
      <c r="I2120" s="2">
        <f>IF(SUMIFS($B$2:$B$3564,$A$2:$A$3564,"="&amp;E2120)=0,IF(SUMIFS($B$2:$B$3564,$A$2:$A$3564,"="&amp;F2120)=0,IF(SUMIFS($B$2:$B$3564,$A$2:$A$3564,"="&amp;G2120)=0,SUMIFS($B$2:$B$3564,$A$2:$A$3564,"="&amp;H2120),SUMIFS($B$2:$B$3564,$A$2:$A$3564,"="&amp;G2120)),SUMIFS($B$2:$B$3564,$A$2:$A$3564,"="&amp;F2120)),SUMIFS($B$2:$B$3564,$A$2:$A$3564,"="&amp;E2120))</f>
        <v>17.239999999999998</v>
      </c>
      <c r="K2120" s="2">
        <f>SUMIFS($J$2:$J$3564,$A$2:$A$3564,"&gt;"&amp;E2120,$A$2:$A$3564,"&lt;="&amp;A2120)</f>
        <v>0</v>
      </c>
      <c r="L2120" s="2">
        <f t="shared" si="261"/>
        <v>0</v>
      </c>
      <c r="M2120" s="2">
        <f t="shared" si="262"/>
        <v>1</v>
      </c>
      <c r="N2120">
        <f t="shared" si="263"/>
        <v>5.4189328847202738</v>
      </c>
    </row>
    <row r="2121" spans="1:14" x14ac:dyDescent="0.3">
      <c r="A2121" s="1">
        <v>41775</v>
      </c>
      <c r="B2121">
        <v>17.91</v>
      </c>
      <c r="D2121">
        <f t="shared" si="264"/>
        <v>5</v>
      </c>
      <c r="E2121" s="1">
        <f t="shared" si="265"/>
        <v>41768</v>
      </c>
      <c r="F2121" s="1">
        <f t="shared" ref="F2121:F2184" si="266">E2121-1</f>
        <v>41767</v>
      </c>
      <c r="G2121" s="1">
        <f t="shared" ref="G2121:G2184" si="267">E2121-2</f>
        <v>41766</v>
      </c>
      <c r="H2121" s="1">
        <f t="shared" ref="H2121:H2184" si="268">E2121-3</f>
        <v>41765</v>
      </c>
      <c r="I2121" s="2">
        <f>IF(SUMIFS($B$2:$B$3564,$A$2:$A$3564,"="&amp;E2121)=0,IF(SUMIFS($B$2:$B$3564,$A$2:$A$3564,"="&amp;F2121)=0,IF(SUMIFS($B$2:$B$3564,$A$2:$A$3564,"="&amp;G2121)=0,SUMIFS($B$2:$B$3564,$A$2:$A$3564,"="&amp;H2121),SUMIFS($B$2:$B$3564,$A$2:$A$3564,"="&amp;G2121)),SUMIFS($B$2:$B$3564,$A$2:$A$3564,"="&amp;F2121)),SUMIFS($B$2:$B$3564,$A$2:$A$3564,"="&amp;E2121))</f>
        <v>17.2</v>
      </c>
      <c r="K2121" s="2">
        <f>SUMIFS($J$2:$J$3564,$A$2:$A$3564,"&gt;"&amp;E2121,$A$2:$A$3564,"&lt;="&amp;A2121)</f>
        <v>0</v>
      </c>
      <c r="L2121" s="2">
        <f t="shared" si="261"/>
        <v>0</v>
      </c>
      <c r="M2121" s="2">
        <f t="shared" si="262"/>
        <v>1</v>
      </c>
      <c r="N2121">
        <f t="shared" si="263"/>
        <v>4.0449832253213085</v>
      </c>
    </row>
    <row r="2122" spans="1:14" x14ac:dyDescent="0.3">
      <c r="A2122" s="1">
        <v>41778</v>
      </c>
      <c r="B2122">
        <v>17.77</v>
      </c>
      <c r="D2122">
        <f t="shared" si="264"/>
        <v>1</v>
      </c>
      <c r="E2122" s="1">
        <f t="shared" si="265"/>
        <v>41771</v>
      </c>
      <c r="F2122" s="1">
        <f t="shared" si="266"/>
        <v>41770</v>
      </c>
      <c r="G2122" s="1">
        <f t="shared" si="267"/>
        <v>41769</v>
      </c>
      <c r="H2122" s="1">
        <f t="shared" si="268"/>
        <v>41768</v>
      </c>
      <c r="I2122" s="2">
        <f>IF(SUMIFS($B$2:$B$3564,$A$2:$A$3564,"="&amp;E2122)=0,IF(SUMIFS($B$2:$B$3564,$A$2:$A$3564,"="&amp;F2122)=0,IF(SUMIFS($B$2:$B$3564,$A$2:$A$3564,"="&amp;G2122)=0,SUMIFS($B$2:$B$3564,$A$2:$A$3564,"="&amp;H2122),SUMIFS($B$2:$B$3564,$A$2:$A$3564,"="&amp;G2122)),SUMIFS($B$2:$B$3564,$A$2:$A$3564,"="&amp;F2122)),SUMIFS($B$2:$B$3564,$A$2:$A$3564,"="&amp;E2122))</f>
        <v>17.29</v>
      </c>
      <c r="K2122" s="2">
        <f>SUMIFS($J$2:$J$3564,$A$2:$A$3564,"&gt;"&amp;E2122,$A$2:$A$3564,"&lt;="&amp;A2122)</f>
        <v>0</v>
      </c>
      <c r="L2122" s="2">
        <f t="shared" ref="L2122:L2185" si="269">IF(K2122&lt;&gt;0,LOOKUP(K2122,C2116:C2122,B2116:B2122),0)</f>
        <v>0</v>
      </c>
      <c r="M2122" s="2">
        <f t="shared" ref="M2122:M2185" si="270">IF(K2122&lt;&gt;0,L2122/K2122,1)</f>
        <v>1</v>
      </c>
      <c r="N2122">
        <f t="shared" ref="N2122:N2185" si="271">LN(B2122*M2122/I2122)*100</f>
        <v>2.7383342471360961</v>
      </c>
    </row>
    <row r="2123" spans="1:14" x14ac:dyDescent="0.3">
      <c r="A2123" s="1">
        <v>41779</v>
      </c>
      <c r="B2123">
        <v>17.579999999999998</v>
      </c>
      <c r="D2123">
        <f t="shared" si="264"/>
        <v>2</v>
      </c>
      <c r="E2123" s="1">
        <f t="shared" si="265"/>
        <v>41772</v>
      </c>
      <c r="F2123" s="1">
        <f t="shared" si="266"/>
        <v>41771</v>
      </c>
      <c r="G2123" s="1">
        <f t="shared" si="267"/>
        <v>41770</v>
      </c>
      <c r="H2123" s="1">
        <f t="shared" si="268"/>
        <v>41769</v>
      </c>
      <c r="I2123" s="2">
        <f>IF(SUMIFS($B$2:$B$3564,$A$2:$A$3564,"="&amp;E2123)=0,IF(SUMIFS($B$2:$B$3564,$A$2:$A$3564,"="&amp;F2123)=0,IF(SUMIFS($B$2:$B$3564,$A$2:$A$3564,"="&amp;G2123)=0,SUMIFS($B$2:$B$3564,$A$2:$A$3564,"="&amp;H2123),SUMIFS($B$2:$B$3564,$A$2:$A$3564,"="&amp;G2123)),SUMIFS($B$2:$B$3564,$A$2:$A$3564,"="&amp;F2123)),SUMIFS($B$2:$B$3564,$A$2:$A$3564,"="&amp;E2123))</f>
        <v>17.8</v>
      </c>
      <c r="K2123" s="2">
        <f>SUMIFS($J$2:$J$3564,$A$2:$A$3564,"&gt;"&amp;E2123,$A$2:$A$3564,"&lt;="&amp;A2123)</f>
        <v>0</v>
      </c>
      <c r="L2123" s="2">
        <f t="shared" si="269"/>
        <v>0</v>
      </c>
      <c r="M2123" s="2">
        <f t="shared" si="270"/>
        <v>1</v>
      </c>
      <c r="N2123">
        <f t="shared" si="271"/>
        <v>-1.2436565041008711</v>
      </c>
    </row>
    <row r="2124" spans="1:14" x14ac:dyDescent="0.3">
      <c r="A2124" s="1">
        <v>41780</v>
      </c>
      <c r="B2124">
        <v>17.440000000000001</v>
      </c>
      <c r="D2124">
        <f t="shared" si="264"/>
        <v>3</v>
      </c>
      <c r="E2124" s="1">
        <f t="shared" si="265"/>
        <v>41773</v>
      </c>
      <c r="F2124" s="1">
        <f t="shared" si="266"/>
        <v>41772</v>
      </c>
      <c r="G2124" s="1">
        <f t="shared" si="267"/>
        <v>41771</v>
      </c>
      <c r="H2124" s="1">
        <f t="shared" si="268"/>
        <v>41770</v>
      </c>
      <c r="I2124" s="2">
        <f>IF(SUMIFS($B$2:$B$3564,$A$2:$A$3564,"="&amp;E2124)=0,IF(SUMIFS($B$2:$B$3564,$A$2:$A$3564,"="&amp;F2124)=0,IF(SUMIFS($B$2:$B$3564,$A$2:$A$3564,"="&amp;G2124)=0,SUMIFS($B$2:$B$3564,$A$2:$A$3564,"="&amp;H2124),SUMIFS($B$2:$B$3564,$A$2:$A$3564,"="&amp;G2124)),SUMIFS($B$2:$B$3564,$A$2:$A$3564,"="&amp;F2124)),SUMIFS($B$2:$B$3564,$A$2:$A$3564,"="&amp;E2124))</f>
        <v>18.25</v>
      </c>
      <c r="K2124" s="2">
        <f>SUMIFS($J$2:$J$3564,$A$2:$A$3564,"&gt;"&amp;E2124,$A$2:$A$3564,"&lt;="&amp;A2124)</f>
        <v>0</v>
      </c>
      <c r="L2124" s="2">
        <f t="shared" si="269"/>
        <v>0</v>
      </c>
      <c r="M2124" s="2">
        <f t="shared" si="270"/>
        <v>1</v>
      </c>
      <c r="N2124">
        <f t="shared" si="271"/>
        <v>-4.5398661547666821</v>
      </c>
    </row>
    <row r="2125" spans="1:14" x14ac:dyDescent="0.3">
      <c r="A2125" s="1">
        <v>41781</v>
      </c>
      <c r="B2125">
        <v>17.38</v>
      </c>
      <c r="D2125">
        <f t="shared" si="264"/>
        <v>4</v>
      </c>
      <c r="E2125" s="1">
        <f t="shared" si="265"/>
        <v>41774</v>
      </c>
      <c r="F2125" s="1">
        <f t="shared" si="266"/>
        <v>41773</v>
      </c>
      <c r="G2125" s="1">
        <f t="shared" si="267"/>
        <v>41772</v>
      </c>
      <c r="H2125" s="1">
        <f t="shared" si="268"/>
        <v>41771</v>
      </c>
      <c r="I2125" s="2">
        <f>IF(SUMIFS($B$2:$B$3564,$A$2:$A$3564,"="&amp;E2125)=0,IF(SUMIFS($B$2:$B$3564,$A$2:$A$3564,"="&amp;F2125)=0,IF(SUMIFS($B$2:$B$3564,$A$2:$A$3564,"="&amp;G2125)=0,SUMIFS($B$2:$B$3564,$A$2:$A$3564,"="&amp;H2125),SUMIFS($B$2:$B$3564,$A$2:$A$3564,"="&amp;G2125)),SUMIFS($B$2:$B$3564,$A$2:$A$3564,"="&amp;F2125)),SUMIFS($B$2:$B$3564,$A$2:$A$3564,"="&amp;E2125))</f>
        <v>18.2</v>
      </c>
      <c r="K2125" s="2">
        <f>SUMIFS($J$2:$J$3564,$A$2:$A$3564,"&gt;"&amp;E2125,$A$2:$A$3564,"&lt;="&amp;A2125)</f>
        <v>0</v>
      </c>
      <c r="L2125" s="2">
        <f t="shared" si="269"/>
        <v>0</v>
      </c>
      <c r="M2125" s="2">
        <f t="shared" si="270"/>
        <v>1</v>
      </c>
      <c r="N2125">
        <f t="shared" si="271"/>
        <v>-4.6101474245503749</v>
      </c>
    </row>
    <row r="2126" spans="1:14" x14ac:dyDescent="0.3">
      <c r="A2126" s="1">
        <v>41782</v>
      </c>
      <c r="B2126">
        <v>17.37</v>
      </c>
      <c r="D2126">
        <f t="shared" si="264"/>
        <v>5</v>
      </c>
      <c r="E2126" s="1">
        <f t="shared" si="265"/>
        <v>41775</v>
      </c>
      <c r="F2126" s="1">
        <f t="shared" si="266"/>
        <v>41774</v>
      </c>
      <c r="G2126" s="1">
        <f t="shared" si="267"/>
        <v>41773</v>
      </c>
      <c r="H2126" s="1">
        <f t="shared" si="268"/>
        <v>41772</v>
      </c>
      <c r="I2126" s="2">
        <f>IF(SUMIFS($B$2:$B$3564,$A$2:$A$3564,"="&amp;E2126)=0,IF(SUMIFS($B$2:$B$3564,$A$2:$A$3564,"="&amp;F2126)=0,IF(SUMIFS($B$2:$B$3564,$A$2:$A$3564,"="&amp;G2126)=0,SUMIFS($B$2:$B$3564,$A$2:$A$3564,"="&amp;H2126),SUMIFS($B$2:$B$3564,$A$2:$A$3564,"="&amp;G2126)),SUMIFS($B$2:$B$3564,$A$2:$A$3564,"="&amp;F2126)),SUMIFS($B$2:$B$3564,$A$2:$A$3564,"="&amp;E2126))</f>
        <v>17.91</v>
      </c>
      <c r="K2126" s="2">
        <f>SUMIFS($J$2:$J$3564,$A$2:$A$3564,"&gt;"&amp;E2126,$A$2:$A$3564,"&lt;="&amp;A2126)</f>
        <v>0</v>
      </c>
      <c r="L2126" s="2">
        <f t="shared" si="269"/>
        <v>0</v>
      </c>
      <c r="M2126" s="2">
        <f t="shared" si="270"/>
        <v>1</v>
      </c>
      <c r="N2126">
        <f t="shared" si="271"/>
        <v>-3.061463581960675</v>
      </c>
    </row>
    <row r="2127" spans="1:14" x14ac:dyDescent="0.3">
      <c r="A2127" s="1">
        <v>41786</v>
      </c>
      <c r="B2127">
        <v>17.02</v>
      </c>
      <c r="D2127">
        <f t="shared" si="264"/>
        <v>2</v>
      </c>
      <c r="E2127" s="1">
        <f t="shared" si="265"/>
        <v>41779</v>
      </c>
      <c r="F2127" s="1">
        <f t="shared" si="266"/>
        <v>41778</v>
      </c>
      <c r="G2127" s="1">
        <f t="shared" si="267"/>
        <v>41777</v>
      </c>
      <c r="H2127" s="1">
        <f t="shared" si="268"/>
        <v>41776</v>
      </c>
      <c r="I2127" s="2">
        <f>IF(SUMIFS($B$2:$B$3564,$A$2:$A$3564,"="&amp;E2127)=0,IF(SUMIFS($B$2:$B$3564,$A$2:$A$3564,"="&amp;F2127)=0,IF(SUMIFS($B$2:$B$3564,$A$2:$A$3564,"="&amp;G2127)=0,SUMIFS($B$2:$B$3564,$A$2:$A$3564,"="&amp;H2127),SUMIFS($B$2:$B$3564,$A$2:$A$3564,"="&amp;G2127)),SUMIFS($B$2:$B$3564,$A$2:$A$3564,"="&amp;F2127)),SUMIFS($B$2:$B$3564,$A$2:$A$3564,"="&amp;E2127))</f>
        <v>17.579999999999998</v>
      </c>
      <c r="K2127" s="2">
        <f>SUMIFS($J$2:$J$3564,$A$2:$A$3564,"&gt;"&amp;E2127,$A$2:$A$3564,"&lt;="&amp;A2127)</f>
        <v>0</v>
      </c>
      <c r="L2127" s="2">
        <f t="shared" si="269"/>
        <v>0</v>
      </c>
      <c r="M2127" s="2">
        <f t="shared" si="270"/>
        <v>1</v>
      </c>
      <c r="N2127">
        <f t="shared" si="271"/>
        <v>-3.2372769111802819</v>
      </c>
    </row>
    <row r="2128" spans="1:14" x14ac:dyDescent="0.3">
      <c r="A2128" s="1">
        <v>41787</v>
      </c>
      <c r="B2128">
        <v>17.11</v>
      </c>
      <c r="D2128">
        <f t="shared" si="264"/>
        <v>3</v>
      </c>
      <c r="E2128" s="1">
        <f t="shared" si="265"/>
        <v>41780</v>
      </c>
      <c r="F2128" s="1">
        <f t="shared" si="266"/>
        <v>41779</v>
      </c>
      <c r="G2128" s="1">
        <f t="shared" si="267"/>
        <v>41778</v>
      </c>
      <c r="H2128" s="1">
        <f t="shared" si="268"/>
        <v>41777</v>
      </c>
      <c r="I2128" s="2">
        <f>IF(SUMIFS($B$2:$B$3564,$A$2:$A$3564,"="&amp;E2128)=0,IF(SUMIFS($B$2:$B$3564,$A$2:$A$3564,"="&amp;F2128)=0,IF(SUMIFS($B$2:$B$3564,$A$2:$A$3564,"="&amp;G2128)=0,SUMIFS($B$2:$B$3564,$A$2:$A$3564,"="&amp;H2128),SUMIFS($B$2:$B$3564,$A$2:$A$3564,"="&amp;G2128)),SUMIFS($B$2:$B$3564,$A$2:$A$3564,"="&amp;F2128)),SUMIFS($B$2:$B$3564,$A$2:$A$3564,"="&amp;E2128))</f>
        <v>17.440000000000001</v>
      </c>
      <c r="K2128" s="2">
        <f>SUMIFS($J$2:$J$3564,$A$2:$A$3564,"&gt;"&amp;E2128,$A$2:$A$3564,"&lt;="&amp;A2128)</f>
        <v>0</v>
      </c>
      <c r="L2128" s="2">
        <f t="shared" si="269"/>
        <v>0</v>
      </c>
      <c r="M2128" s="2">
        <f t="shared" si="270"/>
        <v>1</v>
      </c>
      <c r="N2128">
        <f t="shared" si="271"/>
        <v>-1.9103330576731556</v>
      </c>
    </row>
    <row r="2129" spans="1:14" x14ac:dyDescent="0.3">
      <c r="A2129" s="1">
        <v>41788</v>
      </c>
      <c r="B2129">
        <v>17.48</v>
      </c>
      <c r="D2129">
        <f t="shared" si="264"/>
        <v>4</v>
      </c>
      <c r="E2129" s="1">
        <f t="shared" si="265"/>
        <v>41781</v>
      </c>
      <c r="F2129" s="1">
        <f t="shared" si="266"/>
        <v>41780</v>
      </c>
      <c r="G2129" s="1">
        <f t="shared" si="267"/>
        <v>41779</v>
      </c>
      <c r="H2129" s="1">
        <f t="shared" si="268"/>
        <v>41778</v>
      </c>
      <c r="I2129" s="2">
        <f>IF(SUMIFS($B$2:$B$3564,$A$2:$A$3564,"="&amp;E2129)=0,IF(SUMIFS($B$2:$B$3564,$A$2:$A$3564,"="&amp;F2129)=0,IF(SUMIFS($B$2:$B$3564,$A$2:$A$3564,"="&amp;G2129)=0,SUMIFS($B$2:$B$3564,$A$2:$A$3564,"="&amp;H2129),SUMIFS($B$2:$B$3564,$A$2:$A$3564,"="&amp;G2129)),SUMIFS($B$2:$B$3564,$A$2:$A$3564,"="&amp;F2129)),SUMIFS($B$2:$B$3564,$A$2:$A$3564,"="&amp;E2129))</f>
        <v>17.38</v>
      </c>
      <c r="K2129" s="2">
        <f>SUMIFS($J$2:$J$3564,$A$2:$A$3564,"&gt;"&amp;E2129,$A$2:$A$3564,"&lt;="&amp;A2129)</f>
        <v>0</v>
      </c>
      <c r="L2129" s="2">
        <f t="shared" si="269"/>
        <v>0</v>
      </c>
      <c r="M2129" s="2">
        <f t="shared" si="270"/>
        <v>1</v>
      </c>
      <c r="N2129">
        <f t="shared" si="271"/>
        <v>0.57372503901435934</v>
      </c>
    </row>
    <row r="2130" spans="1:14" x14ac:dyDescent="0.3">
      <c r="A2130" s="1">
        <v>41789</v>
      </c>
      <c r="B2130">
        <v>17.38</v>
      </c>
      <c r="D2130">
        <f t="shared" si="264"/>
        <v>5</v>
      </c>
      <c r="E2130" s="1">
        <f t="shared" si="265"/>
        <v>41782</v>
      </c>
      <c r="F2130" s="1">
        <f t="shared" si="266"/>
        <v>41781</v>
      </c>
      <c r="G2130" s="1">
        <f t="shared" si="267"/>
        <v>41780</v>
      </c>
      <c r="H2130" s="1">
        <f t="shared" si="268"/>
        <v>41779</v>
      </c>
      <c r="I2130" s="2">
        <f>IF(SUMIFS($B$2:$B$3564,$A$2:$A$3564,"="&amp;E2130)=0,IF(SUMIFS($B$2:$B$3564,$A$2:$A$3564,"="&amp;F2130)=0,IF(SUMIFS($B$2:$B$3564,$A$2:$A$3564,"="&amp;G2130)=0,SUMIFS($B$2:$B$3564,$A$2:$A$3564,"="&amp;H2130),SUMIFS($B$2:$B$3564,$A$2:$A$3564,"="&amp;G2130)),SUMIFS($B$2:$B$3564,$A$2:$A$3564,"="&amp;F2130)),SUMIFS($B$2:$B$3564,$A$2:$A$3564,"="&amp;E2130))</f>
        <v>17.37</v>
      </c>
      <c r="K2130" s="2">
        <f>SUMIFS($J$2:$J$3564,$A$2:$A$3564,"&gt;"&amp;E2130,$A$2:$A$3564,"&lt;="&amp;A2130)</f>
        <v>0</v>
      </c>
      <c r="L2130" s="2">
        <f t="shared" si="269"/>
        <v>0</v>
      </c>
      <c r="M2130" s="2">
        <f t="shared" si="270"/>
        <v>1</v>
      </c>
      <c r="N2130">
        <f t="shared" si="271"/>
        <v>5.7553958423221772E-2</v>
      </c>
    </row>
    <row r="2131" spans="1:14" x14ac:dyDescent="0.3">
      <c r="A2131" s="1">
        <v>41792</v>
      </c>
      <c r="B2131">
        <v>17.18</v>
      </c>
      <c r="D2131">
        <f t="shared" si="264"/>
        <v>1</v>
      </c>
      <c r="E2131" s="1">
        <f t="shared" si="265"/>
        <v>41785</v>
      </c>
      <c r="F2131" s="1">
        <f t="shared" si="266"/>
        <v>41784</v>
      </c>
      <c r="G2131" s="1">
        <f t="shared" si="267"/>
        <v>41783</v>
      </c>
      <c r="H2131" s="1">
        <f t="shared" si="268"/>
        <v>41782</v>
      </c>
      <c r="I2131" s="2">
        <f>IF(SUMIFS($B$2:$B$3564,$A$2:$A$3564,"="&amp;E2131)=0,IF(SUMIFS($B$2:$B$3564,$A$2:$A$3564,"="&amp;F2131)=0,IF(SUMIFS($B$2:$B$3564,$A$2:$A$3564,"="&amp;G2131)=0,SUMIFS($B$2:$B$3564,$A$2:$A$3564,"="&amp;H2131),SUMIFS($B$2:$B$3564,$A$2:$A$3564,"="&amp;G2131)),SUMIFS($B$2:$B$3564,$A$2:$A$3564,"="&amp;F2131)),SUMIFS($B$2:$B$3564,$A$2:$A$3564,"="&amp;E2131))</f>
        <v>17.37</v>
      </c>
      <c r="K2131" s="2">
        <f>SUMIFS($J$2:$J$3564,$A$2:$A$3564,"&gt;"&amp;E2131,$A$2:$A$3564,"&lt;="&amp;A2131)</f>
        <v>0</v>
      </c>
      <c r="L2131" s="2">
        <f t="shared" si="269"/>
        <v>0</v>
      </c>
      <c r="M2131" s="2">
        <f t="shared" si="270"/>
        <v>1</v>
      </c>
      <c r="N2131">
        <f t="shared" si="271"/>
        <v>-1.0998663696904318</v>
      </c>
    </row>
    <row r="2132" spans="1:14" x14ac:dyDescent="0.3">
      <c r="A2132" s="1">
        <v>41793</v>
      </c>
      <c r="B2132">
        <v>17.190000000000001</v>
      </c>
      <c r="D2132">
        <f t="shared" si="264"/>
        <v>2</v>
      </c>
      <c r="E2132" s="1">
        <f t="shared" si="265"/>
        <v>41786</v>
      </c>
      <c r="F2132" s="1">
        <f t="shared" si="266"/>
        <v>41785</v>
      </c>
      <c r="G2132" s="1">
        <f t="shared" si="267"/>
        <v>41784</v>
      </c>
      <c r="H2132" s="1">
        <f t="shared" si="268"/>
        <v>41783</v>
      </c>
      <c r="I2132" s="2">
        <f>IF(SUMIFS($B$2:$B$3564,$A$2:$A$3564,"="&amp;E2132)=0,IF(SUMIFS($B$2:$B$3564,$A$2:$A$3564,"="&amp;F2132)=0,IF(SUMIFS($B$2:$B$3564,$A$2:$A$3564,"="&amp;G2132)=0,SUMIFS($B$2:$B$3564,$A$2:$A$3564,"="&amp;H2132),SUMIFS($B$2:$B$3564,$A$2:$A$3564,"="&amp;G2132)),SUMIFS($B$2:$B$3564,$A$2:$A$3564,"="&amp;F2132)),SUMIFS($B$2:$B$3564,$A$2:$A$3564,"="&amp;E2132))</f>
        <v>17.02</v>
      </c>
      <c r="K2132" s="2">
        <f>SUMIFS($J$2:$J$3564,$A$2:$A$3564,"&gt;"&amp;E2132,$A$2:$A$3564,"&lt;="&amp;A2132)</f>
        <v>0</v>
      </c>
      <c r="L2132" s="2">
        <f t="shared" si="269"/>
        <v>0</v>
      </c>
      <c r="M2132" s="2">
        <f t="shared" si="270"/>
        <v>1</v>
      </c>
      <c r="N2132">
        <f t="shared" si="271"/>
        <v>0.99386962495299191</v>
      </c>
    </row>
    <row r="2133" spans="1:14" x14ac:dyDescent="0.3">
      <c r="A2133" s="1">
        <v>41794</v>
      </c>
      <c r="B2133">
        <v>17.04</v>
      </c>
      <c r="D2133">
        <f t="shared" si="264"/>
        <v>3</v>
      </c>
      <c r="E2133" s="1">
        <f t="shared" si="265"/>
        <v>41787</v>
      </c>
      <c r="F2133" s="1">
        <f t="shared" si="266"/>
        <v>41786</v>
      </c>
      <c r="G2133" s="1">
        <f t="shared" si="267"/>
        <v>41785</v>
      </c>
      <c r="H2133" s="1">
        <f t="shared" si="268"/>
        <v>41784</v>
      </c>
      <c r="I2133" s="2">
        <f>IF(SUMIFS($B$2:$B$3564,$A$2:$A$3564,"="&amp;E2133)=0,IF(SUMIFS($B$2:$B$3564,$A$2:$A$3564,"="&amp;F2133)=0,IF(SUMIFS($B$2:$B$3564,$A$2:$A$3564,"="&amp;G2133)=0,SUMIFS($B$2:$B$3564,$A$2:$A$3564,"="&amp;H2133),SUMIFS($B$2:$B$3564,$A$2:$A$3564,"="&amp;G2133)),SUMIFS($B$2:$B$3564,$A$2:$A$3564,"="&amp;F2133)),SUMIFS($B$2:$B$3564,$A$2:$A$3564,"="&amp;E2133))</f>
        <v>17.11</v>
      </c>
      <c r="K2133" s="2">
        <f>SUMIFS($J$2:$J$3564,$A$2:$A$3564,"&gt;"&amp;E2133,$A$2:$A$3564,"&lt;="&amp;A2133)</f>
        <v>0</v>
      </c>
      <c r="L2133" s="2">
        <f t="shared" si="269"/>
        <v>0</v>
      </c>
      <c r="M2133" s="2">
        <f t="shared" si="270"/>
        <v>1</v>
      </c>
      <c r="N2133">
        <f t="shared" si="271"/>
        <v>-0.40995665029324413</v>
      </c>
    </row>
    <row r="2134" spans="1:14" x14ac:dyDescent="0.3">
      <c r="A2134" s="1">
        <v>41795</v>
      </c>
      <c r="B2134">
        <v>16.829999999999998</v>
      </c>
      <c r="D2134">
        <f t="shared" si="264"/>
        <v>4</v>
      </c>
      <c r="E2134" s="1">
        <f t="shared" si="265"/>
        <v>41788</v>
      </c>
      <c r="F2134" s="1">
        <f t="shared" si="266"/>
        <v>41787</v>
      </c>
      <c r="G2134" s="1">
        <f t="shared" si="267"/>
        <v>41786</v>
      </c>
      <c r="H2134" s="1">
        <f t="shared" si="268"/>
        <v>41785</v>
      </c>
      <c r="I2134" s="2">
        <f>IF(SUMIFS($B$2:$B$3564,$A$2:$A$3564,"="&amp;E2134)=0,IF(SUMIFS($B$2:$B$3564,$A$2:$A$3564,"="&amp;F2134)=0,IF(SUMIFS($B$2:$B$3564,$A$2:$A$3564,"="&amp;G2134)=0,SUMIFS($B$2:$B$3564,$A$2:$A$3564,"="&amp;H2134),SUMIFS($B$2:$B$3564,$A$2:$A$3564,"="&amp;G2134)),SUMIFS($B$2:$B$3564,$A$2:$A$3564,"="&amp;F2134)),SUMIFS($B$2:$B$3564,$A$2:$A$3564,"="&amp;E2134))</f>
        <v>17.48</v>
      </c>
      <c r="K2134" s="2">
        <f>SUMIFS($J$2:$J$3564,$A$2:$A$3564,"&gt;"&amp;E2134,$A$2:$A$3564,"&lt;="&amp;A2134)</f>
        <v>0</v>
      </c>
      <c r="L2134" s="2">
        <f t="shared" si="269"/>
        <v>0</v>
      </c>
      <c r="M2134" s="2">
        <f t="shared" si="270"/>
        <v>1</v>
      </c>
      <c r="N2134">
        <f t="shared" si="271"/>
        <v>-3.7894362024674897</v>
      </c>
    </row>
    <row r="2135" spans="1:14" x14ac:dyDescent="0.3">
      <c r="A2135" s="1">
        <v>41796</v>
      </c>
      <c r="B2135">
        <v>16.920000000000002</v>
      </c>
      <c r="D2135">
        <f t="shared" si="264"/>
        <v>5</v>
      </c>
      <c r="E2135" s="1">
        <f t="shared" si="265"/>
        <v>41789</v>
      </c>
      <c r="F2135" s="1">
        <f t="shared" si="266"/>
        <v>41788</v>
      </c>
      <c r="G2135" s="1">
        <f t="shared" si="267"/>
        <v>41787</v>
      </c>
      <c r="H2135" s="1">
        <f t="shared" si="268"/>
        <v>41786</v>
      </c>
      <c r="I2135" s="2">
        <f>IF(SUMIFS($B$2:$B$3564,$A$2:$A$3564,"="&amp;E2135)=0,IF(SUMIFS($B$2:$B$3564,$A$2:$A$3564,"="&amp;F2135)=0,IF(SUMIFS($B$2:$B$3564,$A$2:$A$3564,"="&amp;G2135)=0,SUMIFS($B$2:$B$3564,$A$2:$A$3564,"="&amp;H2135),SUMIFS($B$2:$B$3564,$A$2:$A$3564,"="&amp;G2135)),SUMIFS($B$2:$B$3564,$A$2:$A$3564,"="&amp;F2135)),SUMIFS($B$2:$B$3564,$A$2:$A$3564,"="&amp;E2135))</f>
        <v>17.38</v>
      </c>
      <c r="K2135" s="2">
        <f>SUMIFS($J$2:$J$3564,$A$2:$A$3564,"&gt;"&amp;E2135,$A$2:$A$3564,"&lt;="&amp;A2135)</f>
        <v>0</v>
      </c>
      <c r="L2135" s="2">
        <f t="shared" si="269"/>
        <v>0</v>
      </c>
      <c r="M2135" s="2">
        <f t="shared" si="270"/>
        <v>1</v>
      </c>
      <c r="N2135">
        <f t="shared" si="271"/>
        <v>-2.6823765659168615</v>
      </c>
    </row>
    <row r="2136" spans="1:14" x14ac:dyDescent="0.3">
      <c r="A2136" s="1">
        <v>41799</v>
      </c>
      <c r="B2136">
        <v>16.98</v>
      </c>
      <c r="C2136">
        <v>17.760000000000002</v>
      </c>
      <c r="D2136">
        <f t="shared" si="264"/>
        <v>1</v>
      </c>
      <c r="E2136" s="1">
        <f t="shared" si="265"/>
        <v>41792</v>
      </c>
      <c r="F2136" s="1">
        <f t="shared" si="266"/>
        <v>41791</v>
      </c>
      <c r="G2136" s="1">
        <f t="shared" si="267"/>
        <v>41790</v>
      </c>
      <c r="H2136" s="1">
        <f t="shared" si="268"/>
        <v>41789</v>
      </c>
      <c r="I2136" s="2">
        <f>IF(SUMIFS($B$2:$B$3564,$A$2:$A$3564,"="&amp;E2136)=0,IF(SUMIFS($B$2:$B$3564,$A$2:$A$3564,"="&amp;F2136)=0,IF(SUMIFS($B$2:$B$3564,$A$2:$A$3564,"="&amp;G2136)=0,SUMIFS($B$2:$B$3564,$A$2:$A$3564,"="&amp;H2136),SUMIFS($B$2:$B$3564,$A$2:$A$3564,"="&amp;G2136)),SUMIFS($B$2:$B$3564,$A$2:$A$3564,"="&amp;F2136)),SUMIFS($B$2:$B$3564,$A$2:$A$3564,"="&amp;E2136))</f>
        <v>17.18</v>
      </c>
      <c r="K2136" s="2">
        <f>SUMIFS($J$2:$J$3564,$A$2:$A$3564,"&gt;"&amp;E2136,$A$2:$A$3564,"&lt;="&amp;A2136)</f>
        <v>0</v>
      </c>
      <c r="L2136" s="2">
        <f t="shared" si="269"/>
        <v>0</v>
      </c>
      <c r="M2136" s="2">
        <f t="shared" si="270"/>
        <v>1</v>
      </c>
      <c r="N2136">
        <f t="shared" si="271"/>
        <v>-1.1709735672907982</v>
      </c>
    </row>
    <row r="2137" spans="1:14" x14ac:dyDescent="0.3">
      <c r="A2137" s="1">
        <v>41800</v>
      </c>
      <c r="B2137">
        <v>17.760000000000002</v>
      </c>
      <c r="D2137">
        <f t="shared" si="264"/>
        <v>2</v>
      </c>
      <c r="E2137" s="1">
        <f t="shared" si="265"/>
        <v>41793</v>
      </c>
      <c r="F2137" s="1">
        <f t="shared" si="266"/>
        <v>41792</v>
      </c>
      <c r="G2137" s="1">
        <f t="shared" si="267"/>
        <v>41791</v>
      </c>
      <c r="H2137" s="1">
        <f t="shared" si="268"/>
        <v>41790</v>
      </c>
      <c r="I2137" s="2">
        <f>IF(SUMIFS($B$2:$B$3564,$A$2:$A$3564,"="&amp;E2137)=0,IF(SUMIFS($B$2:$B$3564,$A$2:$A$3564,"="&amp;F2137)=0,IF(SUMIFS($B$2:$B$3564,$A$2:$A$3564,"="&amp;G2137)=0,SUMIFS($B$2:$B$3564,$A$2:$A$3564,"="&amp;H2137),SUMIFS($B$2:$B$3564,$A$2:$A$3564,"="&amp;G2137)),SUMIFS($B$2:$B$3564,$A$2:$A$3564,"="&amp;F2137)),SUMIFS($B$2:$B$3564,$A$2:$A$3564,"="&amp;E2137))</f>
        <v>17.190000000000001</v>
      </c>
      <c r="J2137">
        <v>17.760000000000002</v>
      </c>
      <c r="K2137" s="2">
        <f>SUMIFS($J$2:$J$3564,$A$2:$A$3564,"&gt;"&amp;E2137,$A$2:$A$3564,"&lt;="&amp;A2137)</f>
        <v>17.760000000000002</v>
      </c>
      <c r="L2137" s="2">
        <f t="shared" si="269"/>
        <v>16.98</v>
      </c>
      <c r="M2137" s="2">
        <f t="shared" si="270"/>
        <v>0.95608108108108103</v>
      </c>
      <c r="N2137">
        <f t="shared" si="271"/>
        <v>-1.2291638511556624</v>
      </c>
    </row>
    <row r="2138" spans="1:14" x14ac:dyDescent="0.3">
      <c r="A2138" s="1">
        <v>41801</v>
      </c>
      <c r="B2138">
        <v>17.62</v>
      </c>
      <c r="D2138">
        <f t="shared" si="264"/>
        <v>3</v>
      </c>
      <c r="E2138" s="1">
        <f t="shared" si="265"/>
        <v>41794</v>
      </c>
      <c r="F2138" s="1">
        <f t="shared" si="266"/>
        <v>41793</v>
      </c>
      <c r="G2138" s="1">
        <f t="shared" si="267"/>
        <v>41792</v>
      </c>
      <c r="H2138" s="1">
        <f t="shared" si="268"/>
        <v>41791</v>
      </c>
      <c r="I2138" s="2">
        <f>IF(SUMIFS($B$2:$B$3564,$A$2:$A$3564,"="&amp;E2138)=0,IF(SUMIFS($B$2:$B$3564,$A$2:$A$3564,"="&amp;F2138)=0,IF(SUMIFS($B$2:$B$3564,$A$2:$A$3564,"="&amp;G2138)=0,SUMIFS($B$2:$B$3564,$A$2:$A$3564,"="&amp;H2138),SUMIFS($B$2:$B$3564,$A$2:$A$3564,"="&amp;G2138)),SUMIFS($B$2:$B$3564,$A$2:$A$3564,"="&amp;F2138)),SUMIFS($B$2:$B$3564,$A$2:$A$3564,"="&amp;E2138))</f>
        <v>17.04</v>
      </c>
      <c r="K2138" s="2">
        <f>SUMIFS($J$2:$J$3564,$A$2:$A$3564,"&gt;"&amp;E2138,$A$2:$A$3564,"&lt;="&amp;A2138)</f>
        <v>17.760000000000002</v>
      </c>
      <c r="L2138" s="2">
        <f t="shared" si="269"/>
        <v>16.98</v>
      </c>
      <c r="M2138" s="2">
        <f t="shared" si="270"/>
        <v>0.95608108108108103</v>
      </c>
      <c r="N2138">
        <f t="shared" si="271"/>
        <v>-1.1441457573959046</v>
      </c>
    </row>
    <row r="2139" spans="1:14" x14ac:dyDescent="0.3">
      <c r="A2139" s="1">
        <v>41802</v>
      </c>
      <c r="B2139">
        <v>17.510000000000002</v>
      </c>
      <c r="D2139">
        <f t="shared" si="264"/>
        <v>4</v>
      </c>
      <c r="E2139" s="1">
        <f t="shared" si="265"/>
        <v>41795</v>
      </c>
      <c r="F2139" s="1">
        <f t="shared" si="266"/>
        <v>41794</v>
      </c>
      <c r="G2139" s="1">
        <f t="shared" si="267"/>
        <v>41793</v>
      </c>
      <c r="H2139" s="1">
        <f t="shared" si="268"/>
        <v>41792</v>
      </c>
      <c r="I2139" s="2">
        <f>IF(SUMIFS($B$2:$B$3564,$A$2:$A$3564,"="&amp;E2139)=0,IF(SUMIFS($B$2:$B$3564,$A$2:$A$3564,"="&amp;F2139)=0,IF(SUMIFS($B$2:$B$3564,$A$2:$A$3564,"="&amp;G2139)=0,SUMIFS($B$2:$B$3564,$A$2:$A$3564,"="&amp;H2139),SUMIFS($B$2:$B$3564,$A$2:$A$3564,"="&amp;G2139)),SUMIFS($B$2:$B$3564,$A$2:$A$3564,"="&amp;F2139)),SUMIFS($B$2:$B$3564,$A$2:$A$3564,"="&amp;E2139))</f>
        <v>16.829999999999998</v>
      </c>
      <c r="K2139" s="2">
        <f>SUMIFS($J$2:$J$3564,$A$2:$A$3564,"&gt;"&amp;E2139,$A$2:$A$3564,"&lt;="&amp;A2139)</f>
        <v>17.760000000000002</v>
      </c>
      <c r="L2139" s="2">
        <f t="shared" si="269"/>
        <v>16.98</v>
      </c>
      <c r="M2139" s="2">
        <f t="shared" si="270"/>
        <v>0.95608108108108103</v>
      </c>
      <c r="N2139">
        <f t="shared" si="271"/>
        <v>-0.53034185857768101</v>
      </c>
    </row>
    <row r="2140" spans="1:14" x14ac:dyDescent="0.3">
      <c r="A2140" s="1">
        <v>41803</v>
      </c>
      <c r="B2140">
        <v>17.850000000000001</v>
      </c>
      <c r="D2140">
        <f t="shared" si="264"/>
        <v>5</v>
      </c>
      <c r="E2140" s="1">
        <f t="shared" si="265"/>
        <v>41796</v>
      </c>
      <c r="F2140" s="1">
        <f t="shared" si="266"/>
        <v>41795</v>
      </c>
      <c r="G2140" s="1">
        <f t="shared" si="267"/>
        <v>41794</v>
      </c>
      <c r="H2140" s="1">
        <f t="shared" si="268"/>
        <v>41793</v>
      </c>
      <c r="I2140" s="2">
        <f>IF(SUMIFS($B$2:$B$3564,$A$2:$A$3564,"="&amp;E2140)=0,IF(SUMIFS($B$2:$B$3564,$A$2:$A$3564,"="&amp;F2140)=0,IF(SUMIFS($B$2:$B$3564,$A$2:$A$3564,"="&amp;G2140)=0,SUMIFS($B$2:$B$3564,$A$2:$A$3564,"="&amp;H2140),SUMIFS($B$2:$B$3564,$A$2:$A$3564,"="&amp;G2140)),SUMIFS($B$2:$B$3564,$A$2:$A$3564,"="&amp;F2140)),SUMIFS($B$2:$B$3564,$A$2:$A$3564,"="&amp;E2140))</f>
        <v>16.920000000000002</v>
      </c>
      <c r="K2140" s="2">
        <f>SUMIFS($J$2:$J$3564,$A$2:$A$3564,"&gt;"&amp;E2140,$A$2:$A$3564,"&lt;="&amp;A2140)</f>
        <v>17.760000000000002</v>
      </c>
      <c r="L2140" s="2">
        <f t="shared" si="269"/>
        <v>16.98</v>
      </c>
      <c r="M2140" s="2">
        <f t="shared" si="270"/>
        <v>0.95608108108108103</v>
      </c>
      <c r="N2140">
        <f t="shared" si="271"/>
        <v>0.85945973667481002</v>
      </c>
    </row>
    <row r="2141" spans="1:14" x14ac:dyDescent="0.3">
      <c r="A2141" s="1">
        <v>41806</v>
      </c>
      <c r="B2141">
        <v>17.97</v>
      </c>
      <c r="D2141">
        <f t="shared" si="264"/>
        <v>1</v>
      </c>
      <c r="E2141" s="1">
        <f t="shared" si="265"/>
        <v>41799</v>
      </c>
      <c r="F2141" s="1">
        <f t="shared" si="266"/>
        <v>41798</v>
      </c>
      <c r="G2141" s="1">
        <f t="shared" si="267"/>
        <v>41797</v>
      </c>
      <c r="H2141" s="1">
        <f t="shared" si="268"/>
        <v>41796</v>
      </c>
      <c r="I2141" s="2">
        <f>IF(SUMIFS($B$2:$B$3564,$A$2:$A$3564,"="&amp;E2141)=0,IF(SUMIFS($B$2:$B$3564,$A$2:$A$3564,"="&amp;F2141)=0,IF(SUMIFS($B$2:$B$3564,$A$2:$A$3564,"="&amp;G2141)=0,SUMIFS($B$2:$B$3564,$A$2:$A$3564,"="&amp;H2141),SUMIFS($B$2:$B$3564,$A$2:$A$3564,"="&amp;G2141)),SUMIFS($B$2:$B$3564,$A$2:$A$3564,"="&amp;F2141)),SUMIFS($B$2:$B$3564,$A$2:$A$3564,"="&amp;E2141))</f>
        <v>16.98</v>
      </c>
      <c r="K2141" s="2">
        <f>SUMIFS($J$2:$J$3564,$A$2:$A$3564,"&gt;"&amp;E2141,$A$2:$A$3564,"&lt;="&amp;A2141)</f>
        <v>17.760000000000002</v>
      </c>
      <c r="L2141" s="2">
        <f t="shared" si="269"/>
        <v>16.98</v>
      </c>
      <c r="M2141" s="2">
        <f t="shared" si="270"/>
        <v>0.95608108108108103</v>
      </c>
      <c r="N2141">
        <f t="shared" si="271"/>
        <v>1.1754963231443465</v>
      </c>
    </row>
    <row r="2142" spans="1:14" x14ac:dyDescent="0.3">
      <c r="A2142" s="1">
        <v>41807</v>
      </c>
      <c r="B2142">
        <v>17.91</v>
      </c>
      <c r="D2142">
        <f t="shared" si="264"/>
        <v>2</v>
      </c>
      <c r="E2142" s="1">
        <f t="shared" si="265"/>
        <v>41800</v>
      </c>
      <c r="F2142" s="1">
        <f t="shared" si="266"/>
        <v>41799</v>
      </c>
      <c r="G2142" s="1">
        <f t="shared" si="267"/>
        <v>41798</v>
      </c>
      <c r="H2142" s="1">
        <f t="shared" si="268"/>
        <v>41797</v>
      </c>
      <c r="I2142" s="2">
        <f>IF(SUMIFS($B$2:$B$3564,$A$2:$A$3564,"="&amp;E2142)=0,IF(SUMIFS($B$2:$B$3564,$A$2:$A$3564,"="&amp;F2142)=0,IF(SUMIFS($B$2:$B$3564,$A$2:$A$3564,"="&amp;G2142)=0,SUMIFS($B$2:$B$3564,$A$2:$A$3564,"="&amp;H2142),SUMIFS($B$2:$B$3564,$A$2:$A$3564,"="&amp;G2142)),SUMIFS($B$2:$B$3564,$A$2:$A$3564,"="&amp;F2142)),SUMIFS($B$2:$B$3564,$A$2:$A$3564,"="&amp;E2142))</f>
        <v>17.760000000000002</v>
      </c>
      <c r="K2142" s="2">
        <f>SUMIFS($J$2:$J$3564,$A$2:$A$3564,"&gt;"&amp;E2142,$A$2:$A$3564,"&lt;="&amp;A2142)</f>
        <v>0</v>
      </c>
      <c r="L2142" s="2">
        <f t="shared" si="269"/>
        <v>0</v>
      </c>
      <c r="M2142" s="2">
        <f t="shared" si="270"/>
        <v>1</v>
      </c>
      <c r="N2142">
        <f t="shared" si="271"/>
        <v>0.8410478508596293</v>
      </c>
    </row>
    <row r="2143" spans="1:14" x14ac:dyDescent="0.3">
      <c r="A2143" s="1">
        <v>41808</v>
      </c>
      <c r="B2143">
        <v>18.350000000000001</v>
      </c>
      <c r="D2143">
        <f t="shared" si="264"/>
        <v>3</v>
      </c>
      <c r="E2143" s="1">
        <f t="shared" si="265"/>
        <v>41801</v>
      </c>
      <c r="F2143" s="1">
        <f t="shared" si="266"/>
        <v>41800</v>
      </c>
      <c r="G2143" s="1">
        <f t="shared" si="267"/>
        <v>41799</v>
      </c>
      <c r="H2143" s="1">
        <f t="shared" si="268"/>
        <v>41798</v>
      </c>
      <c r="I2143" s="2">
        <f>IF(SUMIFS($B$2:$B$3564,$A$2:$A$3564,"="&amp;E2143)=0,IF(SUMIFS($B$2:$B$3564,$A$2:$A$3564,"="&amp;F2143)=0,IF(SUMIFS($B$2:$B$3564,$A$2:$A$3564,"="&amp;G2143)=0,SUMIFS($B$2:$B$3564,$A$2:$A$3564,"="&amp;H2143),SUMIFS($B$2:$B$3564,$A$2:$A$3564,"="&amp;G2143)),SUMIFS($B$2:$B$3564,$A$2:$A$3564,"="&amp;F2143)),SUMIFS($B$2:$B$3564,$A$2:$A$3564,"="&amp;E2143))</f>
        <v>17.62</v>
      </c>
      <c r="K2143" s="2">
        <f>SUMIFS($J$2:$J$3564,$A$2:$A$3564,"&gt;"&amp;E2143,$A$2:$A$3564,"&lt;="&amp;A2143)</f>
        <v>0</v>
      </c>
      <c r="L2143" s="2">
        <f t="shared" si="269"/>
        <v>0</v>
      </c>
      <c r="M2143" s="2">
        <f t="shared" si="270"/>
        <v>1</v>
      </c>
      <c r="N2143">
        <f t="shared" si="271"/>
        <v>4.0594953992545948</v>
      </c>
    </row>
    <row r="2144" spans="1:14" x14ac:dyDescent="0.3">
      <c r="A2144" s="1">
        <v>41809</v>
      </c>
      <c r="B2144">
        <v>18.690000000000001</v>
      </c>
      <c r="D2144">
        <f t="shared" si="264"/>
        <v>4</v>
      </c>
      <c r="E2144" s="1">
        <f t="shared" si="265"/>
        <v>41802</v>
      </c>
      <c r="F2144" s="1">
        <f t="shared" si="266"/>
        <v>41801</v>
      </c>
      <c r="G2144" s="1">
        <f t="shared" si="267"/>
        <v>41800</v>
      </c>
      <c r="H2144" s="1">
        <f t="shared" si="268"/>
        <v>41799</v>
      </c>
      <c r="I2144" s="2">
        <f>IF(SUMIFS($B$2:$B$3564,$A$2:$A$3564,"="&amp;E2144)=0,IF(SUMIFS($B$2:$B$3564,$A$2:$A$3564,"="&amp;F2144)=0,IF(SUMIFS($B$2:$B$3564,$A$2:$A$3564,"="&amp;G2144)=0,SUMIFS($B$2:$B$3564,$A$2:$A$3564,"="&amp;H2144),SUMIFS($B$2:$B$3564,$A$2:$A$3564,"="&amp;G2144)),SUMIFS($B$2:$B$3564,$A$2:$A$3564,"="&amp;F2144)),SUMIFS($B$2:$B$3564,$A$2:$A$3564,"="&amp;E2144))</f>
        <v>17.510000000000002</v>
      </c>
      <c r="K2144" s="2">
        <f>SUMIFS($J$2:$J$3564,$A$2:$A$3564,"&gt;"&amp;E2144,$A$2:$A$3564,"&lt;="&amp;A2144)</f>
        <v>0</v>
      </c>
      <c r="L2144" s="2">
        <f t="shared" si="269"/>
        <v>0</v>
      </c>
      <c r="M2144" s="2">
        <f t="shared" si="270"/>
        <v>1</v>
      </c>
      <c r="N2144">
        <f t="shared" si="271"/>
        <v>6.5216475169710924</v>
      </c>
    </row>
    <row r="2145" spans="1:14" x14ac:dyDescent="0.3">
      <c r="A2145" s="1">
        <v>41810</v>
      </c>
      <c r="B2145">
        <v>18.75</v>
      </c>
      <c r="D2145">
        <f t="shared" si="264"/>
        <v>5</v>
      </c>
      <c r="E2145" s="1">
        <f t="shared" si="265"/>
        <v>41803</v>
      </c>
      <c r="F2145" s="1">
        <f t="shared" si="266"/>
        <v>41802</v>
      </c>
      <c r="G2145" s="1">
        <f t="shared" si="267"/>
        <v>41801</v>
      </c>
      <c r="H2145" s="1">
        <f t="shared" si="268"/>
        <v>41800</v>
      </c>
      <c r="I2145" s="2">
        <f>IF(SUMIFS($B$2:$B$3564,$A$2:$A$3564,"="&amp;E2145)=0,IF(SUMIFS($B$2:$B$3564,$A$2:$A$3564,"="&amp;F2145)=0,IF(SUMIFS($B$2:$B$3564,$A$2:$A$3564,"="&amp;G2145)=0,SUMIFS($B$2:$B$3564,$A$2:$A$3564,"="&amp;H2145),SUMIFS($B$2:$B$3564,$A$2:$A$3564,"="&amp;G2145)),SUMIFS($B$2:$B$3564,$A$2:$A$3564,"="&amp;F2145)),SUMIFS($B$2:$B$3564,$A$2:$A$3564,"="&amp;E2145))</f>
        <v>17.850000000000001</v>
      </c>
      <c r="K2145" s="2">
        <f>SUMIFS($J$2:$J$3564,$A$2:$A$3564,"&gt;"&amp;E2145,$A$2:$A$3564,"&lt;="&amp;A2145)</f>
        <v>0</v>
      </c>
      <c r="L2145" s="2">
        <f t="shared" si="269"/>
        <v>0</v>
      </c>
      <c r="M2145" s="2">
        <f t="shared" si="270"/>
        <v>1</v>
      </c>
      <c r="N2145">
        <f t="shared" si="271"/>
        <v>4.9190244190771564</v>
      </c>
    </row>
    <row r="2146" spans="1:14" x14ac:dyDescent="0.3">
      <c r="A2146" s="1">
        <v>41813</v>
      </c>
      <c r="B2146">
        <v>18.71</v>
      </c>
      <c r="D2146">
        <f t="shared" si="264"/>
        <v>1</v>
      </c>
      <c r="E2146" s="1">
        <f t="shared" si="265"/>
        <v>41806</v>
      </c>
      <c r="F2146" s="1">
        <f t="shared" si="266"/>
        <v>41805</v>
      </c>
      <c r="G2146" s="1">
        <f t="shared" si="267"/>
        <v>41804</v>
      </c>
      <c r="H2146" s="1">
        <f t="shared" si="268"/>
        <v>41803</v>
      </c>
      <c r="I2146" s="2">
        <f>IF(SUMIFS($B$2:$B$3564,$A$2:$A$3564,"="&amp;E2146)=0,IF(SUMIFS($B$2:$B$3564,$A$2:$A$3564,"="&amp;F2146)=0,IF(SUMIFS($B$2:$B$3564,$A$2:$A$3564,"="&amp;G2146)=0,SUMIFS($B$2:$B$3564,$A$2:$A$3564,"="&amp;H2146),SUMIFS($B$2:$B$3564,$A$2:$A$3564,"="&amp;G2146)),SUMIFS($B$2:$B$3564,$A$2:$A$3564,"="&amp;F2146)),SUMIFS($B$2:$B$3564,$A$2:$A$3564,"="&amp;E2146))</f>
        <v>17.97</v>
      </c>
      <c r="K2146" s="2">
        <f>SUMIFS($J$2:$J$3564,$A$2:$A$3564,"&gt;"&amp;E2146,$A$2:$A$3564,"&lt;="&amp;A2146)</f>
        <v>0</v>
      </c>
      <c r="L2146" s="2">
        <f t="shared" si="269"/>
        <v>0</v>
      </c>
      <c r="M2146" s="2">
        <f t="shared" si="270"/>
        <v>1</v>
      </c>
      <c r="N2146">
        <f t="shared" si="271"/>
        <v>4.0354439490530778</v>
      </c>
    </row>
    <row r="2147" spans="1:14" x14ac:dyDescent="0.3">
      <c r="A2147" s="1">
        <v>41814</v>
      </c>
      <c r="B2147">
        <v>18.690000000000001</v>
      </c>
      <c r="D2147">
        <f t="shared" si="264"/>
        <v>2</v>
      </c>
      <c r="E2147" s="1">
        <f t="shared" si="265"/>
        <v>41807</v>
      </c>
      <c r="F2147" s="1">
        <f t="shared" si="266"/>
        <v>41806</v>
      </c>
      <c r="G2147" s="1">
        <f t="shared" si="267"/>
        <v>41805</v>
      </c>
      <c r="H2147" s="1">
        <f t="shared" si="268"/>
        <v>41804</v>
      </c>
      <c r="I2147" s="2">
        <f>IF(SUMIFS($B$2:$B$3564,$A$2:$A$3564,"="&amp;E2147)=0,IF(SUMIFS($B$2:$B$3564,$A$2:$A$3564,"="&amp;F2147)=0,IF(SUMIFS($B$2:$B$3564,$A$2:$A$3564,"="&amp;G2147)=0,SUMIFS($B$2:$B$3564,$A$2:$A$3564,"="&amp;H2147),SUMIFS($B$2:$B$3564,$A$2:$A$3564,"="&amp;G2147)),SUMIFS($B$2:$B$3564,$A$2:$A$3564,"="&amp;F2147)),SUMIFS($B$2:$B$3564,$A$2:$A$3564,"="&amp;E2147))</f>
        <v>17.91</v>
      </c>
      <c r="K2147" s="2">
        <f>SUMIFS($J$2:$J$3564,$A$2:$A$3564,"&gt;"&amp;E2147,$A$2:$A$3564,"&lt;="&amp;A2147)</f>
        <v>0</v>
      </c>
      <c r="L2147" s="2">
        <f t="shared" si="269"/>
        <v>0</v>
      </c>
      <c r="M2147" s="2">
        <f t="shared" si="270"/>
        <v>1</v>
      </c>
      <c r="N2147">
        <f t="shared" si="271"/>
        <v>4.2629405394851094</v>
      </c>
    </row>
    <row r="2148" spans="1:14" x14ac:dyDescent="0.3">
      <c r="A2148" s="1">
        <v>41815</v>
      </c>
      <c r="B2148">
        <v>18.61</v>
      </c>
      <c r="D2148">
        <f t="shared" si="264"/>
        <v>3</v>
      </c>
      <c r="E2148" s="1">
        <f t="shared" si="265"/>
        <v>41808</v>
      </c>
      <c r="F2148" s="1">
        <f t="shared" si="266"/>
        <v>41807</v>
      </c>
      <c r="G2148" s="1">
        <f t="shared" si="267"/>
        <v>41806</v>
      </c>
      <c r="H2148" s="1">
        <f t="shared" si="268"/>
        <v>41805</v>
      </c>
      <c r="I2148" s="2">
        <f>IF(SUMIFS($B$2:$B$3564,$A$2:$A$3564,"="&amp;E2148)=0,IF(SUMIFS($B$2:$B$3564,$A$2:$A$3564,"="&amp;F2148)=0,IF(SUMIFS($B$2:$B$3564,$A$2:$A$3564,"="&amp;G2148)=0,SUMIFS($B$2:$B$3564,$A$2:$A$3564,"="&amp;H2148),SUMIFS($B$2:$B$3564,$A$2:$A$3564,"="&amp;G2148)),SUMIFS($B$2:$B$3564,$A$2:$A$3564,"="&amp;F2148)),SUMIFS($B$2:$B$3564,$A$2:$A$3564,"="&amp;E2148))</f>
        <v>18.350000000000001</v>
      </c>
      <c r="K2148" s="2">
        <f>SUMIFS($J$2:$J$3564,$A$2:$A$3564,"&gt;"&amp;E2148,$A$2:$A$3564,"&lt;="&amp;A2148)</f>
        <v>0</v>
      </c>
      <c r="L2148" s="2">
        <f t="shared" si="269"/>
        <v>0</v>
      </c>
      <c r="M2148" s="2">
        <f t="shared" si="270"/>
        <v>1</v>
      </c>
      <c r="N2148">
        <f t="shared" si="271"/>
        <v>1.4069496153580099</v>
      </c>
    </row>
    <row r="2149" spans="1:14" x14ac:dyDescent="0.3">
      <c r="A2149" s="1">
        <v>41816</v>
      </c>
      <c r="B2149">
        <v>18.73</v>
      </c>
      <c r="D2149">
        <f t="shared" si="264"/>
        <v>4</v>
      </c>
      <c r="E2149" s="1">
        <f t="shared" si="265"/>
        <v>41809</v>
      </c>
      <c r="F2149" s="1">
        <f t="shared" si="266"/>
        <v>41808</v>
      </c>
      <c r="G2149" s="1">
        <f t="shared" si="267"/>
        <v>41807</v>
      </c>
      <c r="H2149" s="1">
        <f t="shared" si="268"/>
        <v>41806</v>
      </c>
      <c r="I2149" s="2">
        <f>IF(SUMIFS($B$2:$B$3564,$A$2:$A$3564,"="&amp;E2149)=0,IF(SUMIFS($B$2:$B$3564,$A$2:$A$3564,"="&amp;F2149)=0,IF(SUMIFS($B$2:$B$3564,$A$2:$A$3564,"="&amp;G2149)=0,SUMIFS($B$2:$B$3564,$A$2:$A$3564,"="&amp;H2149),SUMIFS($B$2:$B$3564,$A$2:$A$3564,"="&amp;G2149)),SUMIFS($B$2:$B$3564,$A$2:$A$3564,"="&amp;F2149)),SUMIFS($B$2:$B$3564,$A$2:$A$3564,"="&amp;E2149))</f>
        <v>18.690000000000001</v>
      </c>
      <c r="K2149" s="2">
        <f>SUMIFS($J$2:$J$3564,$A$2:$A$3564,"&gt;"&amp;E2149,$A$2:$A$3564,"&lt;="&amp;A2149)</f>
        <v>0</v>
      </c>
      <c r="L2149" s="2">
        <f t="shared" si="269"/>
        <v>0</v>
      </c>
      <c r="M2149" s="2">
        <f t="shared" si="270"/>
        <v>1</v>
      </c>
      <c r="N2149">
        <f t="shared" si="271"/>
        <v>0.21378949885255885</v>
      </c>
    </row>
    <row r="2150" spans="1:14" x14ac:dyDescent="0.3">
      <c r="A2150" s="1">
        <v>41817</v>
      </c>
      <c r="B2150">
        <v>18.32</v>
      </c>
      <c r="D2150">
        <f t="shared" si="264"/>
        <v>5</v>
      </c>
      <c r="E2150" s="1">
        <f t="shared" si="265"/>
        <v>41810</v>
      </c>
      <c r="F2150" s="1">
        <f t="shared" si="266"/>
        <v>41809</v>
      </c>
      <c r="G2150" s="1">
        <f t="shared" si="267"/>
        <v>41808</v>
      </c>
      <c r="H2150" s="1">
        <f t="shared" si="268"/>
        <v>41807</v>
      </c>
      <c r="I2150" s="2">
        <f>IF(SUMIFS($B$2:$B$3564,$A$2:$A$3564,"="&amp;E2150)=0,IF(SUMIFS($B$2:$B$3564,$A$2:$A$3564,"="&amp;F2150)=0,IF(SUMIFS($B$2:$B$3564,$A$2:$A$3564,"="&amp;G2150)=0,SUMIFS($B$2:$B$3564,$A$2:$A$3564,"="&amp;H2150),SUMIFS($B$2:$B$3564,$A$2:$A$3564,"="&amp;G2150)),SUMIFS($B$2:$B$3564,$A$2:$A$3564,"="&amp;F2150)),SUMIFS($B$2:$B$3564,$A$2:$A$3564,"="&amp;E2150))</f>
        <v>18.75</v>
      </c>
      <c r="K2150" s="2">
        <f>SUMIFS($J$2:$J$3564,$A$2:$A$3564,"&gt;"&amp;E2150,$A$2:$A$3564,"&lt;="&amp;A2150)</f>
        <v>0</v>
      </c>
      <c r="L2150" s="2">
        <f t="shared" si="269"/>
        <v>0</v>
      </c>
      <c r="M2150" s="2">
        <f t="shared" si="270"/>
        <v>1</v>
      </c>
      <c r="N2150">
        <f t="shared" si="271"/>
        <v>-2.3200393170435643</v>
      </c>
    </row>
    <row r="2151" spans="1:14" x14ac:dyDescent="0.3">
      <c r="A2151" s="1">
        <v>41820</v>
      </c>
      <c r="B2151">
        <v>18.010000000000002</v>
      </c>
      <c r="D2151">
        <f t="shared" si="264"/>
        <v>1</v>
      </c>
      <c r="E2151" s="1">
        <f t="shared" si="265"/>
        <v>41813</v>
      </c>
      <c r="F2151" s="1">
        <f t="shared" si="266"/>
        <v>41812</v>
      </c>
      <c r="G2151" s="1">
        <f t="shared" si="267"/>
        <v>41811</v>
      </c>
      <c r="H2151" s="1">
        <f t="shared" si="268"/>
        <v>41810</v>
      </c>
      <c r="I2151" s="2">
        <f>IF(SUMIFS($B$2:$B$3564,$A$2:$A$3564,"="&amp;E2151)=0,IF(SUMIFS($B$2:$B$3564,$A$2:$A$3564,"="&amp;F2151)=0,IF(SUMIFS($B$2:$B$3564,$A$2:$A$3564,"="&amp;G2151)=0,SUMIFS($B$2:$B$3564,$A$2:$A$3564,"="&amp;H2151),SUMIFS($B$2:$B$3564,$A$2:$A$3564,"="&amp;G2151)),SUMIFS($B$2:$B$3564,$A$2:$A$3564,"="&amp;F2151)),SUMIFS($B$2:$B$3564,$A$2:$A$3564,"="&amp;E2151))</f>
        <v>18.71</v>
      </c>
      <c r="K2151" s="2">
        <f>SUMIFS($J$2:$J$3564,$A$2:$A$3564,"&gt;"&amp;E2151,$A$2:$A$3564,"&lt;="&amp;A2151)</f>
        <v>0</v>
      </c>
      <c r="L2151" s="2">
        <f t="shared" si="269"/>
        <v>0</v>
      </c>
      <c r="M2151" s="2">
        <f t="shared" si="270"/>
        <v>1</v>
      </c>
      <c r="N2151">
        <f t="shared" si="271"/>
        <v>-3.8130981098133474</v>
      </c>
    </row>
    <row r="2152" spans="1:14" x14ac:dyDescent="0.3">
      <c r="A2152" s="1">
        <v>41821</v>
      </c>
      <c r="B2152">
        <v>17.8</v>
      </c>
      <c r="D2152">
        <f t="shared" si="264"/>
        <v>2</v>
      </c>
      <c r="E2152" s="1">
        <f t="shared" si="265"/>
        <v>41814</v>
      </c>
      <c r="F2152" s="1">
        <f t="shared" si="266"/>
        <v>41813</v>
      </c>
      <c r="G2152" s="1">
        <f t="shared" si="267"/>
        <v>41812</v>
      </c>
      <c r="H2152" s="1">
        <f t="shared" si="268"/>
        <v>41811</v>
      </c>
      <c r="I2152" s="2">
        <f>IF(SUMIFS($B$2:$B$3564,$A$2:$A$3564,"="&amp;E2152)=0,IF(SUMIFS($B$2:$B$3564,$A$2:$A$3564,"="&amp;F2152)=0,IF(SUMIFS($B$2:$B$3564,$A$2:$A$3564,"="&amp;G2152)=0,SUMIFS($B$2:$B$3564,$A$2:$A$3564,"="&amp;H2152),SUMIFS($B$2:$B$3564,$A$2:$A$3564,"="&amp;G2152)),SUMIFS($B$2:$B$3564,$A$2:$A$3564,"="&amp;F2152)),SUMIFS($B$2:$B$3564,$A$2:$A$3564,"="&amp;E2152))</f>
        <v>18.690000000000001</v>
      </c>
      <c r="K2152" s="2">
        <f>SUMIFS($J$2:$J$3564,$A$2:$A$3564,"&gt;"&amp;E2152,$A$2:$A$3564,"&lt;="&amp;A2152)</f>
        <v>0</v>
      </c>
      <c r="L2152" s="2">
        <f t="shared" si="269"/>
        <v>0</v>
      </c>
      <c r="M2152" s="2">
        <f t="shared" si="270"/>
        <v>1</v>
      </c>
      <c r="N2152">
        <f t="shared" si="271"/>
        <v>-4.8790164169432053</v>
      </c>
    </row>
    <row r="2153" spans="1:14" x14ac:dyDescent="0.3">
      <c r="A2153" s="1">
        <v>41822</v>
      </c>
      <c r="B2153">
        <v>17.87</v>
      </c>
      <c r="D2153">
        <f t="shared" si="264"/>
        <v>3</v>
      </c>
      <c r="E2153" s="1">
        <f t="shared" si="265"/>
        <v>41815</v>
      </c>
      <c r="F2153" s="1">
        <f t="shared" si="266"/>
        <v>41814</v>
      </c>
      <c r="G2153" s="1">
        <f t="shared" si="267"/>
        <v>41813</v>
      </c>
      <c r="H2153" s="1">
        <f t="shared" si="268"/>
        <v>41812</v>
      </c>
      <c r="I2153" s="2">
        <f>IF(SUMIFS($B$2:$B$3564,$A$2:$A$3564,"="&amp;E2153)=0,IF(SUMIFS($B$2:$B$3564,$A$2:$A$3564,"="&amp;F2153)=0,IF(SUMIFS($B$2:$B$3564,$A$2:$A$3564,"="&amp;G2153)=0,SUMIFS($B$2:$B$3564,$A$2:$A$3564,"="&amp;H2153),SUMIFS($B$2:$B$3564,$A$2:$A$3564,"="&amp;G2153)),SUMIFS($B$2:$B$3564,$A$2:$A$3564,"="&amp;F2153)),SUMIFS($B$2:$B$3564,$A$2:$A$3564,"="&amp;E2153))</f>
        <v>18.61</v>
      </c>
      <c r="K2153" s="2">
        <f>SUMIFS($J$2:$J$3564,$A$2:$A$3564,"&gt;"&amp;E2153,$A$2:$A$3564,"&lt;="&amp;A2153)</f>
        <v>0</v>
      </c>
      <c r="L2153" s="2">
        <f t="shared" si="269"/>
        <v>0</v>
      </c>
      <c r="M2153" s="2">
        <f t="shared" si="270"/>
        <v>1</v>
      </c>
      <c r="N2153">
        <f t="shared" si="271"/>
        <v>-4.0575741482822618</v>
      </c>
    </row>
    <row r="2154" spans="1:14" x14ac:dyDescent="0.3">
      <c r="A2154" s="1">
        <v>41823</v>
      </c>
      <c r="B2154">
        <v>17.809999999999999</v>
      </c>
      <c r="D2154">
        <f t="shared" si="264"/>
        <v>4</v>
      </c>
      <c r="E2154" s="1">
        <f t="shared" si="265"/>
        <v>41816</v>
      </c>
      <c r="F2154" s="1">
        <f t="shared" si="266"/>
        <v>41815</v>
      </c>
      <c r="G2154" s="1">
        <f t="shared" si="267"/>
        <v>41814</v>
      </c>
      <c r="H2154" s="1">
        <f t="shared" si="268"/>
        <v>41813</v>
      </c>
      <c r="I2154" s="2">
        <f>IF(SUMIFS($B$2:$B$3564,$A$2:$A$3564,"="&amp;E2154)=0,IF(SUMIFS($B$2:$B$3564,$A$2:$A$3564,"="&amp;F2154)=0,IF(SUMIFS($B$2:$B$3564,$A$2:$A$3564,"="&amp;G2154)=0,SUMIFS($B$2:$B$3564,$A$2:$A$3564,"="&amp;H2154),SUMIFS($B$2:$B$3564,$A$2:$A$3564,"="&amp;G2154)),SUMIFS($B$2:$B$3564,$A$2:$A$3564,"="&amp;F2154)),SUMIFS($B$2:$B$3564,$A$2:$A$3564,"="&amp;E2154))</f>
        <v>18.73</v>
      </c>
      <c r="K2154" s="2">
        <f>SUMIFS($J$2:$J$3564,$A$2:$A$3564,"&gt;"&amp;E2154,$A$2:$A$3564,"&lt;="&amp;A2154)</f>
        <v>0</v>
      </c>
      <c r="L2154" s="2">
        <f t="shared" si="269"/>
        <v>0</v>
      </c>
      <c r="M2154" s="2">
        <f t="shared" si="270"/>
        <v>1</v>
      </c>
      <c r="N2154">
        <f t="shared" si="271"/>
        <v>-5.036641915442698</v>
      </c>
    </row>
    <row r="2155" spans="1:14" x14ac:dyDescent="0.3">
      <c r="A2155" s="1">
        <v>41827</v>
      </c>
      <c r="B2155">
        <v>17.510000000000002</v>
      </c>
      <c r="D2155">
        <f t="shared" si="264"/>
        <v>1</v>
      </c>
      <c r="E2155" s="1">
        <f t="shared" si="265"/>
        <v>41820</v>
      </c>
      <c r="F2155" s="1">
        <f t="shared" si="266"/>
        <v>41819</v>
      </c>
      <c r="G2155" s="1">
        <f t="shared" si="267"/>
        <v>41818</v>
      </c>
      <c r="H2155" s="1">
        <f t="shared" si="268"/>
        <v>41817</v>
      </c>
      <c r="I2155" s="2">
        <f>IF(SUMIFS($B$2:$B$3564,$A$2:$A$3564,"="&amp;E2155)=0,IF(SUMIFS($B$2:$B$3564,$A$2:$A$3564,"="&amp;F2155)=0,IF(SUMIFS($B$2:$B$3564,$A$2:$A$3564,"="&amp;G2155)=0,SUMIFS($B$2:$B$3564,$A$2:$A$3564,"="&amp;H2155),SUMIFS($B$2:$B$3564,$A$2:$A$3564,"="&amp;G2155)),SUMIFS($B$2:$B$3564,$A$2:$A$3564,"="&amp;F2155)),SUMIFS($B$2:$B$3564,$A$2:$A$3564,"="&amp;E2155))</f>
        <v>18.010000000000002</v>
      </c>
      <c r="K2155" s="2">
        <f>SUMIFS($J$2:$J$3564,$A$2:$A$3564,"&gt;"&amp;E2155,$A$2:$A$3564,"&lt;="&amp;A2155)</f>
        <v>0</v>
      </c>
      <c r="L2155" s="2">
        <f t="shared" si="269"/>
        <v>0</v>
      </c>
      <c r="M2155" s="2">
        <f t="shared" si="270"/>
        <v>1</v>
      </c>
      <c r="N2155">
        <f t="shared" si="271"/>
        <v>-2.8155012890104203</v>
      </c>
    </row>
    <row r="2156" spans="1:14" x14ac:dyDescent="0.3">
      <c r="A2156" s="1">
        <v>41828</v>
      </c>
      <c r="B2156">
        <v>17.68</v>
      </c>
      <c r="D2156">
        <f t="shared" si="264"/>
        <v>2</v>
      </c>
      <c r="E2156" s="1">
        <f t="shared" si="265"/>
        <v>41821</v>
      </c>
      <c r="F2156" s="1">
        <f t="shared" si="266"/>
        <v>41820</v>
      </c>
      <c r="G2156" s="1">
        <f t="shared" si="267"/>
        <v>41819</v>
      </c>
      <c r="H2156" s="1">
        <f t="shared" si="268"/>
        <v>41818</v>
      </c>
      <c r="I2156" s="2">
        <f>IF(SUMIFS($B$2:$B$3564,$A$2:$A$3564,"="&amp;E2156)=0,IF(SUMIFS($B$2:$B$3564,$A$2:$A$3564,"="&amp;F2156)=0,IF(SUMIFS($B$2:$B$3564,$A$2:$A$3564,"="&amp;G2156)=0,SUMIFS($B$2:$B$3564,$A$2:$A$3564,"="&amp;H2156),SUMIFS($B$2:$B$3564,$A$2:$A$3564,"="&amp;G2156)),SUMIFS($B$2:$B$3564,$A$2:$A$3564,"="&amp;F2156)),SUMIFS($B$2:$B$3564,$A$2:$A$3564,"="&amp;E2156))</f>
        <v>17.8</v>
      </c>
      <c r="K2156" s="2">
        <f>SUMIFS($J$2:$J$3564,$A$2:$A$3564,"&gt;"&amp;E2156,$A$2:$A$3564,"&lt;="&amp;A2156)</f>
        <v>0</v>
      </c>
      <c r="L2156" s="2">
        <f t="shared" si="269"/>
        <v>0</v>
      </c>
      <c r="M2156" s="2">
        <f t="shared" si="270"/>
        <v>1</v>
      </c>
      <c r="N2156">
        <f t="shared" si="271"/>
        <v>-0.67644000885421485</v>
      </c>
    </row>
    <row r="2157" spans="1:14" x14ac:dyDescent="0.3">
      <c r="A2157" s="1">
        <v>41829</v>
      </c>
      <c r="B2157">
        <v>17.420000000000002</v>
      </c>
      <c r="D2157">
        <f t="shared" si="264"/>
        <v>3</v>
      </c>
      <c r="E2157" s="1">
        <f t="shared" si="265"/>
        <v>41822</v>
      </c>
      <c r="F2157" s="1">
        <f t="shared" si="266"/>
        <v>41821</v>
      </c>
      <c r="G2157" s="1">
        <f t="shared" si="267"/>
        <v>41820</v>
      </c>
      <c r="H2157" s="1">
        <f t="shared" si="268"/>
        <v>41819</v>
      </c>
      <c r="I2157" s="2">
        <f>IF(SUMIFS($B$2:$B$3564,$A$2:$A$3564,"="&amp;E2157)=0,IF(SUMIFS($B$2:$B$3564,$A$2:$A$3564,"="&amp;F2157)=0,IF(SUMIFS($B$2:$B$3564,$A$2:$A$3564,"="&amp;G2157)=0,SUMIFS($B$2:$B$3564,$A$2:$A$3564,"="&amp;H2157),SUMIFS($B$2:$B$3564,$A$2:$A$3564,"="&amp;G2157)),SUMIFS($B$2:$B$3564,$A$2:$A$3564,"="&amp;F2157)),SUMIFS($B$2:$B$3564,$A$2:$A$3564,"="&amp;E2157))</f>
        <v>17.87</v>
      </c>
      <c r="K2157" s="2">
        <f>SUMIFS($J$2:$J$3564,$A$2:$A$3564,"&gt;"&amp;E2157,$A$2:$A$3564,"&lt;="&amp;A2157)</f>
        <v>0</v>
      </c>
      <c r="L2157" s="2">
        <f t="shared" si="269"/>
        <v>0</v>
      </c>
      <c r="M2157" s="2">
        <f t="shared" si="270"/>
        <v>1</v>
      </c>
      <c r="N2157">
        <f t="shared" si="271"/>
        <v>-2.5504357746979895</v>
      </c>
    </row>
    <row r="2158" spans="1:14" x14ac:dyDescent="0.3">
      <c r="A2158" s="1">
        <v>41830</v>
      </c>
      <c r="B2158">
        <v>17.29</v>
      </c>
      <c r="D2158">
        <f t="shared" si="264"/>
        <v>4</v>
      </c>
      <c r="E2158" s="1">
        <f t="shared" si="265"/>
        <v>41823</v>
      </c>
      <c r="F2158" s="1">
        <f t="shared" si="266"/>
        <v>41822</v>
      </c>
      <c r="G2158" s="1">
        <f t="shared" si="267"/>
        <v>41821</v>
      </c>
      <c r="H2158" s="1">
        <f t="shared" si="268"/>
        <v>41820</v>
      </c>
      <c r="I2158" s="2">
        <f>IF(SUMIFS($B$2:$B$3564,$A$2:$A$3564,"="&amp;E2158)=0,IF(SUMIFS($B$2:$B$3564,$A$2:$A$3564,"="&amp;F2158)=0,IF(SUMIFS($B$2:$B$3564,$A$2:$A$3564,"="&amp;G2158)=0,SUMIFS($B$2:$B$3564,$A$2:$A$3564,"="&amp;H2158),SUMIFS($B$2:$B$3564,$A$2:$A$3564,"="&amp;G2158)),SUMIFS($B$2:$B$3564,$A$2:$A$3564,"="&amp;F2158)),SUMIFS($B$2:$B$3564,$A$2:$A$3564,"="&amp;E2158))</f>
        <v>17.809999999999999</v>
      </c>
      <c r="K2158" s="2">
        <f>SUMIFS($J$2:$J$3564,$A$2:$A$3564,"&gt;"&amp;E2158,$A$2:$A$3564,"&lt;="&amp;A2158)</f>
        <v>0</v>
      </c>
      <c r="L2158" s="2">
        <f t="shared" si="269"/>
        <v>0</v>
      </c>
      <c r="M2158" s="2">
        <f t="shared" si="270"/>
        <v>1</v>
      </c>
      <c r="N2158">
        <f t="shared" si="271"/>
        <v>-2.9631797606371113</v>
      </c>
    </row>
    <row r="2159" spans="1:14" x14ac:dyDescent="0.3">
      <c r="A2159" s="1">
        <v>41831</v>
      </c>
      <c r="B2159">
        <v>17.07</v>
      </c>
      <c r="D2159">
        <f t="shared" si="264"/>
        <v>5</v>
      </c>
      <c r="E2159" s="1">
        <f t="shared" si="265"/>
        <v>41824</v>
      </c>
      <c r="F2159" s="1">
        <f t="shared" si="266"/>
        <v>41823</v>
      </c>
      <c r="G2159" s="1">
        <f t="shared" si="267"/>
        <v>41822</v>
      </c>
      <c r="H2159" s="1">
        <f t="shared" si="268"/>
        <v>41821</v>
      </c>
      <c r="I2159" s="2">
        <f>IF(SUMIFS($B$2:$B$3564,$A$2:$A$3564,"="&amp;E2159)=0,IF(SUMIFS($B$2:$B$3564,$A$2:$A$3564,"="&amp;F2159)=0,IF(SUMIFS($B$2:$B$3564,$A$2:$A$3564,"="&amp;G2159)=0,SUMIFS($B$2:$B$3564,$A$2:$A$3564,"="&amp;H2159),SUMIFS($B$2:$B$3564,$A$2:$A$3564,"="&amp;G2159)),SUMIFS($B$2:$B$3564,$A$2:$A$3564,"="&amp;F2159)),SUMIFS($B$2:$B$3564,$A$2:$A$3564,"="&amp;E2159))</f>
        <v>17.809999999999999</v>
      </c>
      <c r="K2159" s="2">
        <f>SUMIFS($J$2:$J$3564,$A$2:$A$3564,"&gt;"&amp;E2159,$A$2:$A$3564,"&lt;="&amp;A2159)</f>
        <v>0</v>
      </c>
      <c r="L2159" s="2">
        <f t="shared" si="269"/>
        <v>0</v>
      </c>
      <c r="M2159" s="2">
        <f t="shared" si="270"/>
        <v>1</v>
      </c>
      <c r="N2159">
        <f t="shared" si="271"/>
        <v>-4.2437560495220978</v>
      </c>
    </row>
    <row r="2160" spans="1:14" x14ac:dyDescent="0.3">
      <c r="A2160" s="1">
        <v>41834</v>
      </c>
      <c r="B2160">
        <v>17.190000000000001</v>
      </c>
      <c r="D2160">
        <f t="shared" si="264"/>
        <v>1</v>
      </c>
      <c r="E2160" s="1">
        <f t="shared" si="265"/>
        <v>41827</v>
      </c>
      <c r="F2160" s="1">
        <f t="shared" si="266"/>
        <v>41826</v>
      </c>
      <c r="G2160" s="1">
        <f t="shared" si="267"/>
        <v>41825</v>
      </c>
      <c r="H2160" s="1">
        <f t="shared" si="268"/>
        <v>41824</v>
      </c>
      <c r="I2160" s="2">
        <f>IF(SUMIFS($B$2:$B$3564,$A$2:$A$3564,"="&amp;E2160)=0,IF(SUMIFS($B$2:$B$3564,$A$2:$A$3564,"="&amp;F2160)=0,IF(SUMIFS($B$2:$B$3564,$A$2:$A$3564,"="&amp;G2160)=0,SUMIFS($B$2:$B$3564,$A$2:$A$3564,"="&amp;H2160),SUMIFS($B$2:$B$3564,$A$2:$A$3564,"="&amp;G2160)),SUMIFS($B$2:$B$3564,$A$2:$A$3564,"="&amp;F2160)),SUMIFS($B$2:$B$3564,$A$2:$A$3564,"="&amp;E2160))</f>
        <v>17.510000000000002</v>
      </c>
      <c r="K2160" s="2">
        <f>SUMIFS($J$2:$J$3564,$A$2:$A$3564,"&gt;"&amp;E2160,$A$2:$A$3564,"&lt;="&amp;A2160)</f>
        <v>0</v>
      </c>
      <c r="L2160" s="2">
        <f t="shared" si="269"/>
        <v>0</v>
      </c>
      <c r="M2160" s="2">
        <f t="shared" si="270"/>
        <v>1</v>
      </c>
      <c r="N2160">
        <f t="shared" si="271"/>
        <v>-1.8444326903002621</v>
      </c>
    </row>
    <row r="2161" spans="1:14" x14ac:dyDescent="0.3">
      <c r="A2161" s="1">
        <v>41835</v>
      </c>
      <c r="B2161">
        <v>17.21</v>
      </c>
      <c r="D2161">
        <f t="shared" si="264"/>
        <v>2</v>
      </c>
      <c r="E2161" s="1">
        <f t="shared" si="265"/>
        <v>41828</v>
      </c>
      <c r="F2161" s="1">
        <f t="shared" si="266"/>
        <v>41827</v>
      </c>
      <c r="G2161" s="1">
        <f t="shared" si="267"/>
        <v>41826</v>
      </c>
      <c r="H2161" s="1">
        <f t="shared" si="268"/>
        <v>41825</v>
      </c>
      <c r="I2161" s="2">
        <f>IF(SUMIFS($B$2:$B$3564,$A$2:$A$3564,"="&amp;E2161)=0,IF(SUMIFS($B$2:$B$3564,$A$2:$A$3564,"="&amp;F2161)=0,IF(SUMIFS($B$2:$B$3564,$A$2:$A$3564,"="&amp;G2161)=0,SUMIFS($B$2:$B$3564,$A$2:$A$3564,"="&amp;H2161),SUMIFS($B$2:$B$3564,$A$2:$A$3564,"="&amp;G2161)),SUMIFS($B$2:$B$3564,$A$2:$A$3564,"="&amp;F2161)),SUMIFS($B$2:$B$3564,$A$2:$A$3564,"="&amp;E2161))</f>
        <v>17.68</v>
      </c>
      <c r="K2161" s="2">
        <f>SUMIFS($J$2:$J$3564,$A$2:$A$3564,"&gt;"&amp;E2161,$A$2:$A$3564,"&lt;="&amp;A2161)</f>
        <v>0</v>
      </c>
      <c r="L2161" s="2">
        <f t="shared" si="269"/>
        <v>0</v>
      </c>
      <c r="M2161" s="2">
        <f t="shared" si="270"/>
        <v>1</v>
      </c>
      <c r="N2161">
        <f t="shared" si="271"/>
        <v>-2.6943446986049229</v>
      </c>
    </row>
    <row r="2162" spans="1:14" x14ac:dyDescent="0.3">
      <c r="A2162" s="1">
        <v>41836</v>
      </c>
      <c r="B2162">
        <v>17.07</v>
      </c>
      <c r="D2162">
        <f t="shared" si="264"/>
        <v>3</v>
      </c>
      <c r="E2162" s="1">
        <f t="shared" si="265"/>
        <v>41829</v>
      </c>
      <c r="F2162" s="1">
        <f t="shared" si="266"/>
        <v>41828</v>
      </c>
      <c r="G2162" s="1">
        <f t="shared" si="267"/>
        <v>41827</v>
      </c>
      <c r="H2162" s="1">
        <f t="shared" si="268"/>
        <v>41826</v>
      </c>
      <c r="I2162" s="2">
        <f>IF(SUMIFS($B$2:$B$3564,$A$2:$A$3564,"="&amp;E2162)=0,IF(SUMIFS($B$2:$B$3564,$A$2:$A$3564,"="&amp;F2162)=0,IF(SUMIFS($B$2:$B$3564,$A$2:$A$3564,"="&amp;G2162)=0,SUMIFS($B$2:$B$3564,$A$2:$A$3564,"="&amp;H2162),SUMIFS($B$2:$B$3564,$A$2:$A$3564,"="&amp;G2162)),SUMIFS($B$2:$B$3564,$A$2:$A$3564,"="&amp;F2162)),SUMIFS($B$2:$B$3564,$A$2:$A$3564,"="&amp;E2162))</f>
        <v>17.420000000000002</v>
      </c>
      <c r="K2162" s="2">
        <f>SUMIFS($J$2:$J$3564,$A$2:$A$3564,"&gt;"&amp;E2162,$A$2:$A$3564,"&lt;="&amp;A2162)</f>
        <v>0</v>
      </c>
      <c r="L2162" s="2">
        <f t="shared" si="269"/>
        <v>0</v>
      </c>
      <c r="M2162" s="2">
        <f t="shared" si="270"/>
        <v>1</v>
      </c>
      <c r="N2162">
        <f t="shared" si="271"/>
        <v>-2.0296434618007604</v>
      </c>
    </row>
    <row r="2163" spans="1:14" x14ac:dyDescent="0.3">
      <c r="A2163" s="1">
        <v>41837</v>
      </c>
      <c r="B2163">
        <v>16.920000000000002</v>
      </c>
      <c r="D2163">
        <f t="shared" si="264"/>
        <v>4</v>
      </c>
      <c r="E2163" s="1">
        <f t="shared" si="265"/>
        <v>41830</v>
      </c>
      <c r="F2163" s="1">
        <f t="shared" si="266"/>
        <v>41829</v>
      </c>
      <c r="G2163" s="1">
        <f t="shared" si="267"/>
        <v>41828</v>
      </c>
      <c r="H2163" s="1">
        <f t="shared" si="268"/>
        <v>41827</v>
      </c>
      <c r="I2163" s="2">
        <f>IF(SUMIFS($B$2:$B$3564,$A$2:$A$3564,"="&amp;E2163)=0,IF(SUMIFS($B$2:$B$3564,$A$2:$A$3564,"="&amp;F2163)=0,IF(SUMIFS($B$2:$B$3564,$A$2:$A$3564,"="&amp;G2163)=0,SUMIFS($B$2:$B$3564,$A$2:$A$3564,"="&amp;H2163),SUMIFS($B$2:$B$3564,$A$2:$A$3564,"="&amp;G2163)),SUMIFS($B$2:$B$3564,$A$2:$A$3564,"="&amp;F2163)),SUMIFS($B$2:$B$3564,$A$2:$A$3564,"="&amp;E2163))</f>
        <v>17.29</v>
      </c>
      <c r="K2163" s="2">
        <f>SUMIFS($J$2:$J$3564,$A$2:$A$3564,"&gt;"&amp;E2163,$A$2:$A$3564,"&lt;="&amp;A2163)</f>
        <v>0</v>
      </c>
      <c r="L2163" s="2">
        <f t="shared" si="269"/>
        <v>0</v>
      </c>
      <c r="M2163" s="2">
        <f t="shared" si="270"/>
        <v>1</v>
      </c>
      <c r="N2163">
        <f t="shared" si="271"/>
        <v>-2.1631945517121811</v>
      </c>
    </row>
    <row r="2164" spans="1:14" x14ac:dyDescent="0.3">
      <c r="A2164" s="1">
        <v>41838</v>
      </c>
      <c r="B2164">
        <v>16.97</v>
      </c>
      <c r="D2164">
        <f t="shared" si="264"/>
        <v>5</v>
      </c>
      <c r="E2164" s="1">
        <f t="shared" si="265"/>
        <v>41831</v>
      </c>
      <c r="F2164" s="1">
        <f t="shared" si="266"/>
        <v>41830</v>
      </c>
      <c r="G2164" s="1">
        <f t="shared" si="267"/>
        <v>41829</v>
      </c>
      <c r="H2164" s="1">
        <f t="shared" si="268"/>
        <v>41828</v>
      </c>
      <c r="I2164" s="2">
        <f>IF(SUMIFS($B$2:$B$3564,$A$2:$A$3564,"="&amp;E2164)=0,IF(SUMIFS($B$2:$B$3564,$A$2:$A$3564,"="&amp;F2164)=0,IF(SUMIFS($B$2:$B$3564,$A$2:$A$3564,"="&amp;G2164)=0,SUMIFS($B$2:$B$3564,$A$2:$A$3564,"="&amp;H2164),SUMIFS($B$2:$B$3564,$A$2:$A$3564,"="&amp;G2164)),SUMIFS($B$2:$B$3564,$A$2:$A$3564,"="&amp;F2164)),SUMIFS($B$2:$B$3564,$A$2:$A$3564,"="&amp;E2164))</f>
        <v>17.07</v>
      </c>
      <c r="K2164" s="2">
        <f>SUMIFS($J$2:$J$3564,$A$2:$A$3564,"&gt;"&amp;E2164,$A$2:$A$3564,"&lt;="&amp;A2164)</f>
        <v>0</v>
      </c>
      <c r="L2164" s="2">
        <f t="shared" si="269"/>
        <v>0</v>
      </c>
      <c r="M2164" s="2">
        <f t="shared" si="270"/>
        <v>1</v>
      </c>
      <c r="N2164">
        <f t="shared" si="271"/>
        <v>-0.58754575602143655</v>
      </c>
    </row>
    <row r="2165" spans="1:14" x14ac:dyDescent="0.3">
      <c r="A2165" s="1">
        <v>41841</v>
      </c>
      <c r="B2165">
        <v>17.28</v>
      </c>
      <c r="D2165">
        <f t="shared" si="264"/>
        <v>1</v>
      </c>
      <c r="E2165" s="1">
        <f t="shared" si="265"/>
        <v>41834</v>
      </c>
      <c r="F2165" s="1">
        <f t="shared" si="266"/>
        <v>41833</v>
      </c>
      <c r="G2165" s="1">
        <f t="shared" si="267"/>
        <v>41832</v>
      </c>
      <c r="H2165" s="1">
        <f t="shared" si="268"/>
        <v>41831</v>
      </c>
      <c r="I2165" s="2">
        <f>IF(SUMIFS($B$2:$B$3564,$A$2:$A$3564,"="&amp;E2165)=0,IF(SUMIFS($B$2:$B$3564,$A$2:$A$3564,"="&amp;F2165)=0,IF(SUMIFS($B$2:$B$3564,$A$2:$A$3564,"="&amp;G2165)=0,SUMIFS($B$2:$B$3564,$A$2:$A$3564,"="&amp;H2165),SUMIFS($B$2:$B$3564,$A$2:$A$3564,"="&amp;G2165)),SUMIFS($B$2:$B$3564,$A$2:$A$3564,"="&amp;F2165)),SUMIFS($B$2:$B$3564,$A$2:$A$3564,"="&amp;E2165))</f>
        <v>17.190000000000001</v>
      </c>
      <c r="K2165" s="2">
        <f>SUMIFS($J$2:$J$3564,$A$2:$A$3564,"&gt;"&amp;E2165,$A$2:$A$3564,"&lt;="&amp;A2165)</f>
        <v>0</v>
      </c>
      <c r="L2165" s="2">
        <f t="shared" si="269"/>
        <v>0</v>
      </c>
      <c r="M2165" s="2">
        <f t="shared" si="270"/>
        <v>1</v>
      </c>
      <c r="N2165">
        <f t="shared" si="271"/>
        <v>0.52219439811516244</v>
      </c>
    </row>
    <row r="2166" spans="1:14" x14ac:dyDescent="0.3">
      <c r="A2166" s="1">
        <v>41842</v>
      </c>
      <c r="B2166">
        <v>17.16</v>
      </c>
      <c r="D2166">
        <f t="shared" si="264"/>
        <v>2</v>
      </c>
      <c r="E2166" s="1">
        <f t="shared" si="265"/>
        <v>41835</v>
      </c>
      <c r="F2166" s="1">
        <f t="shared" si="266"/>
        <v>41834</v>
      </c>
      <c r="G2166" s="1">
        <f t="shared" si="267"/>
        <v>41833</v>
      </c>
      <c r="H2166" s="1">
        <f t="shared" si="268"/>
        <v>41832</v>
      </c>
      <c r="I2166" s="2">
        <f>IF(SUMIFS($B$2:$B$3564,$A$2:$A$3564,"="&amp;E2166)=0,IF(SUMIFS($B$2:$B$3564,$A$2:$A$3564,"="&amp;F2166)=0,IF(SUMIFS($B$2:$B$3564,$A$2:$A$3564,"="&amp;G2166)=0,SUMIFS($B$2:$B$3564,$A$2:$A$3564,"="&amp;H2166),SUMIFS($B$2:$B$3564,$A$2:$A$3564,"="&amp;G2166)),SUMIFS($B$2:$B$3564,$A$2:$A$3564,"="&amp;F2166)),SUMIFS($B$2:$B$3564,$A$2:$A$3564,"="&amp;E2166))</f>
        <v>17.21</v>
      </c>
      <c r="K2166" s="2">
        <f>SUMIFS($J$2:$J$3564,$A$2:$A$3564,"&gt;"&amp;E2166,$A$2:$A$3564,"&lt;="&amp;A2166)</f>
        <v>0</v>
      </c>
      <c r="L2166" s="2">
        <f t="shared" si="269"/>
        <v>0</v>
      </c>
      <c r="M2166" s="2">
        <f t="shared" si="270"/>
        <v>1</v>
      </c>
      <c r="N2166">
        <f t="shared" si="271"/>
        <v>-0.29095161636318545</v>
      </c>
    </row>
    <row r="2167" spans="1:14" x14ac:dyDescent="0.3">
      <c r="A2167" s="1">
        <v>41843</v>
      </c>
      <c r="B2167">
        <v>16.96</v>
      </c>
      <c r="D2167">
        <f t="shared" si="264"/>
        <v>3</v>
      </c>
      <c r="E2167" s="1">
        <f t="shared" si="265"/>
        <v>41836</v>
      </c>
      <c r="F2167" s="1">
        <f t="shared" si="266"/>
        <v>41835</v>
      </c>
      <c r="G2167" s="1">
        <f t="shared" si="267"/>
        <v>41834</v>
      </c>
      <c r="H2167" s="1">
        <f t="shared" si="268"/>
        <v>41833</v>
      </c>
      <c r="I2167" s="2">
        <f>IF(SUMIFS($B$2:$B$3564,$A$2:$A$3564,"="&amp;E2167)=0,IF(SUMIFS($B$2:$B$3564,$A$2:$A$3564,"="&amp;F2167)=0,IF(SUMIFS($B$2:$B$3564,$A$2:$A$3564,"="&amp;G2167)=0,SUMIFS($B$2:$B$3564,$A$2:$A$3564,"="&amp;H2167),SUMIFS($B$2:$B$3564,$A$2:$A$3564,"="&amp;G2167)),SUMIFS($B$2:$B$3564,$A$2:$A$3564,"="&amp;F2167)),SUMIFS($B$2:$B$3564,$A$2:$A$3564,"="&amp;E2167))</f>
        <v>17.07</v>
      </c>
      <c r="K2167" s="2">
        <f>SUMIFS($J$2:$J$3564,$A$2:$A$3564,"&gt;"&amp;E2167,$A$2:$A$3564,"&lt;="&amp;A2167)</f>
        <v>0</v>
      </c>
      <c r="L2167" s="2">
        <f t="shared" si="269"/>
        <v>0</v>
      </c>
      <c r="M2167" s="2">
        <f t="shared" si="270"/>
        <v>1</v>
      </c>
      <c r="N2167">
        <f t="shared" si="271"/>
        <v>-0.64649064425921843</v>
      </c>
    </row>
    <row r="2168" spans="1:14" x14ac:dyDescent="0.3">
      <c r="A2168" s="1">
        <v>41844</v>
      </c>
      <c r="B2168">
        <v>17.05</v>
      </c>
      <c r="D2168">
        <f t="shared" si="264"/>
        <v>4</v>
      </c>
      <c r="E2168" s="1">
        <f t="shared" si="265"/>
        <v>41837</v>
      </c>
      <c r="F2168" s="1">
        <f t="shared" si="266"/>
        <v>41836</v>
      </c>
      <c r="G2168" s="1">
        <f t="shared" si="267"/>
        <v>41835</v>
      </c>
      <c r="H2168" s="1">
        <f t="shared" si="268"/>
        <v>41834</v>
      </c>
      <c r="I2168" s="2">
        <f>IF(SUMIFS($B$2:$B$3564,$A$2:$A$3564,"="&amp;E2168)=0,IF(SUMIFS($B$2:$B$3564,$A$2:$A$3564,"="&amp;F2168)=0,IF(SUMIFS($B$2:$B$3564,$A$2:$A$3564,"="&amp;G2168)=0,SUMIFS($B$2:$B$3564,$A$2:$A$3564,"="&amp;H2168),SUMIFS($B$2:$B$3564,$A$2:$A$3564,"="&amp;G2168)),SUMIFS($B$2:$B$3564,$A$2:$A$3564,"="&amp;F2168)),SUMIFS($B$2:$B$3564,$A$2:$A$3564,"="&amp;E2168))</f>
        <v>16.920000000000002</v>
      </c>
      <c r="K2168" s="2">
        <f>SUMIFS($J$2:$J$3564,$A$2:$A$3564,"&gt;"&amp;E2168,$A$2:$A$3564,"&lt;="&amp;A2168)</f>
        <v>0</v>
      </c>
      <c r="L2168" s="2">
        <f t="shared" si="269"/>
        <v>0</v>
      </c>
      <c r="M2168" s="2">
        <f t="shared" si="270"/>
        <v>1</v>
      </c>
      <c r="N2168">
        <f t="shared" si="271"/>
        <v>0.76538495514486149</v>
      </c>
    </row>
    <row r="2169" spans="1:14" x14ac:dyDescent="0.3">
      <c r="A2169" s="1">
        <v>41845</v>
      </c>
      <c r="B2169">
        <v>17.14</v>
      </c>
      <c r="D2169">
        <f t="shared" si="264"/>
        <v>5</v>
      </c>
      <c r="E2169" s="1">
        <f t="shared" si="265"/>
        <v>41838</v>
      </c>
      <c r="F2169" s="1">
        <f t="shared" si="266"/>
        <v>41837</v>
      </c>
      <c r="G2169" s="1">
        <f t="shared" si="267"/>
        <v>41836</v>
      </c>
      <c r="H2169" s="1">
        <f t="shared" si="268"/>
        <v>41835</v>
      </c>
      <c r="I2169" s="2">
        <f>IF(SUMIFS($B$2:$B$3564,$A$2:$A$3564,"="&amp;E2169)=0,IF(SUMIFS($B$2:$B$3564,$A$2:$A$3564,"="&amp;F2169)=0,IF(SUMIFS($B$2:$B$3564,$A$2:$A$3564,"="&amp;G2169)=0,SUMIFS($B$2:$B$3564,$A$2:$A$3564,"="&amp;H2169),SUMIFS($B$2:$B$3564,$A$2:$A$3564,"="&amp;G2169)),SUMIFS($B$2:$B$3564,$A$2:$A$3564,"="&amp;F2169)),SUMIFS($B$2:$B$3564,$A$2:$A$3564,"="&amp;E2169))</f>
        <v>16.97</v>
      </c>
      <c r="K2169" s="2">
        <f>SUMIFS($J$2:$J$3564,$A$2:$A$3564,"&gt;"&amp;E2169,$A$2:$A$3564,"&lt;="&amp;A2169)</f>
        <v>0</v>
      </c>
      <c r="L2169" s="2">
        <f t="shared" si="269"/>
        <v>0</v>
      </c>
      <c r="M2169" s="2">
        <f t="shared" si="270"/>
        <v>1</v>
      </c>
      <c r="N2169">
        <f t="shared" si="271"/>
        <v>0.996783392349886</v>
      </c>
    </row>
    <row r="2170" spans="1:14" x14ac:dyDescent="0.3">
      <c r="A2170" s="1">
        <v>41848</v>
      </c>
      <c r="B2170">
        <v>16.940000000000001</v>
      </c>
      <c r="D2170">
        <f t="shared" si="264"/>
        <v>1</v>
      </c>
      <c r="E2170" s="1">
        <f t="shared" si="265"/>
        <v>41841</v>
      </c>
      <c r="F2170" s="1">
        <f t="shared" si="266"/>
        <v>41840</v>
      </c>
      <c r="G2170" s="1">
        <f t="shared" si="267"/>
        <v>41839</v>
      </c>
      <c r="H2170" s="1">
        <f t="shared" si="268"/>
        <v>41838</v>
      </c>
      <c r="I2170" s="2">
        <f>IF(SUMIFS($B$2:$B$3564,$A$2:$A$3564,"="&amp;E2170)=0,IF(SUMIFS($B$2:$B$3564,$A$2:$A$3564,"="&amp;F2170)=0,IF(SUMIFS($B$2:$B$3564,$A$2:$A$3564,"="&amp;G2170)=0,SUMIFS($B$2:$B$3564,$A$2:$A$3564,"="&amp;H2170),SUMIFS($B$2:$B$3564,$A$2:$A$3564,"="&amp;G2170)),SUMIFS($B$2:$B$3564,$A$2:$A$3564,"="&amp;F2170)),SUMIFS($B$2:$B$3564,$A$2:$A$3564,"="&amp;E2170))</f>
        <v>17.28</v>
      </c>
      <c r="K2170" s="2">
        <f>SUMIFS($J$2:$J$3564,$A$2:$A$3564,"&gt;"&amp;E2170,$A$2:$A$3564,"&lt;="&amp;A2170)</f>
        <v>0</v>
      </c>
      <c r="L2170" s="2">
        <f t="shared" si="269"/>
        <v>0</v>
      </c>
      <c r="M2170" s="2">
        <f t="shared" si="270"/>
        <v>1</v>
      </c>
      <c r="N2170">
        <f t="shared" si="271"/>
        <v>-1.9872074152001231</v>
      </c>
    </row>
    <row r="2171" spans="1:14" x14ac:dyDescent="0.3">
      <c r="A2171" s="1">
        <v>41849</v>
      </c>
      <c r="B2171">
        <v>16.62</v>
      </c>
      <c r="D2171">
        <f t="shared" si="264"/>
        <v>2</v>
      </c>
      <c r="E2171" s="1">
        <f t="shared" si="265"/>
        <v>41842</v>
      </c>
      <c r="F2171" s="1">
        <f t="shared" si="266"/>
        <v>41841</v>
      </c>
      <c r="G2171" s="1">
        <f t="shared" si="267"/>
        <v>41840</v>
      </c>
      <c r="H2171" s="1">
        <f t="shared" si="268"/>
        <v>41839</v>
      </c>
      <c r="I2171" s="2">
        <f>IF(SUMIFS($B$2:$B$3564,$A$2:$A$3564,"="&amp;E2171)=0,IF(SUMIFS($B$2:$B$3564,$A$2:$A$3564,"="&amp;F2171)=0,IF(SUMIFS($B$2:$B$3564,$A$2:$A$3564,"="&amp;G2171)=0,SUMIFS($B$2:$B$3564,$A$2:$A$3564,"="&amp;H2171),SUMIFS($B$2:$B$3564,$A$2:$A$3564,"="&amp;G2171)),SUMIFS($B$2:$B$3564,$A$2:$A$3564,"="&amp;F2171)),SUMIFS($B$2:$B$3564,$A$2:$A$3564,"="&amp;E2171))</f>
        <v>17.16</v>
      </c>
      <c r="K2171" s="2">
        <f>SUMIFS($J$2:$J$3564,$A$2:$A$3564,"&gt;"&amp;E2171,$A$2:$A$3564,"&lt;="&amp;A2171)</f>
        <v>0</v>
      </c>
      <c r="L2171" s="2">
        <f t="shared" si="269"/>
        <v>0</v>
      </c>
      <c r="M2171" s="2">
        <f t="shared" si="270"/>
        <v>1</v>
      </c>
      <c r="N2171">
        <f t="shared" si="271"/>
        <v>-3.1974304632514077</v>
      </c>
    </row>
    <row r="2172" spans="1:14" x14ac:dyDescent="0.3">
      <c r="A2172" s="1">
        <v>41850</v>
      </c>
      <c r="B2172">
        <v>16.63</v>
      </c>
      <c r="D2172">
        <f t="shared" si="264"/>
        <v>3</v>
      </c>
      <c r="E2172" s="1">
        <f t="shared" si="265"/>
        <v>41843</v>
      </c>
      <c r="F2172" s="1">
        <f t="shared" si="266"/>
        <v>41842</v>
      </c>
      <c r="G2172" s="1">
        <f t="shared" si="267"/>
        <v>41841</v>
      </c>
      <c r="H2172" s="1">
        <f t="shared" si="268"/>
        <v>41840</v>
      </c>
      <c r="I2172" s="2">
        <f>IF(SUMIFS($B$2:$B$3564,$A$2:$A$3564,"="&amp;E2172)=0,IF(SUMIFS($B$2:$B$3564,$A$2:$A$3564,"="&amp;F2172)=0,IF(SUMIFS($B$2:$B$3564,$A$2:$A$3564,"="&amp;G2172)=0,SUMIFS($B$2:$B$3564,$A$2:$A$3564,"="&amp;H2172),SUMIFS($B$2:$B$3564,$A$2:$A$3564,"="&amp;G2172)),SUMIFS($B$2:$B$3564,$A$2:$A$3564,"="&amp;F2172)),SUMIFS($B$2:$B$3564,$A$2:$A$3564,"="&amp;E2172))</f>
        <v>16.96</v>
      </c>
      <c r="K2172" s="2">
        <f>SUMIFS($J$2:$J$3564,$A$2:$A$3564,"&gt;"&amp;E2172,$A$2:$A$3564,"&lt;="&amp;A2172)</f>
        <v>0</v>
      </c>
      <c r="L2172" s="2">
        <f t="shared" si="269"/>
        <v>0</v>
      </c>
      <c r="M2172" s="2">
        <f t="shared" si="270"/>
        <v>1</v>
      </c>
      <c r="N2172">
        <f t="shared" si="271"/>
        <v>-1.9649337158920792</v>
      </c>
    </row>
    <row r="2173" spans="1:14" x14ac:dyDescent="0.3">
      <c r="A2173" s="1">
        <v>41851</v>
      </c>
      <c r="B2173">
        <v>16.46</v>
      </c>
      <c r="D2173">
        <f t="shared" si="264"/>
        <v>4</v>
      </c>
      <c r="E2173" s="1">
        <f t="shared" si="265"/>
        <v>41844</v>
      </c>
      <c r="F2173" s="1">
        <f t="shared" si="266"/>
        <v>41843</v>
      </c>
      <c r="G2173" s="1">
        <f t="shared" si="267"/>
        <v>41842</v>
      </c>
      <c r="H2173" s="1">
        <f t="shared" si="268"/>
        <v>41841</v>
      </c>
      <c r="I2173" s="2">
        <f>IF(SUMIFS($B$2:$B$3564,$A$2:$A$3564,"="&amp;E2173)=0,IF(SUMIFS($B$2:$B$3564,$A$2:$A$3564,"="&amp;F2173)=0,IF(SUMIFS($B$2:$B$3564,$A$2:$A$3564,"="&amp;G2173)=0,SUMIFS($B$2:$B$3564,$A$2:$A$3564,"="&amp;H2173),SUMIFS($B$2:$B$3564,$A$2:$A$3564,"="&amp;G2173)),SUMIFS($B$2:$B$3564,$A$2:$A$3564,"="&amp;F2173)),SUMIFS($B$2:$B$3564,$A$2:$A$3564,"="&amp;E2173))</f>
        <v>17.05</v>
      </c>
      <c r="K2173" s="2">
        <f>SUMIFS($J$2:$J$3564,$A$2:$A$3564,"&gt;"&amp;E2173,$A$2:$A$3564,"&lt;="&amp;A2173)</f>
        <v>0</v>
      </c>
      <c r="L2173" s="2">
        <f t="shared" si="269"/>
        <v>0</v>
      </c>
      <c r="M2173" s="2">
        <f t="shared" si="270"/>
        <v>1</v>
      </c>
      <c r="N2173">
        <f t="shared" si="271"/>
        <v>-3.521700848060199</v>
      </c>
    </row>
    <row r="2174" spans="1:14" x14ac:dyDescent="0.3">
      <c r="A2174" s="1">
        <v>41852</v>
      </c>
      <c r="B2174">
        <v>16.350000000000001</v>
      </c>
      <c r="D2174">
        <f t="shared" si="264"/>
        <v>5</v>
      </c>
      <c r="E2174" s="1">
        <f t="shared" si="265"/>
        <v>41845</v>
      </c>
      <c r="F2174" s="1">
        <f t="shared" si="266"/>
        <v>41844</v>
      </c>
      <c r="G2174" s="1">
        <f t="shared" si="267"/>
        <v>41843</v>
      </c>
      <c r="H2174" s="1">
        <f t="shared" si="268"/>
        <v>41842</v>
      </c>
      <c r="I2174" s="2">
        <f>IF(SUMIFS($B$2:$B$3564,$A$2:$A$3564,"="&amp;E2174)=0,IF(SUMIFS($B$2:$B$3564,$A$2:$A$3564,"="&amp;F2174)=0,IF(SUMIFS($B$2:$B$3564,$A$2:$A$3564,"="&amp;G2174)=0,SUMIFS($B$2:$B$3564,$A$2:$A$3564,"="&amp;H2174),SUMIFS($B$2:$B$3564,$A$2:$A$3564,"="&amp;G2174)),SUMIFS($B$2:$B$3564,$A$2:$A$3564,"="&amp;F2174)),SUMIFS($B$2:$B$3564,$A$2:$A$3564,"="&amp;E2174))</f>
        <v>17.14</v>
      </c>
      <c r="K2174" s="2">
        <f>SUMIFS($J$2:$J$3564,$A$2:$A$3564,"&gt;"&amp;E2174,$A$2:$A$3564,"&lt;="&amp;A2174)</f>
        <v>0</v>
      </c>
      <c r="L2174" s="2">
        <f t="shared" si="269"/>
        <v>0</v>
      </c>
      <c r="M2174" s="2">
        <f t="shared" si="270"/>
        <v>1</v>
      </c>
      <c r="N2174">
        <f t="shared" si="271"/>
        <v>-4.7187015826371246</v>
      </c>
    </row>
    <row r="2175" spans="1:14" x14ac:dyDescent="0.3">
      <c r="A2175" s="1">
        <v>41855</v>
      </c>
      <c r="B2175">
        <v>16.32</v>
      </c>
      <c r="D2175">
        <f t="shared" si="264"/>
        <v>1</v>
      </c>
      <c r="E2175" s="1">
        <f t="shared" si="265"/>
        <v>41848</v>
      </c>
      <c r="F2175" s="1">
        <f t="shared" si="266"/>
        <v>41847</v>
      </c>
      <c r="G2175" s="1">
        <f t="shared" si="267"/>
        <v>41846</v>
      </c>
      <c r="H2175" s="1">
        <f t="shared" si="268"/>
        <v>41845</v>
      </c>
      <c r="I2175" s="2">
        <f>IF(SUMIFS($B$2:$B$3564,$A$2:$A$3564,"="&amp;E2175)=0,IF(SUMIFS($B$2:$B$3564,$A$2:$A$3564,"="&amp;F2175)=0,IF(SUMIFS($B$2:$B$3564,$A$2:$A$3564,"="&amp;G2175)=0,SUMIFS($B$2:$B$3564,$A$2:$A$3564,"="&amp;H2175),SUMIFS($B$2:$B$3564,$A$2:$A$3564,"="&amp;G2175)),SUMIFS($B$2:$B$3564,$A$2:$A$3564,"="&amp;F2175)),SUMIFS($B$2:$B$3564,$A$2:$A$3564,"="&amp;E2175))</f>
        <v>16.940000000000001</v>
      </c>
      <c r="K2175" s="2">
        <f>SUMIFS($J$2:$J$3564,$A$2:$A$3564,"&gt;"&amp;E2175,$A$2:$A$3564,"&lt;="&amp;A2175)</f>
        <v>0</v>
      </c>
      <c r="L2175" s="2">
        <f t="shared" si="269"/>
        <v>0</v>
      </c>
      <c r="M2175" s="2">
        <f t="shared" si="270"/>
        <v>1</v>
      </c>
      <c r="N2175">
        <f t="shared" si="271"/>
        <v>-3.7286339687947438</v>
      </c>
    </row>
    <row r="2176" spans="1:14" x14ac:dyDescent="0.3">
      <c r="A2176" s="1">
        <v>41856</v>
      </c>
      <c r="B2176">
        <v>16.13</v>
      </c>
      <c r="D2176">
        <f t="shared" si="264"/>
        <v>2</v>
      </c>
      <c r="E2176" s="1">
        <f t="shared" si="265"/>
        <v>41849</v>
      </c>
      <c r="F2176" s="1">
        <f t="shared" si="266"/>
        <v>41848</v>
      </c>
      <c r="G2176" s="1">
        <f t="shared" si="267"/>
        <v>41847</v>
      </c>
      <c r="H2176" s="1">
        <f t="shared" si="268"/>
        <v>41846</v>
      </c>
      <c r="I2176" s="2">
        <f>IF(SUMIFS($B$2:$B$3564,$A$2:$A$3564,"="&amp;E2176)=0,IF(SUMIFS($B$2:$B$3564,$A$2:$A$3564,"="&amp;F2176)=0,IF(SUMIFS($B$2:$B$3564,$A$2:$A$3564,"="&amp;G2176)=0,SUMIFS($B$2:$B$3564,$A$2:$A$3564,"="&amp;H2176),SUMIFS($B$2:$B$3564,$A$2:$A$3564,"="&amp;G2176)),SUMIFS($B$2:$B$3564,$A$2:$A$3564,"="&amp;F2176)),SUMIFS($B$2:$B$3564,$A$2:$A$3564,"="&amp;E2176))</f>
        <v>16.62</v>
      </c>
      <c r="K2176" s="2">
        <f>SUMIFS($J$2:$J$3564,$A$2:$A$3564,"&gt;"&amp;E2176,$A$2:$A$3564,"&lt;="&amp;A2176)</f>
        <v>0</v>
      </c>
      <c r="L2176" s="2">
        <f t="shared" si="269"/>
        <v>0</v>
      </c>
      <c r="M2176" s="2">
        <f t="shared" si="270"/>
        <v>1</v>
      </c>
      <c r="N2176">
        <f t="shared" si="271"/>
        <v>-2.9925897290184764</v>
      </c>
    </row>
    <row r="2177" spans="1:14" x14ac:dyDescent="0.3">
      <c r="A2177" s="1">
        <v>41857</v>
      </c>
      <c r="B2177">
        <v>16.32</v>
      </c>
      <c r="D2177">
        <f t="shared" si="264"/>
        <v>3</v>
      </c>
      <c r="E2177" s="1">
        <f t="shared" si="265"/>
        <v>41850</v>
      </c>
      <c r="F2177" s="1">
        <f t="shared" si="266"/>
        <v>41849</v>
      </c>
      <c r="G2177" s="1">
        <f t="shared" si="267"/>
        <v>41848</v>
      </c>
      <c r="H2177" s="1">
        <f t="shared" si="268"/>
        <v>41847</v>
      </c>
      <c r="I2177" s="2">
        <f>IF(SUMIFS($B$2:$B$3564,$A$2:$A$3564,"="&amp;E2177)=0,IF(SUMIFS($B$2:$B$3564,$A$2:$A$3564,"="&amp;F2177)=0,IF(SUMIFS($B$2:$B$3564,$A$2:$A$3564,"="&amp;G2177)=0,SUMIFS($B$2:$B$3564,$A$2:$A$3564,"="&amp;H2177),SUMIFS($B$2:$B$3564,$A$2:$A$3564,"="&amp;G2177)),SUMIFS($B$2:$B$3564,$A$2:$A$3564,"="&amp;F2177)),SUMIFS($B$2:$B$3564,$A$2:$A$3564,"="&amp;E2177))</f>
        <v>16.63</v>
      </c>
      <c r="K2177" s="2">
        <f>SUMIFS($J$2:$J$3564,$A$2:$A$3564,"&gt;"&amp;E2177,$A$2:$A$3564,"&lt;="&amp;A2177)</f>
        <v>0</v>
      </c>
      <c r="L2177" s="2">
        <f t="shared" si="269"/>
        <v>0</v>
      </c>
      <c r="M2177" s="2">
        <f t="shared" si="270"/>
        <v>1</v>
      </c>
      <c r="N2177">
        <f t="shared" si="271"/>
        <v>-1.8816943668875308</v>
      </c>
    </row>
    <row r="2178" spans="1:14" x14ac:dyDescent="0.3">
      <c r="A2178" s="1">
        <v>41858</v>
      </c>
      <c r="B2178">
        <v>16.05</v>
      </c>
      <c r="D2178">
        <f t="shared" si="264"/>
        <v>4</v>
      </c>
      <c r="E2178" s="1">
        <f t="shared" si="265"/>
        <v>41851</v>
      </c>
      <c r="F2178" s="1">
        <f t="shared" si="266"/>
        <v>41850</v>
      </c>
      <c r="G2178" s="1">
        <f t="shared" si="267"/>
        <v>41849</v>
      </c>
      <c r="H2178" s="1">
        <f t="shared" si="268"/>
        <v>41848</v>
      </c>
      <c r="I2178" s="2">
        <f>IF(SUMIFS($B$2:$B$3564,$A$2:$A$3564,"="&amp;E2178)=0,IF(SUMIFS($B$2:$B$3564,$A$2:$A$3564,"="&amp;F2178)=0,IF(SUMIFS($B$2:$B$3564,$A$2:$A$3564,"="&amp;G2178)=0,SUMIFS($B$2:$B$3564,$A$2:$A$3564,"="&amp;H2178),SUMIFS($B$2:$B$3564,$A$2:$A$3564,"="&amp;G2178)),SUMIFS($B$2:$B$3564,$A$2:$A$3564,"="&amp;F2178)),SUMIFS($B$2:$B$3564,$A$2:$A$3564,"="&amp;E2178))</f>
        <v>16.46</v>
      </c>
      <c r="K2178" s="2">
        <f>SUMIFS($J$2:$J$3564,$A$2:$A$3564,"&gt;"&amp;E2178,$A$2:$A$3564,"&lt;="&amp;A2178)</f>
        <v>0</v>
      </c>
      <c r="L2178" s="2">
        <f t="shared" si="269"/>
        <v>0</v>
      </c>
      <c r="M2178" s="2">
        <f t="shared" si="270"/>
        <v>1</v>
      </c>
      <c r="N2178">
        <f t="shared" si="271"/>
        <v>-2.5224345672898907</v>
      </c>
    </row>
    <row r="2179" spans="1:14" x14ac:dyDescent="0.3">
      <c r="A2179" s="1">
        <v>41859</v>
      </c>
      <c r="B2179">
        <v>16.14</v>
      </c>
      <c r="D2179">
        <f t="shared" ref="D2179:D2242" si="272">WEEKDAY(A2179,2)</f>
        <v>5</v>
      </c>
      <c r="E2179" s="1">
        <f t="shared" si="265"/>
        <v>41852</v>
      </c>
      <c r="F2179" s="1">
        <f t="shared" si="266"/>
        <v>41851</v>
      </c>
      <c r="G2179" s="1">
        <f t="shared" si="267"/>
        <v>41850</v>
      </c>
      <c r="H2179" s="1">
        <f t="shared" si="268"/>
        <v>41849</v>
      </c>
      <c r="I2179" s="2">
        <f>IF(SUMIFS($B$2:$B$3564,$A$2:$A$3564,"="&amp;E2179)=0,IF(SUMIFS($B$2:$B$3564,$A$2:$A$3564,"="&amp;F2179)=0,IF(SUMIFS($B$2:$B$3564,$A$2:$A$3564,"="&amp;G2179)=0,SUMIFS($B$2:$B$3564,$A$2:$A$3564,"="&amp;H2179),SUMIFS($B$2:$B$3564,$A$2:$A$3564,"="&amp;G2179)),SUMIFS($B$2:$B$3564,$A$2:$A$3564,"="&amp;F2179)),SUMIFS($B$2:$B$3564,$A$2:$A$3564,"="&amp;E2179))</f>
        <v>16.350000000000001</v>
      </c>
      <c r="K2179" s="2">
        <f>SUMIFS($J$2:$J$3564,$A$2:$A$3564,"&gt;"&amp;E2179,$A$2:$A$3564,"&lt;="&amp;A2179)</f>
        <v>0</v>
      </c>
      <c r="L2179" s="2">
        <f t="shared" si="269"/>
        <v>0</v>
      </c>
      <c r="M2179" s="2">
        <f t="shared" si="270"/>
        <v>1</v>
      </c>
      <c r="N2179">
        <f t="shared" si="271"/>
        <v>-1.2927234501459717</v>
      </c>
    </row>
    <row r="2180" spans="1:14" x14ac:dyDescent="0.3">
      <c r="A2180" s="1">
        <v>41862</v>
      </c>
      <c r="B2180">
        <v>16.239999999999998</v>
      </c>
      <c r="D2180">
        <f t="shared" si="272"/>
        <v>1</v>
      </c>
      <c r="E2180" s="1">
        <f t="shared" si="265"/>
        <v>41855</v>
      </c>
      <c r="F2180" s="1">
        <f t="shared" si="266"/>
        <v>41854</v>
      </c>
      <c r="G2180" s="1">
        <f t="shared" si="267"/>
        <v>41853</v>
      </c>
      <c r="H2180" s="1">
        <f t="shared" si="268"/>
        <v>41852</v>
      </c>
      <c r="I2180" s="2">
        <f>IF(SUMIFS($B$2:$B$3564,$A$2:$A$3564,"="&amp;E2180)=0,IF(SUMIFS($B$2:$B$3564,$A$2:$A$3564,"="&amp;F2180)=0,IF(SUMIFS($B$2:$B$3564,$A$2:$A$3564,"="&amp;G2180)=0,SUMIFS($B$2:$B$3564,$A$2:$A$3564,"="&amp;H2180),SUMIFS($B$2:$B$3564,$A$2:$A$3564,"="&amp;G2180)),SUMIFS($B$2:$B$3564,$A$2:$A$3564,"="&amp;F2180)),SUMIFS($B$2:$B$3564,$A$2:$A$3564,"="&amp;E2180))</f>
        <v>16.32</v>
      </c>
      <c r="K2180" s="2">
        <f>SUMIFS($J$2:$J$3564,$A$2:$A$3564,"&gt;"&amp;E2180,$A$2:$A$3564,"&lt;="&amp;A2180)</f>
        <v>0</v>
      </c>
      <c r="L2180" s="2">
        <f t="shared" si="269"/>
        <v>0</v>
      </c>
      <c r="M2180" s="2">
        <f t="shared" si="270"/>
        <v>1</v>
      </c>
      <c r="N2180">
        <f t="shared" si="271"/>
        <v>-0.49140148024291519</v>
      </c>
    </row>
    <row r="2181" spans="1:14" x14ac:dyDescent="0.3">
      <c r="A2181" s="1">
        <v>41863</v>
      </c>
      <c r="B2181">
        <v>16.05</v>
      </c>
      <c r="D2181">
        <f t="shared" si="272"/>
        <v>2</v>
      </c>
      <c r="E2181" s="1">
        <f t="shared" si="265"/>
        <v>41856</v>
      </c>
      <c r="F2181" s="1">
        <f t="shared" si="266"/>
        <v>41855</v>
      </c>
      <c r="G2181" s="1">
        <f t="shared" si="267"/>
        <v>41854</v>
      </c>
      <c r="H2181" s="1">
        <f t="shared" si="268"/>
        <v>41853</v>
      </c>
      <c r="I2181" s="2">
        <f>IF(SUMIFS($B$2:$B$3564,$A$2:$A$3564,"="&amp;E2181)=0,IF(SUMIFS($B$2:$B$3564,$A$2:$A$3564,"="&amp;F2181)=0,IF(SUMIFS($B$2:$B$3564,$A$2:$A$3564,"="&amp;G2181)=0,SUMIFS($B$2:$B$3564,$A$2:$A$3564,"="&amp;H2181),SUMIFS($B$2:$B$3564,$A$2:$A$3564,"="&amp;G2181)),SUMIFS($B$2:$B$3564,$A$2:$A$3564,"="&amp;F2181)),SUMIFS($B$2:$B$3564,$A$2:$A$3564,"="&amp;E2181))</f>
        <v>16.13</v>
      </c>
      <c r="K2181" s="2">
        <f>SUMIFS($J$2:$J$3564,$A$2:$A$3564,"&gt;"&amp;E2181,$A$2:$A$3564,"&lt;="&amp;A2181)</f>
        <v>0</v>
      </c>
      <c r="L2181" s="2">
        <f t="shared" si="269"/>
        <v>0</v>
      </c>
      <c r="M2181" s="2">
        <f t="shared" si="270"/>
        <v>1</v>
      </c>
      <c r="N2181">
        <f t="shared" si="271"/>
        <v>-0.49720425610925095</v>
      </c>
    </row>
    <row r="2182" spans="1:14" x14ac:dyDescent="0.3">
      <c r="A2182" s="1">
        <v>41864</v>
      </c>
      <c r="B2182">
        <v>16.02</v>
      </c>
      <c r="D2182">
        <f t="shared" si="272"/>
        <v>3</v>
      </c>
      <c r="E2182" s="1">
        <f t="shared" si="265"/>
        <v>41857</v>
      </c>
      <c r="F2182" s="1">
        <f t="shared" si="266"/>
        <v>41856</v>
      </c>
      <c r="G2182" s="1">
        <f t="shared" si="267"/>
        <v>41855</v>
      </c>
      <c r="H2182" s="1">
        <f t="shared" si="268"/>
        <v>41854</v>
      </c>
      <c r="I2182" s="2">
        <f>IF(SUMIFS($B$2:$B$3564,$A$2:$A$3564,"="&amp;E2182)=0,IF(SUMIFS($B$2:$B$3564,$A$2:$A$3564,"="&amp;F2182)=0,IF(SUMIFS($B$2:$B$3564,$A$2:$A$3564,"="&amp;G2182)=0,SUMIFS($B$2:$B$3564,$A$2:$A$3564,"="&amp;H2182),SUMIFS($B$2:$B$3564,$A$2:$A$3564,"="&amp;G2182)),SUMIFS($B$2:$B$3564,$A$2:$A$3564,"="&amp;F2182)),SUMIFS($B$2:$B$3564,$A$2:$A$3564,"="&amp;E2182))</f>
        <v>16.32</v>
      </c>
      <c r="K2182" s="2">
        <f>SUMIFS($J$2:$J$3564,$A$2:$A$3564,"&gt;"&amp;E2182,$A$2:$A$3564,"&lt;="&amp;A2182)</f>
        <v>0</v>
      </c>
      <c r="L2182" s="2">
        <f t="shared" si="269"/>
        <v>0</v>
      </c>
      <c r="M2182" s="2">
        <f t="shared" si="270"/>
        <v>1</v>
      </c>
      <c r="N2182">
        <f t="shared" si="271"/>
        <v>-1.8553407895747835</v>
      </c>
    </row>
    <row r="2183" spans="1:14" x14ac:dyDescent="0.3">
      <c r="A2183" s="1">
        <v>41865</v>
      </c>
      <c r="B2183">
        <v>15.91</v>
      </c>
      <c r="D2183">
        <f t="shared" si="272"/>
        <v>4</v>
      </c>
      <c r="E2183" s="1">
        <f t="shared" si="265"/>
        <v>41858</v>
      </c>
      <c r="F2183" s="1">
        <f t="shared" si="266"/>
        <v>41857</v>
      </c>
      <c r="G2183" s="1">
        <f t="shared" si="267"/>
        <v>41856</v>
      </c>
      <c r="H2183" s="1">
        <f t="shared" si="268"/>
        <v>41855</v>
      </c>
      <c r="I2183" s="2">
        <f>IF(SUMIFS($B$2:$B$3564,$A$2:$A$3564,"="&amp;E2183)=0,IF(SUMIFS($B$2:$B$3564,$A$2:$A$3564,"="&amp;F2183)=0,IF(SUMIFS($B$2:$B$3564,$A$2:$A$3564,"="&amp;G2183)=0,SUMIFS($B$2:$B$3564,$A$2:$A$3564,"="&amp;H2183),SUMIFS($B$2:$B$3564,$A$2:$A$3564,"="&amp;G2183)),SUMIFS($B$2:$B$3564,$A$2:$A$3564,"="&amp;F2183)),SUMIFS($B$2:$B$3564,$A$2:$A$3564,"="&amp;E2183))</f>
        <v>16.05</v>
      </c>
      <c r="K2183" s="2">
        <f>SUMIFS($J$2:$J$3564,$A$2:$A$3564,"&gt;"&amp;E2183,$A$2:$A$3564,"&lt;="&amp;A2183)</f>
        <v>0</v>
      </c>
      <c r="L2183" s="2">
        <f t="shared" si="269"/>
        <v>0</v>
      </c>
      <c r="M2183" s="2">
        <f t="shared" si="270"/>
        <v>1</v>
      </c>
      <c r="N2183">
        <f t="shared" si="271"/>
        <v>-0.87610072263294392</v>
      </c>
    </row>
    <row r="2184" spans="1:14" x14ac:dyDescent="0.3">
      <c r="A2184" s="1">
        <v>41866</v>
      </c>
      <c r="B2184">
        <v>15.92</v>
      </c>
      <c r="D2184">
        <f t="shared" si="272"/>
        <v>5</v>
      </c>
      <c r="E2184" s="1">
        <f t="shared" ref="E2184:E2247" si="273">A2184-7</f>
        <v>41859</v>
      </c>
      <c r="F2184" s="1">
        <f t="shared" si="266"/>
        <v>41858</v>
      </c>
      <c r="G2184" s="1">
        <f t="shared" si="267"/>
        <v>41857</v>
      </c>
      <c r="H2184" s="1">
        <f t="shared" si="268"/>
        <v>41856</v>
      </c>
      <c r="I2184" s="2">
        <f>IF(SUMIFS($B$2:$B$3564,$A$2:$A$3564,"="&amp;E2184)=0,IF(SUMIFS($B$2:$B$3564,$A$2:$A$3564,"="&amp;F2184)=0,IF(SUMIFS($B$2:$B$3564,$A$2:$A$3564,"="&amp;G2184)=0,SUMIFS($B$2:$B$3564,$A$2:$A$3564,"="&amp;H2184),SUMIFS($B$2:$B$3564,$A$2:$A$3564,"="&amp;G2184)),SUMIFS($B$2:$B$3564,$A$2:$A$3564,"="&amp;F2184)),SUMIFS($B$2:$B$3564,$A$2:$A$3564,"="&amp;E2184))</f>
        <v>16.14</v>
      </c>
      <c r="K2184" s="2">
        <f>SUMIFS($J$2:$J$3564,$A$2:$A$3564,"&gt;"&amp;E2184,$A$2:$A$3564,"&lt;="&amp;A2184)</f>
        <v>0</v>
      </c>
      <c r="L2184" s="2">
        <f t="shared" si="269"/>
        <v>0</v>
      </c>
      <c r="M2184" s="2">
        <f t="shared" si="270"/>
        <v>1</v>
      </c>
      <c r="N2184">
        <f t="shared" si="271"/>
        <v>-1.3724482425565792</v>
      </c>
    </row>
    <row r="2185" spans="1:14" x14ac:dyDescent="0.3">
      <c r="A2185" s="1">
        <v>41869</v>
      </c>
      <c r="B2185">
        <v>15.68</v>
      </c>
      <c r="D2185">
        <f t="shared" si="272"/>
        <v>1</v>
      </c>
      <c r="E2185" s="1">
        <f t="shared" si="273"/>
        <v>41862</v>
      </c>
      <c r="F2185" s="1">
        <f t="shared" ref="F2185:F2248" si="274">E2185-1</f>
        <v>41861</v>
      </c>
      <c r="G2185" s="1">
        <f t="shared" ref="G2185:G2248" si="275">E2185-2</f>
        <v>41860</v>
      </c>
      <c r="H2185" s="1">
        <f t="shared" ref="H2185:H2248" si="276">E2185-3</f>
        <v>41859</v>
      </c>
      <c r="I2185" s="2">
        <f>IF(SUMIFS($B$2:$B$3564,$A$2:$A$3564,"="&amp;E2185)=0,IF(SUMIFS($B$2:$B$3564,$A$2:$A$3564,"="&amp;F2185)=0,IF(SUMIFS($B$2:$B$3564,$A$2:$A$3564,"="&amp;G2185)=0,SUMIFS($B$2:$B$3564,$A$2:$A$3564,"="&amp;H2185),SUMIFS($B$2:$B$3564,$A$2:$A$3564,"="&amp;G2185)),SUMIFS($B$2:$B$3564,$A$2:$A$3564,"="&amp;F2185)),SUMIFS($B$2:$B$3564,$A$2:$A$3564,"="&amp;E2185))</f>
        <v>16.239999999999998</v>
      </c>
      <c r="K2185" s="2">
        <f>SUMIFS($J$2:$J$3564,$A$2:$A$3564,"&gt;"&amp;E2185,$A$2:$A$3564,"&lt;="&amp;A2185)</f>
        <v>0</v>
      </c>
      <c r="L2185" s="2">
        <f t="shared" si="269"/>
        <v>0</v>
      </c>
      <c r="M2185" s="2">
        <f t="shared" si="270"/>
        <v>1</v>
      </c>
      <c r="N2185">
        <f t="shared" si="271"/>
        <v>-3.5091319811270063</v>
      </c>
    </row>
    <row r="2186" spans="1:14" x14ac:dyDescent="0.3">
      <c r="A2186" s="1">
        <v>41870</v>
      </c>
      <c r="B2186">
        <v>15.47</v>
      </c>
      <c r="D2186">
        <f t="shared" si="272"/>
        <v>2</v>
      </c>
      <c r="E2186" s="1">
        <f t="shared" si="273"/>
        <v>41863</v>
      </c>
      <c r="F2186" s="1">
        <f t="shared" si="274"/>
        <v>41862</v>
      </c>
      <c r="G2186" s="1">
        <f t="shared" si="275"/>
        <v>41861</v>
      </c>
      <c r="H2186" s="1">
        <f t="shared" si="276"/>
        <v>41860</v>
      </c>
      <c r="I2186" s="2">
        <f>IF(SUMIFS($B$2:$B$3564,$A$2:$A$3564,"="&amp;E2186)=0,IF(SUMIFS($B$2:$B$3564,$A$2:$A$3564,"="&amp;F2186)=0,IF(SUMIFS($B$2:$B$3564,$A$2:$A$3564,"="&amp;G2186)=0,SUMIFS($B$2:$B$3564,$A$2:$A$3564,"="&amp;H2186),SUMIFS($B$2:$B$3564,$A$2:$A$3564,"="&amp;G2186)),SUMIFS($B$2:$B$3564,$A$2:$A$3564,"="&amp;F2186)),SUMIFS($B$2:$B$3564,$A$2:$A$3564,"="&amp;E2186))</f>
        <v>16.05</v>
      </c>
      <c r="K2186" s="2">
        <f>SUMIFS($J$2:$J$3564,$A$2:$A$3564,"&gt;"&amp;E2186,$A$2:$A$3564,"&lt;="&amp;A2186)</f>
        <v>0</v>
      </c>
      <c r="L2186" s="2">
        <f t="shared" ref="L2186:L2249" si="277">IF(K2186&lt;&gt;0,LOOKUP(K2186,C2180:C2186,B2180:B2186),0)</f>
        <v>0</v>
      </c>
      <c r="M2186" s="2">
        <f t="shared" ref="M2186:M2249" si="278">IF(K2186&lt;&gt;0,L2186/K2186,1)</f>
        <v>1</v>
      </c>
      <c r="N2186">
        <f t="shared" ref="N2186:N2249" si="279">LN(B2186*M2186/I2186)*100</f>
        <v>-3.6806184991050142</v>
      </c>
    </row>
    <row r="2187" spans="1:14" x14ac:dyDescent="0.3">
      <c r="A2187" s="1">
        <v>41871</v>
      </c>
      <c r="B2187">
        <v>15.7</v>
      </c>
      <c r="D2187">
        <f t="shared" si="272"/>
        <v>3</v>
      </c>
      <c r="E2187" s="1">
        <f t="shared" si="273"/>
        <v>41864</v>
      </c>
      <c r="F2187" s="1">
        <f t="shared" si="274"/>
        <v>41863</v>
      </c>
      <c r="G2187" s="1">
        <f t="shared" si="275"/>
        <v>41862</v>
      </c>
      <c r="H2187" s="1">
        <f t="shared" si="276"/>
        <v>41861</v>
      </c>
      <c r="I2187" s="2">
        <f>IF(SUMIFS($B$2:$B$3564,$A$2:$A$3564,"="&amp;E2187)=0,IF(SUMIFS($B$2:$B$3564,$A$2:$A$3564,"="&amp;F2187)=0,IF(SUMIFS($B$2:$B$3564,$A$2:$A$3564,"="&amp;G2187)=0,SUMIFS($B$2:$B$3564,$A$2:$A$3564,"="&amp;H2187),SUMIFS($B$2:$B$3564,$A$2:$A$3564,"="&amp;G2187)),SUMIFS($B$2:$B$3564,$A$2:$A$3564,"="&amp;F2187)),SUMIFS($B$2:$B$3564,$A$2:$A$3564,"="&amp;E2187))</f>
        <v>16.02</v>
      </c>
      <c r="K2187" s="2">
        <f>SUMIFS($J$2:$J$3564,$A$2:$A$3564,"&gt;"&amp;E2187,$A$2:$A$3564,"&lt;="&amp;A2187)</f>
        <v>0</v>
      </c>
      <c r="L2187" s="2">
        <f t="shared" si="277"/>
        <v>0</v>
      </c>
      <c r="M2187" s="2">
        <f t="shared" si="278"/>
        <v>1</v>
      </c>
      <c r="N2187">
        <f t="shared" si="279"/>
        <v>-2.0177229285950835</v>
      </c>
    </row>
    <row r="2188" spans="1:14" x14ac:dyDescent="0.3">
      <c r="A2188" s="1">
        <v>41872</v>
      </c>
      <c r="B2188">
        <v>15.99</v>
      </c>
      <c r="D2188">
        <f t="shared" si="272"/>
        <v>4</v>
      </c>
      <c r="E2188" s="1">
        <f t="shared" si="273"/>
        <v>41865</v>
      </c>
      <c r="F2188" s="1">
        <f t="shared" si="274"/>
        <v>41864</v>
      </c>
      <c r="G2188" s="1">
        <f t="shared" si="275"/>
        <v>41863</v>
      </c>
      <c r="H2188" s="1">
        <f t="shared" si="276"/>
        <v>41862</v>
      </c>
      <c r="I2188" s="2">
        <f>IF(SUMIFS($B$2:$B$3564,$A$2:$A$3564,"="&amp;E2188)=0,IF(SUMIFS($B$2:$B$3564,$A$2:$A$3564,"="&amp;F2188)=0,IF(SUMIFS($B$2:$B$3564,$A$2:$A$3564,"="&amp;G2188)=0,SUMIFS($B$2:$B$3564,$A$2:$A$3564,"="&amp;H2188),SUMIFS($B$2:$B$3564,$A$2:$A$3564,"="&amp;G2188)),SUMIFS($B$2:$B$3564,$A$2:$A$3564,"="&amp;F2188)),SUMIFS($B$2:$B$3564,$A$2:$A$3564,"="&amp;E2188))</f>
        <v>15.91</v>
      </c>
      <c r="K2188" s="2">
        <f>SUMIFS($J$2:$J$3564,$A$2:$A$3564,"&gt;"&amp;E2188,$A$2:$A$3564,"&lt;="&amp;A2188)</f>
        <v>0</v>
      </c>
      <c r="L2188" s="2">
        <f t="shared" si="277"/>
        <v>0</v>
      </c>
      <c r="M2188" s="2">
        <f t="shared" si="278"/>
        <v>1</v>
      </c>
      <c r="N2188">
        <f t="shared" si="279"/>
        <v>0.50156844961673841</v>
      </c>
    </row>
    <row r="2189" spans="1:14" x14ac:dyDescent="0.3">
      <c r="A2189" s="1">
        <v>41873</v>
      </c>
      <c r="B2189">
        <v>15.64</v>
      </c>
      <c r="D2189">
        <f t="shared" si="272"/>
        <v>5</v>
      </c>
      <c r="E2189" s="1">
        <f t="shared" si="273"/>
        <v>41866</v>
      </c>
      <c r="F2189" s="1">
        <f t="shared" si="274"/>
        <v>41865</v>
      </c>
      <c r="G2189" s="1">
        <f t="shared" si="275"/>
        <v>41864</v>
      </c>
      <c r="H2189" s="1">
        <f t="shared" si="276"/>
        <v>41863</v>
      </c>
      <c r="I2189" s="2">
        <f>IF(SUMIFS($B$2:$B$3564,$A$2:$A$3564,"="&amp;E2189)=0,IF(SUMIFS($B$2:$B$3564,$A$2:$A$3564,"="&amp;F2189)=0,IF(SUMIFS($B$2:$B$3564,$A$2:$A$3564,"="&amp;G2189)=0,SUMIFS($B$2:$B$3564,$A$2:$A$3564,"="&amp;H2189),SUMIFS($B$2:$B$3564,$A$2:$A$3564,"="&amp;G2189)),SUMIFS($B$2:$B$3564,$A$2:$A$3564,"="&amp;F2189)),SUMIFS($B$2:$B$3564,$A$2:$A$3564,"="&amp;E2189))</f>
        <v>15.92</v>
      </c>
      <c r="K2189" s="2">
        <f>SUMIFS($J$2:$J$3564,$A$2:$A$3564,"&gt;"&amp;E2189,$A$2:$A$3564,"&lt;="&amp;A2189)</f>
        <v>0</v>
      </c>
      <c r="L2189" s="2">
        <f t="shared" si="277"/>
        <v>0</v>
      </c>
      <c r="M2189" s="2">
        <f t="shared" si="278"/>
        <v>1</v>
      </c>
      <c r="N2189">
        <f t="shared" si="279"/>
        <v>-1.774444529907184</v>
      </c>
    </row>
    <row r="2190" spans="1:14" x14ac:dyDescent="0.3">
      <c r="A2190" s="1">
        <v>41876</v>
      </c>
      <c r="B2190">
        <v>15.36</v>
      </c>
      <c r="D2190">
        <f t="shared" si="272"/>
        <v>1</v>
      </c>
      <c r="E2190" s="1">
        <f t="shared" si="273"/>
        <v>41869</v>
      </c>
      <c r="F2190" s="1">
        <f t="shared" si="274"/>
        <v>41868</v>
      </c>
      <c r="G2190" s="1">
        <f t="shared" si="275"/>
        <v>41867</v>
      </c>
      <c r="H2190" s="1">
        <f t="shared" si="276"/>
        <v>41866</v>
      </c>
      <c r="I2190" s="2">
        <f>IF(SUMIFS($B$2:$B$3564,$A$2:$A$3564,"="&amp;E2190)=0,IF(SUMIFS($B$2:$B$3564,$A$2:$A$3564,"="&amp;F2190)=0,IF(SUMIFS($B$2:$B$3564,$A$2:$A$3564,"="&amp;G2190)=0,SUMIFS($B$2:$B$3564,$A$2:$A$3564,"="&amp;H2190),SUMIFS($B$2:$B$3564,$A$2:$A$3564,"="&amp;G2190)),SUMIFS($B$2:$B$3564,$A$2:$A$3564,"="&amp;F2190)),SUMIFS($B$2:$B$3564,$A$2:$A$3564,"="&amp;E2190))</f>
        <v>15.68</v>
      </c>
      <c r="K2190" s="2">
        <f>SUMIFS($J$2:$J$3564,$A$2:$A$3564,"&gt;"&amp;E2190,$A$2:$A$3564,"&lt;="&amp;A2190)</f>
        <v>0</v>
      </c>
      <c r="L2190" s="2">
        <f t="shared" si="277"/>
        <v>0</v>
      </c>
      <c r="M2190" s="2">
        <f t="shared" si="278"/>
        <v>1</v>
      </c>
      <c r="N2190">
        <f t="shared" si="279"/>
        <v>-2.0619287202735705</v>
      </c>
    </row>
    <row r="2191" spans="1:14" x14ac:dyDescent="0.3">
      <c r="A2191" s="1">
        <v>41877</v>
      </c>
      <c r="B2191">
        <v>15.71</v>
      </c>
      <c r="D2191">
        <f t="shared" si="272"/>
        <v>2</v>
      </c>
      <c r="E2191" s="1">
        <f t="shared" si="273"/>
        <v>41870</v>
      </c>
      <c r="F2191" s="1">
        <f t="shared" si="274"/>
        <v>41869</v>
      </c>
      <c r="G2191" s="1">
        <f t="shared" si="275"/>
        <v>41868</v>
      </c>
      <c r="H2191" s="1">
        <f t="shared" si="276"/>
        <v>41867</v>
      </c>
      <c r="I2191" s="2">
        <f>IF(SUMIFS($B$2:$B$3564,$A$2:$A$3564,"="&amp;E2191)=0,IF(SUMIFS($B$2:$B$3564,$A$2:$A$3564,"="&amp;F2191)=0,IF(SUMIFS($B$2:$B$3564,$A$2:$A$3564,"="&amp;G2191)=0,SUMIFS($B$2:$B$3564,$A$2:$A$3564,"="&amp;H2191),SUMIFS($B$2:$B$3564,$A$2:$A$3564,"="&amp;G2191)),SUMIFS($B$2:$B$3564,$A$2:$A$3564,"="&amp;F2191)),SUMIFS($B$2:$B$3564,$A$2:$A$3564,"="&amp;E2191))</f>
        <v>15.47</v>
      </c>
      <c r="K2191" s="2">
        <f>SUMIFS($J$2:$J$3564,$A$2:$A$3564,"&gt;"&amp;E2191,$A$2:$A$3564,"&lt;="&amp;A2191)</f>
        <v>0</v>
      </c>
      <c r="L2191" s="2">
        <f t="shared" si="277"/>
        <v>0</v>
      </c>
      <c r="M2191" s="2">
        <f t="shared" si="278"/>
        <v>1</v>
      </c>
      <c r="N2191">
        <f t="shared" si="279"/>
        <v>1.5394787682554982</v>
      </c>
    </row>
    <row r="2192" spans="1:14" x14ac:dyDescent="0.3">
      <c r="A2192" s="1">
        <v>41878</v>
      </c>
      <c r="B2192">
        <v>15.58</v>
      </c>
      <c r="D2192">
        <f t="shared" si="272"/>
        <v>3</v>
      </c>
      <c r="E2192" s="1">
        <f t="shared" si="273"/>
        <v>41871</v>
      </c>
      <c r="F2192" s="1">
        <f t="shared" si="274"/>
        <v>41870</v>
      </c>
      <c r="G2192" s="1">
        <f t="shared" si="275"/>
        <v>41869</v>
      </c>
      <c r="H2192" s="1">
        <f t="shared" si="276"/>
        <v>41868</v>
      </c>
      <c r="I2192" s="2">
        <f>IF(SUMIFS($B$2:$B$3564,$A$2:$A$3564,"="&amp;E2192)=0,IF(SUMIFS($B$2:$B$3564,$A$2:$A$3564,"="&amp;F2192)=0,IF(SUMIFS($B$2:$B$3564,$A$2:$A$3564,"="&amp;G2192)=0,SUMIFS($B$2:$B$3564,$A$2:$A$3564,"="&amp;H2192),SUMIFS($B$2:$B$3564,$A$2:$A$3564,"="&amp;G2192)),SUMIFS($B$2:$B$3564,$A$2:$A$3564,"="&amp;F2192)),SUMIFS($B$2:$B$3564,$A$2:$A$3564,"="&amp;E2192))</f>
        <v>15.7</v>
      </c>
      <c r="K2192" s="2">
        <f>SUMIFS($J$2:$J$3564,$A$2:$A$3564,"&gt;"&amp;E2192,$A$2:$A$3564,"&lt;="&amp;A2192)</f>
        <v>0</v>
      </c>
      <c r="L2192" s="2">
        <f t="shared" si="277"/>
        <v>0</v>
      </c>
      <c r="M2192" s="2">
        <f t="shared" si="278"/>
        <v>1</v>
      </c>
      <c r="N2192">
        <f t="shared" si="279"/>
        <v>-0.7672671911660166</v>
      </c>
    </row>
    <row r="2193" spans="1:14" x14ac:dyDescent="0.3">
      <c r="A2193" s="1">
        <v>41879</v>
      </c>
      <c r="B2193">
        <v>15.56</v>
      </c>
      <c r="D2193">
        <f t="shared" si="272"/>
        <v>4</v>
      </c>
      <c r="E2193" s="1">
        <f t="shared" si="273"/>
        <v>41872</v>
      </c>
      <c r="F2193" s="1">
        <f t="shared" si="274"/>
        <v>41871</v>
      </c>
      <c r="G2193" s="1">
        <f t="shared" si="275"/>
        <v>41870</v>
      </c>
      <c r="H2193" s="1">
        <f t="shared" si="276"/>
        <v>41869</v>
      </c>
      <c r="I2193" s="2">
        <f>IF(SUMIFS($B$2:$B$3564,$A$2:$A$3564,"="&amp;E2193)=0,IF(SUMIFS($B$2:$B$3564,$A$2:$A$3564,"="&amp;F2193)=0,IF(SUMIFS($B$2:$B$3564,$A$2:$A$3564,"="&amp;G2193)=0,SUMIFS($B$2:$B$3564,$A$2:$A$3564,"="&amp;H2193),SUMIFS($B$2:$B$3564,$A$2:$A$3564,"="&amp;G2193)),SUMIFS($B$2:$B$3564,$A$2:$A$3564,"="&amp;F2193)),SUMIFS($B$2:$B$3564,$A$2:$A$3564,"="&amp;E2193))</f>
        <v>15.99</v>
      </c>
      <c r="K2193" s="2">
        <f>SUMIFS($J$2:$J$3564,$A$2:$A$3564,"&gt;"&amp;E2193,$A$2:$A$3564,"&lt;="&amp;A2193)</f>
        <v>0</v>
      </c>
      <c r="L2193" s="2">
        <f t="shared" si="277"/>
        <v>0</v>
      </c>
      <c r="M2193" s="2">
        <f t="shared" si="278"/>
        <v>1</v>
      </c>
      <c r="N2193">
        <f t="shared" si="279"/>
        <v>-2.7260008095617341</v>
      </c>
    </row>
    <row r="2194" spans="1:14" x14ac:dyDescent="0.3">
      <c r="A2194" s="1">
        <v>41880</v>
      </c>
      <c r="B2194">
        <v>15.49</v>
      </c>
      <c r="D2194">
        <f t="shared" si="272"/>
        <v>5</v>
      </c>
      <c r="E2194" s="1">
        <f t="shared" si="273"/>
        <v>41873</v>
      </c>
      <c r="F2194" s="1">
        <f t="shared" si="274"/>
        <v>41872</v>
      </c>
      <c r="G2194" s="1">
        <f t="shared" si="275"/>
        <v>41871</v>
      </c>
      <c r="H2194" s="1">
        <f t="shared" si="276"/>
        <v>41870</v>
      </c>
      <c r="I2194" s="2">
        <f>IF(SUMIFS($B$2:$B$3564,$A$2:$A$3564,"="&amp;E2194)=0,IF(SUMIFS($B$2:$B$3564,$A$2:$A$3564,"="&amp;F2194)=0,IF(SUMIFS($B$2:$B$3564,$A$2:$A$3564,"="&amp;G2194)=0,SUMIFS($B$2:$B$3564,$A$2:$A$3564,"="&amp;H2194),SUMIFS($B$2:$B$3564,$A$2:$A$3564,"="&amp;G2194)),SUMIFS($B$2:$B$3564,$A$2:$A$3564,"="&amp;F2194)),SUMIFS($B$2:$B$3564,$A$2:$A$3564,"="&amp;E2194))</f>
        <v>15.64</v>
      </c>
      <c r="K2194" s="2">
        <f>SUMIFS($J$2:$J$3564,$A$2:$A$3564,"&gt;"&amp;E2194,$A$2:$A$3564,"&lt;="&amp;A2194)</f>
        <v>0</v>
      </c>
      <c r="L2194" s="2">
        <f t="shared" si="277"/>
        <v>0</v>
      </c>
      <c r="M2194" s="2">
        <f t="shared" si="278"/>
        <v>1</v>
      </c>
      <c r="N2194">
        <f t="shared" si="279"/>
        <v>-0.96370806883877302</v>
      </c>
    </row>
    <row r="2195" spans="1:14" x14ac:dyDescent="0.3">
      <c r="A2195" s="1">
        <v>41884</v>
      </c>
      <c r="B2195">
        <v>15.82</v>
      </c>
      <c r="D2195">
        <f t="shared" si="272"/>
        <v>2</v>
      </c>
      <c r="E2195" s="1">
        <f t="shared" si="273"/>
        <v>41877</v>
      </c>
      <c r="F2195" s="1">
        <f t="shared" si="274"/>
        <v>41876</v>
      </c>
      <c r="G2195" s="1">
        <f t="shared" si="275"/>
        <v>41875</v>
      </c>
      <c r="H2195" s="1">
        <f t="shared" si="276"/>
        <v>41874</v>
      </c>
      <c r="I2195" s="2">
        <f>IF(SUMIFS($B$2:$B$3564,$A$2:$A$3564,"="&amp;E2195)=0,IF(SUMIFS($B$2:$B$3564,$A$2:$A$3564,"="&amp;F2195)=0,IF(SUMIFS($B$2:$B$3564,$A$2:$A$3564,"="&amp;G2195)=0,SUMIFS($B$2:$B$3564,$A$2:$A$3564,"="&amp;H2195),SUMIFS($B$2:$B$3564,$A$2:$A$3564,"="&amp;G2195)),SUMIFS($B$2:$B$3564,$A$2:$A$3564,"="&amp;F2195)),SUMIFS($B$2:$B$3564,$A$2:$A$3564,"="&amp;E2195))</f>
        <v>15.71</v>
      </c>
      <c r="K2195" s="2">
        <f>SUMIFS($J$2:$J$3564,$A$2:$A$3564,"&gt;"&amp;E2195,$A$2:$A$3564,"&lt;="&amp;A2195)</f>
        <v>0</v>
      </c>
      <c r="L2195" s="2">
        <f t="shared" si="277"/>
        <v>0</v>
      </c>
      <c r="M2195" s="2">
        <f t="shared" si="278"/>
        <v>1</v>
      </c>
      <c r="N2195">
        <f t="shared" si="279"/>
        <v>0.69775100719779504</v>
      </c>
    </row>
    <row r="2196" spans="1:14" x14ac:dyDescent="0.3">
      <c r="A2196" s="1">
        <v>41885</v>
      </c>
      <c r="B2196">
        <v>15.62</v>
      </c>
      <c r="D2196">
        <f t="shared" si="272"/>
        <v>3</v>
      </c>
      <c r="E2196" s="1">
        <f t="shared" si="273"/>
        <v>41878</v>
      </c>
      <c r="F2196" s="1">
        <f t="shared" si="274"/>
        <v>41877</v>
      </c>
      <c r="G2196" s="1">
        <f t="shared" si="275"/>
        <v>41876</v>
      </c>
      <c r="H2196" s="1">
        <f t="shared" si="276"/>
        <v>41875</v>
      </c>
      <c r="I2196" s="2">
        <f>IF(SUMIFS($B$2:$B$3564,$A$2:$A$3564,"="&amp;E2196)=0,IF(SUMIFS($B$2:$B$3564,$A$2:$A$3564,"="&amp;F2196)=0,IF(SUMIFS($B$2:$B$3564,$A$2:$A$3564,"="&amp;G2196)=0,SUMIFS($B$2:$B$3564,$A$2:$A$3564,"="&amp;H2196),SUMIFS($B$2:$B$3564,$A$2:$A$3564,"="&amp;G2196)),SUMIFS($B$2:$B$3564,$A$2:$A$3564,"="&amp;F2196)),SUMIFS($B$2:$B$3564,$A$2:$A$3564,"="&amp;E2196))</f>
        <v>15.58</v>
      </c>
      <c r="K2196" s="2">
        <f>SUMIFS($J$2:$J$3564,$A$2:$A$3564,"&gt;"&amp;E2196,$A$2:$A$3564,"&lt;="&amp;A2196)</f>
        <v>0</v>
      </c>
      <c r="L2196" s="2">
        <f t="shared" si="277"/>
        <v>0</v>
      </c>
      <c r="M2196" s="2">
        <f t="shared" si="278"/>
        <v>1</v>
      </c>
      <c r="N2196">
        <f t="shared" si="279"/>
        <v>0.25641039689376338</v>
      </c>
    </row>
    <row r="2197" spans="1:14" x14ac:dyDescent="0.3">
      <c r="A2197" s="1">
        <v>41886</v>
      </c>
      <c r="B2197">
        <v>15.13</v>
      </c>
      <c r="D2197">
        <f t="shared" si="272"/>
        <v>4</v>
      </c>
      <c r="E2197" s="1">
        <f t="shared" si="273"/>
        <v>41879</v>
      </c>
      <c r="F2197" s="1">
        <f t="shared" si="274"/>
        <v>41878</v>
      </c>
      <c r="G2197" s="1">
        <f t="shared" si="275"/>
        <v>41877</v>
      </c>
      <c r="H2197" s="1">
        <f t="shared" si="276"/>
        <v>41876</v>
      </c>
      <c r="I2197" s="2">
        <f>IF(SUMIFS($B$2:$B$3564,$A$2:$A$3564,"="&amp;E2197)=0,IF(SUMIFS($B$2:$B$3564,$A$2:$A$3564,"="&amp;F2197)=0,IF(SUMIFS($B$2:$B$3564,$A$2:$A$3564,"="&amp;G2197)=0,SUMIFS($B$2:$B$3564,$A$2:$A$3564,"="&amp;H2197),SUMIFS($B$2:$B$3564,$A$2:$A$3564,"="&amp;G2197)),SUMIFS($B$2:$B$3564,$A$2:$A$3564,"="&amp;F2197)),SUMIFS($B$2:$B$3564,$A$2:$A$3564,"="&amp;E2197))</f>
        <v>15.56</v>
      </c>
      <c r="K2197" s="2">
        <f>SUMIFS($J$2:$J$3564,$A$2:$A$3564,"&gt;"&amp;E2197,$A$2:$A$3564,"&lt;="&amp;A2197)</f>
        <v>0</v>
      </c>
      <c r="L2197" s="2">
        <f t="shared" si="277"/>
        <v>0</v>
      </c>
      <c r="M2197" s="2">
        <f t="shared" si="278"/>
        <v>1</v>
      </c>
      <c r="N2197">
        <f t="shared" si="279"/>
        <v>-2.8023990949980959</v>
      </c>
    </row>
    <row r="2198" spans="1:14" x14ac:dyDescent="0.3">
      <c r="A2198" s="1">
        <v>41887</v>
      </c>
      <c r="B2198">
        <v>15</v>
      </c>
      <c r="D2198">
        <f t="shared" si="272"/>
        <v>5</v>
      </c>
      <c r="E2198" s="1">
        <f t="shared" si="273"/>
        <v>41880</v>
      </c>
      <c r="F2198" s="1">
        <f t="shared" si="274"/>
        <v>41879</v>
      </c>
      <c r="G2198" s="1">
        <f t="shared" si="275"/>
        <v>41878</v>
      </c>
      <c r="H2198" s="1">
        <f t="shared" si="276"/>
        <v>41877</v>
      </c>
      <c r="I2198" s="2">
        <f>IF(SUMIFS($B$2:$B$3564,$A$2:$A$3564,"="&amp;E2198)=0,IF(SUMIFS($B$2:$B$3564,$A$2:$A$3564,"="&amp;F2198)=0,IF(SUMIFS($B$2:$B$3564,$A$2:$A$3564,"="&amp;G2198)=0,SUMIFS($B$2:$B$3564,$A$2:$A$3564,"="&amp;H2198),SUMIFS($B$2:$B$3564,$A$2:$A$3564,"="&amp;G2198)),SUMIFS($B$2:$B$3564,$A$2:$A$3564,"="&amp;F2198)),SUMIFS($B$2:$B$3564,$A$2:$A$3564,"="&amp;E2198))</f>
        <v>15.49</v>
      </c>
      <c r="K2198" s="2">
        <f>SUMIFS($J$2:$J$3564,$A$2:$A$3564,"&gt;"&amp;E2198,$A$2:$A$3564,"&lt;="&amp;A2198)</f>
        <v>0</v>
      </c>
      <c r="L2198" s="2">
        <f t="shared" si="277"/>
        <v>0</v>
      </c>
      <c r="M2198" s="2">
        <f t="shared" si="278"/>
        <v>1</v>
      </c>
      <c r="N2198">
        <f t="shared" si="279"/>
        <v>-3.2144453326567186</v>
      </c>
    </row>
    <row r="2199" spans="1:14" x14ac:dyDescent="0.3">
      <c r="A2199" s="1">
        <v>41890</v>
      </c>
      <c r="B2199">
        <v>14.94</v>
      </c>
      <c r="D2199">
        <f t="shared" si="272"/>
        <v>1</v>
      </c>
      <c r="E2199" s="1">
        <f t="shared" si="273"/>
        <v>41883</v>
      </c>
      <c r="F2199" s="1">
        <f t="shared" si="274"/>
        <v>41882</v>
      </c>
      <c r="G2199" s="1">
        <f t="shared" si="275"/>
        <v>41881</v>
      </c>
      <c r="H2199" s="1">
        <f t="shared" si="276"/>
        <v>41880</v>
      </c>
      <c r="I2199" s="2">
        <f>IF(SUMIFS($B$2:$B$3564,$A$2:$A$3564,"="&amp;E2199)=0,IF(SUMIFS($B$2:$B$3564,$A$2:$A$3564,"="&amp;F2199)=0,IF(SUMIFS($B$2:$B$3564,$A$2:$A$3564,"="&amp;G2199)=0,SUMIFS($B$2:$B$3564,$A$2:$A$3564,"="&amp;H2199),SUMIFS($B$2:$B$3564,$A$2:$A$3564,"="&amp;G2199)),SUMIFS($B$2:$B$3564,$A$2:$A$3564,"="&amp;F2199)),SUMIFS($B$2:$B$3564,$A$2:$A$3564,"="&amp;E2199))</f>
        <v>15.49</v>
      </c>
      <c r="K2199" s="2">
        <f>SUMIFS($J$2:$J$3564,$A$2:$A$3564,"&gt;"&amp;E2199,$A$2:$A$3564,"&lt;="&amp;A2199)</f>
        <v>0</v>
      </c>
      <c r="L2199" s="2">
        <f t="shared" si="277"/>
        <v>0</v>
      </c>
      <c r="M2199" s="2">
        <f t="shared" si="278"/>
        <v>1</v>
      </c>
      <c r="N2199">
        <f t="shared" si="279"/>
        <v>-3.6152474724106107</v>
      </c>
    </row>
    <row r="2200" spans="1:14" x14ac:dyDescent="0.3">
      <c r="A2200" s="1">
        <v>41891</v>
      </c>
      <c r="B2200">
        <v>14.88</v>
      </c>
      <c r="C2200">
        <v>17.079999999999998</v>
      </c>
      <c r="D2200">
        <f t="shared" si="272"/>
        <v>2</v>
      </c>
      <c r="E2200" s="1">
        <f t="shared" si="273"/>
        <v>41884</v>
      </c>
      <c r="F2200" s="1">
        <f t="shared" si="274"/>
        <v>41883</v>
      </c>
      <c r="G2200" s="1">
        <f t="shared" si="275"/>
        <v>41882</v>
      </c>
      <c r="H2200" s="1">
        <f t="shared" si="276"/>
        <v>41881</v>
      </c>
      <c r="I2200" s="2">
        <f>IF(SUMIFS($B$2:$B$3564,$A$2:$A$3564,"="&amp;E2200)=0,IF(SUMIFS($B$2:$B$3564,$A$2:$A$3564,"="&amp;F2200)=0,IF(SUMIFS($B$2:$B$3564,$A$2:$A$3564,"="&amp;G2200)=0,SUMIFS($B$2:$B$3564,$A$2:$A$3564,"="&amp;H2200),SUMIFS($B$2:$B$3564,$A$2:$A$3564,"="&amp;G2200)),SUMIFS($B$2:$B$3564,$A$2:$A$3564,"="&amp;F2200)),SUMIFS($B$2:$B$3564,$A$2:$A$3564,"="&amp;E2200))</f>
        <v>15.82</v>
      </c>
      <c r="K2200" s="2">
        <f>SUMIFS($J$2:$J$3564,$A$2:$A$3564,"&gt;"&amp;E2200,$A$2:$A$3564,"&lt;="&amp;A2200)</f>
        <v>0</v>
      </c>
      <c r="L2200" s="2">
        <f t="shared" si="277"/>
        <v>0</v>
      </c>
      <c r="M2200" s="2">
        <f t="shared" si="278"/>
        <v>1</v>
      </c>
      <c r="N2200">
        <f t="shared" si="279"/>
        <v>-6.1256932934562007</v>
      </c>
    </row>
    <row r="2201" spans="1:14" x14ac:dyDescent="0.3">
      <c r="A2201" s="1">
        <v>41892</v>
      </c>
      <c r="B2201">
        <v>16.75</v>
      </c>
      <c r="D2201">
        <f t="shared" si="272"/>
        <v>3</v>
      </c>
      <c r="E2201" s="1">
        <f t="shared" si="273"/>
        <v>41885</v>
      </c>
      <c r="F2201" s="1">
        <f t="shared" si="274"/>
        <v>41884</v>
      </c>
      <c r="G2201" s="1">
        <f t="shared" si="275"/>
        <v>41883</v>
      </c>
      <c r="H2201" s="1">
        <f t="shared" si="276"/>
        <v>41882</v>
      </c>
      <c r="I2201" s="2">
        <f>IF(SUMIFS($B$2:$B$3564,$A$2:$A$3564,"="&amp;E2201)=0,IF(SUMIFS($B$2:$B$3564,$A$2:$A$3564,"="&amp;F2201)=0,IF(SUMIFS($B$2:$B$3564,$A$2:$A$3564,"="&amp;G2201)=0,SUMIFS($B$2:$B$3564,$A$2:$A$3564,"="&amp;H2201),SUMIFS($B$2:$B$3564,$A$2:$A$3564,"="&amp;G2201)),SUMIFS($B$2:$B$3564,$A$2:$A$3564,"="&amp;F2201)),SUMIFS($B$2:$B$3564,$A$2:$A$3564,"="&amp;E2201))</f>
        <v>15.62</v>
      </c>
      <c r="J2201">
        <v>17.079999999999998</v>
      </c>
      <c r="K2201" s="2">
        <f>SUMIFS($J$2:$J$3564,$A$2:$A$3564,"&gt;"&amp;E2201,$A$2:$A$3564,"&lt;="&amp;A2201)</f>
        <v>17.079999999999998</v>
      </c>
      <c r="L2201" s="2">
        <f t="shared" si="277"/>
        <v>14.88</v>
      </c>
      <c r="M2201" s="2">
        <f t="shared" si="278"/>
        <v>0.87119437939110078</v>
      </c>
      <c r="N2201">
        <f t="shared" si="279"/>
        <v>-6.8044045095942325</v>
      </c>
    </row>
    <row r="2202" spans="1:14" x14ac:dyDescent="0.3">
      <c r="A2202" s="1">
        <v>41893</v>
      </c>
      <c r="B2202">
        <v>16.63</v>
      </c>
      <c r="D2202">
        <f t="shared" si="272"/>
        <v>4</v>
      </c>
      <c r="E2202" s="1">
        <f t="shared" si="273"/>
        <v>41886</v>
      </c>
      <c r="F2202" s="1">
        <f t="shared" si="274"/>
        <v>41885</v>
      </c>
      <c r="G2202" s="1">
        <f t="shared" si="275"/>
        <v>41884</v>
      </c>
      <c r="H2202" s="1">
        <f t="shared" si="276"/>
        <v>41883</v>
      </c>
      <c r="I2202" s="2">
        <f>IF(SUMIFS($B$2:$B$3564,$A$2:$A$3564,"="&amp;E2202)=0,IF(SUMIFS($B$2:$B$3564,$A$2:$A$3564,"="&amp;F2202)=0,IF(SUMIFS($B$2:$B$3564,$A$2:$A$3564,"="&amp;G2202)=0,SUMIFS($B$2:$B$3564,$A$2:$A$3564,"="&amp;H2202),SUMIFS($B$2:$B$3564,$A$2:$A$3564,"="&amp;G2202)),SUMIFS($B$2:$B$3564,$A$2:$A$3564,"="&amp;F2202)),SUMIFS($B$2:$B$3564,$A$2:$A$3564,"="&amp;E2202))</f>
        <v>15.13</v>
      </c>
      <c r="K2202" s="2">
        <f>SUMIFS($J$2:$J$3564,$A$2:$A$3564,"&gt;"&amp;E2202,$A$2:$A$3564,"&lt;="&amp;A2202)</f>
        <v>17.079999999999998</v>
      </c>
      <c r="L2202" s="2">
        <f t="shared" si="277"/>
        <v>14.88</v>
      </c>
      <c r="M2202" s="2">
        <f t="shared" si="278"/>
        <v>0.87119437939110078</v>
      </c>
      <c r="N2202">
        <f t="shared" si="279"/>
        <v>-4.3361393550906273</v>
      </c>
    </row>
    <row r="2203" spans="1:14" x14ac:dyDescent="0.3">
      <c r="A2203" s="1">
        <v>41894</v>
      </c>
      <c r="B2203">
        <v>16.32</v>
      </c>
      <c r="D2203">
        <f t="shared" si="272"/>
        <v>5</v>
      </c>
      <c r="E2203" s="1">
        <f t="shared" si="273"/>
        <v>41887</v>
      </c>
      <c r="F2203" s="1">
        <f t="shared" si="274"/>
        <v>41886</v>
      </c>
      <c r="G2203" s="1">
        <f t="shared" si="275"/>
        <v>41885</v>
      </c>
      <c r="H2203" s="1">
        <f t="shared" si="276"/>
        <v>41884</v>
      </c>
      <c r="I2203" s="2">
        <f>IF(SUMIFS($B$2:$B$3564,$A$2:$A$3564,"="&amp;E2203)=0,IF(SUMIFS($B$2:$B$3564,$A$2:$A$3564,"="&amp;F2203)=0,IF(SUMIFS($B$2:$B$3564,$A$2:$A$3564,"="&amp;G2203)=0,SUMIFS($B$2:$B$3564,$A$2:$A$3564,"="&amp;H2203),SUMIFS($B$2:$B$3564,$A$2:$A$3564,"="&amp;G2203)),SUMIFS($B$2:$B$3564,$A$2:$A$3564,"="&amp;F2203)),SUMIFS($B$2:$B$3564,$A$2:$A$3564,"="&amp;E2203))</f>
        <v>15</v>
      </c>
      <c r="K2203" s="2">
        <f>SUMIFS($J$2:$J$3564,$A$2:$A$3564,"&gt;"&amp;E2203,$A$2:$A$3564,"&lt;="&amp;A2203)</f>
        <v>17.079999999999998</v>
      </c>
      <c r="L2203" s="2">
        <f t="shared" si="277"/>
        <v>14.88</v>
      </c>
      <c r="M2203" s="2">
        <f t="shared" si="278"/>
        <v>0.87119437939110078</v>
      </c>
      <c r="N2203">
        <f t="shared" si="279"/>
        <v>-5.3549010521727096</v>
      </c>
    </row>
    <row r="2204" spans="1:14" x14ac:dyDescent="0.3">
      <c r="A2204" s="1">
        <v>41897</v>
      </c>
      <c r="B2204">
        <v>16.27</v>
      </c>
      <c r="D2204">
        <f t="shared" si="272"/>
        <v>1</v>
      </c>
      <c r="E2204" s="1">
        <f t="shared" si="273"/>
        <v>41890</v>
      </c>
      <c r="F2204" s="1">
        <f t="shared" si="274"/>
        <v>41889</v>
      </c>
      <c r="G2204" s="1">
        <f t="shared" si="275"/>
        <v>41888</v>
      </c>
      <c r="H2204" s="1">
        <f t="shared" si="276"/>
        <v>41887</v>
      </c>
      <c r="I2204" s="2">
        <f>IF(SUMIFS($B$2:$B$3564,$A$2:$A$3564,"="&amp;E2204)=0,IF(SUMIFS($B$2:$B$3564,$A$2:$A$3564,"="&amp;F2204)=0,IF(SUMIFS($B$2:$B$3564,$A$2:$A$3564,"="&amp;G2204)=0,SUMIFS($B$2:$B$3564,$A$2:$A$3564,"="&amp;H2204),SUMIFS($B$2:$B$3564,$A$2:$A$3564,"="&amp;G2204)),SUMIFS($B$2:$B$3564,$A$2:$A$3564,"="&amp;F2204)),SUMIFS($B$2:$B$3564,$A$2:$A$3564,"="&amp;E2204))</f>
        <v>14.94</v>
      </c>
      <c r="K2204" s="2">
        <f>SUMIFS($J$2:$J$3564,$A$2:$A$3564,"&gt;"&amp;E2204,$A$2:$A$3564,"&lt;="&amp;A2204)</f>
        <v>17.079999999999998</v>
      </c>
      <c r="L2204" s="2">
        <f t="shared" si="277"/>
        <v>14.88</v>
      </c>
      <c r="M2204" s="2">
        <f t="shared" si="278"/>
        <v>0.87119437939110078</v>
      </c>
      <c r="N2204">
        <f t="shared" si="279"/>
        <v>-5.2609417429202621</v>
      </c>
    </row>
    <row r="2205" spans="1:14" x14ac:dyDescent="0.3">
      <c r="A2205" s="1">
        <v>41898</v>
      </c>
      <c r="B2205">
        <v>16.170000000000002</v>
      </c>
      <c r="D2205">
        <f t="shared" si="272"/>
        <v>2</v>
      </c>
      <c r="E2205" s="1">
        <f t="shared" si="273"/>
        <v>41891</v>
      </c>
      <c r="F2205" s="1">
        <f t="shared" si="274"/>
        <v>41890</v>
      </c>
      <c r="G2205" s="1">
        <f t="shared" si="275"/>
        <v>41889</v>
      </c>
      <c r="H2205" s="1">
        <f t="shared" si="276"/>
        <v>41888</v>
      </c>
      <c r="I2205" s="2">
        <f>IF(SUMIFS($B$2:$B$3564,$A$2:$A$3564,"="&amp;E2205)=0,IF(SUMIFS($B$2:$B$3564,$A$2:$A$3564,"="&amp;F2205)=0,IF(SUMIFS($B$2:$B$3564,$A$2:$A$3564,"="&amp;G2205)=0,SUMIFS($B$2:$B$3564,$A$2:$A$3564,"="&amp;H2205),SUMIFS($B$2:$B$3564,$A$2:$A$3564,"="&amp;G2205)),SUMIFS($B$2:$B$3564,$A$2:$A$3564,"="&amp;F2205)),SUMIFS($B$2:$B$3564,$A$2:$A$3564,"="&amp;E2205))</f>
        <v>14.88</v>
      </c>
      <c r="K2205" s="2">
        <f>SUMIFS($J$2:$J$3564,$A$2:$A$3564,"&gt;"&amp;E2205,$A$2:$A$3564,"&lt;="&amp;A2205)</f>
        <v>17.079999999999998</v>
      </c>
      <c r="L2205" s="2">
        <f t="shared" si="277"/>
        <v>14.88</v>
      </c>
      <c r="M2205" s="2">
        <f t="shared" si="278"/>
        <v>0.87119437939110078</v>
      </c>
      <c r="N2205">
        <f t="shared" si="279"/>
        <v>-5.4750514771408101</v>
      </c>
    </row>
    <row r="2206" spans="1:14" x14ac:dyDescent="0.3">
      <c r="A2206" s="1">
        <v>41899</v>
      </c>
      <c r="B2206">
        <v>16.25</v>
      </c>
      <c r="D2206">
        <f t="shared" si="272"/>
        <v>3</v>
      </c>
      <c r="E2206" s="1">
        <f t="shared" si="273"/>
        <v>41892</v>
      </c>
      <c r="F2206" s="1">
        <f t="shared" si="274"/>
        <v>41891</v>
      </c>
      <c r="G2206" s="1">
        <f t="shared" si="275"/>
        <v>41890</v>
      </c>
      <c r="H2206" s="1">
        <f t="shared" si="276"/>
        <v>41889</v>
      </c>
      <c r="I2206" s="2">
        <f>IF(SUMIFS($B$2:$B$3564,$A$2:$A$3564,"="&amp;E2206)=0,IF(SUMIFS($B$2:$B$3564,$A$2:$A$3564,"="&amp;F2206)=0,IF(SUMIFS($B$2:$B$3564,$A$2:$A$3564,"="&amp;G2206)=0,SUMIFS($B$2:$B$3564,$A$2:$A$3564,"="&amp;H2206),SUMIFS($B$2:$B$3564,$A$2:$A$3564,"="&amp;G2206)),SUMIFS($B$2:$B$3564,$A$2:$A$3564,"="&amp;F2206)),SUMIFS($B$2:$B$3564,$A$2:$A$3564,"="&amp;E2206))</f>
        <v>16.75</v>
      </c>
      <c r="K2206" s="2">
        <f>SUMIFS($J$2:$J$3564,$A$2:$A$3564,"&gt;"&amp;E2206,$A$2:$A$3564,"&lt;="&amp;A2206)</f>
        <v>0</v>
      </c>
      <c r="L2206" s="2">
        <f t="shared" si="277"/>
        <v>0</v>
      </c>
      <c r="M2206" s="2">
        <f t="shared" si="278"/>
        <v>1</v>
      </c>
      <c r="N2206">
        <f t="shared" si="279"/>
        <v>-3.0305349495328922</v>
      </c>
    </row>
    <row r="2207" spans="1:14" x14ac:dyDescent="0.3">
      <c r="A2207" s="1">
        <v>41900</v>
      </c>
      <c r="B2207">
        <v>15.95</v>
      </c>
      <c r="D2207">
        <f t="shared" si="272"/>
        <v>4</v>
      </c>
      <c r="E2207" s="1">
        <f t="shared" si="273"/>
        <v>41893</v>
      </c>
      <c r="F2207" s="1">
        <f t="shared" si="274"/>
        <v>41892</v>
      </c>
      <c r="G2207" s="1">
        <f t="shared" si="275"/>
        <v>41891</v>
      </c>
      <c r="H2207" s="1">
        <f t="shared" si="276"/>
        <v>41890</v>
      </c>
      <c r="I2207" s="2">
        <f>IF(SUMIFS($B$2:$B$3564,$A$2:$A$3564,"="&amp;E2207)=0,IF(SUMIFS($B$2:$B$3564,$A$2:$A$3564,"="&amp;F2207)=0,IF(SUMIFS($B$2:$B$3564,$A$2:$A$3564,"="&amp;G2207)=0,SUMIFS($B$2:$B$3564,$A$2:$A$3564,"="&amp;H2207),SUMIFS($B$2:$B$3564,$A$2:$A$3564,"="&amp;G2207)),SUMIFS($B$2:$B$3564,$A$2:$A$3564,"="&amp;F2207)),SUMIFS($B$2:$B$3564,$A$2:$A$3564,"="&amp;E2207))</f>
        <v>16.63</v>
      </c>
      <c r="K2207" s="2">
        <f>SUMIFS($J$2:$J$3564,$A$2:$A$3564,"&gt;"&amp;E2207,$A$2:$A$3564,"&lt;="&amp;A2207)</f>
        <v>0</v>
      </c>
      <c r="L2207" s="2">
        <f t="shared" si="277"/>
        <v>0</v>
      </c>
      <c r="M2207" s="2">
        <f t="shared" si="278"/>
        <v>1</v>
      </c>
      <c r="N2207">
        <f t="shared" si="279"/>
        <v>-4.1749463973982701</v>
      </c>
    </row>
    <row r="2208" spans="1:14" x14ac:dyDescent="0.3">
      <c r="A2208" s="1">
        <v>41901</v>
      </c>
      <c r="B2208">
        <v>15.8</v>
      </c>
      <c r="D2208">
        <f t="shared" si="272"/>
        <v>5</v>
      </c>
      <c r="E2208" s="1">
        <f t="shared" si="273"/>
        <v>41894</v>
      </c>
      <c r="F2208" s="1">
        <f t="shared" si="274"/>
        <v>41893</v>
      </c>
      <c r="G2208" s="1">
        <f t="shared" si="275"/>
        <v>41892</v>
      </c>
      <c r="H2208" s="1">
        <f t="shared" si="276"/>
        <v>41891</v>
      </c>
      <c r="I2208" s="2">
        <f>IF(SUMIFS($B$2:$B$3564,$A$2:$A$3564,"="&amp;E2208)=0,IF(SUMIFS($B$2:$B$3564,$A$2:$A$3564,"="&amp;F2208)=0,IF(SUMIFS($B$2:$B$3564,$A$2:$A$3564,"="&amp;G2208)=0,SUMIFS($B$2:$B$3564,$A$2:$A$3564,"="&amp;H2208),SUMIFS($B$2:$B$3564,$A$2:$A$3564,"="&amp;G2208)),SUMIFS($B$2:$B$3564,$A$2:$A$3564,"="&amp;F2208)),SUMIFS($B$2:$B$3564,$A$2:$A$3564,"="&amp;E2208))</f>
        <v>16.32</v>
      </c>
      <c r="K2208" s="2">
        <f>SUMIFS($J$2:$J$3564,$A$2:$A$3564,"&gt;"&amp;E2208,$A$2:$A$3564,"&lt;="&amp;A2208)</f>
        <v>0</v>
      </c>
      <c r="L2208" s="2">
        <f t="shared" si="277"/>
        <v>0</v>
      </c>
      <c r="M2208" s="2">
        <f t="shared" si="278"/>
        <v>1</v>
      </c>
      <c r="N2208">
        <f t="shared" si="279"/>
        <v>-3.2381409503039831</v>
      </c>
    </row>
    <row r="2209" spans="1:14" x14ac:dyDescent="0.3">
      <c r="A2209" s="1">
        <v>41904</v>
      </c>
      <c r="B2209">
        <v>15.64</v>
      </c>
      <c r="D2209">
        <f t="shared" si="272"/>
        <v>1</v>
      </c>
      <c r="E2209" s="1">
        <f t="shared" si="273"/>
        <v>41897</v>
      </c>
      <c r="F2209" s="1">
        <f t="shared" si="274"/>
        <v>41896</v>
      </c>
      <c r="G2209" s="1">
        <f t="shared" si="275"/>
        <v>41895</v>
      </c>
      <c r="H2209" s="1">
        <f t="shared" si="276"/>
        <v>41894</v>
      </c>
      <c r="I2209" s="2">
        <f>IF(SUMIFS($B$2:$B$3564,$A$2:$A$3564,"="&amp;E2209)=0,IF(SUMIFS($B$2:$B$3564,$A$2:$A$3564,"="&amp;F2209)=0,IF(SUMIFS($B$2:$B$3564,$A$2:$A$3564,"="&amp;G2209)=0,SUMIFS($B$2:$B$3564,$A$2:$A$3564,"="&amp;H2209),SUMIFS($B$2:$B$3564,$A$2:$A$3564,"="&amp;G2209)),SUMIFS($B$2:$B$3564,$A$2:$A$3564,"="&amp;F2209)),SUMIFS($B$2:$B$3564,$A$2:$A$3564,"="&amp;E2209))</f>
        <v>16.27</v>
      </c>
      <c r="K2209" s="2">
        <f>SUMIFS($J$2:$J$3564,$A$2:$A$3564,"&gt;"&amp;E2209,$A$2:$A$3564,"&lt;="&amp;A2209)</f>
        <v>0</v>
      </c>
      <c r="L2209" s="2">
        <f t="shared" si="277"/>
        <v>0</v>
      </c>
      <c r="M2209" s="2">
        <f t="shared" si="278"/>
        <v>1</v>
      </c>
      <c r="N2209">
        <f t="shared" si="279"/>
        <v>-3.9491186113781303</v>
      </c>
    </row>
    <row r="2210" spans="1:14" x14ac:dyDescent="0.3">
      <c r="A2210" s="1">
        <v>41905</v>
      </c>
      <c r="B2210">
        <v>15.73</v>
      </c>
      <c r="D2210">
        <f t="shared" si="272"/>
        <v>2</v>
      </c>
      <c r="E2210" s="1">
        <f t="shared" si="273"/>
        <v>41898</v>
      </c>
      <c r="F2210" s="1">
        <f t="shared" si="274"/>
        <v>41897</v>
      </c>
      <c r="G2210" s="1">
        <f t="shared" si="275"/>
        <v>41896</v>
      </c>
      <c r="H2210" s="1">
        <f t="shared" si="276"/>
        <v>41895</v>
      </c>
      <c r="I2210" s="2">
        <f>IF(SUMIFS($B$2:$B$3564,$A$2:$A$3564,"="&amp;E2210)=0,IF(SUMIFS($B$2:$B$3564,$A$2:$A$3564,"="&amp;F2210)=0,IF(SUMIFS($B$2:$B$3564,$A$2:$A$3564,"="&amp;G2210)=0,SUMIFS($B$2:$B$3564,$A$2:$A$3564,"="&amp;H2210),SUMIFS($B$2:$B$3564,$A$2:$A$3564,"="&amp;G2210)),SUMIFS($B$2:$B$3564,$A$2:$A$3564,"="&amp;F2210)),SUMIFS($B$2:$B$3564,$A$2:$A$3564,"="&amp;E2210))</f>
        <v>16.170000000000002</v>
      </c>
      <c r="K2210" s="2">
        <f>SUMIFS($J$2:$J$3564,$A$2:$A$3564,"&gt;"&amp;E2210,$A$2:$A$3564,"&lt;="&amp;A2210)</f>
        <v>0</v>
      </c>
      <c r="L2210" s="2">
        <f t="shared" si="277"/>
        <v>0</v>
      </c>
      <c r="M2210" s="2">
        <f t="shared" si="278"/>
        <v>1</v>
      </c>
      <c r="N2210">
        <f t="shared" si="279"/>
        <v>-2.7587956518829051</v>
      </c>
    </row>
    <row r="2211" spans="1:14" x14ac:dyDescent="0.3">
      <c r="A2211" s="1">
        <v>41906</v>
      </c>
      <c r="B2211">
        <v>15.9</v>
      </c>
      <c r="D2211">
        <f t="shared" si="272"/>
        <v>3</v>
      </c>
      <c r="E2211" s="1">
        <f t="shared" si="273"/>
        <v>41899</v>
      </c>
      <c r="F2211" s="1">
        <f t="shared" si="274"/>
        <v>41898</v>
      </c>
      <c r="G2211" s="1">
        <f t="shared" si="275"/>
        <v>41897</v>
      </c>
      <c r="H2211" s="1">
        <f t="shared" si="276"/>
        <v>41896</v>
      </c>
      <c r="I2211" s="2">
        <f>IF(SUMIFS($B$2:$B$3564,$A$2:$A$3564,"="&amp;E2211)=0,IF(SUMIFS($B$2:$B$3564,$A$2:$A$3564,"="&amp;F2211)=0,IF(SUMIFS($B$2:$B$3564,$A$2:$A$3564,"="&amp;G2211)=0,SUMIFS($B$2:$B$3564,$A$2:$A$3564,"="&amp;H2211),SUMIFS($B$2:$B$3564,$A$2:$A$3564,"="&amp;G2211)),SUMIFS($B$2:$B$3564,$A$2:$A$3564,"="&amp;F2211)),SUMIFS($B$2:$B$3564,$A$2:$A$3564,"="&amp;E2211))</f>
        <v>16.25</v>
      </c>
      <c r="K2211" s="2">
        <f>SUMIFS($J$2:$J$3564,$A$2:$A$3564,"&gt;"&amp;E2211,$A$2:$A$3564,"&lt;="&amp;A2211)</f>
        <v>0</v>
      </c>
      <c r="L2211" s="2">
        <f t="shared" si="277"/>
        <v>0</v>
      </c>
      <c r="M2211" s="2">
        <f t="shared" si="278"/>
        <v>1</v>
      </c>
      <c r="N2211">
        <f t="shared" si="279"/>
        <v>-2.177379954956062</v>
      </c>
    </row>
    <row r="2212" spans="1:14" x14ac:dyDescent="0.3">
      <c r="A2212" s="1">
        <v>41907</v>
      </c>
      <c r="B2212">
        <v>16.079999999999998</v>
      </c>
      <c r="D2212">
        <f t="shared" si="272"/>
        <v>4</v>
      </c>
      <c r="E2212" s="1">
        <f t="shared" si="273"/>
        <v>41900</v>
      </c>
      <c r="F2212" s="1">
        <f t="shared" si="274"/>
        <v>41899</v>
      </c>
      <c r="G2212" s="1">
        <f t="shared" si="275"/>
        <v>41898</v>
      </c>
      <c r="H2212" s="1">
        <f t="shared" si="276"/>
        <v>41897</v>
      </c>
      <c r="I2212" s="2">
        <f>IF(SUMIFS($B$2:$B$3564,$A$2:$A$3564,"="&amp;E2212)=0,IF(SUMIFS($B$2:$B$3564,$A$2:$A$3564,"="&amp;F2212)=0,IF(SUMIFS($B$2:$B$3564,$A$2:$A$3564,"="&amp;G2212)=0,SUMIFS($B$2:$B$3564,$A$2:$A$3564,"="&amp;H2212),SUMIFS($B$2:$B$3564,$A$2:$A$3564,"="&amp;G2212)),SUMIFS($B$2:$B$3564,$A$2:$A$3564,"="&amp;F2212)),SUMIFS($B$2:$B$3564,$A$2:$A$3564,"="&amp;E2212))</f>
        <v>15.95</v>
      </c>
      <c r="K2212" s="2">
        <f>SUMIFS($J$2:$J$3564,$A$2:$A$3564,"&gt;"&amp;E2212,$A$2:$A$3564,"&lt;="&amp;A2212)</f>
        <v>0</v>
      </c>
      <c r="L2212" s="2">
        <f t="shared" si="277"/>
        <v>0</v>
      </c>
      <c r="M2212" s="2">
        <f t="shared" si="278"/>
        <v>1</v>
      </c>
      <c r="N2212">
        <f t="shared" si="279"/>
        <v>0.81174345199667097</v>
      </c>
    </row>
    <row r="2213" spans="1:14" x14ac:dyDescent="0.3">
      <c r="A2213" s="1">
        <v>41908</v>
      </c>
      <c r="B2213">
        <v>16.559999999999999</v>
      </c>
      <c r="D2213">
        <f t="shared" si="272"/>
        <v>5</v>
      </c>
      <c r="E2213" s="1">
        <f t="shared" si="273"/>
        <v>41901</v>
      </c>
      <c r="F2213" s="1">
        <f t="shared" si="274"/>
        <v>41900</v>
      </c>
      <c r="G2213" s="1">
        <f t="shared" si="275"/>
        <v>41899</v>
      </c>
      <c r="H2213" s="1">
        <f t="shared" si="276"/>
        <v>41898</v>
      </c>
      <c r="I2213" s="2">
        <f>IF(SUMIFS($B$2:$B$3564,$A$2:$A$3564,"="&amp;E2213)=0,IF(SUMIFS($B$2:$B$3564,$A$2:$A$3564,"="&amp;F2213)=0,IF(SUMIFS($B$2:$B$3564,$A$2:$A$3564,"="&amp;G2213)=0,SUMIFS($B$2:$B$3564,$A$2:$A$3564,"="&amp;H2213),SUMIFS($B$2:$B$3564,$A$2:$A$3564,"="&amp;G2213)),SUMIFS($B$2:$B$3564,$A$2:$A$3564,"="&amp;F2213)),SUMIFS($B$2:$B$3564,$A$2:$A$3564,"="&amp;E2213))</f>
        <v>15.8</v>
      </c>
      <c r="K2213" s="2">
        <f>SUMIFS($J$2:$J$3564,$A$2:$A$3564,"&gt;"&amp;E2213,$A$2:$A$3564,"&lt;="&amp;A2213)</f>
        <v>0</v>
      </c>
      <c r="L2213" s="2">
        <f t="shared" si="277"/>
        <v>0</v>
      </c>
      <c r="M2213" s="2">
        <f t="shared" si="278"/>
        <v>1</v>
      </c>
      <c r="N2213">
        <f t="shared" si="279"/>
        <v>4.6980208924192333</v>
      </c>
    </row>
    <row r="2214" spans="1:14" x14ac:dyDescent="0.3">
      <c r="A2214" s="1">
        <v>41911</v>
      </c>
      <c r="B2214">
        <v>16.8</v>
      </c>
      <c r="D2214">
        <f t="shared" si="272"/>
        <v>1</v>
      </c>
      <c r="E2214" s="1">
        <f t="shared" si="273"/>
        <v>41904</v>
      </c>
      <c r="F2214" s="1">
        <f t="shared" si="274"/>
        <v>41903</v>
      </c>
      <c r="G2214" s="1">
        <f t="shared" si="275"/>
        <v>41902</v>
      </c>
      <c r="H2214" s="1">
        <f t="shared" si="276"/>
        <v>41901</v>
      </c>
      <c r="I2214" s="2">
        <f>IF(SUMIFS($B$2:$B$3564,$A$2:$A$3564,"="&amp;E2214)=0,IF(SUMIFS($B$2:$B$3564,$A$2:$A$3564,"="&amp;F2214)=0,IF(SUMIFS($B$2:$B$3564,$A$2:$A$3564,"="&amp;G2214)=0,SUMIFS($B$2:$B$3564,$A$2:$A$3564,"="&amp;H2214),SUMIFS($B$2:$B$3564,$A$2:$A$3564,"="&amp;G2214)),SUMIFS($B$2:$B$3564,$A$2:$A$3564,"="&amp;F2214)),SUMIFS($B$2:$B$3564,$A$2:$A$3564,"="&amp;E2214))</f>
        <v>15.64</v>
      </c>
      <c r="K2214" s="2">
        <f>SUMIFS($J$2:$J$3564,$A$2:$A$3564,"&gt;"&amp;E2214,$A$2:$A$3564,"&lt;="&amp;A2214)</f>
        <v>0</v>
      </c>
      <c r="L2214" s="2">
        <f t="shared" si="277"/>
        <v>0</v>
      </c>
      <c r="M2214" s="2">
        <f t="shared" si="278"/>
        <v>1</v>
      </c>
      <c r="N2214">
        <f t="shared" si="279"/>
        <v>7.1547151292048268</v>
      </c>
    </row>
    <row r="2215" spans="1:14" x14ac:dyDescent="0.3">
      <c r="A2215" s="1">
        <v>41912</v>
      </c>
      <c r="B2215">
        <v>16.45</v>
      </c>
      <c r="D2215">
        <f t="shared" si="272"/>
        <v>2</v>
      </c>
      <c r="E2215" s="1">
        <f t="shared" si="273"/>
        <v>41905</v>
      </c>
      <c r="F2215" s="1">
        <f t="shared" si="274"/>
        <v>41904</v>
      </c>
      <c r="G2215" s="1">
        <f t="shared" si="275"/>
        <v>41903</v>
      </c>
      <c r="H2215" s="1">
        <f t="shared" si="276"/>
        <v>41902</v>
      </c>
      <c r="I2215" s="2">
        <f>IF(SUMIFS($B$2:$B$3564,$A$2:$A$3564,"="&amp;E2215)=0,IF(SUMIFS($B$2:$B$3564,$A$2:$A$3564,"="&amp;F2215)=0,IF(SUMIFS($B$2:$B$3564,$A$2:$A$3564,"="&amp;G2215)=0,SUMIFS($B$2:$B$3564,$A$2:$A$3564,"="&amp;H2215),SUMIFS($B$2:$B$3564,$A$2:$A$3564,"="&amp;G2215)),SUMIFS($B$2:$B$3564,$A$2:$A$3564,"="&amp;F2215)),SUMIFS($B$2:$B$3564,$A$2:$A$3564,"="&amp;E2215))</f>
        <v>15.73</v>
      </c>
      <c r="K2215" s="2">
        <f>SUMIFS($J$2:$J$3564,$A$2:$A$3564,"&gt;"&amp;E2215,$A$2:$A$3564,"&lt;="&amp;A2215)</f>
        <v>0</v>
      </c>
      <c r="L2215" s="2">
        <f t="shared" si="277"/>
        <v>0</v>
      </c>
      <c r="M2215" s="2">
        <f t="shared" si="278"/>
        <v>1</v>
      </c>
      <c r="N2215">
        <f t="shared" si="279"/>
        <v>4.4755760141194427</v>
      </c>
    </row>
    <row r="2216" spans="1:14" x14ac:dyDescent="0.3">
      <c r="A2216" s="1">
        <v>41913</v>
      </c>
      <c r="B2216">
        <v>16.04</v>
      </c>
      <c r="D2216">
        <f t="shared" si="272"/>
        <v>3</v>
      </c>
      <c r="E2216" s="1">
        <f t="shared" si="273"/>
        <v>41906</v>
      </c>
      <c r="F2216" s="1">
        <f t="shared" si="274"/>
        <v>41905</v>
      </c>
      <c r="G2216" s="1">
        <f t="shared" si="275"/>
        <v>41904</v>
      </c>
      <c r="H2216" s="1">
        <f t="shared" si="276"/>
        <v>41903</v>
      </c>
      <c r="I2216" s="2">
        <f>IF(SUMIFS($B$2:$B$3564,$A$2:$A$3564,"="&amp;E2216)=0,IF(SUMIFS($B$2:$B$3564,$A$2:$A$3564,"="&amp;F2216)=0,IF(SUMIFS($B$2:$B$3564,$A$2:$A$3564,"="&amp;G2216)=0,SUMIFS($B$2:$B$3564,$A$2:$A$3564,"="&amp;H2216),SUMIFS($B$2:$B$3564,$A$2:$A$3564,"="&amp;G2216)),SUMIFS($B$2:$B$3564,$A$2:$A$3564,"="&amp;F2216)),SUMIFS($B$2:$B$3564,$A$2:$A$3564,"="&amp;E2216))</f>
        <v>15.9</v>
      </c>
      <c r="K2216" s="2">
        <f>SUMIFS($J$2:$J$3564,$A$2:$A$3564,"&gt;"&amp;E2216,$A$2:$A$3564,"&lt;="&amp;A2216)</f>
        <v>0</v>
      </c>
      <c r="L2216" s="2">
        <f t="shared" si="277"/>
        <v>0</v>
      </c>
      <c r="M2216" s="2">
        <f t="shared" si="278"/>
        <v>1</v>
      </c>
      <c r="N2216">
        <f t="shared" si="279"/>
        <v>0.87664932121825934</v>
      </c>
    </row>
    <row r="2217" spans="1:14" x14ac:dyDescent="0.3">
      <c r="A2217" s="1">
        <v>41914</v>
      </c>
      <c r="B2217">
        <v>16.05</v>
      </c>
      <c r="D2217">
        <f t="shared" si="272"/>
        <v>4</v>
      </c>
      <c r="E2217" s="1">
        <f t="shared" si="273"/>
        <v>41907</v>
      </c>
      <c r="F2217" s="1">
        <f t="shared" si="274"/>
        <v>41906</v>
      </c>
      <c r="G2217" s="1">
        <f t="shared" si="275"/>
        <v>41905</v>
      </c>
      <c r="H2217" s="1">
        <f t="shared" si="276"/>
        <v>41904</v>
      </c>
      <c r="I2217" s="2">
        <f>IF(SUMIFS($B$2:$B$3564,$A$2:$A$3564,"="&amp;E2217)=0,IF(SUMIFS($B$2:$B$3564,$A$2:$A$3564,"="&amp;F2217)=0,IF(SUMIFS($B$2:$B$3564,$A$2:$A$3564,"="&amp;G2217)=0,SUMIFS($B$2:$B$3564,$A$2:$A$3564,"="&amp;H2217),SUMIFS($B$2:$B$3564,$A$2:$A$3564,"="&amp;G2217)),SUMIFS($B$2:$B$3564,$A$2:$A$3564,"="&amp;F2217)),SUMIFS($B$2:$B$3564,$A$2:$A$3564,"="&amp;E2217))</f>
        <v>16.079999999999998</v>
      </c>
      <c r="K2217" s="2">
        <f>SUMIFS($J$2:$J$3564,$A$2:$A$3564,"&gt;"&amp;E2217,$A$2:$A$3564,"&lt;="&amp;A2217)</f>
        <v>0</v>
      </c>
      <c r="L2217" s="2">
        <f t="shared" si="277"/>
        <v>0</v>
      </c>
      <c r="M2217" s="2">
        <f t="shared" si="278"/>
        <v>1</v>
      </c>
      <c r="N2217">
        <f t="shared" si="279"/>
        <v>-0.18674141747952508</v>
      </c>
    </row>
    <row r="2218" spans="1:14" x14ac:dyDescent="0.3">
      <c r="A2218" s="1">
        <v>41915</v>
      </c>
      <c r="B2218">
        <v>16.440000000000001</v>
      </c>
      <c r="D2218">
        <f t="shared" si="272"/>
        <v>5</v>
      </c>
      <c r="E2218" s="1">
        <f t="shared" si="273"/>
        <v>41908</v>
      </c>
      <c r="F2218" s="1">
        <f t="shared" si="274"/>
        <v>41907</v>
      </c>
      <c r="G2218" s="1">
        <f t="shared" si="275"/>
        <v>41906</v>
      </c>
      <c r="H2218" s="1">
        <f t="shared" si="276"/>
        <v>41905</v>
      </c>
      <c r="I2218" s="2">
        <f>IF(SUMIFS($B$2:$B$3564,$A$2:$A$3564,"="&amp;E2218)=0,IF(SUMIFS($B$2:$B$3564,$A$2:$A$3564,"="&amp;F2218)=0,IF(SUMIFS($B$2:$B$3564,$A$2:$A$3564,"="&amp;G2218)=0,SUMIFS($B$2:$B$3564,$A$2:$A$3564,"="&amp;H2218),SUMIFS($B$2:$B$3564,$A$2:$A$3564,"="&amp;G2218)),SUMIFS($B$2:$B$3564,$A$2:$A$3564,"="&amp;F2218)),SUMIFS($B$2:$B$3564,$A$2:$A$3564,"="&amp;E2218))</f>
        <v>16.559999999999999</v>
      </c>
      <c r="K2218" s="2">
        <f>SUMIFS($J$2:$J$3564,$A$2:$A$3564,"&gt;"&amp;E2218,$A$2:$A$3564,"&lt;="&amp;A2218)</f>
        <v>0</v>
      </c>
      <c r="L2218" s="2">
        <f t="shared" si="277"/>
        <v>0</v>
      </c>
      <c r="M2218" s="2">
        <f t="shared" si="278"/>
        <v>1</v>
      </c>
      <c r="N2218">
        <f t="shared" si="279"/>
        <v>-0.72727593290795844</v>
      </c>
    </row>
    <row r="2219" spans="1:14" x14ac:dyDescent="0.3">
      <c r="A2219" s="1">
        <v>41918</v>
      </c>
      <c r="B2219">
        <v>16.98</v>
      </c>
      <c r="D2219">
        <f t="shared" si="272"/>
        <v>1</v>
      </c>
      <c r="E2219" s="1">
        <f t="shared" si="273"/>
        <v>41911</v>
      </c>
      <c r="F2219" s="1">
        <f t="shared" si="274"/>
        <v>41910</v>
      </c>
      <c r="G2219" s="1">
        <f t="shared" si="275"/>
        <v>41909</v>
      </c>
      <c r="H2219" s="1">
        <f t="shared" si="276"/>
        <v>41908</v>
      </c>
      <c r="I2219" s="2">
        <f>IF(SUMIFS($B$2:$B$3564,$A$2:$A$3564,"="&amp;E2219)=0,IF(SUMIFS($B$2:$B$3564,$A$2:$A$3564,"="&amp;F2219)=0,IF(SUMIFS($B$2:$B$3564,$A$2:$A$3564,"="&amp;G2219)=0,SUMIFS($B$2:$B$3564,$A$2:$A$3564,"="&amp;H2219),SUMIFS($B$2:$B$3564,$A$2:$A$3564,"="&amp;G2219)),SUMIFS($B$2:$B$3564,$A$2:$A$3564,"="&amp;F2219)),SUMIFS($B$2:$B$3564,$A$2:$A$3564,"="&amp;E2219))</f>
        <v>16.8</v>
      </c>
      <c r="K2219" s="2">
        <f>SUMIFS($J$2:$J$3564,$A$2:$A$3564,"&gt;"&amp;E2219,$A$2:$A$3564,"&lt;="&amp;A2219)</f>
        <v>0</v>
      </c>
      <c r="L2219" s="2">
        <f t="shared" si="277"/>
        <v>0</v>
      </c>
      <c r="M2219" s="2">
        <f t="shared" si="278"/>
        <v>1</v>
      </c>
      <c r="N2219">
        <f t="shared" si="279"/>
        <v>1.0657294473987979</v>
      </c>
    </row>
    <row r="2220" spans="1:14" x14ac:dyDescent="0.3">
      <c r="A2220" s="1">
        <v>41919</v>
      </c>
      <c r="B2220">
        <v>17.03</v>
      </c>
      <c r="D2220">
        <f t="shared" si="272"/>
        <v>2</v>
      </c>
      <c r="E2220" s="1">
        <f t="shared" si="273"/>
        <v>41912</v>
      </c>
      <c r="F2220" s="1">
        <f t="shared" si="274"/>
        <v>41911</v>
      </c>
      <c r="G2220" s="1">
        <f t="shared" si="275"/>
        <v>41910</v>
      </c>
      <c r="H2220" s="1">
        <f t="shared" si="276"/>
        <v>41909</v>
      </c>
      <c r="I2220" s="2">
        <f>IF(SUMIFS($B$2:$B$3564,$A$2:$A$3564,"="&amp;E2220)=0,IF(SUMIFS($B$2:$B$3564,$A$2:$A$3564,"="&amp;F2220)=0,IF(SUMIFS($B$2:$B$3564,$A$2:$A$3564,"="&amp;G2220)=0,SUMIFS($B$2:$B$3564,$A$2:$A$3564,"="&amp;H2220),SUMIFS($B$2:$B$3564,$A$2:$A$3564,"="&amp;G2220)),SUMIFS($B$2:$B$3564,$A$2:$A$3564,"="&amp;F2220)),SUMIFS($B$2:$B$3564,$A$2:$A$3564,"="&amp;E2220))</f>
        <v>16.45</v>
      </c>
      <c r="K2220" s="2">
        <f>SUMIFS($J$2:$J$3564,$A$2:$A$3564,"&gt;"&amp;E2220,$A$2:$A$3564,"&lt;="&amp;A2220)</f>
        <v>0</v>
      </c>
      <c r="L2220" s="2">
        <f t="shared" si="277"/>
        <v>0</v>
      </c>
      <c r="M2220" s="2">
        <f t="shared" si="278"/>
        <v>1</v>
      </c>
      <c r="N2220">
        <f t="shared" si="279"/>
        <v>3.4651017463216096</v>
      </c>
    </row>
    <row r="2221" spans="1:14" x14ac:dyDescent="0.3">
      <c r="A2221" s="1">
        <v>41920</v>
      </c>
      <c r="B2221">
        <v>16.920000000000002</v>
      </c>
      <c r="D2221">
        <f t="shared" si="272"/>
        <v>3</v>
      </c>
      <c r="E2221" s="1">
        <f t="shared" si="273"/>
        <v>41913</v>
      </c>
      <c r="F2221" s="1">
        <f t="shared" si="274"/>
        <v>41912</v>
      </c>
      <c r="G2221" s="1">
        <f t="shared" si="275"/>
        <v>41911</v>
      </c>
      <c r="H2221" s="1">
        <f t="shared" si="276"/>
        <v>41910</v>
      </c>
      <c r="I2221" s="2">
        <f>IF(SUMIFS($B$2:$B$3564,$A$2:$A$3564,"="&amp;E2221)=0,IF(SUMIFS($B$2:$B$3564,$A$2:$A$3564,"="&amp;F2221)=0,IF(SUMIFS($B$2:$B$3564,$A$2:$A$3564,"="&amp;G2221)=0,SUMIFS($B$2:$B$3564,$A$2:$A$3564,"="&amp;H2221),SUMIFS($B$2:$B$3564,$A$2:$A$3564,"="&amp;G2221)),SUMIFS($B$2:$B$3564,$A$2:$A$3564,"="&amp;F2221)),SUMIFS($B$2:$B$3564,$A$2:$A$3564,"="&amp;E2221))</f>
        <v>16.04</v>
      </c>
      <c r="K2221" s="2">
        <f>SUMIFS($J$2:$J$3564,$A$2:$A$3564,"&gt;"&amp;E2221,$A$2:$A$3564,"&lt;="&amp;A2221)</f>
        <v>0</v>
      </c>
      <c r="L2221" s="2">
        <f t="shared" si="277"/>
        <v>0</v>
      </c>
      <c r="M2221" s="2">
        <f t="shared" si="278"/>
        <v>1</v>
      </c>
      <c r="N2221">
        <f t="shared" si="279"/>
        <v>5.341075173970891</v>
      </c>
    </row>
    <row r="2222" spans="1:14" x14ac:dyDescent="0.3">
      <c r="A2222" s="1">
        <v>41921</v>
      </c>
      <c r="B2222">
        <v>16.7</v>
      </c>
      <c r="D2222">
        <f t="shared" si="272"/>
        <v>4</v>
      </c>
      <c r="E2222" s="1">
        <f t="shared" si="273"/>
        <v>41914</v>
      </c>
      <c r="F2222" s="1">
        <f t="shared" si="274"/>
        <v>41913</v>
      </c>
      <c r="G2222" s="1">
        <f t="shared" si="275"/>
        <v>41912</v>
      </c>
      <c r="H2222" s="1">
        <f t="shared" si="276"/>
        <v>41911</v>
      </c>
      <c r="I2222" s="2">
        <f>IF(SUMIFS($B$2:$B$3564,$A$2:$A$3564,"="&amp;E2222)=0,IF(SUMIFS($B$2:$B$3564,$A$2:$A$3564,"="&amp;F2222)=0,IF(SUMIFS($B$2:$B$3564,$A$2:$A$3564,"="&amp;G2222)=0,SUMIFS($B$2:$B$3564,$A$2:$A$3564,"="&amp;H2222),SUMIFS($B$2:$B$3564,$A$2:$A$3564,"="&amp;G2222)),SUMIFS($B$2:$B$3564,$A$2:$A$3564,"="&amp;F2222)),SUMIFS($B$2:$B$3564,$A$2:$A$3564,"="&amp;E2222))</f>
        <v>16.05</v>
      </c>
      <c r="K2222" s="2">
        <f>SUMIFS($J$2:$J$3564,$A$2:$A$3564,"&gt;"&amp;E2222,$A$2:$A$3564,"&lt;="&amp;A2222)</f>
        <v>0</v>
      </c>
      <c r="L2222" s="2">
        <f t="shared" si="277"/>
        <v>0</v>
      </c>
      <c r="M2222" s="2">
        <f t="shared" si="278"/>
        <v>1</v>
      </c>
      <c r="N2222">
        <f t="shared" si="279"/>
        <v>3.969986984668445</v>
      </c>
    </row>
    <row r="2223" spans="1:14" x14ac:dyDescent="0.3">
      <c r="A2223" s="1">
        <v>41922</v>
      </c>
      <c r="B2223">
        <v>16.55</v>
      </c>
      <c r="D2223">
        <f t="shared" si="272"/>
        <v>5</v>
      </c>
      <c r="E2223" s="1">
        <f t="shared" si="273"/>
        <v>41915</v>
      </c>
      <c r="F2223" s="1">
        <f t="shared" si="274"/>
        <v>41914</v>
      </c>
      <c r="G2223" s="1">
        <f t="shared" si="275"/>
        <v>41913</v>
      </c>
      <c r="H2223" s="1">
        <f t="shared" si="276"/>
        <v>41912</v>
      </c>
      <c r="I2223" s="2">
        <f>IF(SUMIFS($B$2:$B$3564,$A$2:$A$3564,"="&amp;E2223)=0,IF(SUMIFS($B$2:$B$3564,$A$2:$A$3564,"="&amp;F2223)=0,IF(SUMIFS($B$2:$B$3564,$A$2:$A$3564,"="&amp;G2223)=0,SUMIFS($B$2:$B$3564,$A$2:$A$3564,"="&amp;H2223),SUMIFS($B$2:$B$3564,$A$2:$A$3564,"="&amp;G2223)),SUMIFS($B$2:$B$3564,$A$2:$A$3564,"="&amp;F2223)),SUMIFS($B$2:$B$3564,$A$2:$A$3564,"="&amp;E2223))</f>
        <v>16.440000000000001</v>
      </c>
      <c r="K2223" s="2">
        <f>SUMIFS($J$2:$J$3564,$A$2:$A$3564,"&gt;"&amp;E2223,$A$2:$A$3564,"&lt;="&amp;A2223)</f>
        <v>0</v>
      </c>
      <c r="L2223" s="2">
        <f t="shared" si="277"/>
        <v>0</v>
      </c>
      <c r="M2223" s="2">
        <f t="shared" si="278"/>
        <v>1</v>
      </c>
      <c r="N2223">
        <f t="shared" si="279"/>
        <v>0.66687121950381245</v>
      </c>
    </row>
    <row r="2224" spans="1:14" x14ac:dyDescent="0.3">
      <c r="A2224" s="1">
        <v>41925</v>
      </c>
      <c r="B2224">
        <v>16.670000000000002</v>
      </c>
      <c r="D2224">
        <f t="shared" si="272"/>
        <v>1</v>
      </c>
      <c r="E2224" s="1">
        <f t="shared" si="273"/>
        <v>41918</v>
      </c>
      <c r="F2224" s="1">
        <f t="shared" si="274"/>
        <v>41917</v>
      </c>
      <c r="G2224" s="1">
        <f t="shared" si="275"/>
        <v>41916</v>
      </c>
      <c r="H2224" s="1">
        <f t="shared" si="276"/>
        <v>41915</v>
      </c>
      <c r="I2224" s="2">
        <f>IF(SUMIFS($B$2:$B$3564,$A$2:$A$3564,"="&amp;E2224)=0,IF(SUMIFS($B$2:$B$3564,$A$2:$A$3564,"="&amp;F2224)=0,IF(SUMIFS($B$2:$B$3564,$A$2:$A$3564,"="&amp;G2224)=0,SUMIFS($B$2:$B$3564,$A$2:$A$3564,"="&amp;H2224),SUMIFS($B$2:$B$3564,$A$2:$A$3564,"="&amp;G2224)),SUMIFS($B$2:$B$3564,$A$2:$A$3564,"="&amp;F2224)),SUMIFS($B$2:$B$3564,$A$2:$A$3564,"="&amp;E2224))</f>
        <v>16.98</v>
      </c>
      <c r="K2224" s="2">
        <f>SUMIFS($J$2:$J$3564,$A$2:$A$3564,"&gt;"&amp;E2224,$A$2:$A$3564,"&lt;="&amp;A2224)</f>
        <v>0</v>
      </c>
      <c r="L2224" s="2">
        <f t="shared" si="277"/>
        <v>0</v>
      </c>
      <c r="M2224" s="2">
        <f t="shared" si="278"/>
        <v>1</v>
      </c>
      <c r="N2224">
        <f t="shared" si="279"/>
        <v>-1.842548412049853</v>
      </c>
    </row>
    <row r="2225" spans="1:14" x14ac:dyDescent="0.3">
      <c r="A2225" s="1">
        <v>41926</v>
      </c>
      <c r="B2225">
        <v>16.809999999999999</v>
      </c>
      <c r="D2225">
        <f t="shared" si="272"/>
        <v>2</v>
      </c>
      <c r="E2225" s="1">
        <f t="shared" si="273"/>
        <v>41919</v>
      </c>
      <c r="F2225" s="1">
        <f t="shared" si="274"/>
        <v>41918</v>
      </c>
      <c r="G2225" s="1">
        <f t="shared" si="275"/>
        <v>41917</v>
      </c>
      <c r="H2225" s="1">
        <f t="shared" si="276"/>
        <v>41916</v>
      </c>
      <c r="I2225" s="2">
        <f>IF(SUMIFS($B$2:$B$3564,$A$2:$A$3564,"="&amp;E2225)=0,IF(SUMIFS($B$2:$B$3564,$A$2:$A$3564,"="&amp;F2225)=0,IF(SUMIFS($B$2:$B$3564,$A$2:$A$3564,"="&amp;G2225)=0,SUMIFS($B$2:$B$3564,$A$2:$A$3564,"="&amp;H2225),SUMIFS($B$2:$B$3564,$A$2:$A$3564,"="&amp;G2225)),SUMIFS($B$2:$B$3564,$A$2:$A$3564,"="&amp;F2225)),SUMIFS($B$2:$B$3564,$A$2:$A$3564,"="&amp;E2225))</f>
        <v>17.03</v>
      </c>
      <c r="K2225" s="2">
        <f>SUMIFS($J$2:$J$3564,$A$2:$A$3564,"&gt;"&amp;E2225,$A$2:$A$3564,"&lt;="&amp;A2225)</f>
        <v>0</v>
      </c>
      <c r="L2225" s="2">
        <f t="shared" si="277"/>
        <v>0</v>
      </c>
      <c r="M2225" s="2">
        <f t="shared" si="278"/>
        <v>1</v>
      </c>
      <c r="N2225">
        <f t="shared" si="279"/>
        <v>-1.3002547254072858</v>
      </c>
    </row>
    <row r="2226" spans="1:14" x14ac:dyDescent="0.3">
      <c r="A2226" s="1">
        <v>41927</v>
      </c>
      <c r="B2226">
        <v>16.5</v>
      </c>
      <c r="D2226">
        <f t="shared" si="272"/>
        <v>3</v>
      </c>
      <c r="E2226" s="1">
        <f t="shared" si="273"/>
        <v>41920</v>
      </c>
      <c r="F2226" s="1">
        <f t="shared" si="274"/>
        <v>41919</v>
      </c>
      <c r="G2226" s="1">
        <f t="shared" si="275"/>
        <v>41918</v>
      </c>
      <c r="H2226" s="1">
        <f t="shared" si="276"/>
        <v>41917</v>
      </c>
      <c r="I2226" s="2">
        <f>IF(SUMIFS($B$2:$B$3564,$A$2:$A$3564,"="&amp;E2226)=0,IF(SUMIFS($B$2:$B$3564,$A$2:$A$3564,"="&amp;F2226)=0,IF(SUMIFS($B$2:$B$3564,$A$2:$A$3564,"="&amp;G2226)=0,SUMIFS($B$2:$B$3564,$A$2:$A$3564,"="&amp;H2226),SUMIFS($B$2:$B$3564,$A$2:$A$3564,"="&amp;G2226)),SUMIFS($B$2:$B$3564,$A$2:$A$3564,"="&amp;F2226)),SUMIFS($B$2:$B$3564,$A$2:$A$3564,"="&amp;E2226))</f>
        <v>16.920000000000002</v>
      </c>
      <c r="K2226" s="2">
        <f>SUMIFS($J$2:$J$3564,$A$2:$A$3564,"&gt;"&amp;E2226,$A$2:$A$3564,"&lt;="&amp;A2226)</f>
        <v>0</v>
      </c>
      <c r="L2226" s="2">
        <f t="shared" si="277"/>
        <v>0</v>
      </c>
      <c r="M2226" s="2">
        <f t="shared" si="278"/>
        <v>1</v>
      </c>
      <c r="N2226">
        <f t="shared" si="279"/>
        <v>-2.5135973271542387</v>
      </c>
    </row>
    <row r="2227" spans="1:14" x14ac:dyDescent="0.3">
      <c r="A2227" s="1">
        <v>41928</v>
      </c>
      <c r="B2227">
        <v>16.670000000000002</v>
      </c>
      <c r="D2227">
        <f t="shared" si="272"/>
        <v>4</v>
      </c>
      <c r="E2227" s="1">
        <f t="shared" si="273"/>
        <v>41921</v>
      </c>
      <c r="F2227" s="1">
        <f t="shared" si="274"/>
        <v>41920</v>
      </c>
      <c r="G2227" s="1">
        <f t="shared" si="275"/>
        <v>41919</v>
      </c>
      <c r="H2227" s="1">
        <f t="shared" si="276"/>
        <v>41918</v>
      </c>
      <c r="I2227" s="2">
        <f>IF(SUMIFS($B$2:$B$3564,$A$2:$A$3564,"="&amp;E2227)=0,IF(SUMIFS($B$2:$B$3564,$A$2:$A$3564,"="&amp;F2227)=0,IF(SUMIFS($B$2:$B$3564,$A$2:$A$3564,"="&amp;G2227)=0,SUMIFS($B$2:$B$3564,$A$2:$A$3564,"="&amp;H2227),SUMIFS($B$2:$B$3564,$A$2:$A$3564,"="&amp;G2227)),SUMIFS($B$2:$B$3564,$A$2:$A$3564,"="&amp;F2227)),SUMIFS($B$2:$B$3564,$A$2:$A$3564,"="&amp;E2227))</f>
        <v>16.7</v>
      </c>
      <c r="K2227" s="2">
        <f>SUMIFS($J$2:$J$3564,$A$2:$A$3564,"&gt;"&amp;E2227,$A$2:$A$3564,"&lt;="&amp;A2227)</f>
        <v>0</v>
      </c>
      <c r="L2227" s="2">
        <f t="shared" si="277"/>
        <v>0</v>
      </c>
      <c r="M2227" s="2">
        <f t="shared" si="278"/>
        <v>1</v>
      </c>
      <c r="N2227">
        <f t="shared" si="279"/>
        <v>-0.17980226600066146</v>
      </c>
    </row>
    <row r="2228" spans="1:14" x14ac:dyDescent="0.3">
      <c r="A2228" s="1">
        <v>41929</v>
      </c>
      <c r="B2228">
        <v>16.62</v>
      </c>
      <c r="D2228">
        <f t="shared" si="272"/>
        <v>5</v>
      </c>
      <c r="E2228" s="1">
        <f t="shared" si="273"/>
        <v>41922</v>
      </c>
      <c r="F2228" s="1">
        <f t="shared" si="274"/>
        <v>41921</v>
      </c>
      <c r="G2228" s="1">
        <f t="shared" si="275"/>
        <v>41920</v>
      </c>
      <c r="H2228" s="1">
        <f t="shared" si="276"/>
        <v>41919</v>
      </c>
      <c r="I2228" s="2">
        <f>IF(SUMIFS($B$2:$B$3564,$A$2:$A$3564,"="&amp;E2228)=0,IF(SUMIFS($B$2:$B$3564,$A$2:$A$3564,"="&amp;F2228)=0,IF(SUMIFS($B$2:$B$3564,$A$2:$A$3564,"="&amp;G2228)=0,SUMIFS($B$2:$B$3564,$A$2:$A$3564,"="&amp;H2228),SUMIFS($B$2:$B$3564,$A$2:$A$3564,"="&amp;G2228)),SUMIFS($B$2:$B$3564,$A$2:$A$3564,"="&amp;F2228)),SUMIFS($B$2:$B$3564,$A$2:$A$3564,"="&amp;E2228))</f>
        <v>16.55</v>
      </c>
      <c r="K2228" s="2">
        <f>SUMIFS($J$2:$J$3564,$A$2:$A$3564,"&gt;"&amp;E2228,$A$2:$A$3564,"&lt;="&amp;A2228)</f>
        <v>0</v>
      </c>
      <c r="L2228" s="2">
        <f t="shared" si="277"/>
        <v>0</v>
      </c>
      <c r="M2228" s="2">
        <f t="shared" si="278"/>
        <v>1</v>
      </c>
      <c r="N2228">
        <f t="shared" si="279"/>
        <v>0.42206876042302127</v>
      </c>
    </row>
    <row r="2229" spans="1:14" x14ac:dyDescent="0.3">
      <c r="A2229" s="1">
        <v>41932</v>
      </c>
      <c r="B2229">
        <v>16.68</v>
      </c>
      <c r="D2229">
        <f t="shared" si="272"/>
        <v>1</v>
      </c>
      <c r="E2229" s="1">
        <f t="shared" si="273"/>
        <v>41925</v>
      </c>
      <c r="F2229" s="1">
        <f t="shared" si="274"/>
        <v>41924</v>
      </c>
      <c r="G2229" s="1">
        <f t="shared" si="275"/>
        <v>41923</v>
      </c>
      <c r="H2229" s="1">
        <f t="shared" si="276"/>
        <v>41922</v>
      </c>
      <c r="I2229" s="2">
        <f>IF(SUMIFS($B$2:$B$3564,$A$2:$A$3564,"="&amp;E2229)=0,IF(SUMIFS($B$2:$B$3564,$A$2:$A$3564,"="&amp;F2229)=0,IF(SUMIFS($B$2:$B$3564,$A$2:$A$3564,"="&amp;G2229)=0,SUMIFS($B$2:$B$3564,$A$2:$A$3564,"="&amp;H2229),SUMIFS($B$2:$B$3564,$A$2:$A$3564,"="&amp;G2229)),SUMIFS($B$2:$B$3564,$A$2:$A$3564,"="&amp;F2229)),SUMIFS($B$2:$B$3564,$A$2:$A$3564,"="&amp;E2229))</f>
        <v>16.670000000000002</v>
      </c>
      <c r="K2229" s="2">
        <f>SUMIFS($J$2:$J$3564,$A$2:$A$3564,"&gt;"&amp;E2229,$A$2:$A$3564,"&lt;="&amp;A2229)</f>
        <v>0</v>
      </c>
      <c r="L2229" s="2">
        <f t="shared" si="277"/>
        <v>0</v>
      </c>
      <c r="M2229" s="2">
        <f t="shared" si="278"/>
        <v>1</v>
      </c>
      <c r="N2229">
        <f t="shared" si="279"/>
        <v>5.9970016789788978E-2</v>
      </c>
    </row>
    <row r="2230" spans="1:14" x14ac:dyDescent="0.3">
      <c r="A2230" s="1">
        <v>41933</v>
      </c>
      <c r="B2230">
        <v>16.440000000000001</v>
      </c>
      <c r="D2230">
        <f t="shared" si="272"/>
        <v>2</v>
      </c>
      <c r="E2230" s="1">
        <f t="shared" si="273"/>
        <v>41926</v>
      </c>
      <c r="F2230" s="1">
        <f t="shared" si="274"/>
        <v>41925</v>
      </c>
      <c r="G2230" s="1">
        <f t="shared" si="275"/>
        <v>41924</v>
      </c>
      <c r="H2230" s="1">
        <f t="shared" si="276"/>
        <v>41923</v>
      </c>
      <c r="I2230" s="2">
        <f>IF(SUMIFS($B$2:$B$3564,$A$2:$A$3564,"="&amp;E2230)=0,IF(SUMIFS($B$2:$B$3564,$A$2:$A$3564,"="&amp;F2230)=0,IF(SUMIFS($B$2:$B$3564,$A$2:$A$3564,"="&amp;G2230)=0,SUMIFS($B$2:$B$3564,$A$2:$A$3564,"="&amp;H2230),SUMIFS($B$2:$B$3564,$A$2:$A$3564,"="&amp;G2230)),SUMIFS($B$2:$B$3564,$A$2:$A$3564,"="&amp;F2230)),SUMIFS($B$2:$B$3564,$A$2:$A$3564,"="&amp;E2230))</f>
        <v>16.809999999999999</v>
      </c>
      <c r="K2230" s="2">
        <f>SUMIFS($J$2:$J$3564,$A$2:$A$3564,"&gt;"&amp;E2230,$A$2:$A$3564,"&lt;="&amp;A2230)</f>
        <v>0</v>
      </c>
      <c r="L2230" s="2">
        <f t="shared" si="277"/>
        <v>0</v>
      </c>
      <c r="M2230" s="2">
        <f t="shared" si="278"/>
        <v>1</v>
      </c>
      <c r="N2230">
        <f t="shared" si="279"/>
        <v>-2.2256557792490241</v>
      </c>
    </row>
    <row r="2231" spans="1:14" x14ac:dyDescent="0.3">
      <c r="A2231" s="1">
        <v>41934</v>
      </c>
      <c r="B2231">
        <v>16.5</v>
      </c>
      <c r="D2231">
        <f t="shared" si="272"/>
        <v>3</v>
      </c>
      <c r="E2231" s="1">
        <f t="shared" si="273"/>
        <v>41927</v>
      </c>
      <c r="F2231" s="1">
        <f t="shared" si="274"/>
        <v>41926</v>
      </c>
      <c r="G2231" s="1">
        <f t="shared" si="275"/>
        <v>41925</v>
      </c>
      <c r="H2231" s="1">
        <f t="shared" si="276"/>
        <v>41924</v>
      </c>
      <c r="I2231" s="2">
        <f>IF(SUMIFS($B$2:$B$3564,$A$2:$A$3564,"="&amp;E2231)=0,IF(SUMIFS($B$2:$B$3564,$A$2:$A$3564,"="&amp;F2231)=0,IF(SUMIFS($B$2:$B$3564,$A$2:$A$3564,"="&amp;G2231)=0,SUMIFS($B$2:$B$3564,$A$2:$A$3564,"="&amp;H2231),SUMIFS($B$2:$B$3564,$A$2:$A$3564,"="&amp;G2231)),SUMIFS($B$2:$B$3564,$A$2:$A$3564,"="&amp;F2231)),SUMIFS($B$2:$B$3564,$A$2:$A$3564,"="&amp;E2231))</f>
        <v>16.5</v>
      </c>
      <c r="K2231" s="2">
        <f>SUMIFS($J$2:$J$3564,$A$2:$A$3564,"&gt;"&amp;E2231,$A$2:$A$3564,"&lt;="&amp;A2231)</f>
        <v>0</v>
      </c>
      <c r="L2231" s="2">
        <f t="shared" si="277"/>
        <v>0</v>
      </c>
      <c r="M2231" s="2">
        <f t="shared" si="278"/>
        <v>1</v>
      </c>
      <c r="N2231">
        <f t="shared" si="279"/>
        <v>0</v>
      </c>
    </row>
    <row r="2232" spans="1:14" x14ac:dyDescent="0.3">
      <c r="A2232" s="1">
        <v>41935</v>
      </c>
      <c r="B2232">
        <v>16.16</v>
      </c>
      <c r="D2232">
        <f t="shared" si="272"/>
        <v>4</v>
      </c>
      <c r="E2232" s="1">
        <f t="shared" si="273"/>
        <v>41928</v>
      </c>
      <c r="F2232" s="1">
        <f t="shared" si="274"/>
        <v>41927</v>
      </c>
      <c r="G2232" s="1">
        <f t="shared" si="275"/>
        <v>41926</v>
      </c>
      <c r="H2232" s="1">
        <f t="shared" si="276"/>
        <v>41925</v>
      </c>
      <c r="I2232" s="2">
        <f>IF(SUMIFS($B$2:$B$3564,$A$2:$A$3564,"="&amp;E2232)=0,IF(SUMIFS($B$2:$B$3564,$A$2:$A$3564,"="&amp;F2232)=0,IF(SUMIFS($B$2:$B$3564,$A$2:$A$3564,"="&amp;G2232)=0,SUMIFS($B$2:$B$3564,$A$2:$A$3564,"="&amp;H2232),SUMIFS($B$2:$B$3564,$A$2:$A$3564,"="&amp;G2232)),SUMIFS($B$2:$B$3564,$A$2:$A$3564,"="&amp;F2232)),SUMIFS($B$2:$B$3564,$A$2:$A$3564,"="&amp;E2232))</f>
        <v>16.670000000000002</v>
      </c>
      <c r="K2232" s="2">
        <f>SUMIFS($J$2:$J$3564,$A$2:$A$3564,"&gt;"&amp;E2232,$A$2:$A$3564,"&lt;="&amp;A2232)</f>
        <v>0</v>
      </c>
      <c r="L2232" s="2">
        <f t="shared" si="277"/>
        <v>0</v>
      </c>
      <c r="M2232" s="2">
        <f t="shared" si="278"/>
        <v>1</v>
      </c>
      <c r="N2232">
        <f t="shared" si="279"/>
        <v>-3.1071643669753461</v>
      </c>
    </row>
    <row r="2233" spans="1:14" x14ac:dyDescent="0.3">
      <c r="A2233" s="1">
        <v>41936</v>
      </c>
      <c r="B2233">
        <v>16.38</v>
      </c>
      <c r="D2233">
        <f t="shared" si="272"/>
        <v>5</v>
      </c>
      <c r="E2233" s="1">
        <f t="shared" si="273"/>
        <v>41929</v>
      </c>
      <c r="F2233" s="1">
        <f t="shared" si="274"/>
        <v>41928</v>
      </c>
      <c r="G2233" s="1">
        <f t="shared" si="275"/>
        <v>41927</v>
      </c>
      <c r="H2233" s="1">
        <f t="shared" si="276"/>
        <v>41926</v>
      </c>
      <c r="I2233" s="2">
        <f>IF(SUMIFS($B$2:$B$3564,$A$2:$A$3564,"="&amp;E2233)=0,IF(SUMIFS($B$2:$B$3564,$A$2:$A$3564,"="&amp;F2233)=0,IF(SUMIFS($B$2:$B$3564,$A$2:$A$3564,"="&amp;G2233)=0,SUMIFS($B$2:$B$3564,$A$2:$A$3564,"="&amp;H2233),SUMIFS($B$2:$B$3564,$A$2:$A$3564,"="&amp;G2233)),SUMIFS($B$2:$B$3564,$A$2:$A$3564,"="&amp;F2233)),SUMIFS($B$2:$B$3564,$A$2:$A$3564,"="&amp;E2233))</f>
        <v>16.62</v>
      </c>
      <c r="K2233" s="2">
        <f>SUMIFS($J$2:$J$3564,$A$2:$A$3564,"&gt;"&amp;E2233,$A$2:$A$3564,"&lt;="&amp;A2233)</f>
        <v>0</v>
      </c>
      <c r="L2233" s="2">
        <f t="shared" si="277"/>
        <v>0</v>
      </c>
      <c r="M2233" s="2">
        <f t="shared" si="278"/>
        <v>1</v>
      </c>
      <c r="N2233">
        <f t="shared" si="279"/>
        <v>-1.4545711002378863</v>
      </c>
    </row>
    <row r="2234" spans="1:14" x14ac:dyDescent="0.3">
      <c r="A2234" s="1">
        <v>41939</v>
      </c>
      <c r="B2234">
        <v>16.03</v>
      </c>
      <c r="D2234">
        <f t="shared" si="272"/>
        <v>1</v>
      </c>
      <c r="E2234" s="1">
        <f t="shared" si="273"/>
        <v>41932</v>
      </c>
      <c r="F2234" s="1">
        <f t="shared" si="274"/>
        <v>41931</v>
      </c>
      <c r="G2234" s="1">
        <f t="shared" si="275"/>
        <v>41930</v>
      </c>
      <c r="H2234" s="1">
        <f t="shared" si="276"/>
        <v>41929</v>
      </c>
      <c r="I2234" s="2">
        <f>IF(SUMIFS($B$2:$B$3564,$A$2:$A$3564,"="&amp;E2234)=0,IF(SUMIFS($B$2:$B$3564,$A$2:$A$3564,"="&amp;F2234)=0,IF(SUMIFS($B$2:$B$3564,$A$2:$A$3564,"="&amp;G2234)=0,SUMIFS($B$2:$B$3564,$A$2:$A$3564,"="&amp;H2234),SUMIFS($B$2:$B$3564,$A$2:$A$3564,"="&amp;G2234)),SUMIFS($B$2:$B$3564,$A$2:$A$3564,"="&amp;F2234)),SUMIFS($B$2:$B$3564,$A$2:$A$3564,"="&amp;E2234))</f>
        <v>16.68</v>
      </c>
      <c r="K2234" s="2">
        <f>SUMIFS($J$2:$J$3564,$A$2:$A$3564,"&gt;"&amp;E2234,$A$2:$A$3564,"&lt;="&amp;A2234)</f>
        <v>0</v>
      </c>
      <c r="L2234" s="2">
        <f t="shared" si="277"/>
        <v>0</v>
      </c>
      <c r="M2234" s="2">
        <f t="shared" si="278"/>
        <v>1</v>
      </c>
      <c r="N2234">
        <f t="shared" si="279"/>
        <v>-3.974843030913898</v>
      </c>
    </row>
    <row r="2235" spans="1:14" x14ac:dyDescent="0.3">
      <c r="A2235" s="1">
        <v>41940</v>
      </c>
      <c r="B2235">
        <v>16.13</v>
      </c>
      <c r="D2235">
        <f t="shared" si="272"/>
        <v>2</v>
      </c>
      <c r="E2235" s="1">
        <f t="shared" si="273"/>
        <v>41933</v>
      </c>
      <c r="F2235" s="1">
        <f t="shared" si="274"/>
        <v>41932</v>
      </c>
      <c r="G2235" s="1">
        <f t="shared" si="275"/>
        <v>41931</v>
      </c>
      <c r="H2235" s="1">
        <f t="shared" si="276"/>
        <v>41930</v>
      </c>
      <c r="I2235" s="2">
        <f>IF(SUMIFS($B$2:$B$3564,$A$2:$A$3564,"="&amp;E2235)=0,IF(SUMIFS($B$2:$B$3564,$A$2:$A$3564,"="&amp;F2235)=0,IF(SUMIFS($B$2:$B$3564,$A$2:$A$3564,"="&amp;G2235)=0,SUMIFS($B$2:$B$3564,$A$2:$A$3564,"="&amp;H2235),SUMIFS($B$2:$B$3564,$A$2:$A$3564,"="&amp;G2235)),SUMIFS($B$2:$B$3564,$A$2:$A$3564,"="&amp;F2235)),SUMIFS($B$2:$B$3564,$A$2:$A$3564,"="&amp;E2235))</f>
        <v>16.440000000000001</v>
      </c>
      <c r="K2235" s="2">
        <f>SUMIFS($J$2:$J$3564,$A$2:$A$3564,"&gt;"&amp;E2235,$A$2:$A$3564,"&lt;="&amp;A2235)</f>
        <v>0</v>
      </c>
      <c r="L2235" s="2">
        <f t="shared" si="277"/>
        <v>0</v>
      </c>
      <c r="M2235" s="2">
        <f t="shared" si="278"/>
        <v>1</v>
      </c>
      <c r="N2235">
        <f t="shared" si="279"/>
        <v>-1.903649749091654</v>
      </c>
    </row>
    <row r="2236" spans="1:14" x14ac:dyDescent="0.3">
      <c r="A2236" s="1">
        <v>41941</v>
      </c>
      <c r="B2236">
        <v>16.3</v>
      </c>
      <c r="D2236">
        <f t="shared" si="272"/>
        <v>3</v>
      </c>
      <c r="E2236" s="1">
        <f t="shared" si="273"/>
        <v>41934</v>
      </c>
      <c r="F2236" s="1">
        <f t="shared" si="274"/>
        <v>41933</v>
      </c>
      <c r="G2236" s="1">
        <f t="shared" si="275"/>
        <v>41932</v>
      </c>
      <c r="H2236" s="1">
        <f t="shared" si="276"/>
        <v>41931</v>
      </c>
      <c r="I2236" s="2">
        <f>IF(SUMIFS($B$2:$B$3564,$A$2:$A$3564,"="&amp;E2236)=0,IF(SUMIFS($B$2:$B$3564,$A$2:$A$3564,"="&amp;F2236)=0,IF(SUMIFS($B$2:$B$3564,$A$2:$A$3564,"="&amp;G2236)=0,SUMIFS($B$2:$B$3564,$A$2:$A$3564,"="&amp;H2236),SUMIFS($B$2:$B$3564,$A$2:$A$3564,"="&amp;G2236)),SUMIFS($B$2:$B$3564,$A$2:$A$3564,"="&amp;F2236)),SUMIFS($B$2:$B$3564,$A$2:$A$3564,"="&amp;E2236))</f>
        <v>16.5</v>
      </c>
      <c r="K2236" s="2">
        <f>SUMIFS($J$2:$J$3564,$A$2:$A$3564,"&gt;"&amp;E2236,$A$2:$A$3564,"&lt;="&amp;A2236)</f>
        <v>0</v>
      </c>
      <c r="L2236" s="2">
        <f t="shared" si="277"/>
        <v>0</v>
      </c>
      <c r="M2236" s="2">
        <f t="shared" si="278"/>
        <v>1</v>
      </c>
      <c r="N2236">
        <f t="shared" si="279"/>
        <v>-1.2195273093818242</v>
      </c>
    </row>
    <row r="2237" spans="1:14" x14ac:dyDescent="0.3">
      <c r="A2237" s="1">
        <v>41942</v>
      </c>
      <c r="B2237">
        <v>16.3</v>
      </c>
      <c r="D2237">
        <f t="shared" si="272"/>
        <v>4</v>
      </c>
      <c r="E2237" s="1">
        <f t="shared" si="273"/>
        <v>41935</v>
      </c>
      <c r="F2237" s="1">
        <f t="shared" si="274"/>
        <v>41934</v>
      </c>
      <c r="G2237" s="1">
        <f t="shared" si="275"/>
        <v>41933</v>
      </c>
      <c r="H2237" s="1">
        <f t="shared" si="276"/>
        <v>41932</v>
      </c>
      <c r="I2237" s="2">
        <f>IF(SUMIFS($B$2:$B$3564,$A$2:$A$3564,"="&amp;E2237)=0,IF(SUMIFS($B$2:$B$3564,$A$2:$A$3564,"="&amp;F2237)=0,IF(SUMIFS($B$2:$B$3564,$A$2:$A$3564,"="&amp;G2237)=0,SUMIFS($B$2:$B$3564,$A$2:$A$3564,"="&amp;H2237),SUMIFS($B$2:$B$3564,$A$2:$A$3564,"="&amp;G2237)),SUMIFS($B$2:$B$3564,$A$2:$A$3564,"="&amp;F2237)),SUMIFS($B$2:$B$3564,$A$2:$A$3564,"="&amp;E2237))</f>
        <v>16.16</v>
      </c>
      <c r="K2237" s="2">
        <f>SUMIFS($J$2:$J$3564,$A$2:$A$3564,"&gt;"&amp;E2237,$A$2:$A$3564,"&lt;="&amp;A2237)</f>
        <v>0</v>
      </c>
      <c r="L2237" s="2">
        <f t="shared" si="277"/>
        <v>0</v>
      </c>
      <c r="M2237" s="2">
        <f t="shared" si="278"/>
        <v>1</v>
      </c>
      <c r="N2237">
        <f t="shared" si="279"/>
        <v>0.86260547197674486</v>
      </c>
    </row>
    <row r="2238" spans="1:14" x14ac:dyDescent="0.3">
      <c r="A2238" s="1">
        <v>41943</v>
      </c>
      <c r="B2238">
        <v>16.04</v>
      </c>
      <c r="D2238">
        <f t="shared" si="272"/>
        <v>5</v>
      </c>
      <c r="E2238" s="1">
        <f t="shared" si="273"/>
        <v>41936</v>
      </c>
      <c r="F2238" s="1">
        <f t="shared" si="274"/>
        <v>41935</v>
      </c>
      <c r="G2238" s="1">
        <f t="shared" si="275"/>
        <v>41934</v>
      </c>
      <c r="H2238" s="1">
        <f t="shared" si="276"/>
        <v>41933</v>
      </c>
      <c r="I2238" s="2">
        <f>IF(SUMIFS($B$2:$B$3564,$A$2:$A$3564,"="&amp;E2238)=0,IF(SUMIFS($B$2:$B$3564,$A$2:$A$3564,"="&amp;F2238)=0,IF(SUMIFS($B$2:$B$3564,$A$2:$A$3564,"="&amp;G2238)=0,SUMIFS($B$2:$B$3564,$A$2:$A$3564,"="&amp;H2238),SUMIFS($B$2:$B$3564,$A$2:$A$3564,"="&amp;G2238)),SUMIFS($B$2:$B$3564,$A$2:$A$3564,"="&amp;F2238)),SUMIFS($B$2:$B$3564,$A$2:$A$3564,"="&amp;E2238))</f>
        <v>16.38</v>
      </c>
      <c r="K2238" s="2">
        <f>SUMIFS($J$2:$J$3564,$A$2:$A$3564,"&gt;"&amp;E2238,$A$2:$A$3564,"&lt;="&amp;A2238)</f>
        <v>0</v>
      </c>
      <c r="L2238" s="2">
        <f t="shared" si="277"/>
        <v>0</v>
      </c>
      <c r="M2238" s="2">
        <f t="shared" si="278"/>
        <v>1</v>
      </c>
      <c r="N2238">
        <f t="shared" si="279"/>
        <v>-2.0975475986554968</v>
      </c>
    </row>
    <row r="2239" spans="1:14" x14ac:dyDescent="0.3">
      <c r="A2239" s="1">
        <v>41946</v>
      </c>
      <c r="B2239">
        <v>15.93</v>
      </c>
      <c r="D2239">
        <f t="shared" si="272"/>
        <v>1</v>
      </c>
      <c r="E2239" s="1">
        <f t="shared" si="273"/>
        <v>41939</v>
      </c>
      <c r="F2239" s="1">
        <f t="shared" si="274"/>
        <v>41938</v>
      </c>
      <c r="G2239" s="1">
        <f t="shared" si="275"/>
        <v>41937</v>
      </c>
      <c r="H2239" s="1">
        <f t="shared" si="276"/>
        <v>41936</v>
      </c>
      <c r="I2239" s="2">
        <f>IF(SUMIFS($B$2:$B$3564,$A$2:$A$3564,"="&amp;E2239)=0,IF(SUMIFS($B$2:$B$3564,$A$2:$A$3564,"="&amp;F2239)=0,IF(SUMIFS($B$2:$B$3564,$A$2:$A$3564,"="&amp;G2239)=0,SUMIFS($B$2:$B$3564,$A$2:$A$3564,"="&amp;H2239),SUMIFS($B$2:$B$3564,$A$2:$A$3564,"="&amp;G2239)),SUMIFS($B$2:$B$3564,$A$2:$A$3564,"="&amp;F2239)),SUMIFS($B$2:$B$3564,$A$2:$A$3564,"="&amp;E2239))</f>
        <v>16.03</v>
      </c>
      <c r="K2239" s="2">
        <f>SUMIFS($J$2:$J$3564,$A$2:$A$3564,"&gt;"&amp;E2239,$A$2:$A$3564,"&lt;="&amp;A2239)</f>
        <v>0</v>
      </c>
      <c r="L2239" s="2">
        <f t="shared" si="277"/>
        <v>0</v>
      </c>
      <c r="M2239" s="2">
        <f t="shared" si="278"/>
        <v>1</v>
      </c>
      <c r="N2239">
        <f t="shared" si="279"/>
        <v>-0.62578426995045389</v>
      </c>
    </row>
    <row r="2240" spans="1:14" x14ac:dyDescent="0.3">
      <c r="A2240" s="1">
        <v>41947</v>
      </c>
      <c r="B2240">
        <v>15.68</v>
      </c>
      <c r="D2240">
        <f t="shared" si="272"/>
        <v>2</v>
      </c>
      <c r="E2240" s="1">
        <f t="shared" si="273"/>
        <v>41940</v>
      </c>
      <c r="F2240" s="1">
        <f t="shared" si="274"/>
        <v>41939</v>
      </c>
      <c r="G2240" s="1">
        <f t="shared" si="275"/>
        <v>41938</v>
      </c>
      <c r="H2240" s="1">
        <f t="shared" si="276"/>
        <v>41937</v>
      </c>
      <c r="I2240" s="2">
        <f>IF(SUMIFS($B$2:$B$3564,$A$2:$A$3564,"="&amp;E2240)=0,IF(SUMIFS($B$2:$B$3564,$A$2:$A$3564,"="&amp;F2240)=0,IF(SUMIFS($B$2:$B$3564,$A$2:$A$3564,"="&amp;G2240)=0,SUMIFS($B$2:$B$3564,$A$2:$A$3564,"="&amp;H2240),SUMIFS($B$2:$B$3564,$A$2:$A$3564,"="&amp;G2240)),SUMIFS($B$2:$B$3564,$A$2:$A$3564,"="&amp;F2240)),SUMIFS($B$2:$B$3564,$A$2:$A$3564,"="&amp;E2240))</f>
        <v>16.13</v>
      </c>
      <c r="K2240" s="2">
        <f>SUMIFS($J$2:$J$3564,$A$2:$A$3564,"&gt;"&amp;E2240,$A$2:$A$3564,"&lt;="&amp;A2240)</f>
        <v>0</v>
      </c>
      <c r="L2240" s="2">
        <f t="shared" si="277"/>
        <v>0</v>
      </c>
      <c r="M2240" s="2">
        <f t="shared" si="278"/>
        <v>1</v>
      </c>
      <c r="N2240">
        <f t="shared" si="279"/>
        <v>-2.8294877214855698</v>
      </c>
    </row>
    <row r="2241" spans="1:14" x14ac:dyDescent="0.3">
      <c r="A2241" s="1">
        <v>41948</v>
      </c>
      <c r="B2241">
        <v>15.51</v>
      </c>
      <c r="D2241">
        <f t="shared" si="272"/>
        <v>3</v>
      </c>
      <c r="E2241" s="1">
        <f t="shared" si="273"/>
        <v>41941</v>
      </c>
      <c r="F2241" s="1">
        <f t="shared" si="274"/>
        <v>41940</v>
      </c>
      <c r="G2241" s="1">
        <f t="shared" si="275"/>
        <v>41939</v>
      </c>
      <c r="H2241" s="1">
        <f t="shared" si="276"/>
        <v>41938</v>
      </c>
      <c r="I2241" s="2">
        <f>IF(SUMIFS($B$2:$B$3564,$A$2:$A$3564,"="&amp;E2241)=0,IF(SUMIFS($B$2:$B$3564,$A$2:$A$3564,"="&amp;F2241)=0,IF(SUMIFS($B$2:$B$3564,$A$2:$A$3564,"="&amp;G2241)=0,SUMIFS($B$2:$B$3564,$A$2:$A$3564,"="&amp;H2241),SUMIFS($B$2:$B$3564,$A$2:$A$3564,"="&amp;G2241)),SUMIFS($B$2:$B$3564,$A$2:$A$3564,"="&amp;F2241)),SUMIFS($B$2:$B$3564,$A$2:$A$3564,"="&amp;E2241))</f>
        <v>16.3</v>
      </c>
      <c r="K2241" s="2">
        <f>SUMIFS($J$2:$J$3564,$A$2:$A$3564,"&gt;"&amp;E2241,$A$2:$A$3564,"&lt;="&amp;A2241)</f>
        <v>0</v>
      </c>
      <c r="L2241" s="2">
        <f t="shared" si="277"/>
        <v>0</v>
      </c>
      <c r="M2241" s="2">
        <f t="shared" si="278"/>
        <v>1</v>
      </c>
      <c r="N2241">
        <f t="shared" si="279"/>
        <v>-4.968013062426925</v>
      </c>
    </row>
    <row r="2242" spans="1:14" x14ac:dyDescent="0.3">
      <c r="A2242" s="1">
        <v>41949</v>
      </c>
      <c r="B2242">
        <v>15.48</v>
      </c>
      <c r="D2242">
        <f t="shared" si="272"/>
        <v>4</v>
      </c>
      <c r="E2242" s="1">
        <f t="shared" si="273"/>
        <v>41942</v>
      </c>
      <c r="F2242" s="1">
        <f t="shared" si="274"/>
        <v>41941</v>
      </c>
      <c r="G2242" s="1">
        <f t="shared" si="275"/>
        <v>41940</v>
      </c>
      <c r="H2242" s="1">
        <f t="shared" si="276"/>
        <v>41939</v>
      </c>
      <c r="I2242" s="2">
        <f>IF(SUMIFS($B$2:$B$3564,$A$2:$A$3564,"="&amp;E2242)=0,IF(SUMIFS($B$2:$B$3564,$A$2:$A$3564,"="&amp;F2242)=0,IF(SUMIFS($B$2:$B$3564,$A$2:$A$3564,"="&amp;G2242)=0,SUMIFS($B$2:$B$3564,$A$2:$A$3564,"="&amp;H2242),SUMIFS($B$2:$B$3564,$A$2:$A$3564,"="&amp;G2242)),SUMIFS($B$2:$B$3564,$A$2:$A$3564,"="&amp;F2242)),SUMIFS($B$2:$B$3564,$A$2:$A$3564,"="&amp;E2242))</f>
        <v>16.3</v>
      </c>
      <c r="K2242" s="2">
        <f>SUMIFS($J$2:$J$3564,$A$2:$A$3564,"&gt;"&amp;E2242,$A$2:$A$3564,"&lt;="&amp;A2242)</f>
        <v>0</v>
      </c>
      <c r="L2242" s="2">
        <f t="shared" si="277"/>
        <v>0</v>
      </c>
      <c r="M2242" s="2">
        <f t="shared" si="278"/>
        <v>1</v>
      </c>
      <c r="N2242">
        <f t="shared" si="279"/>
        <v>-5.1616239651135638</v>
      </c>
    </row>
    <row r="2243" spans="1:14" x14ac:dyDescent="0.3">
      <c r="A2243" s="1">
        <v>41950</v>
      </c>
      <c r="B2243">
        <v>15.69</v>
      </c>
      <c r="D2243">
        <f t="shared" ref="D2243:D2306" si="280">WEEKDAY(A2243,2)</f>
        <v>5</v>
      </c>
      <c r="E2243" s="1">
        <f t="shared" si="273"/>
        <v>41943</v>
      </c>
      <c r="F2243" s="1">
        <f t="shared" si="274"/>
        <v>41942</v>
      </c>
      <c r="G2243" s="1">
        <f t="shared" si="275"/>
        <v>41941</v>
      </c>
      <c r="H2243" s="1">
        <f t="shared" si="276"/>
        <v>41940</v>
      </c>
      <c r="I2243" s="2">
        <f>IF(SUMIFS($B$2:$B$3564,$A$2:$A$3564,"="&amp;E2243)=0,IF(SUMIFS($B$2:$B$3564,$A$2:$A$3564,"="&amp;F2243)=0,IF(SUMIFS($B$2:$B$3564,$A$2:$A$3564,"="&amp;G2243)=0,SUMIFS($B$2:$B$3564,$A$2:$A$3564,"="&amp;H2243),SUMIFS($B$2:$B$3564,$A$2:$A$3564,"="&amp;G2243)),SUMIFS($B$2:$B$3564,$A$2:$A$3564,"="&amp;F2243)),SUMIFS($B$2:$B$3564,$A$2:$A$3564,"="&amp;E2243))</f>
        <v>16.04</v>
      </c>
      <c r="K2243" s="2">
        <f>SUMIFS($J$2:$J$3564,$A$2:$A$3564,"&gt;"&amp;E2243,$A$2:$A$3564,"&lt;="&amp;A2243)</f>
        <v>0</v>
      </c>
      <c r="L2243" s="2">
        <f t="shared" si="277"/>
        <v>0</v>
      </c>
      <c r="M2243" s="2">
        <f t="shared" si="278"/>
        <v>1</v>
      </c>
      <c r="N2243">
        <f t="shared" si="279"/>
        <v>-2.2062035693427156</v>
      </c>
    </row>
    <row r="2244" spans="1:14" x14ac:dyDescent="0.3">
      <c r="A2244" s="1">
        <v>41953</v>
      </c>
      <c r="B2244">
        <v>15.66</v>
      </c>
      <c r="D2244">
        <f t="shared" si="280"/>
        <v>1</v>
      </c>
      <c r="E2244" s="1">
        <f t="shared" si="273"/>
        <v>41946</v>
      </c>
      <c r="F2244" s="1">
        <f t="shared" si="274"/>
        <v>41945</v>
      </c>
      <c r="G2244" s="1">
        <f t="shared" si="275"/>
        <v>41944</v>
      </c>
      <c r="H2244" s="1">
        <f t="shared" si="276"/>
        <v>41943</v>
      </c>
      <c r="I2244" s="2">
        <f>IF(SUMIFS($B$2:$B$3564,$A$2:$A$3564,"="&amp;E2244)=0,IF(SUMIFS($B$2:$B$3564,$A$2:$A$3564,"="&amp;F2244)=0,IF(SUMIFS($B$2:$B$3564,$A$2:$A$3564,"="&amp;G2244)=0,SUMIFS($B$2:$B$3564,$A$2:$A$3564,"="&amp;H2244),SUMIFS($B$2:$B$3564,$A$2:$A$3564,"="&amp;G2244)),SUMIFS($B$2:$B$3564,$A$2:$A$3564,"="&amp;F2244)),SUMIFS($B$2:$B$3564,$A$2:$A$3564,"="&amp;E2244))</f>
        <v>15.93</v>
      </c>
      <c r="K2244" s="2">
        <f>SUMIFS($J$2:$J$3564,$A$2:$A$3564,"&gt;"&amp;E2244,$A$2:$A$3564,"&lt;="&amp;A2244)</f>
        <v>0</v>
      </c>
      <c r="L2244" s="2">
        <f t="shared" si="277"/>
        <v>0</v>
      </c>
      <c r="M2244" s="2">
        <f t="shared" si="278"/>
        <v>1</v>
      </c>
      <c r="N2244">
        <f t="shared" si="279"/>
        <v>-1.7094433359300067</v>
      </c>
    </row>
    <row r="2245" spans="1:14" x14ac:dyDescent="0.3">
      <c r="A2245" s="1">
        <v>41954</v>
      </c>
      <c r="B2245">
        <v>16.23</v>
      </c>
      <c r="D2245">
        <f t="shared" si="280"/>
        <v>2</v>
      </c>
      <c r="E2245" s="1">
        <f t="shared" si="273"/>
        <v>41947</v>
      </c>
      <c r="F2245" s="1">
        <f t="shared" si="274"/>
        <v>41946</v>
      </c>
      <c r="G2245" s="1">
        <f t="shared" si="275"/>
        <v>41945</v>
      </c>
      <c r="H2245" s="1">
        <f t="shared" si="276"/>
        <v>41944</v>
      </c>
      <c r="I2245" s="2">
        <f>IF(SUMIFS($B$2:$B$3564,$A$2:$A$3564,"="&amp;E2245)=0,IF(SUMIFS($B$2:$B$3564,$A$2:$A$3564,"="&amp;F2245)=0,IF(SUMIFS($B$2:$B$3564,$A$2:$A$3564,"="&amp;G2245)=0,SUMIFS($B$2:$B$3564,$A$2:$A$3564,"="&amp;H2245),SUMIFS($B$2:$B$3564,$A$2:$A$3564,"="&amp;G2245)),SUMIFS($B$2:$B$3564,$A$2:$A$3564,"="&amp;F2245)),SUMIFS($B$2:$B$3564,$A$2:$A$3564,"="&amp;E2245))</f>
        <v>15.68</v>
      </c>
      <c r="K2245" s="2">
        <f>SUMIFS($J$2:$J$3564,$A$2:$A$3564,"&gt;"&amp;E2245,$A$2:$A$3564,"&lt;="&amp;A2245)</f>
        <v>0</v>
      </c>
      <c r="L2245" s="2">
        <f t="shared" si="277"/>
        <v>0</v>
      </c>
      <c r="M2245" s="2">
        <f t="shared" si="278"/>
        <v>1</v>
      </c>
      <c r="N2245">
        <f t="shared" si="279"/>
        <v>3.4475366604238076</v>
      </c>
    </row>
    <row r="2246" spans="1:14" x14ac:dyDescent="0.3">
      <c r="A2246" s="1">
        <v>41955</v>
      </c>
      <c r="B2246">
        <v>16.36</v>
      </c>
      <c r="D2246">
        <f t="shared" si="280"/>
        <v>3</v>
      </c>
      <c r="E2246" s="1">
        <f t="shared" si="273"/>
        <v>41948</v>
      </c>
      <c r="F2246" s="1">
        <f t="shared" si="274"/>
        <v>41947</v>
      </c>
      <c r="G2246" s="1">
        <f t="shared" si="275"/>
        <v>41946</v>
      </c>
      <c r="H2246" s="1">
        <f t="shared" si="276"/>
        <v>41945</v>
      </c>
      <c r="I2246" s="2">
        <f>IF(SUMIFS($B$2:$B$3564,$A$2:$A$3564,"="&amp;E2246)=0,IF(SUMIFS($B$2:$B$3564,$A$2:$A$3564,"="&amp;F2246)=0,IF(SUMIFS($B$2:$B$3564,$A$2:$A$3564,"="&amp;G2246)=0,SUMIFS($B$2:$B$3564,$A$2:$A$3564,"="&amp;H2246),SUMIFS($B$2:$B$3564,$A$2:$A$3564,"="&amp;G2246)),SUMIFS($B$2:$B$3564,$A$2:$A$3564,"="&amp;F2246)),SUMIFS($B$2:$B$3564,$A$2:$A$3564,"="&amp;E2246))</f>
        <v>15.51</v>
      </c>
      <c r="K2246" s="2">
        <f>SUMIFS($J$2:$J$3564,$A$2:$A$3564,"&gt;"&amp;E2246,$A$2:$A$3564,"&lt;="&amp;A2246)</f>
        <v>0</v>
      </c>
      <c r="L2246" s="2">
        <f t="shared" si="277"/>
        <v>0</v>
      </c>
      <c r="M2246" s="2">
        <f t="shared" si="278"/>
        <v>1</v>
      </c>
      <c r="N2246">
        <f t="shared" si="279"/>
        <v>5.3354353986153473</v>
      </c>
    </row>
    <row r="2247" spans="1:14" x14ac:dyDescent="0.3">
      <c r="A2247" s="1">
        <v>41956</v>
      </c>
      <c r="B2247">
        <v>16.010000000000002</v>
      </c>
      <c r="D2247">
        <f t="shared" si="280"/>
        <v>4</v>
      </c>
      <c r="E2247" s="1">
        <f t="shared" si="273"/>
        <v>41949</v>
      </c>
      <c r="F2247" s="1">
        <f t="shared" si="274"/>
        <v>41948</v>
      </c>
      <c r="G2247" s="1">
        <f t="shared" si="275"/>
        <v>41947</v>
      </c>
      <c r="H2247" s="1">
        <f t="shared" si="276"/>
        <v>41946</v>
      </c>
      <c r="I2247" s="2">
        <f>IF(SUMIFS($B$2:$B$3564,$A$2:$A$3564,"="&amp;E2247)=0,IF(SUMIFS($B$2:$B$3564,$A$2:$A$3564,"="&amp;F2247)=0,IF(SUMIFS($B$2:$B$3564,$A$2:$A$3564,"="&amp;G2247)=0,SUMIFS($B$2:$B$3564,$A$2:$A$3564,"="&amp;H2247),SUMIFS($B$2:$B$3564,$A$2:$A$3564,"="&amp;G2247)),SUMIFS($B$2:$B$3564,$A$2:$A$3564,"="&amp;F2247)),SUMIFS($B$2:$B$3564,$A$2:$A$3564,"="&amp;E2247))</f>
        <v>15.48</v>
      </c>
      <c r="K2247" s="2">
        <f>SUMIFS($J$2:$J$3564,$A$2:$A$3564,"&gt;"&amp;E2247,$A$2:$A$3564,"&lt;="&amp;A2247)</f>
        <v>0</v>
      </c>
      <c r="L2247" s="2">
        <f t="shared" si="277"/>
        <v>0</v>
      </c>
      <c r="M2247" s="2">
        <f t="shared" si="278"/>
        <v>1</v>
      </c>
      <c r="N2247">
        <f t="shared" si="279"/>
        <v>3.3664658847042248</v>
      </c>
    </row>
    <row r="2248" spans="1:14" x14ac:dyDescent="0.3">
      <c r="A2248" s="1">
        <v>41957</v>
      </c>
      <c r="B2248">
        <v>15.9</v>
      </c>
      <c r="D2248">
        <f t="shared" si="280"/>
        <v>5</v>
      </c>
      <c r="E2248" s="1">
        <f t="shared" ref="E2248:E2311" si="281">A2248-7</f>
        <v>41950</v>
      </c>
      <c r="F2248" s="1">
        <f t="shared" si="274"/>
        <v>41949</v>
      </c>
      <c r="G2248" s="1">
        <f t="shared" si="275"/>
        <v>41948</v>
      </c>
      <c r="H2248" s="1">
        <f t="shared" si="276"/>
        <v>41947</v>
      </c>
      <c r="I2248" s="2">
        <f>IF(SUMIFS($B$2:$B$3564,$A$2:$A$3564,"="&amp;E2248)=0,IF(SUMIFS($B$2:$B$3564,$A$2:$A$3564,"="&amp;F2248)=0,IF(SUMIFS($B$2:$B$3564,$A$2:$A$3564,"="&amp;G2248)=0,SUMIFS($B$2:$B$3564,$A$2:$A$3564,"="&amp;H2248),SUMIFS($B$2:$B$3564,$A$2:$A$3564,"="&amp;G2248)),SUMIFS($B$2:$B$3564,$A$2:$A$3564,"="&amp;F2248)),SUMIFS($B$2:$B$3564,$A$2:$A$3564,"="&amp;E2248))</f>
        <v>15.69</v>
      </c>
      <c r="K2248" s="2">
        <f>SUMIFS($J$2:$J$3564,$A$2:$A$3564,"&gt;"&amp;E2248,$A$2:$A$3564,"&lt;="&amp;A2248)</f>
        <v>0</v>
      </c>
      <c r="L2248" s="2">
        <f t="shared" si="277"/>
        <v>0</v>
      </c>
      <c r="M2248" s="2">
        <f t="shared" si="278"/>
        <v>1</v>
      </c>
      <c r="N2248">
        <f t="shared" si="279"/>
        <v>1.329554248124472</v>
      </c>
    </row>
    <row r="2249" spans="1:14" x14ac:dyDescent="0.3">
      <c r="A2249" s="1">
        <v>41960</v>
      </c>
      <c r="B2249">
        <v>15.77</v>
      </c>
      <c r="D2249">
        <f t="shared" si="280"/>
        <v>1</v>
      </c>
      <c r="E2249" s="1">
        <f t="shared" si="281"/>
        <v>41953</v>
      </c>
      <c r="F2249" s="1">
        <f t="shared" ref="F2249:F2312" si="282">E2249-1</f>
        <v>41952</v>
      </c>
      <c r="G2249" s="1">
        <f t="shared" ref="G2249:G2312" si="283">E2249-2</f>
        <v>41951</v>
      </c>
      <c r="H2249" s="1">
        <f t="shared" ref="H2249:H2312" si="284">E2249-3</f>
        <v>41950</v>
      </c>
      <c r="I2249" s="2">
        <f>IF(SUMIFS($B$2:$B$3564,$A$2:$A$3564,"="&amp;E2249)=0,IF(SUMIFS($B$2:$B$3564,$A$2:$A$3564,"="&amp;F2249)=0,IF(SUMIFS($B$2:$B$3564,$A$2:$A$3564,"="&amp;G2249)=0,SUMIFS($B$2:$B$3564,$A$2:$A$3564,"="&amp;H2249),SUMIFS($B$2:$B$3564,$A$2:$A$3564,"="&amp;G2249)),SUMIFS($B$2:$B$3564,$A$2:$A$3564,"="&amp;F2249)),SUMIFS($B$2:$B$3564,$A$2:$A$3564,"="&amp;E2249))</f>
        <v>15.66</v>
      </c>
      <c r="K2249" s="2">
        <f>SUMIFS($J$2:$J$3564,$A$2:$A$3564,"&gt;"&amp;E2249,$A$2:$A$3564,"&lt;="&amp;A2249)</f>
        <v>0</v>
      </c>
      <c r="L2249" s="2">
        <f t="shared" si="277"/>
        <v>0</v>
      </c>
      <c r="M2249" s="2">
        <f t="shared" si="278"/>
        <v>1</v>
      </c>
      <c r="N2249">
        <f t="shared" si="279"/>
        <v>0.69997104122899589</v>
      </c>
    </row>
    <row r="2250" spans="1:14" x14ac:dyDescent="0.3">
      <c r="A2250" s="1">
        <v>41961</v>
      </c>
      <c r="B2250">
        <v>15.71</v>
      </c>
      <c r="D2250">
        <f t="shared" si="280"/>
        <v>2</v>
      </c>
      <c r="E2250" s="1">
        <f t="shared" si="281"/>
        <v>41954</v>
      </c>
      <c r="F2250" s="1">
        <f t="shared" si="282"/>
        <v>41953</v>
      </c>
      <c r="G2250" s="1">
        <f t="shared" si="283"/>
        <v>41952</v>
      </c>
      <c r="H2250" s="1">
        <f t="shared" si="284"/>
        <v>41951</v>
      </c>
      <c r="I2250" s="2">
        <f>IF(SUMIFS($B$2:$B$3564,$A$2:$A$3564,"="&amp;E2250)=0,IF(SUMIFS($B$2:$B$3564,$A$2:$A$3564,"="&amp;F2250)=0,IF(SUMIFS($B$2:$B$3564,$A$2:$A$3564,"="&amp;G2250)=0,SUMIFS($B$2:$B$3564,$A$2:$A$3564,"="&amp;H2250),SUMIFS($B$2:$B$3564,$A$2:$A$3564,"="&amp;G2250)),SUMIFS($B$2:$B$3564,$A$2:$A$3564,"="&amp;F2250)),SUMIFS($B$2:$B$3564,$A$2:$A$3564,"="&amp;E2250))</f>
        <v>16.23</v>
      </c>
      <c r="K2250" s="2">
        <f>SUMIFS($J$2:$J$3564,$A$2:$A$3564,"&gt;"&amp;E2250,$A$2:$A$3564,"&lt;="&amp;A2250)</f>
        <v>0</v>
      </c>
      <c r="L2250" s="2">
        <f t="shared" ref="L2250:L2313" si="285">IF(K2250&lt;&gt;0,LOOKUP(K2250,C2244:C2250,B2244:B2250),0)</f>
        <v>0</v>
      </c>
      <c r="M2250" s="2">
        <f t="shared" ref="M2250:M2313" si="286">IF(K2250&lt;&gt;0,L2250/K2250,1)</f>
        <v>1</v>
      </c>
      <c r="N2250">
        <f t="shared" ref="N2250:N2313" si="287">LN(B2250*M2250/I2250)*100</f>
        <v>-3.2563929258970052</v>
      </c>
    </row>
    <row r="2251" spans="1:14" x14ac:dyDescent="0.3">
      <c r="A2251" s="1">
        <v>41962</v>
      </c>
      <c r="B2251">
        <v>15.87</v>
      </c>
      <c r="D2251">
        <f t="shared" si="280"/>
        <v>3</v>
      </c>
      <c r="E2251" s="1">
        <f t="shared" si="281"/>
        <v>41955</v>
      </c>
      <c r="F2251" s="1">
        <f t="shared" si="282"/>
        <v>41954</v>
      </c>
      <c r="G2251" s="1">
        <f t="shared" si="283"/>
        <v>41953</v>
      </c>
      <c r="H2251" s="1">
        <f t="shared" si="284"/>
        <v>41952</v>
      </c>
      <c r="I2251" s="2">
        <f>IF(SUMIFS($B$2:$B$3564,$A$2:$A$3564,"="&amp;E2251)=0,IF(SUMIFS($B$2:$B$3564,$A$2:$A$3564,"="&amp;F2251)=0,IF(SUMIFS($B$2:$B$3564,$A$2:$A$3564,"="&amp;G2251)=0,SUMIFS($B$2:$B$3564,$A$2:$A$3564,"="&amp;H2251),SUMIFS($B$2:$B$3564,$A$2:$A$3564,"="&amp;G2251)),SUMIFS($B$2:$B$3564,$A$2:$A$3564,"="&amp;F2251)),SUMIFS($B$2:$B$3564,$A$2:$A$3564,"="&amp;E2251))</f>
        <v>16.36</v>
      </c>
      <c r="K2251" s="2">
        <f>SUMIFS($J$2:$J$3564,$A$2:$A$3564,"&gt;"&amp;E2251,$A$2:$A$3564,"&lt;="&amp;A2251)</f>
        <v>0</v>
      </c>
      <c r="L2251" s="2">
        <f t="shared" si="285"/>
        <v>0</v>
      </c>
      <c r="M2251" s="2">
        <f t="shared" si="286"/>
        <v>1</v>
      </c>
      <c r="N2251">
        <f t="shared" si="287"/>
        <v>-3.0408796636283277</v>
      </c>
    </row>
    <row r="2252" spans="1:14" x14ac:dyDescent="0.3">
      <c r="A2252" s="1">
        <v>41963</v>
      </c>
      <c r="B2252">
        <v>16.100000000000001</v>
      </c>
      <c r="D2252">
        <f t="shared" si="280"/>
        <v>4</v>
      </c>
      <c r="E2252" s="1">
        <f t="shared" si="281"/>
        <v>41956</v>
      </c>
      <c r="F2252" s="1">
        <f t="shared" si="282"/>
        <v>41955</v>
      </c>
      <c r="G2252" s="1">
        <f t="shared" si="283"/>
        <v>41954</v>
      </c>
      <c r="H2252" s="1">
        <f t="shared" si="284"/>
        <v>41953</v>
      </c>
      <c r="I2252" s="2">
        <f>IF(SUMIFS($B$2:$B$3564,$A$2:$A$3564,"="&amp;E2252)=0,IF(SUMIFS($B$2:$B$3564,$A$2:$A$3564,"="&amp;F2252)=0,IF(SUMIFS($B$2:$B$3564,$A$2:$A$3564,"="&amp;G2252)=0,SUMIFS($B$2:$B$3564,$A$2:$A$3564,"="&amp;H2252),SUMIFS($B$2:$B$3564,$A$2:$A$3564,"="&amp;G2252)),SUMIFS($B$2:$B$3564,$A$2:$A$3564,"="&amp;F2252)),SUMIFS($B$2:$B$3564,$A$2:$A$3564,"="&amp;E2252))</f>
        <v>16.010000000000002</v>
      </c>
      <c r="K2252" s="2">
        <f>SUMIFS($J$2:$J$3564,$A$2:$A$3564,"&gt;"&amp;E2252,$A$2:$A$3564,"&lt;="&amp;A2252)</f>
        <v>0</v>
      </c>
      <c r="L2252" s="2">
        <f t="shared" si="285"/>
        <v>0</v>
      </c>
      <c r="M2252" s="2">
        <f t="shared" si="286"/>
        <v>1</v>
      </c>
      <c r="N2252">
        <f t="shared" si="287"/>
        <v>0.5605744981794033</v>
      </c>
    </row>
    <row r="2253" spans="1:14" x14ac:dyDescent="0.3">
      <c r="A2253" s="1">
        <v>41964</v>
      </c>
      <c r="B2253">
        <v>16.09</v>
      </c>
      <c r="D2253">
        <f t="shared" si="280"/>
        <v>5</v>
      </c>
      <c r="E2253" s="1">
        <f t="shared" si="281"/>
        <v>41957</v>
      </c>
      <c r="F2253" s="1">
        <f t="shared" si="282"/>
        <v>41956</v>
      </c>
      <c r="G2253" s="1">
        <f t="shared" si="283"/>
        <v>41955</v>
      </c>
      <c r="H2253" s="1">
        <f t="shared" si="284"/>
        <v>41954</v>
      </c>
      <c r="I2253" s="2">
        <f>IF(SUMIFS($B$2:$B$3564,$A$2:$A$3564,"="&amp;E2253)=0,IF(SUMIFS($B$2:$B$3564,$A$2:$A$3564,"="&amp;F2253)=0,IF(SUMIFS($B$2:$B$3564,$A$2:$A$3564,"="&amp;G2253)=0,SUMIFS($B$2:$B$3564,$A$2:$A$3564,"="&amp;H2253),SUMIFS($B$2:$B$3564,$A$2:$A$3564,"="&amp;G2253)),SUMIFS($B$2:$B$3564,$A$2:$A$3564,"="&amp;F2253)),SUMIFS($B$2:$B$3564,$A$2:$A$3564,"="&amp;E2253))</f>
        <v>15.9</v>
      </c>
      <c r="K2253" s="2">
        <f>SUMIFS($J$2:$J$3564,$A$2:$A$3564,"&gt;"&amp;E2253,$A$2:$A$3564,"&lt;="&amp;A2253)</f>
        <v>0</v>
      </c>
      <c r="L2253" s="2">
        <f t="shared" si="285"/>
        <v>0</v>
      </c>
      <c r="M2253" s="2">
        <f t="shared" si="286"/>
        <v>1</v>
      </c>
      <c r="N2253">
        <f t="shared" si="287"/>
        <v>1.1878851778105888</v>
      </c>
    </row>
    <row r="2254" spans="1:14" x14ac:dyDescent="0.3">
      <c r="A2254" s="1">
        <v>41967</v>
      </c>
      <c r="B2254">
        <v>16</v>
      </c>
      <c r="D2254">
        <f t="shared" si="280"/>
        <v>1</v>
      </c>
      <c r="E2254" s="1">
        <f t="shared" si="281"/>
        <v>41960</v>
      </c>
      <c r="F2254" s="1">
        <f t="shared" si="282"/>
        <v>41959</v>
      </c>
      <c r="G2254" s="1">
        <f t="shared" si="283"/>
        <v>41958</v>
      </c>
      <c r="H2254" s="1">
        <f t="shared" si="284"/>
        <v>41957</v>
      </c>
      <c r="I2254" s="2">
        <f>IF(SUMIFS($B$2:$B$3564,$A$2:$A$3564,"="&amp;E2254)=0,IF(SUMIFS($B$2:$B$3564,$A$2:$A$3564,"="&amp;F2254)=0,IF(SUMIFS($B$2:$B$3564,$A$2:$A$3564,"="&amp;G2254)=0,SUMIFS($B$2:$B$3564,$A$2:$A$3564,"="&amp;H2254),SUMIFS($B$2:$B$3564,$A$2:$A$3564,"="&amp;G2254)),SUMIFS($B$2:$B$3564,$A$2:$A$3564,"="&amp;F2254)),SUMIFS($B$2:$B$3564,$A$2:$A$3564,"="&amp;E2254))</f>
        <v>15.77</v>
      </c>
      <c r="K2254" s="2">
        <f>SUMIFS($J$2:$J$3564,$A$2:$A$3564,"&gt;"&amp;E2254,$A$2:$A$3564,"&lt;="&amp;A2254)</f>
        <v>0</v>
      </c>
      <c r="L2254" s="2">
        <f t="shared" si="285"/>
        <v>0</v>
      </c>
      <c r="M2254" s="2">
        <f t="shared" si="286"/>
        <v>1</v>
      </c>
      <c r="N2254">
        <f t="shared" si="287"/>
        <v>1.4479321264834344</v>
      </c>
    </row>
    <row r="2255" spans="1:14" x14ac:dyDescent="0.3">
      <c r="A2255" s="1">
        <v>41968</v>
      </c>
      <c r="B2255">
        <v>16</v>
      </c>
      <c r="D2255">
        <f t="shared" si="280"/>
        <v>2</v>
      </c>
      <c r="E2255" s="1">
        <f t="shared" si="281"/>
        <v>41961</v>
      </c>
      <c r="F2255" s="1">
        <f t="shared" si="282"/>
        <v>41960</v>
      </c>
      <c r="G2255" s="1">
        <f t="shared" si="283"/>
        <v>41959</v>
      </c>
      <c r="H2255" s="1">
        <f t="shared" si="284"/>
        <v>41958</v>
      </c>
      <c r="I2255" s="2">
        <f>IF(SUMIFS($B$2:$B$3564,$A$2:$A$3564,"="&amp;E2255)=0,IF(SUMIFS($B$2:$B$3564,$A$2:$A$3564,"="&amp;F2255)=0,IF(SUMIFS($B$2:$B$3564,$A$2:$A$3564,"="&amp;G2255)=0,SUMIFS($B$2:$B$3564,$A$2:$A$3564,"="&amp;H2255),SUMIFS($B$2:$B$3564,$A$2:$A$3564,"="&amp;G2255)),SUMIFS($B$2:$B$3564,$A$2:$A$3564,"="&amp;F2255)),SUMIFS($B$2:$B$3564,$A$2:$A$3564,"="&amp;E2255))</f>
        <v>15.71</v>
      </c>
      <c r="K2255" s="2">
        <f>SUMIFS($J$2:$J$3564,$A$2:$A$3564,"&gt;"&amp;E2255,$A$2:$A$3564,"&lt;="&amp;A2255)</f>
        <v>0</v>
      </c>
      <c r="L2255" s="2">
        <f t="shared" si="285"/>
        <v>0</v>
      </c>
      <c r="M2255" s="2">
        <f t="shared" si="286"/>
        <v>1</v>
      </c>
      <c r="N2255">
        <f t="shared" si="287"/>
        <v>1.8291269972251389</v>
      </c>
    </row>
    <row r="2256" spans="1:14" x14ac:dyDescent="0.3">
      <c r="A2256" s="1">
        <v>41969</v>
      </c>
      <c r="B2256">
        <v>16.12</v>
      </c>
      <c r="D2256">
        <f t="shared" si="280"/>
        <v>3</v>
      </c>
      <c r="E2256" s="1">
        <f t="shared" si="281"/>
        <v>41962</v>
      </c>
      <c r="F2256" s="1">
        <f t="shared" si="282"/>
        <v>41961</v>
      </c>
      <c r="G2256" s="1">
        <f t="shared" si="283"/>
        <v>41960</v>
      </c>
      <c r="H2256" s="1">
        <f t="shared" si="284"/>
        <v>41959</v>
      </c>
      <c r="I2256" s="2">
        <f>IF(SUMIFS($B$2:$B$3564,$A$2:$A$3564,"="&amp;E2256)=0,IF(SUMIFS($B$2:$B$3564,$A$2:$A$3564,"="&amp;F2256)=0,IF(SUMIFS($B$2:$B$3564,$A$2:$A$3564,"="&amp;G2256)=0,SUMIFS($B$2:$B$3564,$A$2:$A$3564,"="&amp;H2256),SUMIFS($B$2:$B$3564,$A$2:$A$3564,"="&amp;G2256)),SUMIFS($B$2:$B$3564,$A$2:$A$3564,"="&amp;F2256)),SUMIFS($B$2:$B$3564,$A$2:$A$3564,"="&amp;E2256))</f>
        <v>15.87</v>
      </c>
      <c r="K2256" s="2">
        <f>SUMIFS($J$2:$J$3564,$A$2:$A$3564,"&gt;"&amp;E2256,$A$2:$A$3564,"&lt;="&amp;A2256)</f>
        <v>0</v>
      </c>
      <c r="L2256" s="2">
        <f t="shared" si="285"/>
        <v>0</v>
      </c>
      <c r="M2256" s="2">
        <f t="shared" si="286"/>
        <v>1</v>
      </c>
      <c r="N2256">
        <f t="shared" si="287"/>
        <v>1.5630202540164531</v>
      </c>
    </row>
    <row r="2257" spans="1:14" x14ac:dyDescent="0.3">
      <c r="A2257" s="1">
        <v>41971</v>
      </c>
      <c r="B2257">
        <v>15.59</v>
      </c>
      <c r="D2257">
        <f t="shared" si="280"/>
        <v>5</v>
      </c>
      <c r="E2257" s="1">
        <f t="shared" si="281"/>
        <v>41964</v>
      </c>
      <c r="F2257" s="1">
        <f t="shared" si="282"/>
        <v>41963</v>
      </c>
      <c r="G2257" s="1">
        <f t="shared" si="283"/>
        <v>41962</v>
      </c>
      <c r="H2257" s="1">
        <f t="shared" si="284"/>
        <v>41961</v>
      </c>
      <c r="I2257" s="2">
        <f>IF(SUMIFS($B$2:$B$3564,$A$2:$A$3564,"="&amp;E2257)=0,IF(SUMIFS($B$2:$B$3564,$A$2:$A$3564,"="&amp;F2257)=0,IF(SUMIFS($B$2:$B$3564,$A$2:$A$3564,"="&amp;G2257)=0,SUMIFS($B$2:$B$3564,$A$2:$A$3564,"="&amp;H2257),SUMIFS($B$2:$B$3564,$A$2:$A$3564,"="&amp;G2257)),SUMIFS($B$2:$B$3564,$A$2:$A$3564,"="&amp;F2257)),SUMIFS($B$2:$B$3564,$A$2:$A$3564,"="&amp;E2257))</f>
        <v>16.09</v>
      </c>
      <c r="K2257" s="2">
        <f>SUMIFS($J$2:$J$3564,$A$2:$A$3564,"&gt;"&amp;E2257,$A$2:$A$3564,"&lt;="&amp;A2257)</f>
        <v>0</v>
      </c>
      <c r="L2257" s="2">
        <f t="shared" si="285"/>
        <v>0</v>
      </c>
      <c r="M2257" s="2">
        <f t="shared" si="286"/>
        <v>1</v>
      </c>
      <c r="N2257">
        <f t="shared" si="287"/>
        <v>-3.1568277934606739</v>
      </c>
    </row>
    <row r="2258" spans="1:14" x14ac:dyDescent="0.3">
      <c r="A2258" s="1">
        <v>41974</v>
      </c>
      <c r="B2258">
        <v>15.59</v>
      </c>
      <c r="D2258">
        <f t="shared" si="280"/>
        <v>1</v>
      </c>
      <c r="E2258" s="1">
        <f t="shared" si="281"/>
        <v>41967</v>
      </c>
      <c r="F2258" s="1">
        <f t="shared" si="282"/>
        <v>41966</v>
      </c>
      <c r="G2258" s="1">
        <f t="shared" si="283"/>
        <v>41965</v>
      </c>
      <c r="H2258" s="1">
        <f t="shared" si="284"/>
        <v>41964</v>
      </c>
      <c r="I2258" s="2">
        <f>IF(SUMIFS($B$2:$B$3564,$A$2:$A$3564,"="&amp;E2258)=0,IF(SUMIFS($B$2:$B$3564,$A$2:$A$3564,"="&amp;F2258)=0,IF(SUMIFS($B$2:$B$3564,$A$2:$A$3564,"="&amp;G2258)=0,SUMIFS($B$2:$B$3564,$A$2:$A$3564,"="&amp;H2258),SUMIFS($B$2:$B$3564,$A$2:$A$3564,"="&amp;G2258)),SUMIFS($B$2:$B$3564,$A$2:$A$3564,"="&amp;F2258)),SUMIFS($B$2:$B$3564,$A$2:$A$3564,"="&amp;E2258))</f>
        <v>16</v>
      </c>
      <c r="K2258" s="2">
        <f>SUMIFS($J$2:$J$3564,$A$2:$A$3564,"&gt;"&amp;E2258,$A$2:$A$3564,"&lt;="&amp;A2258)</f>
        <v>0</v>
      </c>
      <c r="L2258" s="2">
        <f t="shared" si="285"/>
        <v>0</v>
      </c>
      <c r="M2258" s="2">
        <f t="shared" si="286"/>
        <v>1</v>
      </c>
      <c r="N2258">
        <f t="shared" si="287"/>
        <v>-2.5959039170096099</v>
      </c>
    </row>
    <row r="2259" spans="1:14" x14ac:dyDescent="0.3">
      <c r="A2259" s="1">
        <v>41975</v>
      </c>
      <c r="B2259">
        <v>15.24</v>
      </c>
      <c r="D2259">
        <f t="shared" si="280"/>
        <v>2</v>
      </c>
      <c r="E2259" s="1">
        <f t="shared" si="281"/>
        <v>41968</v>
      </c>
      <c r="F2259" s="1">
        <f t="shared" si="282"/>
        <v>41967</v>
      </c>
      <c r="G2259" s="1">
        <f t="shared" si="283"/>
        <v>41966</v>
      </c>
      <c r="H2259" s="1">
        <f t="shared" si="284"/>
        <v>41965</v>
      </c>
      <c r="I2259" s="2">
        <f>IF(SUMIFS($B$2:$B$3564,$A$2:$A$3564,"="&amp;E2259)=0,IF(SUMIFS($B$2:$B$3564,$A$2:$A$3564,"="&amp;F2259)=0,IF(SUMIFS($B$2:$B$3564,$A$2:$A$3564,"="&amp;G2259)=0,SUMIFS($B$2:$B$3564,$A$2:$A$3564,"="&amp;H2259),SUMIFS($B$2:$B$3564,$A$2:$A$3564,"="&amp;G2259)),SUMIFS($B$2:$B$3564,$A$2:$A$3564,"="&amp;F2259)),SUMIFS($B$2:$B$3564,$A$2:$A$3564,"="&amp;E2259))</f>
        <v>16</v>
      </c>
      <c r="K2259" s="2">
        <f>SUMIFS($J$2:$J$3564,$A$2:$A$3564,"&gt;"&amp;E2259,$A$2:$A$3564,"&lt;="&amp;A2259)</f>
        <v>0</v>
      </c>
      <c r="L2259" s="2">
        <f t="shared" si="285"/>
        <v>0</v>
      </c>
      <c r="M2259" s="2">
        <f t="shared" si="286"/>
        <v>1</v>
      </c>
      <c r="N2259">
        <f t="shared" si="287"/>
        <v>-4.8665171981281006</v>
      </c>
    </row>
    <row r="2260" spans="1:14" x14ac:dyDescent="0.3">
      <c r="A2260" s="1">
        <v>41976</v>
      </c>
      <c r="B2260">
        <v>15.09</v>
      </c>
      <c r="D2260">
        <f t="shared" si="280"/>
        <v>3</v>
      </c>
      <c r="E2260" s="1">
        <f t="shared" si="281"/>
        <v>41969</v>
      </c>
      <c r="F2260" s="1">
        <f t="shared" si="282"/>
        <v>41968</v>
      </c>
      <c r="G2260" s="1">
        <f t="shared" si="283"/>
        <v>41967</v>
      </c>
      <c r="H2260" s="1">
        <f t="shared" si="284"/>
        <v>41966</v>
      </c>
      <c r="I2260" s="2">
        <f>IF(SUMIFS($B$2:$B$3564,$A$2:$A$3564,"="&amp;E2260)=0,IF(SUMIFS($B$2:$B$3564,$A$2:$A$3564,"="&amp;F2260)=0,IF(SUMIFS($B$2:$B$3564,$A$2:$A$3564,"="&amp;G2260)=0,SUMIFS($B$2:$B$3564,$A$2:$A$3564,"="&amp;H2260),SUMIFS($B$2:$B$3564,$A$2:$A$3564,"="&amp;G2260)),SUMIFS($B$2:$B$3564,$A$2:$A$3564,"="&amp;F2260)),SUMIFS($B$2:$B$3564,$A$2:$A$3564,"="&amp;E2260))</f>
        <v>16.12</v>
      </c>
      <c r="K2260" s="2">
        <f>SUMIFS($J$2:$J$3564,$A$2:$A$3564,"&gt;"&amp;E2260,$A$2:$A$3564,"&lt;="&amp;A2260)</f>
        <v>0</v>
      </c>
      <c r="L2260" s="2">
        <f t="shared" si="285"/>
        <v>0</v>
      </c>
      <c r="M2260" s="2">
        <f t="shared" si="286"/>
        <v>1</v>
      </c>
      <c r="N2260">
        <f t="shared" si="287"/>
        <v>-6.6028464298724723</v>
      </c>
    </row>
    <row r="2261" spans="1:14" x14ac:dyDescent="0.3">
      <c r="A2261" s="1">
        <v>41977</v>
      </c>
      <c r="B2261">
        <v>15.21</v>
      </c>
      <c r="D2261">
        <f t="shared" si="280"/>
        <v>4</v>
      </c>
      <c r="E2261" s="1">
        <f t="shared" si="281"/>
        <v>41970</v>
      </c>
      <c r="F2261" s="1">
        <f t="shared" si="282"/>
        <v>41969</v>
      </c>
      <c r="G2261" s="1">
        <f t="shared" si="283"/>
        <v>41968</v>
      </c>
      <c r="H2261" s="1">
        <f t="shared" si="284"/>
        <v>41967</v>
      </c>
      <c r="I2261" s="2">
        <f>IF(SUMIFS($B$2:$B$3564,$A$2:$A$3564,"="&amp;E2261)=0,IF(SUMIFS($B$2:$B$3564,$A$2:$A$3564,"="&amp;F2261)=0,IF(SUMIFS($B$2:$B$3564,$A$2:$A$3564,"="&amp;G2261)=0,SUMIFS($B$2:$B$3564,$A$2:$A$3564,"="&amp;H2261),SUMIFS($B$2:$B$3564,$A$2:$A$3564,"="&amp;G2261)),SUMIFS($B$2:$B$3564,$A$2:$A$3564,"="&amp;F2261)),SUMIFS($B$2:$B$3564,$A$2:$A$3564,"="&amp;E2261))</f>
        <v>16.12</v>
      </c>
      <c r="K2261" s="2">
        <f>SUMIFS($J$2:$J$3564,$A$2:$A$3564,"&gt;"&amp;E2261,$A$2:$A$3564,"&lt;="&amp;A2261)</f>
        <v>0</v>
      </c>
      <c r="L2261" s="2">
        <f t="shared" si="285"/>
        <v>0</v>
      </c>
      <c r="M2261" s="2">
        <f t="shared" si="286"/>
        <v>1</v>
      </c>
      <c r="N2261">
        <f t="shared" si="287"/>
        <v>-5.8107630807280692</v>
      </c>
    </row>
    <row r="2262" spans="1:14" x14ac:dyDescent="0.3">
      <c r="A2262" s="1">
        <v>41978</v>
      </c>
      <c r="B2262">
        <v>15.14</v>
      </c>
      <c r="D2262">
        <f t="shared" si="280"/>
        <v>5</v>
      </c>
      <c r="E2262" s="1">
        <f t="shared" si="281"/>
        <v>41971</v>
      </c>
      <c r="F2262" s="1">
        <f t="shared" si="282"/>
        <v>41970</v>
      </c>
      <c r="G2262" s="1">
        <f t="shared" si="283"/>
        <v>41969</v>
      </c>
      <c r="H2262" s="1">
        <f t="shared" si="284"/>
        <v>41968</v>
      </c>
      <c r="I2262" s="2">
        <f>IF(SUMIFS($B$2:$B$3564,$A$2:$A$3564,"="&amp;E2262)=0,IF(SUMIFS($B$2:$B$3564,$A$2:$A$3564,"="&amp;F2262)=0,IF(SUMIFS($B$2:$B$3564,$A$2:$A$3564,"="&amp;G2262)=0,SUMIFS($B$2:$B$3564,$A$2:$A$3564,"="&amp;H2262),SUMIFS($B$2:$B$3564,$A$2:$A$3564,"="&amp;G2262)),SUMIFS($B$2:$B$3564,$A$2:$A$3564,"="&amp;F2262)),SUMIFS($B$2:$B$3564,$A$2:$A$3564,"="&amp;E2262))</f>
        <v>15.59</v>
      </c>
      <c r="K2262" s="2">
        <f>SUMIFS($J$2:$J$3564,$A$2:$A$3564,"&gt;"&amp;E2262,$A$2:$A$3564,"&lt;="&amp;A2262)</f>
        <v>0</v>
      </c>
      <c r="L2262" s="2">
        <f t="shared" si="285"/>
        <v>0</v>
      </c>
      <c r="M2262" s="2">
        <f t="shared" si="286"/>
        <v>1</v>
      </c>
      <c r="N2262">
        <f t="shared" si="287"/>
        <v>-2.9289435060382445</v>
      </c>
    </row>
    <row r="2263" spans="1:14" x14ac:dyDescent="0.3">
      <c r="A2263" s="1">
        <v>41981</v>
      </c>
      <c r="B2263">
        <v>15.3</v>
      </c>
      <c r="D2263">
        <f t="shared" si="280"/>
        <v>1</v>
      </c>
      <c r="E2263" s="1">
        <f t="shared" si="281"/>
        <v>41974</v>
      </c>
      <c r="F2263" s="1">
        <f t="shared" si="282"/>
        <v>41973</v>
      </c>
      <c r="G2263" s="1">
        <f t="shared" si="283"/>
        <v>41972</v>
      </c>
      <c r="H2263" s="1">
        <f t="shared" si="284"/>
        <v>41971</v>
      </c>
      <c r="I2263" s="2">
        <f>IF(SUMIFS($B$2:$B$3564,$A$2:$A$3564,"="&amp;E2263)=0,IF(SUMIFS($B$2:$B$3564,$A$2:$A$3564,"="&amp;F2263)=0,IF(SUMIFS($B$2:$B$3564,$A$2:$A$3564,"="&amp;G2263)=0,SUMIFS($B$2:$B$3564,$A$2:$A$3564,"="&amp;H2263),SUMIFS($B$2:$B$3564,$A$2:$A$3564,"="&amp;G2263)),SUMIFS($B$2:$B$3564,$A$2:$A$3564,"="&amp;F2263)),SUMIFS($B$2:$B$3564,$A$2:$A$3564,"="&amp;E2263))</f>
        <v>15.59</v>
      </c>
      <c r="K2263" s="2">
        <f>SUMIFS($J$2:$J$3564,$A$2:$A$3564,"&gt;"&amp;E2263,$A$2:$A$3564,"&lt;="&amp;A2263)</f>
        <v>0</v>
      </c>
      <c r="L2263" s="2">
        <f t="shared" si="285"/>
        <v>0</v>
      </c>
      <c r="M2263" s="2">
        <f t="shared" si="286"/>
        <v>1</v>
      </c>
      <c r="N2263">
        <f t="shared" si="287"/>
        <v>-1.8776854671295362</v>
      </c>
    </row>
    <row r="2264" spans="1:14" x14ac:dyDescent="0.3">
      <c r="A2264" s="1">
        <v>41982</v>
      </c>
      <c r="B2264">
        <v>15.42</v>
      </c>
      <c r="D2264">
        <f t="shared" si="280"/>
        <v>2</v>
      </c>
      <c r="E2264" s="1">
        <f t="shared" si="281"/>
        <v>41975</v>
      </c>
      <c r="F2264" s="1">
        <f t="shared" si="282"/>
        <v>41974</v>
      </c>
      <c r="G2264" s="1">
        <f t="shared" si="283"/>
        <v>41973</v>
      </c>
      <c r="H2264" s="1">
        <f t="shared" si="284"/>
        <v>41972</v>
      </c>
      <c r="I2264" s="2">
        <f>IF(SUMIFS($B$2:$B$3564,$A$2:$A$3564,"="&amp;E2264)=0,IF(SUMIFS($B$2:$B$3564,$A$2:$A$3564,"="&amp;F2264)=0,IF(SUMIFS($B$2:$B$3564,$A$2:$A$3564,"="&amp;G2264)=0,SUMIFS($B$2:$B$3564,$A$2:$A$3564,"="&amp;H2264),SUMIFS($B$2:$B$3564,$A$2:$A$3564,"="&amp;G2264)),SUMIFS($B$2:$B$3564,$A$2:$A$3564,"="&amp;F2264)),SUMIFS($B$2:$B$3564,$A$2:$A$3564,"="&amp;E2264))</f>
        <v>15.24</v>
      </c>
      <c r="K2264" s="2">
        <f>SUMIFS($J$2:$J$3564,$A$2:$A$3564,"&gt;"&amp;E2264,$A$2:$A$3564,"&lt;="&amp;A2264)</f>
        <v>0</v>
      </c>
      <c r="L2264" s="2">
        <f t="shared" si="285"/>
        <v>0</v>
      </c>
      <c r="M2264" s="2">
        <f t="shared" si="286"/>
        <v>1</v>
      </c>
      <c r="N2264">
        <f t="shared" si="287"/>
        <v>1.1741817876683194</v>
      </c>
    </row>
    <row r="2265" spans="1:14" x14ac:dyDescent="0.3">
      <c r="A2265" s="1">
        <v>41983</v>
      </c>
      <c r="B2265">
        <v>15.47</v>
      </c>
      <c r="D2265">
        <f t="shared" si="280"/>
        <v>3</v>
      </c>
      <c r="E2265" s="1">
        <f t="shared" si="281"/>
        <v>41976</v>
      </c>
      <c r="F2265" s="1">
        <f t="shared" si="282"/>
        <v>41975</v>
      </c>
      <c r="G2265" s="1">
        <f t="shared" si="283"/>
        <v>41974</v>
      </c>
      <c r="H2265" s="1">
        <f t="shared" si="284"/>
        <v>41973</v>
      </c>
      <c r="I2265" s="2">
        <f>IF(SUMIFS($B$2:$B$3564,$A$2:$A$3564,"="&amp;E2265)=0,IF(SUMIFS($B$2:$B$3564,$A$2:$A$3564,"="&amp;F2265)=0,IF(SUMIFS($B$2:$B$3564,$A$2:$A$3564,"="&amp;G2265)=0,SUMIFS($B$2:$B$3564,$A$2:$A$3564,"="&amp;H2265),SUMIFS($B$2:$B$3564,$A$2:$A$3564,"="&amp;G2265)),SUMIFS($B$2:$B$3564,$A$2:$A$3564,"="&amp;F2265)),SUMIFS($B$2:$B$3564,$A$2:$A$3564,"="&amp;E2265))</f>
        <v>15.09</v>
      </c>
      <c r="K2265" s="2">
        <f>SUMIFS($J$2:$J$3564,$A$2:$A$3564,"&gt;"&amp;E2265,$A$2:$A$3564,"&lt;="&amp;A2265)</f>
        <v>0</v>
      </c>
      <c r="L2265" s="2">
        <f t="shared" si="285"/>
        <v>0</v>
      </c>
      <c r="M2265" s="2">
        <f t="shared" si="286"/>
        <v>1</v>
      </c>
      <c r="N2265">
        <f t="shared" si="287"/>
        <v>2.487039180521732</v>
      </c>
    </row>
    <row r="2266" spans="1:14" x14ac:dyDescent="0.3">
      <c r="A2266" s="1">
        <v>41984</v>
      </c>
      <c r="B2266">
        <v>15.15</v>
      </c>
      <c r="D2266">
        <f t="shared" si="280"/>
        <v>4</v>
      </c>
      <c r="E2266" s="1">
        <f t="shared" si="281"/>
        <v>41977</v>
      </c>
      <c r="F2266" s="1">
        <f t="shared" si="282"/>
        <v>41976</v>
      </c>
      <c r="G2266" s="1">
        <f t="shared" si="283"/>
        <v>41975</v>
      </c>
      <c r="H2266" s="1">
        <f t="shared" si="284"/>
        <v>41974</v>
      </c>
      <c r="I2266" s="2">
        <f>IF(SUMIFS($B$2:$B$3564,$A$2:$A$3564,"="&amp;E2266)=0,IF(SUMIFS($B$2:$B$3564,$A$2:$A$3564,"="&amp;F2266)=0,IF(SUMIFS($B$2:$B$3564,$A$2:$A$3564,"="&amp;G2266)=0,SUMIFS($B$2:$B$3564,$A$2:$A$3564,"="&amp;H2266),SUMIFS($B$2:$B$3564,$A$2:$A$3564,"="&amp;G2266)),SUMIFS($B$2:$B$3564,$A$2:$A$3564,"="&amp;F2266)),SUMIFS($B$2:$B$3564,$A$2:$A$3564,"="&amp;E2266))</f>
        <v>15.21</v>
      </c>
      <c r="K2266" s="2">
        <f>SUMIFS($J$2:$J$3564,$A$2:$A$3564,"&gt;"&amp;E2266,$A$2:$A$3564,"&lt;="&amp;A2266)</f>
        <v>0</v>
      </c>
      <c r="L2266" s="2">
        <f t="shared" si="285"/>
        <v>0</v>
      </c>
      <c r="M2266" s="2">
        <f t="shared" si="286"/>
        <v>1</v>
      </c>
      <c r="N2266">
        <f t="shared" si="287"/>
        <v>-0.39525743158233584</v>
      </c>
    </row>
    <row r="2267" spans="1:14" x14ac:dyDescent="0.3">
      <c r="A2267" s="1">
        <v>41985</v>
      </c>
      <c r="B2267">
        <v>14.98</v>
      </c>
      <c r="D2267">
        <f t="shared" si="280"/>
        <v>5</v>
      </c>
      <c r="E2267" s="1">
        <f t="shared" si="281"/>
        <v>41978</v>
      </c>
      <c r="F2267" s="1">
        <f t="shared" si="282"/>
        <v>41977</v>
      </c>
      <c r="G2267" s="1">
        <f t="shared" si="283"/>
        <v>41976</v>
      </c>
      <c r="H2267" s="1">
        <f t="shared" si="284"/>
        <v>41975</v>
      </c>
      <c r="I2267" s="2">
        <f>IF(SUMIFS($B$2:$B$3564,$A$2:$A$3564,"="&amp;E2267)=0,IF(SUMIFS($B$2:$B$3564,$A$2:$A$3564,"="&amp;F2267)=0,IF(SUMIFS($B$2:$B$3564,$A$2:$A$3564,"="&amp;G2267)=0,SUMIFS($B$2:$B$3564,$A$2:$A$3564,"="&amp;H2267),SUMIFS($B$2:$B$3564,$A$2:$A$3564,"="&amp;G2267)),SUMIFS($B$2:$B$3564,$A$2:$A$3564,"="&amp;F2267)),SUMIFS($B$2:$B$3564,$A$2:$A$3564,"="&amp;E2267))</f>
        <v>15.14</v>
      </c>
      <c r="K2267" s="2">
        <f>SUMIFS($J$2:$J$3564,$A$2:$A$3564,"&gt;"&amp;E2267,$A$2:$A$3564,"&lt;="&amp;A2267)</f>
        <v>0</v>
      </c>
      <c r="L2267" s="2">
        <f t="shared" si="285"/>
        <v>0</v>
      </c>
      <c r="M2267" s="2">
        <f t="shared" si="286"/>
        <v>1</v>
      </c>
      <c r="N2267">
        <f t="shared" si="287"/>
        <v>-1.0624269920229334</v>
      </c>
    </row>
    <row r="2268" spans="1:14" x14ac:dyDescent="0.3">
      <c r="A2268" s="1">
        <v>41988</v>
      </c>
      <c r="B2268">
        <v>14.96</v>
      </c>
      <c r="D2268">
        <f t="shared" si="280"/>
        <v>1</v>
      </c>
      <c r="E2268" s="1">
        <f t="shared" si="281"/>
        <v>41981</v>
      </c>
      <c r="F2268" s="1">
        <f t="shared" si="282"/>
        <v>41980</v>
      </c>
      <c r="G2268" s="1">
        <f t="shared" si="283"/>
        <v>41979</v>
      </c>
      <c r="H2268" s="1">
        <f t="shared" si="284"/>
        <v>41978</v>
      </c>
      <c r="I2268" s="2">
        <f>IF(SUMIFS($B$2:$B$3564,$A$2:$A$3564,"="&amp;E2268)=0,IF(SUMIFS($B$2:$B$3564,$A$2:$A$3564,"="&amp;F2268)=0,IF(SUMIFS($B$2:$B$3564,$A$2:$A$3564,"="&amp;G2268)=0,SUMIFS($B$2:$B$3564,$A$2:$A$3564,"="&amp;H2268),SUMIFS($B$2:$B$3564,$A$2:$A$3564,"="&amp;G2268)),SUMIFS($B$2:$B$3564,$A$2:$A$3564,"="&amp;F2268)),SUMIFS($B$2:$B$3564,$A$2:$A$3564,"="&amp;E2268))</f>
        <v>15.3</v>
      </c>
      <c r="K2268" s="2">
        <f>SUMIFS($J$2:$J$3564,$A$2:$A$3564,"&gt;"&amp;E2268,$A$2:$A$3564,"&lt;="&amp;A2268)</f>
        <v>0</v>
      </c>
      <c r="L2268" s="2">
        <f t="shared" si="285"/>
        <v>0</v>
      </c>
      <c r="M2268" s="2">
        <f t="shared" si="286"/>
        <v>1</v>
      </c>
      <c r="N2268">
        <f t="shared" si="287"/>
        <v>-2.2472855852058626</v>
      </c>
    </row>
    <row r="2269" spans="1:14" x14ac:dyDescent="0.3">
      <c r="A2269" s="1">
        <v>41989</v>
      </c>
      <c r="B2269">
        <v>14.71</v>
      </c>
      <c r="D2269">
        <f t="shared" si="280"/>
        <v>2</v>
      </c>
      <c r="E2269" s="1">
        <f t="shared" si="281"/>
        <v>41982</v>
      </c>
      <c r="F2269" s="1">
        <f t="shared" si="282"/>
        <v>41981</v>
      </c>
      <c r="G2269" s="1">
        <f t="shared" si="283"/>
        <v>41980</v>
      </c>
      <c r="H2269" s="1">
        <f t="shared" si="284"/>
        <v>41979</v>
      </c>
      <c r="I2269" s="2">
        <f>IF(SUMIFS($B$2:$B$3564,$A$2:$A$3564,"="&amp;E2269)=0,IF(SUMIFS($B$2:$B$3564,$A$2:$A$3564,"="&amp;F2269)=0,IF(SUMIFS($B$2:$B$3564,$A$2:$A$3564,"="&amp;G2269)=0,SUMIFS($B$2:$B$3564,$A$2:$A$3564,"="&amp;H2269),SUMIFS($B$2:$B$3564,$A$2:$A$3564,"="&amp;G2269)),SUMIFS($B$2:$B$3564,$A$2:$A$3564,"="&amp;F2269)),SUMIFS($B$2:$B$3564,$A$2:$A$3564,"="&amp;E2269))</f>
        <v>15.42</v>
      </c>
      <c r="K2269" s="2">
        <f>SUMIFS($J$2:$J$3564,$A$2:$A$3564,"&gt;"&amp;E2269,$A$2:$A$3564,"&lt;="&amp;A2269)</f>
        <v>0</v>
      </c>
      <c r="L2269" s="2">
        <f t="shared" si="285"/>
        <v>0</v>
      </c>
      <c r="M2269" s="2">
        <f t="shared" si="286"/>
        <v>1</v>
      </c>
      <c r="N2269">
        <f t="shared" si="287"/>
        <v>-4.7137833521837225</v>
      </c>
    </row>
    <row r="2270" spans="1:14" x14ac:dyDescent="0.3">
      <c r="A2270" s="1">
        <v>41990</v>
      </c>
      <c r="B2270">
        <v>14.72</v>
      </c>
      <c r="D2270">
        <f t="shared" si="280"/>
        <v>3</v>
      </c>
      <c r="E2270" s="1">
        <f t="shared" si="281"/>
        <v>41983</v>
      </c>
      <c r="F2270" s="1">
        <f t="shared" si="282"/>
        <v>41982</v>
      </c>
      <c r="G2270" s="1">
        <f t="shared" si="283"/>
        <v>41981</v>
      </c>
      <c r="H2270" s="1">
        <f t="shared" si="284"/>
        <v>41980</v>
      </c>
      <c r="I2270" s="2">
        <f>IF(SUMIFS($B$2:$B$3564,$A$2:$A$3564,"="&amp;E2270)=0,IF(SUMIFS($B$2:$B$3564,$A$2:$A$3564,"="&amp;F2270)=0,IF(SUMIFS($B$2:$B$3564,$A$2:$A$3564,"="&amp;G2270)=0,SUMIFS($B$2:$B$3564,$A$2:$A$3564,"="&amp;H2270),SUMIFS($B$2:$B$3564,$A$2:$A$3564,"="&amp;G2270)),SUMIFS($B$2:$B$3564,$A$2:$A$3564,"="&amp;F2270)),SUMIFS($B$2:$B$3564,$A$2:$A$3564,"="&amp;E2270))</f>
        <v>15.47</v>
      </c>
      <c r="K2270" s="2">
        <f>SUMIFS($J$2:$J$3564,$A$2:$A$3564,"&gt;"&amp;E2270,$A$2:$A$3564,"&lt;="&amp;A2270)</f>
        <v>0</v>
      </c>
      <c r="L2270" s="2">
        <f t="shared" si="285"/>
        <v>0</v>
      </c>
      <c r="M2270" s="2">
        <f t="shared" si="286"/>
        <v>1</v>
      </c>
      <c r="N2270">
        <f t="shared" si="287"/>
        <v>-4.9695551284244628</v>
      </c>
    </row>
    <row r="2271" spans="1:14" x14ac:dyDescent="0.3">
      <c r="A2271" s="1">
        <v>41991</v>
      </c>
      <c r="B2271">
        <v>14.99</v>
      </c>
      <c r="D2271">
        <f t="shared" si="280"/>
        <v>4</v>
      </c>
      <c r="E2271" s="1">
        <f t="shared" si="281"/>
        <v>41984</v>
      </c>
      <c r="F2271" s="1">
        <f t="shared" si="282"/>
        <v>41983</v>
      </c>
      <c r="G2271" s="1">
        <f t="shared" si="283"/>
        <v>41982</v>
      </c>
      <c r="H2271" s="1">
        <f t="shared" si="284"/>
        <v>41981</v>
      </c>
      <c r="I2271" s="2">
        <f>IF(SUMIFS($B$2:$B$3564,$A$2:$A$3564,"="&amp;E2271)=0,IF(SUMIFS($B$2:$B$3564,$A$2:$A$3564,"="&amp;F2271)=0,IF(SUMIFS($B$2:$B$3564,$A$2:$A$3564,"="&amp;G2271)=0,SUMIFS($B$2:$B$3564,$A$2:$A$3564,"="&amp;H2271),SUMIFS($B$2:$B$3564,$A$2:$A$3564,"="&amp;G2271)),SUMIFS($B$2:$B$3564,$A$2:$A$3564,"="&amp;F2271)),SUMIFS($B$2:$B$3564,$A$2:$A$3564,"="&amp;E2271))</f>
        <v>15.15</v>
      </c>
      <c r="K2271" s="2">
        <f>SUMIFS($J$2:$J$3564,$A$2:$A$3564,"&gt;"&amp;E2271,$A$2:$A$3564,"&lt;="&amp;A2271)</f>
        <v>0</v>
      </c>
      <c r="L2271" s="2">
        <f t="shared" si="285"/>
        <v>0</v>
      </c>
      <c r="M2271" s="2">
        <f t="shared" si="286"/>
        <v>1</v>
      </c>
      <c r="N2271">
        <f t="shared" si="287"/>
        <v>-1.0617219840871783</v>
      </c>
    </row>
    <row r="2272" spans="1:14" x14ac:dyDescent="0.3">
      <c r="A2272" s="1">
        <v>41992</v>
      </c>
      <c r="B2272">
        <v>14.98</v>
      </c>
      <c r="D2272">
        <f t="shared" si="280"/>
        <v>5</v>
      </c>
      <c r="E2272" s="1">
        <f t="shared" si="281"/>
        <v>41985</v>
      </c>
      <c r="F2272" s="1">
        <f t="shared" si="282"/>
        <v>41984</v>
      </c>
      <c r="G2272" s="1">
        <f t="shared" si="283"/>
        <v>41983</v>
      </c>
      <c r="H2272" s="1">
        <f t="shared" si="284"/>
        <v>41982</v>
      </c>
      <c r="I2272" s="2">
        <f>IF(SUMIFS($B$2:$B$3564,$A$2:$A$3564,"="&amp;E2272)=0,IF(SUMIFS($B$2:$B$3564,$A$2:$A$3564,"="&amp;F2272)=0,IF(SUMIFS($B$2:$B$3564,$A$2:$A$3564,"="&amp;G2272)=0,SUMIFS($B$2:$B$3564,$A$2:$A$3564,"="&amp;H2272),SUMIFS($B$2:$B$3564,$A$2:$A$3564,"="&amp;G2272)),SUMIFS($B$2:$B$3564,$A$2:$A$3564,"="&amp;F2272)),SUMIFS($B$2:$B$3564,$A$2:$A$3564,"="&amp;E2272))</f>
        <v>14.98</v>
      </c>
      <c r="K2272" s="2">
        <f>SUMIFS($J$2:$J$3564,$A$2:$A$3564,"&gt;"&amp;E2272,$A$2:$A$3564,"&lt;="&amp;A2272)</f>
        <v>0</v>
      </c>
      <c r="L2272" s="2">
        <f t="shared" si="285"/>
        <v>0</v>
      </c>
      <c r="M2272" s="2">
        <f t="shared" si="286"/>
        <v>1</v>
      </c>
      <c r="N2272">
        <f t="shared" si="287"/>
        <v>0</v>
      </c>
    </row>
    <row r="2273" spans="1:14" x14ac:dyDescent="0.3">
      <c r="A2273" s="1">
        <v>41995</v>
      </c>
      <c r="B2273">
        <v>14.86</v>
      </c>
      <c r="D2273">
        <f t="shared" si="280"/>
        <v>1</v>
      </c>
      <c r="E2273" s="1">
        <f t="shared" si="281"/>
        <v>41988</v>
      </c>
      <c r="F2273" s="1">
        <f t="shared" si="282"/>
        <v>41987</v>
      </c>
      <c r="G2273" s="1">
        <f t="shared" si="283"/>
        <v>41986</v>
      </c>
      <c r="H2273" s="1">
        <f t="shared" si="284"/>
        <v>41985</v>
      </c>
      <c r="I2273" s="2">
        <f>IF(SUMIFS($B$2:$B$3564,$A$2:$A$3564,"="&amp;E2273)=0,IF(SUMIFS($B$2:$B$3564,$A$2:$A$3564,"="&amp;F2273)=0,IF(SUMIFS($B$2:$B$3564,$A$2:$A$3564,"="&amp;G2273)=0,SUMIFS($B$2:$B$3564,$A$2:$A$3564,"="&amp;H2273),SUMIFS($B$2:$B$3564,$A$2:$A$3564,"="&amp;G2273)),SUMIFS($B$2:$B$3564,$A$2:$A$3564,"="&amp;F2273)),SUMIFS($B$2:$B$3564,$A$2:$A$3564,"="&amp;E2273))</f>
        <v>14.96</v>
      </c>
      <c r="K2273" s="2">
        <f>SUMIFS($J$2:$J$3564,$A$2:$A$3564,"&gt;"&amp;E2273,$A$2:$A$3564,"&lt;="&amp;A2273)</f>
        <v>0</v>
      </c>
      <c r="L2273" s="2">
        <f t="shared" si="285"/>
        <v>0</v>
      </c>
      <c r="M2273" s="2">
        <f t="shared" si="286"/>
        <v>1</v>
      </c>
      <c r="N2273">
        <f t="shared" si="287"/>
        <v>-0.67069332567182172</v>
      </c>
    </row>
    <row r="2274" spans="1:14" x14ac:dyDescent="0.3">
      <c r="A2274" s="1">
        <v>41996</v>
      </c>
      <c r="B2274">
        <v>14.83</v>
      </c>
      <c r="D2274">
        <f t="shared" si="280"/>
        <v>2</v>
      </c>
      <c r="E2274" s="1">
        <f t="shared" si="281"/>
        <v>41989</v>
      </c>
      <c r="F2274" s="1">
        <f t="shared" si="282"/>
        <v>41988</v>
      </c>
      <c r="G2274" s="1">
        <f t="shared" si="283"/>
        <v>41987</v>
      </c>
      <c r="H2274" s="1">
        <f t="shared" si="284"/>
        <v>41986</v>
      </c>
      <c r="I2274" s="2">
        <f>IF(SUMIFS($B$2:$B$3564,$A$2:$A$3564,"="&amp;E2274)=0,IF(SUMIFS($B$2:$B$3564,$A$2:$A$3564,"="&amp;F2274)=0,IF(SUMIFS($B$2:$B$3564,$A$2:$A$3564,"="&amp;G2274)=0,SUMIFS($B$2:$B$3564,$A$2:$A$3564,"="&amp;H2274),SUMIFS($B$2:$B$3564,$A$2:$A$3564,"="&amp;G2274)),SUMIFS($B$2:$B$3564,$A$2:$A$3564,"="&amp;F2274)),SUMIFS($B$2:$B$3564,$A$2:$A$3564,"="&amp;E2274))</f>
        <v>14.71</v>
      </c>
      <c r="K2274" s="2">
        <f>SUMIFS($J$2:$J$3564,$A$2:$A$3564,"&gt;"&amp;E2274,$A$2:$A$3564,"&lt;="&amp;A2274)</f>
        <v>0</v>
      </c>
      <c r="L2274" s="2">
        <f t="shared" si="285"/>
        <v>0</v>
      </c>
      <c r="M2274" s="2">
        <f t="shared" si="286"/>
        <v>1</v>
      </c>
      <c r="N2274">
        <f t="shared" si="287"/>
        <v>0.81246215364945829</v>
      </c>
    </row>
    <row r="2275" spans="1:14" x14ac:dyDescent="0.3">
      <c r="A2275" s="1">
        <v>41997</v>
      </c>
      <c r="B2275">
        <v>14.76</v>
      </c>
      <c r="D2275">
        <f t="shared" si="280"/>
        <v>3</v>
      </c>
      <c r="E2275" s="1">
        <f t="shared" si="281"/>
        <v>41990</v>
      </c>
      <c r="F2275" s="1">
        <f t="shared" si="282"/>
        <v>41989</v>
      </c>
      <c r="G2275" s="1">
        <f t="shared" si="283"/>
        <v>41988</v>
      </c>
      <c r="H2275" s="1">
        <f t="shared" si="284"/>
        <v>41987</v>
      </c>
      <c r="I2275" s="2">
        <f>IF(SUMIFS($B$2:$B$3564,$A$2:$A$3564,"="&amp;E2275)=0,IF(SUMIFS($B$2:$B$3564,$A$2:$A$3564,"="&amp;F2275)=0,IF(SUMIFS($B$2:$B$3564,$A$2:$A$3564,"="&amp;G2275)=0,SUMIFS($B$2:$B$3564,$A$2:$A$3564,"="&amp;H2275),SUMIFS($B$2:$B$3564,$A$2:$A$3564,"="&amp;G2275)),SUMIFS($B$2:$B$3564,$A$2:$A$3564,"="&amp;F2275)),SUMIFS($B$2:$B$3564,$A$2:$A$3564,"="&amp;E2275))</f>
        <v>14.72</v>
      </c>
      <c r="K2275" s="2">
        <f>SUMIFS($J$2:$J$3564,$A$2:$A$3564,"&gt;"&amp;E2275,$A$2:$A$3564,"&lt;="&amp;A2275)</f>
        <v>0</v>
      </c>
      <c r="L2275" s="2">
        <f t="shared" si="285"/>
        <v>0</v>
      </c>
      <c r="M2275" s="2">
        <f t="shared" si="286"/>
        <v>1</v>
      </c>
      <c r="N2275">
        <f t="shared" si="287"/>
        <v>0.27137058715961043</v>
      </c>
    </row>
    <row r="2276" spans="1:14" x14ac:dyDescent="0.3">
      <c r="A2276" s="1">
        <v>41999</v>
      </c>
      <c r="B2276">
        <v>14.7</v>
      </c>
      <c r="D2276">
        <f t="shared" si="280"/>
        <v>5</v>
      </c>
      <c r="E2276" s="1">
        <f t="shared" si="281"/>
        <v>41992</v>
      </c>
      <c r="F2276" s="1">
        <f t="shared" si="282"/>
        <v>41991</v>
      </c>
      <c r="G2276" s="1">
        <f t="shared" si="283"/>
        <v>41990</v>
      </c>
      <c r="H2276" s="1">
        <f t="shared" si="284"/>
        <v>41989</v>
      </c>
      <c r="I2276" s="2">
        <f>IF(SUMIFS($B$2:$B$3564,$A$2:$A$3564,"="&amp;E2276)=0,IF(SUMIFS($B$2:$B$3564,$A$2:$A$3564,"="&amp;F2276)=0,IF(SUMIFS($B$2:$B$3564,$A$2:$A$3564,"="&amp;G2276)=0,SUMIFS($B$2:$B$3564,$A$2:$A$3564,"="&amp;H2276),SUMIFS($B$2:$B$3564,$A$2:$A$3564,"="&amp;G2276)),SUMIFS($B$2:$B$3564,$A$2:$A$3564,"="&amp;F2276)),SUMIFS($B$2:$B$3564,$A$2:$A$3564,"="&amp;E2276))</f>
        <v>14.98</v>
      </c>
      <c r="K2276" s="2">
        <f>SUMIFS($J$2:$J$3564,$A$2:$A$3564,"&gt;"&amp;E2276,$A$2:$A$3564,"&lt;="&amp;A2276)</f>
        <v>0</v>
      </c>
      <c r="L2276" s="2">
        <f t="shared" si="285"/>
        <v>0</v>
      </c>
      <c r="M2276" s="2">
        <f t="shared" si="286"/>
        <v>1</v>
      </c>
      <c r="N2276">
        <f t="shared" si="287"/>
        <v>-1.8868484304382915</v>
      </c>
    </row>
    <row r="2277" spans="1:14" x14ac:dyDescent="0.3">
      <c r="A2277" s="1">
        <v>42002</v>
      </c>
      <c r="B2277">
        <v>14.6</v>
      </c>
      <c r="D2277">
        <f t="shared" si="280"/>
        <v>1</v>
      </c>
      <c r="E2277" s="1">
        <f t="shared" si="281"/>
        <v>41995</v>
      </c>
      <c r="F2277" s="1">
        <f t="shared" si="282"/>
        <v>41994</v>
      </c>
      <c r="G2277" s="1">
        <f t="shared" si="283"/>
        <v>41993</v>
      </c>
      <c r="H2277" s="1">
        <f t="shared" si="284"/>
        <v>41992</v>
      </c>
      <c r="I2277" s="2">
        <f>IF(SUMIFS($B$2:$B$3564,$A$2:$A$3564,"="&amp;E2277)=0,IF(SUMIFS($B$2:$B$3564,$A$2:$A$3564,"="&amp;F2277)=0,IF(SUMIFS($B$2:$B$3564,$A$2:$A$3564,"="&amp;G2277)=0,SUMIFS($B$2:$B$3564,$A$2:$A$3564,"="&amp;H2277),SUMIFS($B$2:$B$3564,$A$2:$A$3564,"="&amp;G2277)),SUMIFS($B$2:$B$3564,$A$2:$A$3564,"="&amp;F2277)),SUMIFS($B$2:$B$3564,$A$2:$A$3564,"="&amp;E2277))</f>
        <v>14.86</v>
      </c>
      <c r="K2277" s="2">
        <f>SUMIFS($J$2:$J$3564,$A$2:$A$3564,"&gt;"&amp;E2277,$A$2:$A$3564,"&lt;="&amp;A2277)</f>
        <v>0</v>
      </c>
      <c r="L2277" s="2">
        <f t="shared" si="285"/>
        <v>0</v>
      </c>
      <c r="M2277" s="2">
        <f t="shared" si="286"/>
        <v>1</v>
      </c>
      <c r="N2277">
        <f t="shared" si="287"/>
        <v>-1.7651510575322313</v>
      </c>
    </row>
    <row r="2278" spans="1:14" x14ac:dyDescent="0.3">
      <c r="A2278" s="1">
        <v>42003</v>
      </c>
      <c r="B2278">
        <v>14.61</v>
      </c>
      <c r="D2278">
        <f t="shared" si="280"/>
        <v>2</v>
      </c>
      <c r="E2278" s="1">
        <f t="shared" si="281"/>
        <v>41996</v>
      </c>
      <c r="F2278" s="1">
        <f t="shared" si="282"/>
        <v>41995</v>
      </c>
      <c r="G2278" s="1">
        <f t="shared" si="283"/>
        <v>41994</v>
      </c>
      <c r="H2278" s="1">
        <f t="shared" si="284"/>
        <v>41993</v>
      </c>
      <c r="I2278" s="2">
        <f>IF(SUMIFS($B$2:$B$3564,$A$2:$A$3564,"="&amp;E2278)=0,IF(SUMIFS($B$2:$B$3564,$A$2:$A$3564,"="&amp;F2278)=0,IF(SUMIFS($B$2:$B$3564,$A$2:$A$3564,"="&amp;G2278)=0,SUMIFS($B$2:$B$3564,$A$2:$A$3564,"="&amp;H2278),SUMIFS($B$2:$B$3564,$A$2:$A$3564,"="&amp;G2278)),SUMIFS($B$2:$B$3564,$A$2:$A$3564,"="&amp;F2278)),SUMIFS($B$2:$B$3564,$A$2:$A$3564,"="&amp;E2278))</f>
        <v>14.83</v>
      </c>
      <c r="K2278" s="2">
        <f>SUMIFS($J$2:$J$3564,$A$2:$A$3564,"&gt;"&amp;E2278,$A$2:$A$3564,"&lt;="&amp;A2278)</f>
        <v>0</v>
      </c>
      <c r="L2278" s="2">
        <f t="shared" si="285"/>
        <v>0</v>
      </c>
      <c r="M2278" s="2">
        <f t="shared" si="286"/>
        <v>1</v>
      </c>
      <c r="N2278">
        <f t="shared" si="287"/>
        <v>-1.4945930387232627</v>
      </c>
    </row>
    <row r="2279" spans="1:14" x14ac:dyDescent="0.3">
      <c r="A2279" s="1">
        <v>42004</v>
      </c>
      <c r="B2279">
        <v>14.52</v>
      </c>
      <c r="D2279">
        <f t="shared" si="280"/>
        <v>3</v>
      </c>
      <c r="E2279" s="1">
        <f t="shared" si="281"/>
        <v>41997</v>
      </c>
      <c r="F2279" s="1">
        <f t="shared" si="282"/>
        <v>41996</v>
      </c>
      <c r="G2279" s="1">
        <f t="shared" si="283"/>
        <v>41995</v>
      </c>
      <c r="H2279" s="1">
        <f t="shared" si="284"/>
        <v>41994</v>
      </c>
      <c r="I2279" s="2">
        <f>IF(SUMIFS($B$2:$B$3564,$A$2:$A$3564,"="&amp;E2279)=0,IF(SUMIFS($B$2:$B$3564,$A$2:$A$3564,"="&amp;F2279)=0,IF(SUMIFS($B$2:$B$3564,$A$2:$A$3564,"="&amp;G2279)=0,SUMIFS($B$2:$B$3564,$A$2:$A$3564,"="&amp;H2279),SUMIFS($B$2:$B$3564,$A$2:$A$3564,"="&amp;G2279)),SUMIFS($B$2:$B$3564,$A$2:$A$3564,"="&amp;F2279)),SUMIFS($B$2:$B$3564,$A$2:$A$3564,"="&amp;E2279))</f>
        <v>14.76</v>
      </c>
      <c r="K2279" s="2">
        <f>SUMIFS($J$2:$J$3564,$A$2:$A$3564,"&gt;"&amp;E2279,$A$2:$A$3564,"&lt;="&amp;A2279)</f>
        <v>0</v>
      </c>
      <c r="L2279" s="2">
        <f t="shared" si="285"/>
        <v>0</v>
      </c>
      <c r="M2279" s="2">
        <f t="shared" si="286"/>
        <v>1</v>
      </c>
      <c r="N2279">
        <f t="shared" si="287"/>
        <v>-1.6393809775676382</v>
      </c>
    </row>
    <row r="2280" spans="1:14" x14ac:dyDescent="0.3">
      <c r="A2280" s="1">
        <v>42006</v>
      </c>
      <c r="B2280">
        <v>14.17</v>
      </c>
      <c r="D2280">
        <f t="shared" si="280"/>
        <v>5</v>
      </c>
      <c r="E2280" s="1">
        <f t="shared" si="281"/>
        <v>41999</v>
      </c>
      <c r="F2280" s="1">
        <f t="shared" si="282"/>
        <v>41998</v>
      </c>
      <c r="G2280" s="1">
        <f t="shared" si="283"/>
        <v>41997</v>
      </c>
      <c r="H2280" s="1">
        <f t="shared" si="284"/>
        <v>41996</v>
      </c>
      <c r="I2280" s="2">
        <f>IF(SUMIFS($B$2:$B$3564,$A$2:$A$3564,"="&amp;E2280)=0,IF(SUMIFS($B$2:$B$3564,$A$2:$A$3564,"="&amp;F2280)=0,IF(SUMIFS($B$2:$B$3564,$A$2:$A$3564,"="&amp;G2280)=0,SUMIFS($B$2:$B$3564,$A$2:$A$3564,"="&amp;H2280),SUMIFS($B$2:$B$3564,$A$2:$A$3564,"="&amp;G2280)),SUMIFS($B$2:$B$3564,$A$2:$A$3564,"="&amp;F2280)),SUMIFS($B$2:$B$3564,$A$2:$A$3564,"="&amp;E2280))</f>
        <v>14.7</v>
      </c>
      <c r="K2280" s="2">
        <f>SUMIFS($J$2:$J$3564,$A$2:$A$3564,"&gt;"&amp;E2280,$A$2:$A$3564,"&lt;="&amp;A2280)</f>
        <v>0</v>
      </c>
      <c r="L2280" s="2">
        <f t="shared" si="285"/>
        <v>0</v>
      </c>
      <c r="M2280" s="2">
        <f t="shared" si="286"/>
        <v>1</v>
      </c>
      <c r="N2280">
        <f t="shared" si="287"/>
        <v>-3.67204400821015</v>
      </c>
    </row>
    <row r="2281" spans="1:14" x14ac:dyDescent="0.3">
      <c r="A2281" s="1">
        <v>42009</v>
      </c>
      <c r="B2281">
        <v>14.26</v>
      </c>
      <c r="D2281">
        <f t="shared" si="280"/>
        <v>1</v>
      </c>
      <c r="E2281" s="1">
        <f t="shared" si="281"/>
        <v>42002</v>
      </c>
      <c r="F2281" s="1">
        <f t="shared" si="282"/>
        <v>42001</v>
      </c>
      <c r="G2281" s="1">
        <f t="shared" si="283"/>
        <v>42000</v>
      </c>
      <c r="H2281" s="1">
        <f t="shared" si="284"/>
        <v>41999</v>
      </c>
      <c r="I2281" s="2">
        <f>IF(SUMIFS($B$2:$B$3564,$A$2:$A$3564,"="&amp;E2281)=0,IF(SUMIFS($B$2:$B$3564,$A$2:$A$3564,"="&amp;F2281)=0,IF(SUMIFS($B$2:$B$3564,$A$2:$A$3564,"="&amp;G2281)=0,SUMIFS($B$2:$B$3564,$A$2:$A$3564,"="&amp;H2281),SUMIFS($B$2:$B$3564,$A$2:$A$3564,"="&amp;G2281)),SUMIFS($B$2:$B$3564,$A$2:$A$3564,"="&amp;F2281)),SUMIFS($B$2:$B$3564,$A$2:$A$3564,"="&amp;E2281))</f>
        <v>14.6</v>
      </c>
      <c r="K2281" s="2">
        <f>SUMIFS($J$2:$J$3564,$A$2:$A$3564,"&gt;"&amp;E2281,$A$2:$A$3564,"&lt;="&amp;A2281)</f>
        <v>0</v>
      </c>
      <c r="L2281" s="2">
        <f t="shared" si="285"/>
        <v>0</v>
      </c>
      <c r="M2281" s="2">
        <f t="shared" si="286"/>
        <v>1</v>
      </c>
      <c r="N2281">
        <f t="shared" si="287"/>
        <v>-2.3563113728140834</v>
      </c>
    </row>
    <row r="2282" spans="1:14" x14ac:dyDescent="0.3">
      <c r="A2282" s="1">
        <v>42010</v>
      </c>
      <c r="B2282">
        <v>14.87</v>
      </c>
      <c r="D2282">
        <f t="shared" si="280"/>
        <v>2</v>
      </c>
      <c r="E2282" s="1">
        <f t="shared" si="281"/>
        <v>42003</v>
      </c>
      <c r="F2282" s="1">
        <f t="shared" si="282"/>
        <v>42002</v>
      </c>
      <c r="G2282" s="1">
        <f t="shared" si="283"/>
        <v>42001</v>
      </c>
      <c r="H2282" s="1">
        <f t="shared" si="284"/>
        <v>42000</v>
      </c>
      <c r="I2282" s="2">
        <f>IF(SUMIFS($B$2:$B$3564,$A$2:$A$3564,"="&amp;E2282)=0,IF(SUMIFS($B$2:$B$3564,$A$2:$A$3564,"="&amp;F2282)=0,IF(SUMIFS($B$2:$B$3564,$A$2:$A$3564,"="&amp;G2282)=0,SUMIFS($B$2:$B$3564,$A$2:$A$3564,"="&amp;H2282),SUMIFS($B$2:$B$3564,$A$2:$A$3564,"="&amp;G2282)),SUMIFS($B$2:$B$3564,$A$2:$A$3564,"="&amp;F2282)),SUMIFS($B$2:$B$3564,$A$2:$A$3564,"="&amp;E2282))</f>
        <v>14.61</v>
      </c>
      <c r="K2282" s="2">
        <f>SUMIFS($J$2:$J$3564,$A$2:$A$3564,"&gt;"&amp;E2282,$A$2:$A$3564,"&lt;="&amp;A2282)</f>
        <v>0</v>
      </c>
      <c r="L2282" s="2">
        <f t="shared" si="285"/>
        <v>0</v>
      </c>
      <c r="M2282" s="2">
        <f t="shared" si="286"/>
        <v>1</v>
      </c>
      <c r="N2282">
        <f t="shared" si="287"/>
        <v>1.7639534709455598</v>
      </c>
    </row>
    <row r="2283" spans="1:14" x14ac:dyDescent="0.3">
      <c r="A2283" s="1">
        <v>42011</v>
      </c>
      <c r="B2283">
        <v>14.78</v>
      </c>
      <c r="D2283">
        <f t="shared" si="280"/>
        <v>3</v>
      </c>
      <c r="E2283" s="1">
        <f t="shared" si="281"/>
        <v>42004</v>
      </c>
      <c r="F2283" s="1">
        <f t="shared" si="282"/>
        <v>42003</v>
      </c>
      <c r="G2283" s="1">
        <f t="shared" si="283"/>
        <v>42002</v>
      </c>
      <c r="H2283" s="1">
        <f t="shared" si="284"/>
        <v>42001</v>
      </c>
      <c r="I2283" s="2">
        <f>IF(SUMIFS($B$2:$B$3564,$A$2:$A$3564,"="&amp;E2283)=0,IF(SUMIFS($B$2:$B$3564,$A$2:$A$3564,"="&amp;F2283)=0,IF(SUMIFS($B$2:$B$3564,$A$2:$A$3564,"="&amp;G2283)=0,SUMIFS($B$2:$B$3564,$A$2:$A$3564,"="&amp;H2283),SUMIFS($B$2:$B$3564,$A$2:$A$3564,"="&amp;G2283)),SUMIFS($B$2:$B$3564,$A$2:$A$3564,"="&amp;F2283)),SUMIFS($B$2:$B$3564,$A$2:$A$3564,"="&amp;E2283))</f>
        <v>14.52</v>
      </c>
      <c r="K2283" s="2">
        <f>SUMIFS($J$2:$J$3564,$A$2:$A$3564,"&gt;"&amp;E2283,$A$2:$A$3564,"&lt;="&amp;A2283)</f>
        <v>0</v>
      </c>
      <c r="L2283" s="2">
        <f t="shared" si="285"/>
        <v>0</v>
      </c>
      <c r="M2283" s="2">
        <f t="shared" si="286"/>
        <v>1</v>
      </c>
      <c r="N2283">
        <f t="shared" si="287"/>
        <v>1.7747906123405588</v>
      </c>
    </row>
    <row r="2284" spans="1:14" x14ac:dyDescent="0.3">
      <c r="A2284" s="1">
        <v>42012</v>
      </c>
      <c r="B2284">
        <v>14.88</v>
      </c>
      <c r="D2284">
        <f t="shared" si="280"/>
        <v>4</v>
      </c>
      <c r="E2284" s="1">
        <f t="shared" si="281"/>
        <v>42005</v>
      </c>
      <c r="F2284" s="1">
        <f t="shared" si="282"/>
        <v>42004</v>
      </c>
      <c r="G2284" s="1">
        <f t="shared" si="283"/>
        <v>42003</v>
      </c>
      <c r="H2284" s="1">
        <f t="shared" si="284"/>
        <v>42002</v>
      </c>
      <c r="I2284" s="2">
        <f>IF(SUMIFS($B$2:$B$3564,$A$2:$A$3564,"="&amp;E2284)=0,IF(SUMIFS($B$2:$B$3564,$A$2:$A$3564,"="&amp;F2284)=0,IF(SUMIFS($B$2:$B$3564,$A$2:$A$3564,"="&amp;G2284)=0,SUMIFS($B$2:$B$3564,$A$2:$A$3564,"="&amp;H2284),SUMIFS($B$2:$B$3564,$A$2:$A$3564,"="&amp;G2284)),SUMIFS($B$2:$B$3564,$A$2:$A$3564,"="&amp;F2284)),SUMIFS($B$2:$B$3564,$A$2:$A$3564,"="&amp;E2284))</f>
        <v>14.52</v>
      </c>
      <c r="K2284" s="2">
        <f>SUMIFS($J$2:$J$3564,$A$2:$A$3564,"&gt;"&amp;E2284,$A$2:$A$3564,"&lt;="&amp;A2284)</f>
        <v>0</v>
      </c>
      <c r="L2284" s="2">
        <f t="shared" si="285"/>
        <v>0</v>
      </c>
      <c r="M2284" s="2">
        <f t="shared" si="286"/>
        <v>1</v>
      </c>
      <c r="N2284">
        <f t="shared" si="287"/>
        <v>2.449102000829591</v>
      </c>
    </row>
    <row r="2285" spans="1:14" x14ac:dyDescent="0.3">
      <c r="A2285" s="1">
        <v>42013</v>
      </c>
      <c r="B2285">
        <v>14.91</v>
      </c>
      <c r="D2285">
        <f t="shared" si="280"/>
        <v>5</v>
      </c>
      <c r="E2285" s="1">
        <f t="shared" si="281"/>
        <v>42006</v>
      </c>
      <c r="F2285" s="1">
        <f t="shared" si="282"/>
        <v>42005</v>
      </c>
      <c r="G2285" s="1">
        <f t="shared" si="283"/>
        <v>42004</v>
      </c>
      <c r="H2285" s="1">
        <f t="shared" si="284"/>
        <v>42003</v>
      </c>
      <c r="I2285" s="2">
        <f>IF(SUMIFS($B$2:$B$3564,$A$2:$A$3564,"="&amp;E2285)=0,IF(SUMIFS($B$2:$B$3564,$A$2:$A$3564,"="&amp;F2285)=0,IF(SUMIFS($B$2:$B$3564,$A$2:$A$3564,"="&amp;G2285)=0,SUMIFS($B$2:$B$3564,$A$2:$A$3564,"="&amp;H2285),SUMIFS($B$2:$B$3564,$A$2:$A$3564,"="&amp;G2285)),SUMIFS($B$2:$B$3564,$A$2:$A$3564,"="&amp;F2285)),SUMIFS($B$2:$B$3564,$A$2:$A$3564,"="&amp;E2285))</f>
        <v>14.17</v>
      </c>
      <c r="K2285" s="2">
        <f>SUMIFS($J$2:$J$3564,$A$2:$A$3564,"&gt;"&amp;E2285,$A$2:$A$3564,"&lt;="&amp;A2285)</f>
        <v>0</v>
      </c>
      <c r="L2285" s="2">
        <f t="shared" si="285"/>
        <v>0</v>
      </c>
      <c r="M2285" s="2">
        <f t="shared" si="286"/>
        <v>1</v>
      </c>
      <c r="N2285">
        <f t="shared" si="287"/>
        <v>5.0905075074058086</v>
      </c>
    </row>
    <row r="2286" spans="1:14" x14ac:dyDescent="0.3">
      <c r="A2286" s="1">
        <v>42016</v>
      </c>
      <c r="B2286">
        <v>14.76</v>
      </c>
      <c r="D2286">
        <f t="shared" si="280"/>
        <v>1</v>
      </c>
      <c r="E2286" s="1">
        <f t="shared" si="281"/>
        <v>42009</v>
      </c>
      <c r="F2286" s="1">
        <f t="shared" si="282"/>
        <v>42008</v>
      </c>
      <c r="G2286" s="1">
        <f t="shared" si="283"/>
        <v>42007</v>
      </c>
      <c r="H2286" s="1">
        <f t="shared" si="284"/>
        <v>42006</v>
      </c>
      <c r="I2286" s="2">
        <f>IF(SUMIFS($B$2:$B$3564,$A$2:$A$3564,"="&amp;E2286)=0,IF(SUMIFS($B$2:$B$3564,$A$2:$A$3564,"="&amp;F2286)=0,IF(SUMIFS($B$2:$B$3564,$A$2:$A$3564,"="&amp;G2286)=0,SUMIFS($B$2:$B$3564,$A$2:$A$3564,"="&amp;H2286),SUMIFS($B$2:$B$3564,$A$2:$A$3564,"="&amp;G2286)),SUMIFS($B$2:$B$3564,$A$2:$A$3564,"="&amp;F2286)),SUMIFS($B$2:$B$3564,$A$2:$A$3564,"="&amp;E2286))</f>
        <v>14.26</v>
      </c>
      <c r="K2286" s="2">
        <f>SUMIFS($J$2:$J$3564,$A$2:$A$3564,"&gt;"&amp;E2286,$A$2:$A$3564,"&lt;="&amp;A2286)</f>
        <v>0</v>
      </c>
      <c r="L2286" s="2">
        <f t="shared" si="285"/>
        <v>0</v>
      </c>
      <c r="M2286" s="2">
        <f t="shared" si="286"/>
        <v>1</v>
      </c>
      <c r="N2286">
        <f t="shared" si="287"/>
        <v>3.4462404186176583</v>
      </c>
    </row>
    <row r="2287" spans="1:14" x14ac:dyDescent="0.3">
      <c r="A2287" s="1">
        <v>42017</v>
      </c>
      <c r="B2287">
        <v>14.87</v>
      </c>
      <c r="D2287">
        <f t="shared" si="280"/>
        <v>2</v>
      </c>
      <c r="E2287" s="1">
        <f t="shared" si="281"/>
        <v>42010</v>
      </c>
      <c r="F2287" s="1">
        <f t="shared" si="282"/>
        <v>42009</v>
      </c>
      <c r="G2287" s="1">
        <f t="shared" si="283"/>
        <v>42008</v>
      </c>
      <c r="H2287" s="1">
        <f t="shared" si="284"/>
        <v>42007</v>
      </c>
      <c r="I2287" s="2">
        <f>IF(SUMIFS($B$2:$B$3564,$A$2:$A$3564,"="&amp;E2287)=0,IF(SUMIFS($B$2:$B$3564,$A$2:$A$3564,"="&amp;F2287)=0,IF(SUMIFS($B$2:$B$3564,$A$2:$A$3564,"="&amp;G2287)=0,SUMIFS($B$2:$B$3564,$A$2:$A$3564,"="&amp;H2287),SUMIFS($B$2:$B$3564,$A$2:$A$3564,"="&amp;G2287)),SUMIFS($B$2:$B$3564,$A$2:$A$3564,"="&amp;F2287)),SUMIFS($B$2:$B$3564,$A$2:$A$3564,"="&amp;E2287))</f>
        <v>14.87</v>
      </c>
      <c r="K2287" s="2">
        <f>SUMIFS($J$2:$J$3564,$A$2:$A$3564,"&gt;"&amp;E2287,$A$2:$A$3564,"&lt;="&amp;A2287)</f>
        <v>0</v>
      </c>
      <c r="L2287" s="2">
        <f t="shared" si="285"/>
        <v>0</v>
      </c>
      <c r="M2287" s="2">
        <f t="shared" si="286"/>
        <v>1</v>
      </c>
      <c r="N2287">
        <f t="shared" si="287"/>
        <v>0</v>
      </c>
    </row>
    <row r="2288" spans="1:14" x14ac:dyDescent="0.3">
      <c r="A2288" s="1">
        <v>42018</v>
      </c>
      <c r="B2288">
        <v>14.93</v>
      </c>
      <c r="D2288">
        <f t="shared" si="280"/>
        <v>3</v>
      </c>
      <c r="E2288" s="1">
        <f t="shared" si="281"/>
        <v>42011</v>
      </c>
      <c r="F2288" s="1">
        <f t="shared" si="282"/>
        <v>42010</v>
      </c>
      <c r="G2288" s="1">
        <f t="shared" si="283"/>
        <v>42009</v>
      </c>
      <c r="H2288" s="1">
        <f t="shared" si="284"/>
        <v>42008</v>
      </c>
      <c r="I2288" s="2">
        <f>IF(SUMIFS($B$2:$B$3564,$A$2:$A$3564,"="&amp;E2288)=0,IF(SUMIFS($B$2:$B$3564,$A$2:$A$3564,"="&amp;F2288)=0,IF(SUMIFS($B$2:$B$3564,$A$2:$A$3564,"="&amp;G2288)=0,SUMIFS($B$2:$B$3564,$A$2:$A$3564,"="&amp;H2288),SUMIFS($B$2:$B$3564,$A$2:$A$3564,"="&amp;G2288)),SUMIFS($B$2:$B$3564,$A$2:$A$3564,"="&amp;F2288)),SUMIFS($B$2:$B$3564,$A$2:$A$3564,"="&amp;E2288))</f>
        <v>14.78</v>
      </c>
      <c r="K2288" s="2">
        <f>SUMIFS($J$2:$J$3564,$A$2:$A$3564,"&gt;"&amp;E2288,$A$2:$A$3564,"&lt;="&amp;A2288)</f>
        <v>0</v>
      </c>
      <c r="L2288" s="2">
        <f t="shared" si="285"/>
        <v>0</v>
      </c>
      <c r="M2288" s="2">
        <f t="shared" si="286"/>
        <v>1</v>
      </c>
      <c r="N2288">
        <f t="shared" si="287"/>
        <v>1.0097696031043317</v>
      </c>
    </row>
    <row r="2289" spans="1:14" x14ac:dyDescent="0.3">
      <c r="A2289" s="1">
        <v>42019</v>
      </c>
      <c r="B2289">
        <v>15.35</v>
      </c>
      <c r="D2289">
        <f t="shared" si="280"/>
        <v>4</v>
      </c>
      <c r="E2289" s="1">
        <f t="shared" si="281"/>
        <v>42012</v>
      </c>
      <c r="F2289" s="1">
        <f t="shared" si="282"/>
        <v>42011</v>
      </c>
      <c r="G2289" s="1">
        <f t="shared" si="283"/>
        <v>42010</v>
      </c>
      <c r="H2289" s="1">
        <f t="shared" si="284"/>
        <v>42009</v>
      </c>
      <c r="I2289" s="2">
        <f>IF(SUMIFS($B$2:$B$3564,$A$2:$A$3564,"="&amp;E2289)=0,IF(SUMIFS($B$2:$B$3564,$A$2:$A$3564,"="&amp;F2289)=0,IF(SUMIFS($B$2:$B$3564,$A$2:$A$3564,"="&amp;G2289)=0,SUMIFS($B$2:$B$3564,$A$2:$A$3564,"="&amp;H2289),SUMIFS($B$2:$B$3564,$A$2:$A$3564,"="&amp;G2289)),SUMIFS($B$2:$B$3564,$A$2:$A$3564,"="&amp;F2289)),SUMIFS($B$2:$B$3564,$A$2:$A$3564,"="&amp;E2289))</f>
        <v>14.88</v>
      </c>
      <c r="K2289" s="2">
        <f>SUMIFS($J$2:$J$3564,$A$2:$A$3564,"&gt;"&amp;E2289,$A$2:$A$3564,"&lt;="&amp;A2289)</f>
        <v>0</v>
      </c>
      <c r="L2289" s="2">
        <f t="shared" si="285"/>
        <v>0</v>
      </c>
      <c r="M2289" s="2">
        <f t="shared" si="286"/>
        <v>1</v>
      </c>
      <c r="N2289">
        <f t="shared" si="287"/>
        <v>3.1097444628260273</v>
      </c>
    </row>
    <row r="2290" spans="1:14" x14ac:dyDescent="0.3">
      <c r="A2290" s="1">
        <v>42020</v>
      </c>
      <c r="B2290">
        <v>15.33</v>
      </c>
      <c r="D2290">
        <f t="shared" si="280"/>
        <v>5</v>
      </c>
      <c r="E2290" s="1">
        <f t="shared" si="281"/>
        <v>42013</v>
      </c>
      <c r="F2290" s="1">
        <f t="shared" si="282"/>
        <v>42012</v>
      </c>
      <c r="G2290" s="1">
        <f t="shared" si="283"/>
        <v>42011</v>
      </c>
      <c r="H2290" s="1">
        <f t="shared" si="284"/>
        <v>42010</v>
      </c>
      <c r="I2290" s="2">
        <f>IF(SUMIFS($B$2:$B$3564,$A$2:$A$3564,"="&amp;E2290)=0,IF(SUMIFS($B$2:$B$3564,$A$2:$A$3564,"="&amp;F2290)=0,IF(SUMIFS($B$2:$B$3564,$A$2:$A$3564,"="&amp;G2290)=0,SUMIFS($B$2:$B$3564,$A$2:$A$3564,"="&amp;H2290),SUMIFS($B$2:$B$3564,$A$2:$A$3564,"="&amp;G2290)),SUMIFS($B$2:$B$3564,$A$2:$A$3564,"="&amp;F2290)),SUMIFS($B$2:$B$3564,$A$2:$A$3564,"="&amp;E2290))</f>
        <v>14.91</v>
      </c>
      <c r="K2290" s="2">
        <f>SUMIFS($J$2:$J$3564,$A$2:$A$3564,"&gt;"&amp;E2290,$A$2:$A$3564,"&lt;="&amp;A2290)</f>
        <v>0</v>
      </c>
      <c r="L2290" s="2">
        <f t="shared" si="285"/>
        <v>0</v>
      </c>
      <c r="M2290" s="2">
        <f t="shared" si="286"/>
        <v>1</v>
      </c>
      <c r="N2290">
        <f t="shared" si="287"/>
        <v>2.7779564107075672</v>
      </c>
    </row>
    <row r="2291" spans="1:14" x14ac:dyDescent="0.3">
      <c r="A2291" s="1">
        <v>42024</v>
      </c>
      <c r="B2291">
        <v>15.83</v>
      </c>
      <c r="D2291">
        <f t="shared" si="280"/>
        <v>2</v>
      </c>
      <c r="E2291" s="1">
        <f t="shared" si="281"/>
        <v>42017</v>
      </c>
      <c r="F2291" s="1">
        <f t="shared" si="282"/>
        <v>42016</v>
      </c>
      <c r="G2291" s="1">
        <f t="shared" si="283"/>
        <v>42015</v>
      </c>
      <c r="H2291" s="1">
        <f t="shared" si="284"/>
        <v>42014</v>
      </c>
      <c r="I2291" s="2">
        <f>IF(SUMIFS($B$2:$B$3564,$A$2:$A$3564,"="&amp;E2291)=0,IF(SUMIFS($B$2:$B$3564,$A$2:$A$3564,"="&amp;F2291)=0,IF(SUMIFS($B$2:$B$3564,$A$2:$A$3564,"="&amp;G2291)=0,SUMIFS($B$2:$B$3564,$A$2:$A$3564,"="&amp;H2291),SUMIFS($B$2:$B$3564,$A$2:$A$3564,"="&amp;G2291)),SUMIFS($B$2:$B$3564,$A$2:$A$3564,"="&amp;F2291)),SUMIFS($B$2:$B$3564,$A$2:$A$3564,"="&amp;E2291))</f>
        <v>14.87</v>
      </c>
      <c r="K2291" s="2">
        <f>SUMIFS($J$2:$J$3564,$A$2:$A$3564,"&gt;"&amp;E2291,$A$2:$A$3564,"&lt;="&amp;A2291)</f>
        <v>0</v>
      </c>
      <c r="L2291" s="2">
        <f t="shared" si="285"/>
        <v>0</v>
      </c>
      <c r="M2291" s="2">
        <f t="shared" si="286"/>
        <v>1</v>
      </c>
      <c r="N2291">
        <f t="shared" si="287"/>
        <v>6.2561113420857213</v>
      </c>
    </row>
    <row r="2292" spans="1:14" x14ac:dyDescent="0.3">
      <c r="A2292" s="1">
        <v>42025</v>
      </c>
      <c r="B2292">
        <v>15.92</v>
      </c>
      <c r="D2292">
        <f t="shared" si="280"/>
        <v>3</v>
      </c>
      <c r="E2292" s="1">
        <f t="shared" si="281"/>
        <v>42018</v>
      </c>
      <c r="F2292" s="1">
        <f t="shared" si="282"/>
        <v>42017</v>
      </c>
      <c r="G2292" s="1">
        <f t="shared" si="283"/>
        <v>42016</v>
      </c>
      <c r="H2292" s="1">
        <f t="shared" si="284"/>
        <v>42015</v>
      </c>
      <c r="I2292" s="2">
        <f>IF(SUMIFS($B$2:$B$3564,$A$2:$A$3564,"="&amp;E2292)=0,IF(SUMIFS($B$2:$B$3564,$A$2:$A$3564,"="&amp;F2292)=0,IF(SUMIFS($B$2:$B$3564,$A$2:$A$3564,"="&amp;G2292)=0,SUMIFS($B$2:$B$3564,$A$2:$A$3564,"="&amp;H2292),SUMIFS($B$2:$B$3564,$A$2:$A$3564,"="&amp;G2292)),SUMIFS($B$2:$B$3564,$A$2:$A$3564,"="&amp;F2292)),SUMIFS($B$2:$B$3564,$A$2:$A$3564,"="&amp;E2292))</f>
        <v>14.93</v>
      </c>
      <c r="K2292" s="2">
        <f>SUMIFS($J$2:$J$3564,$A$2:$A$3564,"&gt;"&amp;E2292,$A$2:$A$3564,"&lt;="&amp;A2292)</f>
        <v>0</v>
      </c>
      <c r="L2292" s="2">
        <f t="shared" si="285"/>
        <v>0</v>
      </c>
      <c r="M2292" s="2">
        <f t="shared" si="286"/>
        <v>1</v>
      </c>
      <c r="N2292">
        <f t="shared" si="287"/>
        <v>6.4203568865137877</v>
      </c>
    </row>
    <row r="2293" spans="1:14" x14ac:dyDescent="0.3">
      <c r="A2293" s="1">
        <v>42026</v>
      </c>
      <c r="B2293">
        <v>15.91</v>
      </c>
      <c r="D2293">
        <f t="shared" si="280"/>
        <v>4</v>
      </c>
      <c r="E2293" s="1">
        <f t="shared" si="281"/>
        <v>42019</v>
      </c>
      <c r="F2293" s="1">
        <f t="shared" si="282"/>
        <v>42018</v>
      </c>
      <c r="G2293" s="1">
        <f t="shared" si="283"/>
        <v>42017</v>
      </c>
      <c r="H2293" s="1">
        <f t="shared" si="284"/>
        <v>42016</v>
      </c>
      <c r="I2293" s="2">
        <f>IF(SUMIFS($B$2:$B$3564,$A$2:$A$3564,"="&amp;E2293)=0,IF(SUMIFS($B$2:$B$3564,$A$2:$A$3564,"="&amp;F2293)=0,IF(SUMIFS($B$2:$B$3564,$A$2:$A$3564,"="&amp;G2293)=0,SUMIFS($B$2:$B$3564,$A$2:$A$3564,"="&amp;H2293),SUMIFS($B$2:$B$3564,$A$2:$A$3564,"="&amp;G2293)),SUMIFS($B$2:$B$3564,$A$2:$A$3564,"="&amp;F2293)),SUMIFS($B$2:$B$3564,$A$2:$A$3564,"="&amp;E2293))</f>
        <v>15.35</v>
      </c>
      <c r="K2293" s="2">
        <f>SUMIFS($J$2:$J$3564,$A$2:$A$3564,"&gt;"&amp;E2293,$A$2:$A$3564,"&lt;="&amp;A2293)</f>
        <v>0</v>
      </c>
      <c r="L2293" s="2">
        <f t="shared" si="285"/>
        <v>0</v>
      </c>
      <c r="M2293" s="2">
        <f t="shared" si="286"/>
        <v>1</v>
      </c>
      <c r="N2293">
        <f t="shared" si="287"/>
        <v>3.5832368316489402</v>
      </c>
    </row>
    <row r="2294" spans="1:14" x14ac:dyDescent="0.3">
      <c r="A2294" s="1">
        <v>42027</v>
      </c>
      <c r="B2294">
        <v>15.17</v>
      </c>
      <c r="D2294">
        <f t="shared" si="280"/>
        <v>5</v>
      </c>
      <c r="E2294" s="1">
        <f t="shared" si="281"/>
        <v>42020</v>
      </c>
      <c r="F2294" s="1">
        <f t="shared" si="282"/>
        <v>42019</v>
      </c>
      <c r="G2294" s="1">
        <f t="shared" si="283"/>
        <v>42018</v>
      </c>
      <c r="H2294" s="1">
        <f t="shared" si="284"/>
        <v>42017</v>
      </c>
      <c r="I2294" s="2">
        <f>IF(SUMIFS($B$2:$B$3564,$A$2:$A$3564,"="&amp;E2294)=0,IF(SUMIFS($B$2:$B$3564,$A$2:$A$3564,"="&amp;F2294)=0,IF(SUMIFS($B$2:$B$3564,$A$2:$A$3564,"="&amp;G2294)=0,SUMIFS($B$2:$B$3564,$A$2:$A$3564,"="&amp;H2294),SUMIFS($B$2:$B$3564,$A$2:$A$3564,"="&amp;G2294)),SUMIFS($B$2:$B$3564,$A$2:$A$3564,"="&amp;F2294)),SUMIFS($B$2:$B$3564,$A$2:$A$3564,"="&amp;E2294))</f>
        <v>15.33</v>
      </c>
      <c r="K2294" s="2">
        <f>SUMIFS($J$2:$J$3564,$A$2:$A$3564,"&gt;"&amp;E2294,$A$2:$A$3564,"&lt;="&amp;A2294)</f>
        <v>0</v>
      </c>
      <c r="L2294" s="2">
        <f t="shared" si="285"/>
        <v>0</v>
      </c>
      <c r="M2294" s="2">
        <f t="shared" si="286"/>
        <v>1</v>
      </c>
      <c r="N2294">
        <f t="shared" si="287"/>
        <v>-1.0491899523281878</v>
      </c>
    </row>
    <row r="2295" spans="1:14" x14ac:dyDescent="0.3">
      <c r="A2295" s="1">
        <v>42030</v>
      </c>
      <c r="B2295">
        <v>15.35</v>
      </c>
      <c r="D2295">
        <f t="shared" si="280"/>
        <v>1</v>
      </c>
      <c r="E2295" s="1">
        <f t="shared" si="281"/>
        <v>42023</v>
      </c>
      <c r="F2295" s="1">
        <f t="shared" si="282"/>
        <v>42022</v>
      </c>
      <c r="G2295" s="1">
        <f t="shared" si="283"/>
        <v>42021</v>
      </c>
      <c r="H2295" s="1">
        <f t="shared" si="284"/>
        <v>42020</v>
      </c>
      <c r="I2295" s="2">
        <f>IF(SUMIFS($B$2:$B$3564,$A$2:$A$3564,"="&amp;E2295)=0,IF(SUMIFS($B$2:$B$3564,$A$2:$A$3564,"="&amp;F2295)=0,IF(SUMIFS($B$2:$B$3564,$A$2:$A$3564,"="&amp;G2295)=0,SUMIFS($B$2:$B$3564,$A$2:$A$3564,"="&amp;H2295),SUMIFS($B$2:$B$3564,$A$2:$A$3564,"="&amp;G2295)),SUMIFS($B$2:$B$3564,$A$2:$A$3564,"="&amp;F2295)),SUMIFS($B$2:$B$3564,$A$2:$A$3564,"="&amp;E2295))</f>
        <v>15.33</v>
      </c>
      <c r="K2295" s="2">
        <f>SUMIFS($J$2:$J$3564,$A$2:$A$3564,"&gt;"&amp;E2295,$A$2:$A$3564,"&lt;="&amp;A2295)</f>
        <v>0</v>
      </c>
      <c r="L2295" s="2">
        <f t="shared" si="285"/>
        <v>0</v>
      </c>
      <c r="M2295" s="2">
        <f t="shared" si="286"/>
        <v>1</v>
      </c>
      <c r="N2295">
        <f t="shared" si="287"/>
        <v>0.13037811494832915</v>
      </c>
    </row>
    <row r="2296" spans="1:14" x14ac:dyDescent="0.3">
      <c r="A2296" s="1">
        <v>42031</v>
      </c>
      <c r="B2296">
        <v>15.16</v>
      </c>
      <c r="D2296">
        <f t="shared" si="280"/>
        <v>2</v>
      </c>
      <c r="E2296" s="1">
        <f t="shared" si="281"/>
        <v>42024</v>
      </c>
      <c r="F2296" s="1">
        <f t="shared" si="282"/>
        <v>42023</v>
      </c>
      <c r="G2296" s="1">
        <f t="shared" si="283"/>
        <v>42022</v>
      </c>
      <c r="H2296" s="1">
        <f t="shared" si="284"/>
        <v>42021</v>
      </c>
      <c r="I2296" s="2">
        <f>IF(SUMIFS($B$2:$B$3564,$A$2:$A$3564,"="&amp;E2296)=0,IF(SUMIFS($B$2:$B$3564,$A$2:$A$3564,"="&amp;F2296)=0,IF(SUMIFS($B$2:$B$3564,$A$2:$A$3564,"="&amp;G2296)=0,SUMIFS($B$2:$B$3564,$A$2:$A$3564,"="&amp;H2296),SUMIFS($B$2:$B$3564,$A$2:$A$3564,"="&amp;G2296)),SUMIFS($B$2:$B$3564,$A$2:$A$3564,"="&amp;F2296)),SUMIFS($B$2:$B$3564,$A$2:$A$3564,"="&amp;E2296))</f>
        <v>15.83</v>
      </c>
      <c r="K2296" s="2">
        <f>SUMIFS($J$2:$J$3564,$A$2:$A$3564,"&gt;"&amp;E2296,$A$2:$A$3564,"&lt;="&amp;A2296)</f>
        <v>0</v>
      </c>
      <c r="L2296" s="2">
        <f t="shared" si="285"/>
        <v>0</v>
      </c>
      <c r="M2296" s="2">
        <f t="shared" si="286"/>
        <v>1</v>
      </c>
      <c r="N2296">
        <f t="shared" si="287"/>
        <v>-4.3246493678695117</v>
      </c>
    </row>
    <row r="2297" spans="1:14" x14ac:dyDescent="0.3">
      <c r="A2297" s="1">
        <v>42032</v>
      </c>
      <c r="B2297">
        <v>15.16</v>
      </c>
      <c r="D2297">
        <f t="shared" si="280"/>
        <v>3</v>
      </c>
      <c r="E2297" s="1">
        <f t="shared" si="281"/>
        <v>42025</v>
      </c>
      <c r="F2297" s="1">
        <f t="shared" si="282"/>
        <v>42024</v>
      </c>
      <c r="G2297" s="1">
        <f t="shared" si="283"/>
        <v>42023</v>
      </c>
      <c r="H2297" s="1">
        <f t="shared" si="284"/>
        <v>42022</v>
      </c>
      <c r="I2297" s="2">
        <f>IF(SUMIFS($B$2:$B$3564,$A$2:$A$3564,"="&amp;E2297)=0,IF(SUMIFS($B$2:$B$3564,$A$2:$A$3564,"="&amp;F2297)=0,IF(SUMIFS($B$2:$B$3564,$A$2:$A$3564,"="&amp;G2297)=0,SUMIFS($B$2:$B$3564,$A$2:$A$3564,"="&amp;H2297),SUMIFS($B$2:$B$3564,$A$2:$A$3564,"="&amp;G2297)),SUMIFS($B$2:$B$3564,$A$2:$A$3564,"="&amp;F2297)),SUMIFS($B$2:$B$3564,$A$2:$A$3564,"="&amp;E2297))</f>
        <v>15.92</v>
      </c>
      <c r="K2297" s="2">
        <f>SUMIFS($J$2:$J$3564,$A$2:$A$3564,"&gt;"&amp;E2297,$A$2:$A$3564,"&lt;="&amp;A2297)</f>
        <v>0</v>
      </c>
      <c r="L2297" s="2">
        <f t="shared" si="285"/>
        <v>0</v>
      </c>
      <c r="M2297" s="2">
        <f t="shared" si="286"/>
        <v>1</v>
      </c>
      <c r="N2297">
        <f t="shared" si="287"/>
        <v>-4.8915800202011397</v>
      </c>
    </row>
    <row r="2298" spans="1:14" x14ac:dyDescent="0.3">
      <c r="A2298" s="1">
        <v>42033</v>
      </c>
      <c r="B2298">
        <v>14.85</v>
      </c>
      <c r="D2298">
        <f t="shared" si="280"/>
        <v>4</v>
      </c>
      <c r="E2298" s="1">
        <f t="shared" si="281"/>
        <v>42026</v>
      </c>
      <c r="F2298" s="1">
        <f t="shared" si="282"/>
        <v>42025</v>
      </c>
      <c r="G2298" s="1">
        <f t="shared" si="283"/>
        <v>42024</v>
      </c>
      <c r="H2298" s="1">
        <f t="shared" si="284"/>
        <v>42023</v>
      </c>
      <c r="I2298" s="2">
        <f>IF(SUMIFS($B$2:$B$3564,$A$2:$A$3564,"="&amp;E2298)=0,IF(SUMIFS($B$2:$B$3564,$A$2:$A$3564,"="&amp;F2298)=0,IF(SUMIFS($B$2:$B$3564,$A$2:$A$3564,"="&amp;G2298)=0,SUMIFS($B$2:$B$3564,$A$2:$A$3564,"="&amp;H2298),SUMIFS($B$2:$B$3564,$A$2:$A$3564,"="&amp;G2298)),SUMIFS($B$2:$B$3564,$A$2:$A$3564,"="&amp;F2298)),SUMIFS($B$2:$B$3564,$A$2:$A$3564,"="&amp;E2298))</f>
        <v>15.91</v>
      </c>
      <c r="K2298" s="2">
        <f>SUMIFS($J$2:$J$3564,$A$2:$A$3564,"&gt;"&amp;E2298,$A$2:$A$3564,"&lt;="&amp;A2298)</f>
        <v>0</v>
      </c>
      <c r="L2298" s="2">
        <f t="shared" si="285"/>
        <v>0</v>
      </c>
      <c r="M2298" s="2">
        <f t="shared" si="286"/>
        <v>1</v>
      </c>
      <c r="N2298">
        <f t="shared" si="287"/>
        <v>-6.8947977100986932</v>
      </c>
    </row>
    <row r="2299" spans="1:14" x14ac:dyDescent="0.3">
      <c r="A2299" s="1">
        <v>42034</v>
      </c>
      <c r="B2299">
        <v>14.79</v>
      </c>
      <c r="D2299">
        <f t="shared" si="280"/>
        <v>5</v>
      </c>
      <c r="E2299" s="1">
        <f t="shared" si="281"/>
        <v>42027</v>
      </c>
      <c r="F2299" s="1">
        <f t="shared" si="282"/>
        <v>42026</v>
      </c>
      <c r="G2299" s="1">
        <f t="shared" si="283"/>
        <v>42025</v>
      </c>
      <c r="H2299" s="1">
        <f t="shared" si="284"/>
        <v>42024</v>
      </c>
      <c r="I2299" s="2">
        <f>IF(SUMIFS($B$2:$B$3564,$A$2:$A$3564,"="&amp;E2299)=0,IF(SUMIFS($B$2:$B$3564,$A$2:$A$3564,"="&amp;F2299)=0,IF(SUMIFS($B$2:$B$3564,$A$2:$A$3564,"="&amp;G2299)=0,SUMIFS($B$2:$B$3564,$A$2:$A$3564,"="&amp;H2299),SUMIFS($B$2:$B$3564,$A$2:$A$3564,"="&amp;G2299)),SUMIFS($B$2:$B$3564,$A$2:$A$3564,"="&amp;F2299)),SUMIFS($B$2:$B$3564,$A$2:$A$3564,"="&amp;E2299))</f>
        <v>15.17</v>
      </c>
      <c r="K2299" s="2">
        <f>SUMIFS($J$2:$J$3564,$A$2:$A$3564,"&gt;"&amp;E2299,$A$2:$A$3564,"&lt;="&amp;A2299)</f>
        <v>0</v>
      </c>
      <c r="L2299" s="2">
        <f t="shared" si="285"/>
        <v>0</v>
      </c>
      <c r="M2299" s="2">
        <f t="shared" si="286"/>
        <v>1</v>
      </c>
      <c r="N2299">
        <f t="shared" si="287"/>
        <v>-2.536851663773251</v>
      </c>
    </row>
    <row r="2300" spans="1:14" x14ac:dyDescent="0.3">
      <c r="A2300" s="1">
        <v>42037</v>
      </c>
      <c r="B2300">
        <v>14.22</v>
      </c>
      <c r="D2300">
        <f t="shared" si="280"/>
        <v>1</v>
      </c>
      <c r="E2300" s="1">
        <f t="shared" si="281"/>
        <v>42030</v>
      </c>
      <c r="F2300" s="1">
        <f t="shared" si="282"/>
        <v>42029</v>
      </c>
      <c r="G2300" s="1">
        <f t="shared" si="283"/>
        <v>42028</v>
      </c>
      <c r="H2300" s="1">
        <f t="shared" si="284"/>
        <v>42027</v>
      </c>
      <c r="I2300" s="2">
        <f>IF(SUMIFS($B$2:$B$3564,$A$2:$A$3564,"="&amp;E2300)=0,IF(SUMIFS($B$2:$B$3564,$A$2:$A$3564,"="&amp;F2300)=0,IF(SUMIFS($B$2:$B$3564,$A$2:$A$3564,"="&amp;G2300)=0,SUMIFS($B$2:$B$3564,$A$2:$A$3564,"="&amp;H2300),SUMIFS($B$2:$B$3564,$A$2:$A$3564,"="&amp;G2300)),SUMIFS($B$2:$B$3564,$A$2:$A$3564,"="&amp;F2300)),SUMIFS($B$2:$B$3564,$A$2:$A$3564,"="&amp;E2300))</f>
        <v>15.35</v>
      </c>
      <c r="K2300" s="2">
        <f>SUMIFS($J$2:$J$3564,$A$2:$A$3564,"&gt;"&amp;E2300,$A$2:$A$3564,"&lt;="&amp;A2300)</f>
        <v>0</v>
      </c>
      <c r="L2300" s="2">
        <f t="shared" si="285"/>
        <v>0</v>
      </c>
      <c r="M2300" s="2">
        <f t="shared" si="286"/>
        <v>1</v>
      </c>
      <c r="N2300">
        <f t="shared" si="287"/>
        <v>-7.6466049658111279</v>
      </c>
    </row>
    <row r="2301" spans="1:14" x14ac:dyDescent="0.3">
      <c r="A2301" s="1">
        <v>42038</v>
      </c>
      <c r="B2301">
        <v>14.47</v>
      </c>
      <c r="D2301">
        <f t="shared" si="280"/>
        <v>2</v>
      </c>
      <c r="E2301" s="1">
        <f t="shared" si="281"/>
        <v>42031</v>
      </c>
      <c r="F2301" s="1">
        <f t="shared" si="282"/>
        <v>42030</v>
      </c>
      <c r="G2301" s="1">
        <f t="shared" si="283"/>
        <v>42029</v>
      </c>
      <c r="H2301" s="1">
        <f t="shared" si="284"/>
        <v>42028</v>
      </c>
      <c r="I2301" s="2">
        <f>IF(SUMIFS($B$2:$B$3564,$A$2:$A$3564,"="&amp;E2301)=0,IF(SUMIFS($B$2:$B$3564,$A$2:$A$3564,"="&amp;F2301)=0,IF(SUMIFS($B$2:$B$3564,$A$2:$A$3564,"="&amp;G2301)=0,SUMIFS($B$2:$B$3564,$A$2:$A$3564,"="&amp;H2301),SUMIFS($B$2:$B$3564,$A$2:$A$3564,"="&amp;G2301)),SUMIFS($B$2:$B$3564,$A$2:$A$3564,"="&amp;F2301)),SUMIFS($B$2:$B$3564,$A$2:$A$3564,"="&amp;E2301))</f>
        <v>15.16</v>
      </c>
      <c r="K2301" s="2">
        <f>SUMIFS($J$2:$J$3564,$A$2:$A$3564,"&gt;"&amp;E2301,$A$2:$A$3564,"&lt;="&amp;A2301)</f>
        <v>0</v>
      </c>
      <c r="L2301" s="2">
        <f t="shared" si="285"/>
        <v>0</v>
      </c>
      <c r="M2301" s="2">
        <f t="shared" si="286"/>
        <v>1</v>
      </c>
      <c r="N2301">
        <f t="shared" si="287"/>
        <v>-4.658283957083305</v>
      </c>
    </row>
    <row r="2302" spans="1:14" x14ac:dyDescent="0.3">
      <c r="A2302" s="1">
        <v>42039</v>
      </c>
      <c r="B2302">
        <v>14.45</v>
      </c>
      <c r="D2302">
        <f t="shared" si="280"/>
        <v>3</v>
      </c>
      <c r="E2302" s="1">
        <f t="shared" si="281"/>
        <v>42032</v>
      </c>
      <c r="F2302" s="1">
        <f t="shared" si="282"/>
        <v>42031</v>
      </c>
      <c r="G2302" s="1">
        <f t="shared" si="283"/>
        <v>42030</v>
      </c>
      <c r="H2302" s="1">
        <f t="shared" si="284"/>
        <v>42029</v>
      </c>
      <c r="I2302" s="2">
        <f>IF(SUMIFS($B$2:$B$3564,$A$2:$A$3564,"="&amp;E2302)=0,IF(SUMIFS($B$2:$B$3564,$A$2:$A$3564,"="&amp;F2302)=0,IF(SUMIFS($B$2:$B$3564,$A$2:$A$3564,"="&amp;G2302)=0,SUMIFS($B$2:$B$3564,$A$2:$A$3564,"="&amp;H2302),SUMIFS($B$2:$B$3564,$A$2:$A$3564,"="&amp;G2302)),SUMIFS($B$2:$B$3564,$A$2:$A$3564,"="&amp;F2302)),SUMIFS($B$2:$B$3564,$A$2:$A$3564,"="&amp;E2302))</f>
        <v>15.16</v>
      </c>
      <c r="K2302" s="2">
        <f>SUMIFS($J$2:$J$3564,$A$2:$A$3564,"&gt;"&amp;E2302,$A$2:$A$3564,"&lt;="&amp;A2302)</f>
        <v>0</v>
      </c>
      <c r="L2302" s="2">
        <f t="shared" si="285"/>
        <v>0</v>
      </c>
      <c r="M2302" s="2">
        <f t="shared" si="286"/>
        <v>1</v>
      </c>
      <c r="N2302">
        <f t="shared" si="287"/>
        <v>-4.7965965655784455</v>
      </c>
    </row>
    <row r="2303" spans="1:14" x14ac:dyDescent="0.3">
      <c r="A2303" s="1">
        <v>42040</v>
      </c>
      <c r="B2303">
        <v>14.41</v>
      </c>
      <c r="D2303">
        <f t="shared" si="280"/>
        <v>4</v>
      </c>
      <c r="E2303" s="1">
        <f t="shared" si="281"/>
        <v>42033</v>
      </c>
      <c r="F2303" s="1">
        <f t="shared" si="282"/>
        <v>42032</v>
      </c>
      <c r="G2303" s="1">
        <f t="shared" si="283"/>
        <v>42031</v>
      </c>
      <c r="H2303" s="1">
        <f t="shared" si="284"/>
        <v>42030</v>
      </c>
      <c r="I2303" s="2">
        <f>IF(SUMIFS($B$2:$B$3564,$A$2:$A$3564,"="&amp;E2303)=0,IF(SUMIFS($B$2:$B$3564,$A$2:$A$3564,"="&amp;F2303)=0,IF(SUMIFS($B$2:$B$3564,$A$2:$A$3564,"="&amp;G2303)=0,SUMIFS($B$2:$B$3564,$A$2:$A$3564,"="&amp;H2303),SUMIFS($B$2:$B$3564,$A$2:$A$3564,"="&amp;G2303)),SUMIFS($B$2:$B$3564,$A$2:$A$3564,"="&amp;F2303)),SUMIFS($B$2:$B$3564,$A$2:$A$3564,"="&amp;E2303))</f>
        <v>14.85</v>
      </c>
      <c r="K2303" s="2">
        <f>SUMIFS($J$2:$J$3564,$A$2:$A$3564,"&gt;"&amp;E2303,$A$2:$A$3564,"&lt;="&amp;A2303)</f>
        <v>0</v>
      </c>
      <c r="L2303" s="2">
        <f t="shared" si="285"/>
        <v>0</v>
      </c>
      <c r="M2303" s="2">
        <f t="shared" si="286"/>
        <v>1</v>
      </c>
      <c r="N2303">
        <f t="shared" si="287"/>
        <v>-3.0077455237277837</v>
      </c>
    </row>
    <row r="2304" spans="1:14" x14ac:dyDescent="0.3">
      <c r="A2304" s="1">
        <v>42041</v>
      </c>
      <c r="B2304">
        <v>14.51</v>
      </c>
      <c r="D2304">
        <f t="shared" si="280"/>
        <v>5</v>
      </c>
      <c r="E2304" s="1">
        <f t="shared" si="281"/>
        <v>42034</v>
      </c>
      <c r="F2304" s="1">
        <f t="shared" si="282"/>
        <v>42033</v>
      </c>
      <c r="G2304" s="1">
        <f t="shared" si="283"/>
        <v>42032</v>
      </c>
      <c r="H2304" s="1">
        <f t="shared" si="284"/>
        <v>42031</v>
      </c>
      <c r="I2304" s="2">
        <f>IF(SUMIFS($B$2:$B$3564,$A$2:$A$3564,"="&amp;E2304)=0,IF(SUMIFS($B$2:$B$3564,$A$2:$A$3564,"="&amp;F2304)=0,IF(SUMIFS($B$2:$B$3564,$A$2:$A$3564,"="&amp;G2304)=0,SUMIFS($B$2:$B$3564,$A$2:$A$3564,"="&amp;H2304),SUMIFS($B$2:$B$3564,$A$2:$A$3564,"="&amp;G2304)),SUMIFS($B$2:$B$3564,$A$2:$A$3564,"="&amp;F2304)),SUMIFS($B$2:$B$3564,$A$2:$A$3564,"="&amp;E2304))</f>
        <v>14.79</v>
      </c>
      <c r="K2304" s="2">
        <f>SUMIFS($J$2:$J$3564,$A$2:$A$3564,"&gt;"&amp;E2304,$A$2:$A$3564,"&lt;="&amp;A2304)</f>
        <v>0</v>
      </c>
      <c r="L2304" s="2">
        <f t="shared" si="285"/>
        <v>0</v>
      </c>
      <c r="M2304" s="2">
        <f t="shared" si="286"/>
        <v>1</v>
      </c>
      <c r="N2304">
        <f t="shared" si="287"/>
        <v>-1.9113209826611897</v>
      </c>
    </row>
    <row r="2305" spans="1:14" x14ac:dyDescent="0.3">
      <c r="A2305" s="1">
        <v>42044</v>
      </c>
      <c r="B2305">
        <v>14.82</v>
      </c>
      <c r="C2305">
        <v>14.79</v>
      </c>
      <c r="D2305">
        <f t="shared" si="280"/>
        <v>1</v>
      </c>
      <c r="E2305" s="1">
        <f t="shared" si="281"/>
        <v>42037</v>
      </c>
      <c r="F2305" s="1">
        <f t="shared" si="282"/>
        <v>42036</v>
      </c>
      <c r="G2305" s="1">
        <f t="shared" si="283"/>
        <v>42035</v>
      </c>
      <c r="H2305" s="1">
        <f t="shared" si="284"/>
        <v>42034</v>
      </c>
      <c r="I2305" s="2">
        <f>IF(SUMIFS($B$2:$B$3564,$A$2:$A$3564,"="&amp;E2305)=0,IF(SUMIFS($B$2:$B$3564,$A$2:$A$3564,"="&amp;F2305)=0,IF(SUMIFS($B$2:$B$3564,$A$2:$A$3564,"="&amp;G2305)=0,SUMIFS($B$2:$B$3564,$A$2:$A$3564,"="&amp;H2305),SUMIFS($B$2:$B$3564,$A$2:$A$3564,"="&amp;G2305)),SUMIFS($B$2:$B$3564,$A$2:$A$3564,"="&amp;F2305)),SUMIFS($B$2:$B$3564,$A$2:$A$3564,"="&amp;E2305))</f>
        <v>14.22</v>
      </c>
      <c r="K2305" s="2">
        <f>SUMIFS($J$2:$J$3564,$A$2:$A$3564,"&gt;"&amp;E2305,$A$2:$A$3564,"&lt;="&amp;A2305)</f>
        <v>0</v>
      </c>
      <c r="L2305" s="2">
        <f t="shared" si="285"/>
        <v>0</v>
      </c>
      <c r="M2305" s="2">
        <f t="shared" si="286"/>
        <v>1</v>
      </c>
      <c r="N2305">
        <f t="shared" si="287"/>
        <v>4.1328195492845943</v>
      </c>
    </row>
    <row r="2306" spans="1:14" x14ac:dyDescent="0.3">
      <c r="A2306" s="1">
        <v>42045</v>
      </c>
      <c r="B2306">
        <v>14.69</v>
      </c>
      <c r="D2306">
        <f t="shared" si="280"/>
        <v>2</v>
      </c>
      <c r="E2306" s="1">
        <f t="shared" si="281"/>
        <v>42038</v>
      </c>
      <c r="F2306" s="1">
        <f t="shared" si="282"/>
        <v>42037</v>
      </c>
      <c r="G2306" s="1">
        <f t="shared" si="283"/>
        <v>42036</v>
      </c>
      <c r="H2306" s="1">
        <f t="shared" si="284"/>
        <v>42035</v>
      </c>
      <c r="I2306" s="2">
        <f>IF(SUMIFS($B$2:$B$3564,$A$2:$A$3564,"="&amp;E2306)=0,IF(SUMIFS($B$2:$B$3564,$A$2:$A$3564,"="&amp;F2306)=0,IF(SUMIFS($B$2:$B$3564,$A$2:$A$3564,"="&amp;G2306)=0,SUMIFS($B$2:$B$3564,$A$2:$A$3564,"="&amp;H2306),SUMIFS($B$2:$B$3564,$A$2:$A$3564,"="&amp;G2306)),SUMIFS($B$2:$B$3564,$A$2:$A$3564,"="&amp;F2306)),SUMIFS($B$2:$B$3564,$A$2:$A$3564,"="&amp;E2306))</f>
        <v>14.47</v>
      </c>
      <c r="J2306">
        <v>14.79</v>
      </c>
      <c r="K2306" s="2">
        <f>SUMIFS($J$2:$J$3564,$A$2:$A$3564,"&gt;"&amp;E2306,$A$2:$A$3564,"&lt;="&amp;A2306)</f>
        <v>14.79</v>
      </c>
      <c r="L2306" s="2">
        <f t="shared" si="285"/>
        <v>14.82</v>
      </c>
      <c r="M2306" s="2">
        <f t="shared" si="286"/>
        <v>1.002028397565923</v>
      </c>
      <c r="N2306">
        <f t="shared" si="287"/>
        <v>1.7115792687625888</v>
      </c>
    </row>
    <row r="2307" spans="1:14" x14ac:dyDescent="0.3">
      <c r="A2307" s="1">
        <v>42046</v>
      </c>
      <c r="B2307">
        <v>14.62</v>
      </c>
      <c r="D2307">
        <f t="shared" ref="D2307:D2370" si="288">WEEKDAY(A2307,2)</f>
        <v>3</v>
      </c>
      <c r="E2307" s="1">
        <f t="shared" si="281"/>
        <v>42039</v>
      </c>
      <c r="F2307" s="1">
        <f t="shared" si="282"/>
        <v>42038</v>
      </c>
      <c r="G2307" s="1">
        <f t="shared" si="283"/>
        <v>42037</v>
      </c>
      <c r="H2307" s="1">
        <f t="shared" si="284"/>
        <v>42036</v>
      </c>
      <c r="I2307" s="2">
        <f>IF(SUMIFS($B$2:$B$3564,$A$2:$A$3564,"="&amp;E2307)=0,IF(SUMIFS($B$2:$B$3564,$A$2:$A$3564,"="&amp;F2307)=0,IF(SUMIFS($B$2:$B$3564,$A$2:$A$3564,"="&amp;G2307)=0,SUMIFS($B$2:$B$3564,$A$2:$A$3564,"="&amp;H2307),SUMIFS($B$2:$B$3564,$A$2:$A$3564,"="&amp;G2307)),SUMIFS($B$2:$B$3564,$A$2:$A$3564,"="&amp;F2307)),SUMIFS($B$2:$B$3564,$A$2:$A$3564,"="&amp;E2307))</f>
        <v>14.45</v>
      </c>
      <c r="K2307" s="2">
        <f>SUMIFS($J$2:$J$3564,$A$2:$A$3564,"&gt;"&amp;E2307,$A$2:$A$3564,"&lt;="&amp;A2307)</f>
        <v>14.79</v>
      </c>
      <c r="L2307" s="2">
        <f t="shared" si="285"/>
        <v>14.82</v>
      </c>
      <c r="M2307" s="2">
        <f t="shared" si="286"/>
        <v>1.002028397565923</v>
      </c>
      <c r="N2307">
        <f t="shared" si="287"/>
        <v>1.3722382908423794</v>
      </c>
    </row>
    <row r="2308" spans="1:14" x14ac:dyDescent="0.3">
      <c r="A2308" s="1">
        <v>42047</v>
      </c>
      <c r="B2308">
        <v>14.91</v>
      </c>
      <c r="D2308">
        <f t="shared" si="288"/>
        <v>4</v>
      </c>
      <c r="E2308" s="1">
        <f t="shared" si="281"/>
        <v>42040</v>
      </c>
      <c r="F2308" s="1">
        <f t="shared" si="282"/>
        <v>42039</v>
      </c>
      <c r="G2308" s="1">
        <f t="shared" si="283"/>
        <v>42038</v>
      </c>
      <c r="H2308" s="1">
        <f t="shared" si="284"/>
        <v>42037</v>
      </c>
      <c r="I2308" s="2">
        <f>IF(SUMIFS($B$2:$B$3564,$A$2:$A$3564,"="&amp;E2308)=0,IF(SUMIFS($B$2:$B$3564,$A$2:$A$3564,"="&amp;F2308)=0,IF(SUMIFS($B$2:$B$3564,$A$2:$A$3564,"="&amp;G2308)=0,SUMIFS($B$2:$B$3564,$A$2:$A$3564,"="&amp;H2308),SUMIFS($B$2:$B$3564,$A$2:$A$3564,"="&amp;G2308)),SUMIFS($B$2:$B$3564,$A$2:$A$3564,"="&amp;F2308)),SUMIFS($B$2:$B$3564,$A$2:$A$3564,"="&amp;E2308))</f>
        <v>14.41</v>
      </c>
      <c r="K2308" s="2">
        <f>SUMIFS($J$2:$J$3564,$A$2:$A$3564,"&gt;"&amp;E2308,$A$2:$A$3564,"&lt;="&amp;A2308)</f>
        <v>14.79</v>
      </c>
      <c r="L2308" s="2">
        <f t="shared" si="285"/>
        <v>14.82</v>
      </c>
      <c r="M2308" s="2">
        <f t="shared" si="286"/>
        <v>1.002028397565923</v>
      </c>
      <c r="N2308">
        <f t="shared" si="287"/>
        <v>3.613606191044874</v>
      </c>
    </row>
    <row r="2309" spans="1:14" x14ac:dyDescent="0.3">
      <c r="A2309" s="1">
        <v>42048</v>
      </c>
      <c r="B2309">
        <v>14.84</v>
      </c>
      <c r="D2309">
        <f t="shared" si="288"/>
        <v>5</v>
      </c>
      <c r="E2309" s="1">
        <f t="shared" si="281"/>
        <v>42041</v>
      </c>
      <c r="F2309" s="1">
        <f t="shared" si="282"/>
        <v>42040</v>
      </c>
      <c r="G2309" s="1">
        <f t="shared" si="283"/>
        <v>42039</v>
      </c>
      <c r="H2309" s="1">
        <f t="shared" si="284"/>
        <v>42038</v>
      </c>
      <c r="I2309" s="2">
        <f>IF(SUMIFS($B$2:$B$3564,$A$2:$A$3564,"="&amp;E2309)=0,IF(SUMIFS($B$2:$B$3564,$A$2:$A$3564,"="&amp;F2309)=0,IF(SUMIFS($B$2:$B$3564,$A$2:$A$3564,"="&amp;G2309)=0,SUMIFS($B$2:$B$3564,$A$2:$A$3564,"="&amp;H2309),SUMIFS($B$2:$B$3564,$A$2:$A$3564,"="&amp;G2309)),SUMIFS($B$2:$B$3564,$A$2:$A$3564,"="&amp;F2309)),SUMIFS($B$2:$B$3564,$A$2:$A$3564,"="&amp;E2309))</f>
        <v>14.51</v>
      </c>
      <c r="K2309" s="2">
        <f>SUMIFS($J$2:$J$3564,$A$2:$A$3564,"&gt;"&amp;E2309,$A$2:$A$3564,"&lt;="&amp;A2309)</f>
        <v>14.79</v>
      </c>
      <c r="L2309" s="2">
        <f t="shared" si="285"/>
        <v>14.82</v>
      </c>
      <c r="M2309" s="2">
        <f t="shared" si="286"/>
        <v>1.002028397565923</v>
      </c>
      <c r="N2309">
        <f t="shared" si="287"/>
        <v>2.4514513988370479</v>
      </c>
    </row>
    <row r="2310" spans="1:14" x14ac:dyDescent="0.3">
      <c r="A2310" s="1">
        <v>42052</v>
      </c>
      <c r="B2310">
        <v>15.07</v>
      </c>
      <c r="D2310">
        <f t="shared" si="288"/>
        <v>2</v>
      </c>
      <c r="E2310" s="1">
        <f t="shared" si="281"/>
        <v>42045</v>
      </c>
      <c r="F2310" s="1">
        <f t="shared" si="282"/>
        <v>42044</v>
      </c>
      <c r="G2310" s="1">
        <f t="shared" si="283"/>
        <v>42043</v>
      </c>
      <c r="H2310" s="1">
        <f t="shared" si="284"/>
        <v>42042</v>
      </c>
      <c r="I2310" s="2">
        <f>IF(SUMIFS($B$2:$B$3564,$A$2:$A$3564,"="&amp;E2310)=0,IF(SUMIFS($B$2:$B$3564,$A$2:$A$3564,"="&amp;F2310)=0,IF(SUMIFS($B$2:$B$3564,$A$2:$A$3564,"="&amp;G2310)=0,SUMIFS($B$2:$B$3564,$A$2:$A$3564,"="&amp;H2310),SUMIFS($B$2:$B$3564,$A$2:$A$3564,"="&amp;G2310)),SUMIFS($B$2:$B$3564,$A$2:$A$3564,"="&amp;F2310)),SUMIFS($B$2:$B$3564,$A$2:$A$3564,"="&amp;E2310))</f>
        <v>14.69</v>
      </c>
      <c r="K2310" s="2">
        <f>SUMIFS($J$2:$J$3564,$A$2:$A$3564,"&gt;"&amp;E2310,$A$2:$A$3564,"&lt;="&amp;A2310)</f>
        <v>0</v>
      </c>
      <c r="L2310" s="2">
        <f t="shared" si="285"/>
        <v>0</v>
      </c>
      <c r="M2310" s="2">
        <f t="shared" si="286"/>
        <v>1</v>
      </c>
      <c r="N2310">
        <f t="shared" si="287"/>
        <v>2.5539022452618259</v>
      </c>
    </row>
    <row r="2311" spans="1:14" x14ac:dyDescent="0.3">
      <c r="A2311" s="1">
        <v>42053</v>
      </c>
      <c r="B2311">
        <v>15.01</v>
      </c>
      <c r="D2311">
        <f t="shared" si="288"/>
        <v>3</v>
      </c>
      <c r="E2311" s="1">
        <f t="shared" si="281"/>
        <v>42046</v>
      </c>
      <c r="F2311" s="1">
        <f t="shared" si="282"/>
        <v>42045</v>
      </c>
      <c r="G2311" s="1">
        <f t="shared" si="283"/>
        <v>42044</v>
      </c>
      <c r="H2311" s="1">
        <f t="shared" si="284"/>
        <v>42043</v>
      </c>
      <c r="I2311" s="2">
        <f>IF(SUMIFS($B$2:$B$3564,$A$2:$A$3564,"="&amp;E2311)=0,IF(SUMIFS($B$2:$B$3564,$A$2:$A$3564,"="&amp;F2311)=0,IF(SUMIFS($B$2:$B$3564,$A$2:$A$3564,"="&amp;G2311)=0,SUMIFS($B$2:$B$3564,$A$2:$A$3564,"="&amp;H2311),SUMIFS($B$2:$B$3564,$A$2:$A$3564,"="&amp;G2311)),SUMIFS($B$2:$B$3564,$A$2:$A$3564,"="&amp;F2311)),SUMIFS($B$2:$B$3564,$A$2:$A$3564,"="&amp;E2311))</f>
        <v>14.62</v>
      </c>
      <c r="K2311" s="2">
        <f>SUMIFS($J$2:$J$3564,$A$2:$A$3564,"&gt;"&amp;E2311,$A$2:$A$3564,"&lt;="&amp;A2311)</f>
        <v>0</v>
      </c>
      <c r="L2311" s="2">
        <f t="shared" si="285"/>
        <v>0</v>
      </c>
      <c r="M2311" s="2">
        <f t="shared" si="286"/>
        <v>1</v>
      </c>
      <c r="N2311">
        <f t="shared" si="287"/>
        <v>2.6326191323738173</v>
      </c>
    </row>
    <row r="2312" spans="1:14" x14ac:dyDescent="0.3">
      <c r="A2312" s="1">
        <v>42054</v>
      </c>
      <c r="B2312">
        <v>14.64</v>
      </c>
      <c r="D2312">
        <f t="shared" si="288"/>
        <v>4</v>
      </c>
      <c r="E2312" s="1">
        <f t="shared" ref="E2312:E2375" si="289">A2312-7</f>
        <v>42047</v>
      </c>
      <c r="F2312" s="1">
        <f t="shared" si="282"/>
        <v>42046</v>
      </c>
      <c r="G2312" s="1">
        <f t="shared" si="283"/>
        <v>42045</v>
      </c>
      <c r="H2312" s="1">
        <f t="shared" si="284"/>
        <v>42044</v>
      </c>
      <c r="I2312" s="2">
        <f>IF(SUMIFS($B$2:$B$3564,$A$2:$A$3564,"="&amp;E2312)=0,IF(SUMIFS($B$2:$B$3564,$A$2:$A$3564,"="&amp;F2312)=0,IF(SUMIFS($B$2:$B$3564,$A$2:$A$3564,"="&amp;G2312)=0,SUMIFS($B$2:$B$3564,$A$2:$A$3564,"="&amp;H2312),SUMIFS($B$2:$B$3564,$A$2:$A$3564,"="&amp;G2312)),SUMIFS($B$2:$B$3564,$A$2:$A$3564,"="&amp;F2312)),SUMIFS($B$2:$B$3564,$A$2:$A$3564,"="&amp;E2312))</f>
        <v>14.91</v>
      </c>
      <c r="K2312" s="2">
        <f>SUMIFS($J$2:$J$3564,$A$2:$A$3564,"&gt;"&amp;E2312,$A$2:$A$3564,"&lt;="&amp;A2312)</f>
        <v>0</v>
      </c>
      <c r="L2312" s="2">
        <f t="shared" si="285"/>
        <v>0</v>
      </c>
      <c r="M2312" s="2">
        <f t="shared" si="286"/>
        <v>1</v>
      </c>
      <c r="N2312">
        <f t="shared" si="287"/>
        <v>-1.8274620243481556</v>
      </c>
    </row>
    <row r="2313" spans="1:14" x14ac:dyDescent="0.3">
      <c r="A2313" s="1">
        <v>42055</v>
      </c>
      <c r="B2313">
        <v>14.32</v>
      </c>
      <c r="D2313">
        <f t="shared" si="288"/>
        <v>5</v>
      </c>
      <c r="E2313" s="1">
        <f t="shared" si="289"/>
        <v>42048</v>
      </c>
      <c r="F2313" s="1">
        <f t="shared" ref="F2313:F2376" si="290">E2313-1</f>
        <v>42047</v>
      </c>
      <c r="G2313" s="1">
        <f t="shared" ref="G2313:G2376" si="291">E2313-2</f>
        <v>42046</v>
      </c>
      <c r="H2313" s="1">
        <f t="shared" ref="H2313:H2376" si="292">E2313-3</f>
        <v>42045</v>
      </c>
      <c r="I2313" s="2">
        <f>IF(SUMIFS($B$2:$B$3564,$A$2:$A$3564,"="&amp;E2313)=0,IF(SUMIFS($B$2:$B$3564,$A$2:$A$3564,"="&amp;F2313)=0,IF(SUMIFS($B$2:$B$3564,$A$2:$A$3564,"="&amp;G2313)=0,SUMIFS($B$2:$B$3564,$A$2:$A$3564,"="&amp;H2313),SUMIFS($B$2:$B$3564,$A$2:$A$3564,"="&amp;G2313)),SUMIFS($B$2:$B$3564,$A$2:$A$3564,"="&amp;F2313)),SUMIFS($B$2:$B$3564,$A$2:$A$3564,"="&amp;E2313))</f>
        <v>14.84</v>
      </c>
      <c r="K2313" s="2">
        <f>SUMIFS($J$2:$J$3564,$A$2:$A$3564,"&gt;"&amp;E2313,$A$2:$A$3564,"&lt;="&amp;A2313)</f>
        <v>0</v>
      </c>
      <c r="L2313" s="2">
        <f t="shared" si="285"/>
        <v>0</v>
      </c>
      <c r="M2313" s="2">
        <f t="shared" si="286"/>
        <v>1</v>
      </c>
      <c r="N2313">
        <f t="shared" si="287"/>
        <v>-3.5669076206734776</v>
      </c>
    </row>
    <row r="2314" spans="1:14" x14ac:dyDescent="0.3">
      <c r="A2314" s="1">
        <v>42058</v>
      </c>
      <c r="B2314">
        <v>14.13</v>
      </c>
      <c r="D2314">
        <f t="shared" si="288"/>
        <v>1</v>
      </c>
      <c r="E2314" s="1">
        <f t="shared" si="289"/>
        <v>42051</v>
      </c>
      <c r="F2314" s="1">
        <f t="shared" si="290"/>
        <v>42050</v>
      </c>
      <c r="G2314" s="1">
        <f t="shared" si="291"/>
        <v>42049</v>
      </c>
      <c r="H2314" s="1">
        <f t="shared" si="292"/>
        <v>42048</v>
      </c>
      <c r="I2314" s="2">
        <f>IF(SUMIFS($B$2:$B$3564,$A$2:$A$3564,"="&amp;E2314)=0,IF(SUMIFS($B$2:$B$3564,$A$2:$A$3564,"="&amp;F2314)=0,IF(SUMIFS($B$2:$B$3564,$A$2:$A$3564,"="&amp;G2314)=0,SUMIFS($B$2:$B$3564,$A$2:$A$3564,"="&amp;H2314),SUMIFS($B$2:$B$3564,$A$2:$A$3564,"="&amp;G2314)),SUMIFS($B$2:$B$3564,$A$2:$A$3564,"="&amp;F2314)),SUMIFS($B$2:$B$3564,$A$2:$A$3564,"="&amp;E2314))</f>
        <v>14.84</v>
      </c>
      <c r="K2314" s="2">
        <f>SUMIFS($J$2:$J$3564,$A$2:$A$3564,"&gt;"&amp;E2314,$A$2:$A$3564,"&lt;="&amp;A2314)</f>
        <v>0</v>
      </c>
      <c r="L2314" s="2">
        <f t="shared" ref="L2314:L2377" si="293">IF(K2314&lt;&gt;0,LOOKUP(K2314,C2308:C2314,B2308:B2314),0)</f>
        <v>0</v>
      </c>
      <c r="M2314" s="2">
        <f t="shared" ref="M2314:M2377" si="294">IF(K2314&lt;&gt;0,L2314/K2314,1)</f>
        <v>1</v>
      </c>
      <c r="N2314">
        <f t="shared" ref="N2314:N2377" si="295">LN(B2314*M2314/I2314)*100</f>
        <v>-4.9026041042798232</v>
      </c>
    </row>
    <row r="2315" spans="1:14" x14ac:dyDescent="0.3">
      <c r="A2315" s="1">
        <v>42059</v>
      </c>
      <c r="B2315">
        <v>14.15</v>
      </c>
      <c r="D2315">
        <f t="shared" si="288"/>
        <v>2</v>
      </c>
      <c r="E2315" s="1">
        <f t="shared" si="289"/>
        <v>42052</v>
      </c>
      <c r="F2315" s="1">
        <f t="shared" si="290"/>
        <v>42051</v>
      </c>
      <c r="G2315" s="1">
        <f t="shared" si="291"/>
        <v>42050</v>
      </c>
      <c r="H2315" s="1">
        <f t="shared" si="292"/>
        <v>42049</v>
      </c>
      <c r="I2315" s="2">
        <f>IF(SUMIFS($B$2:$B$3564,$A$2:$A$3564,"="&amp;E2315)=0,IF(SUMIFS($B$2:$B$3564,$A$2:$A$3564,"="&amp;F2315)=0,IF(SUMIFS($B$2:$B$3564,$A$2:$A$3564,"="&amp;G2315)=0,SUMIFS($B$2:$B$3564,$A$2:$A$3564,"="&amp;H2315),SUMIFS($B$2:$B$3564,$A$2:$A$3564,"="&amp;G2315)),SUMIFS($B$2:$B$3564,$A$2:$A$3564,"="&amp;F2315)),SUMIFS($B$2:$B$3564,$A$2:$A$3564,"="&amp;E2315))</f>
        <v>15.07</v>
      </c>
      <c r="K2315" s="2">
        <f>SUMIFS($J$2:$J$3564,$A$2:$A$3564,"&gt;"&amp;E2315,$A$2:$A$3564,"&lt;="&amp;A2315)</f>
        <v>0</v>
      </c>
      <c r="L2315" s="2">
        <f t="shared" si="293"/>
        <v>0</v>
      </c>
      <c r="M2315" s="2">
        <f t="shared" si="294"/>
        <v>1</v>
      </c>
      <c r="N2315">
        <f t="shared" si="295"/>
        <v>-6.2991388549157481</v>
      </c>
    </row>
    <row r="2316" spans="1:14" x14ac:dyDescent="0.3">
      <c r="A2316" s="1">
        <v>42060</v>
      </c>
      <c r="B2316">
        <v>13.79</v>
      </c>
      <c r="D2316">
        <f t="shared" si="288"/>
        <v>3</v>
      </c>
      <c r="E2316" s="1">
        <f t="shared" si="289"/>
        <v>42053</v>
      </c>
      <c r="F2316" s="1">
        <f t="shared" si="290"/>
        <v>42052</v>
      </c>
      <c r="G2316" s="1">
        <f t="shared" si="291"/>
        <v>42051</v>
      </c>
      <c r="H2316" s="1">
        <f t="shared" si="292"/>
        <v>42050</v>
      </c>
      <c r="I2316" s="2">
        <f>IF(SUMIFS($B$2:$B$3564,$A$2:$A$3564,"="&amp;E2316)=0,IF(SUMIFS($B$2:$B$3564,$A$2:$A$3564,"="&amp;F2316)=0,IF(SUMIFS($B$2:$B$3564,$A$2:$A$3564,"="&amp;G2316)=0,SUMIFS($B$2:$B$3564,$A$2:$A$3564,"="&amp;H2316),SUMIFS($B$2:$B$3564,$A$2:$A$3564,"="&amp;G2316)),SUMIFS($B$2:$B$3564,$A$2:$A$3564,"="&amp;F2316)),SUMIFS($B$2:$B$3564,$A$2:$A$3564,"="&amp;E2316))</f>
        <v>15.01</v>
      </c>
      <c r="K2316" s="2">
        <f>SUMIFS($J$2:$J$3564,$A$2:$A$3564,"&gt;"&amp;E2316,$A$2:$A$3564,"&lt;="&amp;A2316)</f>
        <v>0</v>
      </c>
      <c r="L2316" s="2">
        <f t="shared" si="293"/>
        <v>0</v>
      </c>
      <c r="M2316" s="2">
        <f t="shared" si="294"/>
        <v>1</v>
      </c>
      <c r="N2316">
        <f t="shared" si="295"/>
        <v>-8.4772953840160188</v>
      </c>
    </row>
    <row r="2317" spans="1:14" x14ac:dyDescent="0.3">
      <c r="A2317" s="1">
        <v>42061</v>
      </c>
      <c r="B2317">
        <v>13.99</v>
      </c>
      <c r="D2317">
        <f t="shared" si="288"/>
        <v>4</v>
      </c>
      <c r="E2317" s="1">
        <f t="shared" si="289"/>
        <v>42054</v>
      </c>
      <c r="F2317" s="1">
        <f t="shared" si="290"/>
        <v>42053</v>
      </c>
      <c r="G2317" s="1">
        <f t="shared" si="291"/>
        <v>42052</v>
      </c>
      <c r="H2317" s="1">
        <f t="shared" si="292"/>
        <v>42051</v>
      </c>
      <c r="I2317" s="2">
        <f>IF(SUMIFS($B$2:$B$3564,$A$2:$A$3564,"="&amp;E2317)=0,IF(SUMIFS($B$2:$B$3564,$A$2:$A$3564,"="&amp;F2317)=0,IF(SUMIFS($B$2:$B$3564,$A$2:$A$3564,"="&amp;G2317)=0,SUMIFS($B$2:$B$3564,$A$2:$A$3564,"="&amp;H2317),SUMIFS($B$2:$B$3564,$A$2:$A$3564,"="&amp;G2317)),SUMIFS($B$2:$B$3564,$A$2:$A$3564,"="&amp;F2317)),SUMIFS($B$2:$B$3564,$A$2:$A$3564,"="&amp;E2317))</f>
        <v>14.64</v>
      </c>
      <c r="K2317" s="2">
        <f>SUMIFS($J$2:$J$3564,$A$2:$A$3564,"&gt;"&amp;E2317,$A$2:$A$3564,"&lt;="&amp;A2317)</f>
        <v>0</v>
      </c>
      <c r="L2317" s="2">
        <f t="shared" si="293"/>
        <v>0</v>
      </c>
      <c r="M2317" s="2">
        <f t="shared" si="294"/>
        <v>1</v>
      </c>
      <c r="N2317">
        <f t="shared" si="295"/>
        <v>-4.5414719855775774</v>
      </c>
    </row>
    <row r="2318" spans="1:14" x14ac:dyDescent="0.3">
      <c r="A2318" s="1">
        <v>42062</v>
      </c>
      <c r="B2318">
        <v>13.77</v>
      </c>
      <c r="D2318">
        <f t="shared" si="288"/>
        <v>5</v>
      </c>
      <c r="E2318" s="1">
        <f t="shared" si="289"/>
        <v>42055</v>
      </c>
      <c r="F2318" s="1">
        <f t="shared" si="290"/>
        <v>42054</v>
      </c>
      <c r="G2318" s="1">
        <f t="shared" si="291"/>
        <v>42053</v>
      </c>
      <c r="H2318" s="1">
        <f t="shared" si="292"/>
        <v>42052</v>
      </c>
      <c r="I2318" s="2">
        <f>IF(SUMIFS($B$2:$B$3564,$A$2:$A$3564,"="&amp;E2318)=0,IF(SUMIFS($B$2:$B$3564,$A$2:$A$3564,"="&amp;F2318)=0,IF(SUMIFS($B$2:$B$3564,$A$2:$A$3564,"="&amp;G2318)=0,SUMIFS($B$2:$B$3564,$A$2:$A$3564,"="&amp;H2318),SUMIFS($B$2:$B$3564,$A$2:$A$3564,"="&amp;G2318)),SUMIFS($B$2:$B$3564,$A$2:$A$3564,"="&amp;F2318)),SUMIFS($B$2:$B$3564,$A$2:$A$3564,"="&amp;E2318))</f>
        <v>14.32</v>
      </c>
      <c r="K2318" s="2">
        <f>SUMIFS($J$2:$J$3564,$A$2:$A$3564,"&gt;"&amp;E2318,$A$2:$A$3564,"&lt;="&amp;A2318)</f>
        <v>0</v>
      </c>
      <c r="L2318" s="2">
        <f t="shared" si="293"/>
        <v>0</v>
      </c>
      <c r="M2318" s="2">
        <f t="shared" si="294"/>
        <v>1</v>
      </c>
      <c r="N2318">
        <f t="shared" si="295"/>
        <v>-3.9164848791936087</v>
      </c>
    </row>
    <row r="2319" spans="1:14" x14ac:dyDescent="0.3">
      <c r="A2319" s="1">
        <v>42065</v>
      </c>
      <c r="B2319">
        <v>13.64</v>
      </c>
      <c r="D2319">
        <f t="shared" si="288"/>
        <v>1</v>
      </c>
      <c r="E2319" s="1">
        <f t="shared" si="289"/>
        <v>42058</v>
      </c>
      <c r="F2319" s="1">
        <f t="shared" si="290"/>
        <v>42057</v>
      </c>
      <c r="G2319" s="1">
        <f t="shared" si="291"/>
        <v>42056</v>
      </c>
      <c r="H2319" s="1">
        <f t="shared" si="292"/>
        <v>42055</v>
      </c>
      <c r="I2319" s="2">
        <f>IF(SUMIFS($B$2:$B$3564,$A$2:$A$3564,"="&amp;E2319)=0,IF(SUMIFS($B$2:$B$3564,$A$2:$A$3564,"="&amp;F2319)=0,IF(SUMIFS($B$2:$B$3564,$A$2:$A$3564,"="&amp;G2319)=0,SUMIFS($B$2:$B$3564,$A$2:$A$3564,"="&amp;H2319),SUMIFS($B$2:$B$3564,$A$2:$A$3564,"="&amp;G2319)),SUMIFS($B$2:$B$3564,$A$2:$A$3564,"="&amp;F2319)),SUMIFS($B$2:$B$3564,$A$2:$A$3564,"="&amp;E2319))</f>
        <v>14.13</v>
      </c>
      <c r="K2319" s="2">
        <f>SUMIFS($J$2:$J$3564,$A$2:$A$3564,"&gt;"&amp;E2319,$A$2:$A$3564,"&lt;="&amp;A2319)</f>
        <v>0</v>
      </c>
      <c r="L2319" s="2">
        <f t="shared" si="293"/>
        <v>0</v>
      </c>
      <c r="M2319" s="2">
        <f t="shared" si="294"/>
        <v>1</v>
      </c>
      <c r="N2319">
        <f t="shared" si="295"/>
        <v>-3.5293544281120104</v>
      </c>
    </row>
    <row r="2320" spans="1:14" x14ac:dyDescent="0.3">
      <c r="A2320" s="1">
        <v>42066</v>
      </c>
      <c r="B2320">
        <v>13.45</v>
      </c>
      <c r="D2320">
        <f t="shared" si="288"/>
        <v>2</v>
      </c>
      <c r="E2320" s="1">
        <f t="shared" si="289"/>
        <v>42059</v>
      </c>
      <c r="F2320" s="1">
        <f t="shared" si="290"/>
        <v>42058</v>
      </c>
      <c r="G2320" s="1">
        <f t="shared" si="291"/>
        <v>42057</v>
      </c>
      <c r="H2320" s="1">
        <f t="shared" si="292"/>
        <v>42056</v>
      </c>
      <c r="I2320" s="2">
        <f>IF(SUMIFS($B$2:$B$3564,$A$2:$A$3564,"="&amp;E2320)=0,IF(SUMIFS($B$2:$B$3564,$A$2:$A$3564,"="&amp;F2320)=0,IF(SUMIFS($B$2:$B$3564,$A$2:$A$3564,"="&amp;G2320)=0,SUMIFS($B$2:$B$3564,$A$2:$A$3564,"="&amp;H2320),SUMIFS($B$2:$B$3564,$A$2:$A$3564,"="&amp;G2320)),SUMIFS($B$2:$B$3564,$A$2:$A$3564,"="&amp;F2320)),SUMIFS($B$2:$B$3564,$A$2:$A$3564,"="&amp;E2320))</f>
        <v>14.15</v>
      </c>
      <c r="K2320" s="2">
        <f>SUMIFS($J$2:$J$3564,$A$2:$A$3564,"&gt;"&amp;E2320,$A$2:$A$3564,"&lt;="&amp;A2320)</f>
        <v>0</v>
      </c>
      <c r="L2320" s="2">
        <f t="shared" si="293"/>
        <v>0</v>
      </c>
      <c r="M2320" s="2">
        <f t="shared" si="294"/>
        <v>1</v>
      </c>
      <c r="N2320">
        <f t="shared" si="295"/>
        <v>-5.073551804139866</v>
      </c>
    </row>
    <row r="2321" spans="1:14" x14ac:dyDescent="0.3">
      <c r="A2321" s="1">
        <v>42067</v>
      </c>
      <c r="B2321">
        <v>13.34</v>
      </c>
      <c r="D2321">
        <f t="shared" si="288"/>
        <v>3</v>
      </c>
      <c r="E2321" s="1">
        <f t="shared" si="289"/>
        <v>42060</v>
      </c>
      <c r="F2321" s="1">
        <f t="shared" si="290"/>
        <v>42059</v>
      </c>
      <c r="G2321" s="1">
        <f t="shared" si="291"/>
        <v>42058</v>
      </c>
      <c r="H2321" s="1">
        <f t="shared" si="292"/>
        <v>42057</v>
      </c>
      <c r="I2321" s="2">
        <f>IF(SUMIFS($B$2:$B$3564,$A$2:$A$3564,"="&amp;E2321)=0,IF(SUMIFS($B$2:$B$3564,$A$2:$A$3564,"="&amp;F2321)=0,IF(SUMIFS($B$2:$B$3564,$A$2:$A$3564,"="&amp;G2321)=0,SUMIFS($B$2:$B$3564,$A$2:$A$3564,"="&amp;H2321),SUMIFS($B$2:$B$3564,$A$2:$A$3564,"="&amp;G2321)),SUMIFS($B$2:$B$3564,$A$2:$A$3564,"="&amp;F2321)),SUMIFS($B$2:$B$3564,$A$2:$A$3564,"="&amp;E2321))</f>
        <v>13.79</v>
      </c>
      <c r="K2321" s="2">
        <f>SUMIFS($J$2:$J$3564,$A$2:$A$3564,"&gt;"&amp;E2321,$A$2:$A$3564,"&lt;="&amp;A2321)</f>
        <v>0</v>
      </c>
      <c r="L2321" s="2">
        <f t="shared" si="293"/>
        <v>0</v>
      </c>
      <c r="M2321" s="2">
        <f t="shared" si="294"/>
        <v>1</v>
      </c>
      <c r="N2321">
        <f t="shared" si="295"/>
        <v>-3.3176651317732739</v>
      </c>
    </row>
    <row r="2322" spans="1:14" x14ac:dyDescent="0.3">
      <c r="A2322" s="1">
        <v>42068</v>
      </c>
      <c r="B2322">
        <v>13.44</v>
      </c>
      <c r="D2322">
        <f t="shared" si="288"/>
        <v>4</v>
      </c>
      <c r="E2322" s="1">
        <f t="shared" si="289"/>
        <v>42061</v>
      </c>
      <c r="F2322" s="1">
        <f t="shared" si="290"/>
        <v>42060</v>
      </c>
      <c r="G2322" s="1">
        <f t="shared" si="291"/>
        <v>42059</v>
      </c>
      <c r="H2322" s="1">
        <f t="shared" si="292"/>
        <v>42058</v>
      </c>
      <c r="I2322" s="2">
        <f>IF(SUMIFS($B$2:$B$3564,$A$2:$A$3564,"="&amp;E2322)=0,IF(SUMIFS($B$2:$B$3564,$A$2:$A$3564,"="&amp;F2322)=0,IF(SUMIFS($B$2:$B$3564,$A$2:$A$3564,"="&amp;G2322)=0,SUMIFS($B$2:$B$3564,$A$2:$A$3564,"="&amp;H2322),SUMIFS($B$2:$B$3564,$A$2:$A$3564,"="&amp;G2322)),SUMIFS($B$2:$B$3564,$A$2:$A$3564,"="&amp;F2322)),SUMIFS($B$2:$B$3564,$A$2:$A$3564,"="&amp;E2322))</f>
        <v>13.99</v>
      </c>
      <c r="K2322" s="2">
        <f>SUMIFS($J$2:$J$3564,$A$2:$A$3564,"&gt;"&amp;E2322,$A$2:$A$3564,"&lt;="&amp;A2322)</f>
        <v>0</v>
      </c>
      <c r="L2322" s="2">
        <f t="shared" si="293"/>
        <v>0</v>
      </c>
      <c r="M2322" s="2">
        <f t="shared" si="294"/>
        <v>1</v>
      </c>
      <c r="N2322">
        <f t="shared" si="295"/>
        <v>-4.010745358238637</v>
      </c>
    </row>
    <row r="2323" spans="1:14" x14ac:dyDescent="0.3">
      <c r="A2323" s="1">
        <v>42069</v>
      </c>
      <c r="B2323">
        <v>13.44</v>
      </c>
      <c r="D2323">
        <f t="shared" si="288"/>
        <v>5</v>
      </c>
      <c r="E2323" s="1">
        <f t="shared" si="289"/>
        <v>42062</v>
      </c>
      <c r="F2323" s="1">
        <f t="shared" si="290"/>
        <v>42061</v>
      </c>
      <c r="G2323" s="1">
        <f t="shared" si="291"/>
        <v>42060</v>
      </c>
      <c r="H2323" s="1">
        <f t="shared" si="292"/>
        <v>42059</v>
      </c>
      <c r="I2323" s="2">
        <f>IF(SUMIFS($B$2:$B$3564,$A$2:$A$3564,"="&amp;E2323)=0,IF(SUMIFS($B$2:$B$3564,$A$2:$A$3564,"="&amp;F2323)=0,IF(SUMIFS($B$2:$B$3564,$A$2:$A$3564,"="&amp;G2323)=0,SUMIFS($B$2:$B$3564,$A$2:$A$3564,"="&amp;H2323),SUMIFS($B$2:$B$3564,$A$2:$A$3564,"="&amp;G2323)),SUMIFS($B$2:$B$3564,$A$2:$A$3564,"="&amp;F2323)),SUMIFS($B$2:$B$3564,$A$2:$A$3564,"="&amp;E2323))</f>
        <v>13.77</v>
      </c>
      <c r="K2323" s="2">
        <f>SUMIFS($J$2:$J$3564,$A$2:$A$3564,"&gt;"&amp;E2323,$A$2:$A$3564,"&lt;="&amp;A2323)</f>
        <v>0</v>
      </c>
      <c r="L2323" s="2">
        <f t="shared" si="293"/>
        <v>0</v>
      </c>
      <c r="M2323" s="2">
        <f t="shared" si="294"/>
        <v>1</v>
      </c>
      <c r="N2323">
        <f t="shared" si="295"/>
        <v>-2.4256977645559985</v>
      </c>
    </row>
    <row r="2324" spans="1:14" x14ac:dyDescent="0.3">
      <c r="A2324" s="1">
        <v>42072</v>
      </c>
      <c r="B2324">
        <v>13.27</v>
      </c>
      <c r="D2324">
        <f t="shared" si="288"/>
        <v>1</v>
      </c>
      <c r="E2324" s="1">
        <f t="shared" si="289"/>
        <v>42065</v>
      </c>
      <c r="F2324" s="1">
        <f t="shared" si="290"/>
        <v>42064</v>
      </c>
      <c r="G2324" s="1">
        <f t="shared" si="291"/>
        <v>42063</v>
      </c>
      <c r="H2324" s="1">
        <f t="shared" si="292"/>
        <v>42062</v>
      </c>
      <c r="I2324" s="2">
        <f>IF(SUMIFS($B$2:$B$3564,$A$2:$A$3564,"="&amp;E2324)=0,IF(SUMIFS($B$2:$B$3564,$A$2:$A$3564,"="&amp;F2324)=0,IF(SUMIFS($B$2:$B$3564,$A$2:$A$3564,"="&amp;G2324)=0,SUMIFS($B$2:$B$3564,$A$2:$A$3564,"="&amp;H2324),SUMIFS($B$2:$B$3564,$A$2:$A$3564,"="&amp;G2324)),SUMIFS($B$2:$B$3564,$A$2:$A$3564,"="&amp;F2324)),SUMIFS($B$2:$B$3564,$A$2:$A$3564,"="&amp;E2324))</f>
        <v>13.64</v>
      </c>
      <c r="K2324" s="2">
        <f>SUMIFS($J$2:$J$3564,$A$2:$A$3564,"&gt;"&amp;E2324,$A$2:$A$3564,"&lt;="&amp;A2324)</f>
        <v>0</v>
      </c>
      <c r="L2324" s="2">
        <f t="shared" si="293"/>
        <v>0</v>
      </c>
      <c r="M2324" s="2">
        <f t="shared" si="294"/>
        <v>1</v>
      </c>
      <c r="N2324">
        <f t="shared" si="295"/>
        <v>-2.7500804071199987</v>
      </c>
    </row>
    <row r="2325" spans="1:14" x14ac:dyDescent="0.3">
      <c r="A2325" s="1">
        <v>42073</v>
      </c>
      <c r="B2325">
        <v>13.02</v>
      </c>
      <c r="D2325">
        <f t="shared" si="288"/>
        <v>2</v>
      </c>
      <c r="E2325" s="1">
        <f t="shared" si="289"/>
        <v>42066</v>
      </c>
      <c r="F2325" s="1">
        <f t="shared" si="290"/>
        <v>42065</v>
      </c>
      <c r="G2325" s="1">
        <f t="shared" si="291"/>
        <v>42064</v>
      </c>
      <c r="H2325" s="1">
        <f t="shared" si="292"/>
        <v>42063</v>
      </c>
      <c r="I2325" s="2">
        <f>IF(SUMIFS($B$2:$B$3564,$A$2:$A$3564,"="&amp;E2325)=0,IF(SUMIFS($B$2:$B$3564,$A$2:$A$3564,"="&amp;F2325)=0,IF(SUMIFS($B$2:$B$3564,$A$2:$A$3564,"="&amp;G2325)=0,SUMIFS($B$2:$B$3564,$A$2:$A$3564,"="&amp;H2325),SUMIFS($B$2:$B$3564,$A$2:$A$3564,"="&amp;G2325)),SUMIFS($B$2:$B$3564,$A$2:$A$3564,"="&amp;F2325)),SUMIFS($B$2:$B$3564,$A$2:$A$3564,"="&amp;E2325))</f>
        <v>13.45</v>
      </c>
      <c r="K2325" s="2">
        <f>SUMIFS($J$2:$J$3564,$A$2:$A$3564,"&gt;"&amp;E2325,$A$2:$A$3564,"&lt;="&amp;A2325)</f>
        <v>0</v>
      </c>
      <c r="L2325" s="2">
        <f t="shared" si="293"/>
        <v>0</v>
      </c>
      <c r="M2325" s="2">
        <f t="shared" si="294"/>
        <v>1</v>
      </c>
      <c r="N2325">
        <f t="shared" si="295"/>
        <v>-3.2492469267424875</v>
      </c>
    </row>
    <row r="2326" spans="1:14" x14ac:dyDescent="0.3">
      <c r="A2326" s="1">
        <v>42074</v>
      </c>
      <c r="B2326">
        <v>13.14</v>
      </c>
      <c r="D2326">
        <f t="shared" si="288"/>
        <v>3</v>
      </c>
      <c r="E2326" s="1">
        <f t="shared" si="289"/>
        <v>42067</v>
      </c>
      <c r="F2326" s="1">
        <f t="shared" si="290"/>
        <v>42066</v>
      </c>
      <c r="G2326" s="1">
        <f t="shared" si="291"/>
        <v>42065</v>
      </c>
      <c r="H2326" s="1">
        <f t="shared" si="292"/>
        <v>42064</v>
      </c>
      <c r="I2326" s="2">
        <f>IF(SUMIFS($B$2:$B$3564,$A$2:$A$3564,"="&amp;E2326)=0,IF(SUMIFS($B$2:$B$3564,$A$2:$A$3564,"="&amp;F2326)=0,IF(SUMIFS($B$2:$B$3564,$A$2:$A$3564,"="&amp;G2326)=0,SUMIFS($B$2:$B$3564,$A$2:$A$3564,"="&amp;H2326),SUMIFS($B$2:$B$3564,$A$2:$A$3564,"="&amp;G2326)),SUMIFS($B$2:$B$3564,$A$2:$A$3564,"="&amp;F2326)),SUMIFS($B$2:$B$3564,$A$2:$A$3564,"="&amp;E2326))</f>
        <v>13.34</v>
      </c>
      <c r="K2326" s="2">
        <f>SUMIFS($J$2:$J$3564,$A$2:$A$3564,"&gt;"&amp;E2326,$A$2:$A$3564,"&lt;="&amp;A2326)</f>
        <v>0</v>
      </c>
      <c r="L2326" s="2">
        <f t="shared" si="293"/>
        <v>0</v>
      </c>
      <c r="M2326" s="2">
        <f t="shared" si="294"/>
        <v>1</v>
      </c>
      <c r="N2326">
        <f t="shared" si="295"/>
        <v>-1.5106027431013154</v>
      </c>
    </row>
    <row r="2327" spans="1:14" x14ac:dyDescent="0.3">
      <c r="A2327" s="1">
        <v>42075</v>
      </c>
      <c r="B2327">
        <v>13.21</v>
      </c>
      <c r="D2327">
        <f t="shared" si="288"/>
        <v>4</v>
      </c>
      <c r="E2327" s="1">
        <f t="shared" si="289"/>
        <v>42068</v>
      </c>
      <c r="F2327" s="1">
        <f t="shared" si="290"/>
        <v>42067</v>
      </c>
      <c r="G2327" s="1">
        <f t="shared" si="291"/>
        <v>42066</v>
      </c>
      <c r="H2327" s="1">
        <f t="shared" si="292"/>
        <v>42065</v>
      </c>
      <c r="I2327" s="2">
        <f>IF(SUMIFS($B$2:$B$3564,$A$2:$A$3564,"="&amp;E2327)=0,IF(SUMIFS($B$2:$B$3564,$A$2:$A$3564,"="&amp;F2327)=0,IF(SUMIFS($B$2:$B$3564,$A$2:$A$3564,"="&amp;G2327)=0,SUMIFS($B$2:$B$3564,$A$2:$A$3564,"="&amp;H2327),SUMIFS($B$2:$B$3564,$A$2:$A$3564,"="&amp;G2327)),SUMIFS($B$2:$B$3564,$A$2:$A$3564,"="&amp;F2327)),SUMIFS($B$2:$B$3564,$A$2:$A$3564,"="&amp;E2327))</f>
        <v>13.44</v>
      </c>
      <c r="K2327" s="2">
        <f>SUMIFS($J$2:$J$3564,$A$2:$A$3564,"&gt;"&amp;E2327,$A$2:$A$3564,"&lt;="&amp;A2327)</f>
        <v>0</v>
      </c>
      <c r="L2327" s="2">
        <f t="shared" si="293"/>
        <v>0</v>
      </c>
      <c r="M2327" s="2">
        <f t="shared" si="294"/>
        <v>1</v>
      </c>
      <c r="N2327">
        <f t="shared" si="295"/>
        <v>-1.7261216560769417</v>
      </c>
    </row>
    <row r="2328" spans="1:14" x14ac:dyDescent="0.3">
      <c r="A2328" s="1">
        <v>42076</v>
      </c>
      <c r="B2328">
        <v>12.7</v>
      </c>
      <c r="D2328">
        <f t="shared" si="288"/>
        <v>5</v>
      </c>
      <c r="E2328" s="1">
        <f t="shared" si="289"/>
        <v>42069</v>
      </c>
      <c r="F2328" s="1">
        <f t="shared" si="290"/>
        <v>42068</v>
      </c>
      <c r="G2328" s="1">
        <f t="shared" si="291"/>
        <v>42067</v>
      </c>
      <c r="H2328" s="1">
        <f t="shared" si="292"/>
        <v>42066</v>
      </c>
      <c r="I2328" s="2">
        <f>IF(SUMIFS($B$2:$B$3564,$A$2:$A$3564,"="&amp;E2328)=0,IF(SUMIFS($B$2:$B$3564,$A$2:$A$3564,"="&amp;F2328)=0,IF(SUMIFS($B$2:$B$3564,$A$2:$A$3564,"="&amp;G2328)=0,SUMIFS($B$2:$B$3564,$A$2:$A$3564,"="&amp;H2328),SUMIFS($B$2:$B$3564,$A$2:$A$3564,"="&amp;G2328)),SUMIFS($B$2:$B$3564,$A$2:$A$3564,"="&amp;F2328)),SUMIFS($B$2:$B$3564,$A$2:$A$3564,"="&amp;E2328))</f>
        <v>13.44</v>
      </c>
      <c r="K2328" s="2">
        <f>SUMIFS($J$2:$J$3564,$A$2:$A$3564,"&gt;"&amp;E2328,$A$2:$A$3564,"&lt;="&amp;A2328)</f>
        <v>0</v>
      </c>
      <c r="L2328" s="2">
        <f t="shared" si="293"/>
        <v>0</v>
      </c>
      <c r="M2328" s="2">
        <f t="shared" si="294"/>
        <v>1</v>
      </c>
      <c r="N2328">
        <f t="shared" si="295"/>
        <v>-5.6633341630457927</v>
      </c>
    </row>
    <row r="2329" spans="1:14" x14ac:dyDescent="0.3">
      <c r="A2329" s="1">
        <v>42079</v>
      </c>
      <c r="B2329">
        <v>12.9</v>
      </c>
      <c r="D2329">
        <f t="shared" si="288"/>
        <v>1</v>
      </c>
      <c r="E2329" s="1">
        <f t="shared" si="289"/>
        <v>42072</v>
      </c>
      <c r="F2329" s="1">
        <f t="shared" si="290"/>
        <v>42071</v>
      </c>
      <c r="G2329" s="1">
        <f t="shared" si="291"/>
        <v>42070</v>
      </c>
      <c r="H2329" s="1">
        <f t="shared" si="292"/>
        <v>42069</v>
      </c>
      <c r="I2329" s="2">
        <f>IF(SUMIFS($B$2:$B$3564,$A$2:$A$3564,"="&amp;E2329)=0,IF(SUMIFS($B$2:$B$3564,$A$2:$A$3564,"="&amp;F2329)=0,IF(SUMIFS($B$2:$B$3564,$A$2:$A$3564,"="&amp;G2329)=0,SUMIFS($B$2:$B$3564,$A$2:$A$3564,"="&amp;H2329),SUMIFS($B$2:$B$3564,$A$2:$A$3564,"="&amp;G2329)),SUMIFS($B$2:$B$3564,$A$2:$A$3564,"="&amp;F2329)),SUMIFS($B$2:$B$3564,$A$2:$A$3564,"="&amp;E2329))</f>
        <v>13.27</v>
      </c>
      <c r="K2329" s="2">
        <f>SUMIFS($J$2:$J$3564,$A$2:$A$3564,"&gt;"&amp;E2329,$A$2:$A$3564,"&lt;="&amp;A2329)</f>
        <v>0</v>
      </c>
      <c r="L2329" s="2">
        <f t="shared" si="293"/>
        <v>0</v>
      </c>
      <c r="M2329" s="2">
        <f t="shared" si="294"/>
        <v>1</v>
      </c>
      <c r="N2329">
        <f t="shared" si="295"/>
        <v>-2.8278536976489623</v>
      </c>
    </row>
    <row r="2330" spans="1:14" x14ac:dyDescent="0.3">
      <c r="A2330" s="1">
        <v>42080</v>
      </c>
      <c r="B2330">
        <v>12.82</v>
      </c>
      <c r="D2330">
        <f t="shared" si="288"/>
        <v>2</v>
      </c>
      <c r="E2330" s="1">
        <f t="shared" si="289"/>
        <v>42073</v>
      </c>
      <c r="F2330" s="1">
        <f t="shared" si="290"/>
        <v>42072</v>
      </c>
      <c r="G2330" s="1">
        <f t="shared" si="291"/>
        <v>42071</v>
      </c>
      <c r="H2330" s="1">
        <f t="shared" si="292"/>
        <v>42070</v>
      </c>
      <c r="I2330" s="2">
        <f>IF(SUMIFS($B$2:$B$3564,$A$2:$A$3564,"="&amp;E2330)=0,IF(SUMIFS($B$2:$B$3564,$A$2:$A$3564,"="&amp;F2330)=0,IF(SUMIFS($B$2:$B$3564,$A$2:$A$3564,"="&amp;G2330)=0,SUMIFS($B$2:$B$3564,$A$2:$A$3564,"="&amp;H2330),SUMIFS($B$2:$B$3564,$A$2:$A$3564,"="&amp;G2330)),SUMIFS($B$2:$B$3564,$A$2:$A$3564,"="&amp;F2330)),SUMIFS($B$2:$B$3564,$A$2:$A$3564,"="&amp;E2330))</f>
        <v>13.02</v>
      </c>
      <c r="K2330" s="2">
        <f>SUMIFS($J$2:$J$3564,$A$2:$A$3564,"&gt;"&amp;E2330,$A$2:$A$3564,"&lt;="&amp;A2330)</f>
        <v>0</v>
      </c>
      <c r="L2330" s="2">
        <f t="shared" si="293"/>
        <v>0</v>
      </c>
      <c r="M2330" s="2">
        <f t="shared" si="294"/>
        <v>1</v>
      </c>
      <c r="N2330">
        <f t="shared" si="295"/>
        <v>-1.5480185287899173</v>
      </c>
    </row>
    <row r="2331" spans="1:14" x14ac:dyDescent="0.3">
      <c r="A2331" s="1">
        <v>42081</v>
      </c>
      <c r="B2331">
        <v>12.73</v>
      </c>
      <c r="D2331">
        <f t="shared" si="288"/>
        <v>3</v>
      </c>
      <c r="E2331" s="1">
        <f t="shared" si="289"/>
        <v>42074</v>
      </c>
      <c r="F2331" s="1">
        <f t="shared" si="290"/>
        <v>42073</v>
      </c>
      <c r="G2331" s="1">
        <f t="shared" si="291"/>
        <v>42072</v>
      </c>
      <c r="H2331" s="1">
        <f t="shared" si="292"/>
        <v>42071</v>
      </c>
      <c r="I2331" s="2">
        <f>IF(SUMIFS($B$2:$B$3564,$A$2:$A$3564,"="&amp;E2331)=0,IF(SUMIFS($B$2:$B$3564,$A$2:$A$3564,"="&amp;F2331)=0,IF(SUMIFS($B$2:$B$3564,$A$2:$A$3564,"="&amp;G2331)=0,SUMIFS($B$2:$B$3564,$A$2:$A$3564,"="&amp;H2331),SUMIFS($B$2:$B$3564,$A$2:$A$3564,"="&amp;G2331)),SUMIFS($B$2:$B$3564,$A$2:$A$3564,"="&amp;F2331)),SUMIFS($B$2:$B$3564,$A$2:$A$3564,"="&amp;E2331))</f>
        <v>13.14</v>
      </c>
      <c r="K2331" s="2">
        <f>SUMIFS($J$2:$J$3564,$A$2:$A$3564,"&gt;"&amp;E2331,$A$2:$A$3564,"&lt;="&amp;A2331)</f>
        <v>0</v>
      </c>
      <c r="L2331" s="2">
        <f t="shared" si="293"/>
        <v>0</v>
      </c>
      <c r="M2331" s="2">
        <f t="shared" si="294"/>
        <v>1</v>
      </c>
      <c r="N2331">
        <f t="shared" si="295"/>
        <v>-3.1699600487149331</v>
      </c>
    </row>
    <row r="2332" spans="1:14" x14ac:dyDescent="0.3">
      <c r="A2332" s="1">
        <v>42082</v>
      </c>
      <c r="B2332">
        <v>12.62</v>
      </c>
      <c r="D2332">
        <f t="shared" si="288"/>
        <v>4</v>
      </c>
      <c r="E2332" s="1">
        <f t="shared" si="289"/>
        <v>42075</v>
      </c>
      <c r="F2332" s="1">
        <f t="shared" si="290"/>
        <v>42074</v>
      </c>
      <c r="G2332" s="1">
        <f t="shared" si="291"/>
        <v>42073</v>
      </c>
      <c r="H2332" s="1">
        <f t="shared" si="292"/>
        <v>42072</v>
      </c>
      <c r="I2332" s="2">
        <f>IF(SUMIFS($B$2:$B$3564,$A$2:$A$3564,"="&amp;E2332)=0,IF(SUMIFS($B$2:$B$3564,$A$2:$A$3564,"="&amp;F2332)=0,IF(SUMIFS($B$2:$B$3564,$A$2:$A$3564,"="&amp;G2332)=0,SUMIFS($B$2:$B$3564,$A$2:$A$3564,"="&amp;H2332),SUMIFS($B$2:$B$3564,$A$2:$A$3564,"="&amp;G2332)),SUMIFS($B$2:$B$3564,$A$2:$A$3564,"="&amp;F2332)),SUMIFS($B$2:$B$3564,$A$2:$A$3564,"="&amp;E2332))</f>
        <v>13.21</v>
      </c>
      <c r="K2332" s="2">
        <f>SUMIFS($J$2:$J$3564,$A$2:$A$3564,"&gt;"&amp;E2332,$A$2:$A$3564,"&lt;="&amp;A2332)</f>
        <v>0</v>
      </c>
      <c r="L2332" s="2">
        <f t="shared" si="293"/>
        <v>0</v>
      </c>
      <c r="M2332" s="2">
        <f t="shared" si="294"/>
        <v>1</v>
      </c>
      <c r="N2332">
        <f t="shared" si="295"/>
        <v>-4.5691261421167031</v>
      </c>
    </row>
    <row r="2333" spans="1:14" x14ac:dyDescent="0.3">
      <c r="A2333" s="1">
        <v>42083</v>
      </c>
      <c r="B2333">
        <v>12.68</v>
      </c>
      <c r="D2333">
        <f t="shared" si="288"/>
        <v>5</v>
      </c>
      <c r="E2333" s="1">
        <f t="shared" si="289"/>
        <v>42076</v>
      </c>
      <c r="F2333" s="1">
        <f t="shared" si="290"/>
        <v>42075</v>
      </c>
      <c r="G2333" s="1">
        <f t="shared" si="291"/>
        <v>42074</v>
      </c>
      <c r="H2333" s="1">
        <f t="shared" si="292"/>
        <v>42073</v>
      </c>
      <c r="I2333" s="2">
        <f>IF(SUMIFS($B$2:$B$3564,$A$2:$A$3564,"="&amp;E2333)=0,IF(SUMIFS($B$2:$B$3564,$A$2:$A$3564,"="&amp;F2333)=0,IF(SUMIFS($B$2:$B$3564,$A$2:$A$3564,"="&amp;G2333)=0,SUMIFS($B$2:$B$3564,$A$2:$A$3564,"="&amp;H2333),SUMIFS($B$2:$B$3564,$A$2:$A$3564,"="&amp;G2333)),SUMIFS($B$2:$B$3564,$A$2:$A$3564,"="&amp;F2333)),SUMIFS($B$2:$B$3564,$A$2:$A$3564,"="&amp;E2333))</f>
        <v>12.7</v>
      </c>
      <c r="K2333" s="2">
        <f>SUMIFS($J$2:$J$3564,$A$2:$A$3564,"&gt;"&amp;E2333,$A$2:$A$3564,"&lt;="&amp;A2333)</f>
        <v>0</v>
      </c>
      <c r="L2333" s="2">
        <f t="shared" si="293"/>
        <v>0</v>
      </c>
      <c r="M2333" s="2">
        <f t="shared" si="294"/>
        <v>1</v>
      </c>
      <c r="N2333">
        <f t="shared" si="295"/>
        <v>-0.15760444554656544</v>
      </c>
    </row>
    <row r="2334" spans="1:14" x14ac:dyDescent="0.3">
      <c r="A2334" s="1">
        <v>42086</v>
      </c>
      <c r="B2334">
        <v>12.74</v>
      </c>
      <c r="D2334">
        <f t="shared" si="288"/>
        <v>1</v>
      </c>
      <c r="E2334" s="1">
        <f t="shared" si="289"/>
        <v>42079</v>
      </c>
      <c r="F2334" s="1">
        <f t="shared" si="290"/>
        <v>42078</v>
      </c>
      <c r="G2334" s="1">
        <f t="shared" si="291"/>
        <v>42077</v>
      </c>
      <c r="H2334" s="1">
        <f t="shared" si="292"/>
        <v>42076</v>
      </c>
      <c r="I2334" s="2">
        <f>IF(SUMIFS($B$2:$B$3564,$A$2:$A$3564,"="&amp;E2334)=0,IF(SUMIFS($B$2:$B$3564,$A$2:$A$3564,"="&amp;F2334)=0,IF(SUMIFS($B$2:$B$3564,$A$2:$A$3564,"="&amp;G2334)=0,SUMIFS($B$2:$B$3564,$A$2:$A$3564,"="&amp;H2334),SUMIFS($B$2:$B$3564,$A$2:$A$3564,"="&amp;G2334)),SUMIFS($B$2:$B$3564,$A$2:$A$3564,"="&amp;F2334)),SUMIFS($B$2:$B$3564,$A$2:$A$3564,"="&amp;E2334))</f>
        <v>12.9</v>
      </c>
      <c r="K2334" s="2">
        <f>SUMIFS($J$2:$J$3564,$A$2:$A$3564,"&gt;"&amp;E2334,$A$2:$A$3564,"&lt;="&amp;A2334)</f>
        <v>0</v>
      </c>
      <c r="L2334" s="2">
        <f t="shared" si="293"/>
        <v>0</v>
      </c>
      <c r="M2334" s="2">
        <f t="shared" si="294"/>
        <v>1</v>
      </c>
      <c r="N2334">
        <f t="shared" si="295"/>
        <v>-1.2480661223609144</v>
      </c>
    </row>
    <row r="2335" spans="1:14" x14ac:dyDescent="0.3">
      <c r="A2335" s="1">
        <v>42087</v>
      </c>
      <c r="B2335">
        <v>12.45</v>
      </c>
      <c r="D2335">
        <f t="shared" si="288"/>
        <v>2</v>
      </c>
      <c r="E2335" s="1">
        <f t="shared" si="289"/>
        <v>42080</v>
      </c>
      <c r="F2335" s="1">
        <f t="shared" si="290"/>
        <v>42079</v>
      </c>
      <c r="G2335" s="1">
        <f t="shared" si="291"/>
        <v>42078</v>
      </c>
      <c r="H2335" s="1">
        <f t="shared" si="292"/>
        <v>42077</v>
      </c>
      <c r="I2335" s="2">
        <f>IF(SUMIFS($B$2:$B$3564,$A$2:$A$3564,"="&amp;E2335)=0,IF(SUMIFS($B$2:$B$3564,$A$2:$A$3564,"="&amp;F2335)=0,IF(SUMIFS($B$2:$B$3564,$A$2:$A$3564,"="&amp;G2335)=0,SUMIFS($B$2:$B$3564,$A$2:$A$3564,"="&amp;H2335),SUMIFS($B$2:$B$3564,$A$2:$A$3564,"="&amp;G2335)),SUMIFS($B$2:$B$3564,$A$2:$A$3564,"="&amp;F2335)),SUMIFS($B$2:$B$3564,$A$2:$A$3564,"="&amp;E2335))</f>
        <v>12.82</v>
      </c>
      <c r="K2335" s="2">
        <f>SUMIFS($J$2:$J$3564,$A$2:$A$3564,"&gt;"&amp;E2335,$A$2:$A$3564,"&lt;="&amp;A2335)</f>
        <v>0</v>
      </c>
      <c r="L2335" s="2">
        <f t="shared" si="293"/>
        <v>0</v>
      </c>
      <c r="M2335" s="2">
        <f t="shared" si="294"/>
        <v>1</v>
      </c>
      <c r="N2335">
        <f t="shared" si="295"/>
        <v>-2.9285828581807385</v>
      </c>
    </row>
    <row r="2336" spans="1:14" x14ac:dyDescent="0.3">
      <c r="A2336" s="1">
        <v>42088</v>
      </c>
      <c r="B2336">
        <v>12.52</v>
      </c>
      <c r="D2336">
        <f t="shared" si="288"/>
        <v>3</v>
      </c>
      <c r="E2336" s="1">
        <f t="shared" si="289"/>
        <v>42081</v>
      </c>
      <c r="F2336" s="1">
        <f t="shared" si="290"/>
        <v>42080</v>
      </c>
      <c r="G2336" s="1">
        <f t="shared" si="291"/>
        <v>42079</v>
      </c>
      <c r="H2336" s="1">
        <f t="shared" si="292"/>
        <v>42078</v>
      </c>
      <c r="I2336" s="2">
        <f>IF(SUMIFS($B$2:$B$3564,$A$2:$A$3564,"="&amp;E2336)=0,IF(SUMIFS($B$2:$B$3564,$A$2:$A$3564,"="&amp;F2336)=0,IF(SUMIFS($B$2:$B$3564,$A$2:$A$3564,"="&amp;G2336)=0,SUMIFS($B$2:$B$3564,$A$2:$A$3564,"="&amp;H2336),SUMIFS($B$2:$B$3564,$A$2:$A$3564,"="&amp;G2336)),SUMIFS($B$2:$B$3564,$A$2:$A$3564,"="&amp;F2336)),SUMIFS($B$2:$B$3564,$A$2:$A$3564,"="&amp;E2336))</f>
        <v>12.73</v>
      </c>
      <c r="K2336" s="2">
        <f>SUMIFS($J$2:$J$3564,$A$2:$A$3564,"&gt;"&amp;E2336,$A$2:$A$3564,"&lt;="&amp;A2336)</f>
        <v>0</v>
      </c>
      <c r="L2336" s="2">
        <f t="shared" si="293"/>
        <v>0</v>
      </c>
      <c r="M2336" s="2">
        <f t="shared" si="294"/>
        <v>1</v>
      </c>
      <c r="N2336">
        <f t="shared" si="295"/>
        <v>-1.6634046897362782</v>
      </c>
    </row>
    <row r="2337" spans="1:14" x14ac:dyDescent="0.3">
      <c r="A2337" s="1">
        <v>42089</v>
      </c>
      <c r="B2337">
        <v>12.34</v>
      </c>
      <c r="D2337">
        <f t="shared" si="288"/>
        <v>4</v>
      </c>
      <c r="E2337" s="1">
        <f t="shared" si="289"/>
        <v>42082</v>
      </c>
      <c r="F2337" s="1">
        <f t="shared" si="290"/>
        <v>42081</v>
      </c>
      <c r="G2337" s="1">
        <f t="shared" si="291"/>
        <v>42080</v>
      </c>
      <c r="H2337" s="1">
        <f t="shared" si="292"/>
        <v>42079</v>
      </c>
      <c r="I2337" s="2">
        <f>IF(SUMIFS($B$2:$B$3564,$A$2:$A$3564,"="&amp;E2337)=0,IF(SUMIFS($B$2:$B$3564,$A$2:$A$3564,"="&amp;F2337)=0,IF(SUMIFS($B$2:$B$3564,$A$2:$A$3564,"="&amp;G2337)=0,SUMIFS($B$2:$B$3564,$A$2:$A$3564,"="&amp;H2337),SUMIFS($B$2:$B$3564,$A$2:$A$3564,"="&amp;G2337)),SUMIFS($B$2:$B$3564,$A$2:$A$3564,"="&amp;F2337)),SUMIFS($B$2:$B$3564,$A$2:$A$3564,"="&amp;E2337))</f>
        <v>12.62</v>
      </c>
      <c r="K2337" s="2">
        <f>SUMIFS($J$2:$J$3564,$A$2:$A$3564,"&gt;"&amp;E2337,$A$2:$A$3564,"&lt;="&amp;A2337)</f>
        <v>0</v>
      </c>
      <c r="L2337" s="2">
        <f t="shared" si="293"/>
        <v>0</v>
      </c>
      <c r="M2337" s="2">
        <f t="shared" si="294"/>
        <v>1</v>
      </c>
      <c r="N2337">
        <f t="shared" si="295"/>
        <v>-2.2436838635825263</v>
      </c>
    </row>
    <row r="2338" spans="1:14" x14ac:dyDescent="0.3">
      <c r="A2338" s="1">
        <v>42090</v>
      </c>
      <c r="B2338">
        <v>12.13</v>
      </c>
      <c r="D2338">
        <f t="shared" si="288"/>
        <v>5</v>
      </c>
      <c r="E2338" s="1">
        <f t="shared" si="289"/>
        <v>42083</v>
      </c>
      <c r="F2338" s="1">
        <f t="shared" si="290"/>
        <v>42082</v>
      </c>
      <c r="G2338" s="1">
        <f t="shared" si="291"/>
        <v>42081</v>
      </c>
      <c r="H2338" s="1">
        <f t="shared" si="292"/>
        <v>42080</v>
      </c>
      <c r="I2338" s="2">
        <f>IF(SUMIFS($B$2:$B$3564,$A$2:$A$3564,"="&amp;E2338)=0,IF(SUMIFS($B$2:$B$3564,$A$2:$A$3564,"="&amp;F2338)=0,IF(SUMIFS($B$2:$B$3564,$A$2:$A$3564,"="&amp;G2338)=0,SUMIFS($B$2:$B$3564,$A$2:$A$3564,"="&amp;H2338),SUMIFS($B$2:$B$3564,$A$2:$A$3564,"="&amp;G2338)),SUMIFS($B$2:$B$3564,$A$2:$A$3564,"="&amp;F2338)),SUMIFS($B$2:$B$3564,$A$2:$A$3564,"="&amp;E2338))</f>
        <v>12.68</v>
      </c>
      <c r="K2338" s="2">
        <f>SUMIFS($J$2:$J$3564,$A$2:$A$3564,"&gt;"&amp;E2338,$A$2:$A$3564,"&lt;="&amp;A2338)</f>
        <v>0</v>
      </c>
      <c r="L2338" s="2">
        <f t="shared" si="293"/>
        <v>0</v>
      </c>
      <c r="M2338" s="2">
        <f t="shared" si="294"/>
        <v>1</v>
      </c>
      <c r="N2338">
        <f t="shared" si="295"/>
        <v>-4.434422605312105</v>
      </c>
    </row>
    <row r="2339" spans="1:14" x14ac:dyDescent="0.3">
      <c r="A2339" s="1">
        <v>42093</v>
      </c>
      <c r="B2339">
        <v>11.99</v>
      </c>
      <c r="D2339">
        <f t="shared" si="288"/>
        <v>1</v>
      </c>
      <c r="E2339" s="1">
        <f t="shared" si="289"/>
        <v>42086</v>
      </c>
      <c r="F2339" s="1">
        <f t="shared" si="290"/>
        <v>42085</v>
      </c>
      <c r="G2339" s="1">
        <f t="shared" si="291"/>
        <v>42084</v>
      </c>
      <c r="H2339" s="1">
        <f t="shared" si="292"/>
        <v>42083</v>
      </c>
      <c r="I2339" s="2">
        <f>IF(SUMIFS($B$2:$B$3564,$A$2:$A$3564,"="&amp;E2339)=0,IF(SUMIFS($B$2:$B$3564,$A$2:$A$3564,"="&amp;F2339)=0,IF(SUMIFS($B$2:$B$3564,$A$2:$A$3564,"="&amp;G2339)=0,SUMIFS($B$2:$B$3564,$A$2:$A$3564,"="&amp;H2339),SUMIFS($B$2:$B$3564,$A$2:$A$3564,"="&amp;G2339)),SUMIFS($B$2:$B$3564,$A$2:$A$3564,"="&amp;F2339)),SUMIFS($B$2:$B$3564,$A$2:$A$3564,"="&amp;E2339))</f>
        <v>12.74</v>
      </c>
      <c r="K2339" s="2">
        <f>SUMIFS($J$2:$J$3564,$A$2:$A$3564,"&gt;"&amp;E2339,$A$2:$A$3564,"&lt;="&amp;A2339)</f>
        <v>0</v>
      </c>
      <c r="L2339" s="2">
        <f t="shared" si="293"/>
        <v>0</v>
      </c>
      <c r="M2339" s="2">
        <f t="shared" si="294"/>
        <v>1</v>
      </c>
      <c r="N2339">
        <f t="shared" si="295"/>
        <v>-6.0673681104594408</v>
      </c>
    </row>
    <row r="2340" spans="1:14" x14ac:dyDescent="0.3">
      <c r="A2340" s="1">
        <v>42094</v>
      </c>
      <c r="B2340">
        <v>11.93</v>
      </c>
      <c r="D2340">
        <f t="shared" si="288"/>
        <v>2</v>
      </c>
      <c r="E2340" s="1">
        <f t="shared" si="289"/>
        <v>42087</v>
      </c>
      <c r="F2340" s="1">
        <f t="shared" si="290"/>
        <v>42086</v>
      </c>
      <c r="G2340" s="1">
        <f t="shared" si="291"/>
        <v>42085</v>
      </c>
      <c r="H2340" s="1">
        <f t="shared" si="292"/>
        <v>42084</v>
      </c>
      <c r="I2340" s="2">
        <f>IF(SUMIFS($B$2:$B$3564,$A$2:$A$3564,"="&amp;E2340)=0,IF(SUMIFS($B$2:$B$3564,$A$2:$A$3564,"="&amp;F2340)=0,IF(SUMIFS($B$2:$B$3564,$A$2:$A$3564,"="&amp;G2340)=0,SUMIFS($B$2:$B$3564,$A$2:$A$3564,"="&amp;H2340),SUMIFS($B$2:$B$3564,$A$2:$A$3564,"="&amp;G2340)),SUMIFS($B$2:$B$3564,$A$2:$A$3564,"="&amp;F2340)),SUMIFS($B$2:$B$3564,$A$2:$A$3564,"="&amp;E2340))</f>
        <v>12.45</v>
      </c>
      <c r="K2340" s="2">
        <f>SUMIFS($J$2:$J$3564,$A$2:$A$3564,"&gt;"&amp;E2340,$A$2:$A$3564,"&lt;="&amp;A2340)</f>
        <v>0</v>
      </c>
      <c r="L2340" s="2">
        <f t="shared" si="293"/>
        <v>0</v>
      </c>
      <c r="M2340" s="2">
        <f t="shared" si="294"/>
        <v>1</v>
      </c>
      <c r="N2340">
        <f t="shared" si="295"/>
        <v>-4.2664386800891796</v>
      </c>
    </row>
    <row r="2341" spans="1:14" x14ac:dyDescent="0.3">
      <c r="A2341" s="1">
        <v>42095</v>
      </c>
      <c r="B2341">
        <v>12.32</v>
      </c>
      <c r="D2341">
        <f t="shared" si="288"/>
        <v>3</v>
      </c>
      <c r="E2341" s="1">
        <f t="shared" si="289"/>
        <v>42088</v>
      </c>
      <c r="F2341" s="1">
        <f t="shared" si="290"/>
        <v>42087</v>
      </c>
      <c r="G2341" s="1">
        <f t="shared" si="291"/>
        <v>42086</v>
      </c>
      <c r="H2341" s="1">
        <f t="shared" si="292"/>
        <v>42085</v>
      </c>
      <c r="I2341" s="2">
        <f>IF(SUMIFS($B$2:$B$3564,$A$2:$A$3564,"="&amp;E2341)=0,IF(SUMIFS($B$2:$B$3564,$A$2:$A$3564,"="&amp;F2341)=0,IF(SUMIFS($B$2:$B$3564,$A$2:$A$3564,"="&amp;G2341)=0,SUMIFS($B$2:$B$3564,$A$2:$A$3564,"="&amp;H2341),SUMIFS($B$2:$B$3564,$A$2:$A$3564,"="&amp;G2341)),SUMIFS($B$2:$B$3564,$A$2:$A$3564,"="&amp;F2341)),SUMIFS($B$2:$B$3564,$A$2:$A$3564,"="&amp;E2341))</f>
        <v>12.52</v>
      </c>
      <c r="K2341" s="2">
        <f>SUMIFS($J$2:$J$3564,$A$2:$A$3564,"&gt;"&amp;E2341,$A$2:$A$3564,"&lt;="&amp;A2341)</f>
        <v>0</v>
      </c>
      <c r="L2341" s="2">
        <f t="shared" si="293"/>
        <v>0</v>
      </c>
      <c r="M2341" s="2">
        <f t="shared" si="294"/>
        <v>1</v>
      </c>
      <c r="N2341">
        <f t="shared" si="295"/>
        <v>-1.6103407566578736</v>
      </c>
    </row>
    <row r="2342" spans="1:14" x14ac:dyDescent="0.3">
      <c r="A2342" s="1">
        <v>42096</v>
      </c>
      <c r="B2342">
        <v>12.74</v>
      </c>
      <c r="D2342">
        <f t="shared" si="288"/>
        <v>4</v>
      </c>
      <c r="E2342" s="1">
        <f t="shared" si="289"/>
        <v>42089</v>
      </c>
      <c r="F2342" s="1">
        <f t="shared" si="290"/>
        <v>42088</v>
      </c>
      <c r="G2342" s="1">
        <f t="shared" si="291"/>
        <v>42087</v>
      </c>
      <c r="H2342" s="1">
        <f t="shared" si="292"/>
        <v>42086</v>
      </c>
      <c r="I2342" s="2">
        <f>IF(SUMIFS($B$2:$B$3564,$A$2:$A$3564,"="&amp;E2342)=0,IF(SUMIFS($B$2:$B$3564,$A$2:$A$3564,"="&amp;F2342)=0,IF(SUMIFS($B$2:$B$3564,$A$2:$A$3564,"="&amp;G2342)=0,SUMIFS($B$2:$B$3564,$A$2:$A$3564,"="&amp;H2342),SUMIFS($B$2:$B$3564,$A$2:$A$3564,"="&amp;G2342)),SUMIFS($B$2:$B$3564,$A$2:$A$3564,"="&amp;F2342)),SUMIFS($B$2:$B$3564,$A$2:$A$3564,"="&amp;E2342))</f>
        <v>12.34</v>
      </c>
      <c r="K2342" s="2">
        <f>SUMIFS($J$2:$J$3564,$A$2:$A$3564,"&gt;"&amp;E2342,$A$2:$A$3564,"&lt;="&amp;A2342)</f>
        <v>0</v>
      </c>
      <c r="L2342" s="2">
        <f t="shared" si="293"/>
        <v>0</v>
      </c>
      <c r="M2342" s="2">
        <f t="shared" si="294"/>
        <v>1</v>
      </c>
      <c r="N2342">
        <f t="shared" si="295"/>
        <v>3.1900631666775459</v>
      </c>
    </row>
    <row r="2343" spans="1:14" x14ac:dyDescent="0.3">
      <c r="A2343" s="1">
        <v>42100</v>
      </c>
      <c r="B2343">
        <v>12.54</v>
      </c>
      <c r="D2343">
        <f t="shared" si="288"/>
        <v>1</v>
      </c>
      <c r="E2343" s="1">
        <f t="shared" si="289"/>
        <v>42093</v>
      </c>
      <c r="F2343" s="1">
        <f t="shared" si="290"/>
        <v>42092</v>
      </c>
      <c r="G2343" s="1">
        <f t="shared" si="291"/>
        <v>42091</v>
      </c>
      <c r="H2343" s="1">
        <f t="shared" si="292"/>
        <v>42090</v>
      </c>
      <c r="I2343" s="2">
        <f>IF(SUMIFS($B$2:$B$3564,$A$2:$A$3564,"="&amp;E2343)=0,IF(SUMIFS($B$2:$B$3564,$A$2:$A$3564,"="&amp;F2343)=0,IF(SUMIFS($B$2:$B$3564,$A$2:$A$3564,"="&amp;G2343)=0,SUMIFS($B$2:$B$3564,$A$2:$A$3564,"="&amp;H2343),SUMIFS($B$2:$B$3564,$A$2:$A$3564,"="&amp;G2343)),SUMIFS($B$2:$B$3564,$A$2:$A$3564,"="&amp;F2343)),SUMIFS($B$2:$B$3564,$A$2:$A$3564,"="&amp;E2343))</f>
        <v>11.99</v>
      </c>
      <c r="K2343" s="2">
        <f>SUMIFS($J$2:$J$3564,$A$2:$A$3564,"&gt;"&amp;E2343,$A$2:$A$3564,"&lt;="&amp;A2343)</f>
        <v>0</v>
      </c>
      <c r="L2343" s="2">
        <f t="shared" si="293"/>
        <v>0</v>
      </c>
      <c r="M2343" s="2">
        <f t="shared" si="294"/>
        <v>1</v>
      </c>
      <c r="N2343">
        <f t="shared" si="295"/>
        <v>4.4850566165351715</v>
      </c>
    </row>
    <row r="2344" spans="1:14" x14ac:dyDescent="0.3">
      <c r="A2344" s="1">
        <v>42101</v>
      </c>
      <c r="B2344">
        <v>12.77</v>
      </c>
      <c r="D2344">
        <f t="shared" si="288"/>
        <v>2</v>
      </c>
      <c r="E2344" s="1">
        <f t="shared" si="289"/>
        <v>42094</v>
      </c>
      <c r="F2344" s="1">
        <f t="shared" si="290"/>
        <v>42093</v>
      </c>
      <c r="G2344" s="1">
        <f t="shared" si="291"/>
        <v>42092</v>
      </c>
      <c r="H2344" s="1">
        <f t="shared" si="292"/>
        <v>42091</v>
      </c>
      <c r="I2344" s="2">
        <f>IF(SUMIFS($B$2:$B$3564,$A$2:$A$3564,"="&amp;E2344)=0,IF(SUMIFS($B$2:$B$3564,$A$2:$A$3564,"="&amp;F2344)=0,IF(SUMIFS($B$2:$B$3564,$A$2:$A$3564,"="&amp;G2344)=0,SUMIFS($B$2:$B$3564,$A$2:$A$3564,"="&amp;H2344),SUMIFS($B$2:$B$3564,$A$2:$A$3564,"="&amp;G2344)),SUMIFS($B$2:$B$3564,$A$2:$A$3564,"="&amp;F2344)),SUMIFS($B$2:$B$3564,$A$2:$A$3564,"="&amp;E2344))</f>
        <v>11.93</v>
      </c>
      <c r="K2344" s="2">
        <f>SUMIFS($J$2:$J$3564,$A$2:$A$3564,"&gt;"&amp;E2344,$A$2:$A$3564,"&lt;="&amp;A2344)</f>
        <v>0</v>
      </c>
      <c r="L2344" s="2">
        <f t="shared" si="293"/>
        <v>0</v>
      </c>
      <c r="M2344" s="2">
        <f t="shared" si="294"/>
        <v>1</v>
      </c>
      <c r="N2344">
        <f t="shared" si="295"/>
        <v>6.804243393462313</v>
      </c>
    </row>
    <row r="2345" spans="1:14" x14ac:dyDescent="0.3">
      <c r="A2345" s="1">
        <v>42102</v>
      </c>
      <c r="B2345">
        <v>12.97</v>
      </c>
      <c r="D2345">
        <f t="shared" si="288"/>
        <v>3</v>
      </c>
      <c r="E2345" s="1">
        <f t="shared" si="289"/>
        <v>42095</v>
      </c>
      <c r="F2345" s="1">
        <f t="shared" si="290"/>
        <v>42094</v>
      </c>
      <c r="G2345" s="1">
        <f t="shared" si="291"/>
        <v>42093</v>
      </c>
      <c r="H2345" s="1">
        <f t="shared" si="292"/>
        <v>42092</v>
      </c>
      <c r="I2345" s="2">
        <f>IF(SUMIFS($B$2:$B$3564,$A$2:$A$3564,"="&amp;E2345)=0,IF(SUMIFS($B$2:$B$3564,$A$2:$A$3564,"="&amp;F2345)=0,IF(SUMIFS($B$2:$B$3564,$A$2:$A$3564,"="&amp;G2345)=0,SUMIFS($B$2:$B$3564,$A$2:$A$3564,"="&amp;H2345),SUMIFS($B$2:$B$3564,$A$2:$A$3564,"="&amp;G2345)),SUMIFS($B$2:$B$3564,$A$2:$A$3564,"="&amp;F2345)),SUMIFS($B$2:$B$3564,$A$2:$A$3564,"="&amp;E2345))</f>
        <v>12.32</v>
      </c>
      <c r="K2345" s="2">
        <f>SUMIFS($J$2:$J$3564,$A$2:$A$3564,"&gt;"&amp;E2345,$A$2:$A$3564,"&lt;="&amp;A2345)</f>
        <v>0</v>
      </c>
      <c r="L2345" s="2">
        <f t="shared" si="293"/>
        <v>0</v>
      </c>
      <c r="M2345" s="2">
        <f t="shared" si="294"/>
        <v>1</v>
      </c>
      <c r="N2345">
        <f t="shared" si="295"/>
        <v>5.1415040222978918</v>
      </c>
    </row>
    <row r="2346" spans="1:14" x14ac:dyDescent="0.3">
      <c r="A2346" s="1">
        <v>42103</v>
      </c>
      <c r="B2346">
        <v>12.8</v>
      </c>
      <c r="C2346">
        <v>12.75</v>
      </c>
      <c r="D2346">
        <f t="shared" si="288"/>
        <v>4</v>
      </c>
      <c r="E2346" s="1">
        <f t="shared" si="289"/>
        <v>42096</v>
      </c>
      <c r="F2346" s="1">
        <f t="shared" si="290"/>
        <v>42095</v>
      </c>
      <c r="G2346" s="1">
        <f t="shared" si="291"/>
        <v>42094</v>
      </c>
      <c r="H2346" s="1">
        <f t="shared" si="292"/>
        <v>42093</v>
      </c>
      <c r="I2346" s="2">
        <f>IF(SUMIFS($B$2:$B$3564,$A$2:$A$3564,"="&amp;E2346)=0,IF(SUMIFS($B$2:$B$3564,$A$2:$A$3564,"="&amp;F2346)=0,IF(SUMIFS($B$2:$B$3564,$A$2:$A$3564,"="&amp;G2346)=0,SUMIFS($B$2:$B$3564,$A$2:$A$3564,"="&amp;H2346),SUMIFS($B$2:$B$3564,$A$2:$A$3564,"="&amp;G2346)),SUMIFS($B$2:$B$3564,$A$2:$A$3564,"="&amp;F2346)),SUMIFS($B$2:$B$3564,$A$2:$A$3564,"="&amp;E2346))</f>
        <v>12.74</v>
      </c>
      <c r="K2346" s="2">
        <f>SUMIFS($J$2:$J$3564,$A$2:$A$3564,"&gt;"&amp;E2346,$A$2:$A$3564,"&lt;="&amp;A2346)</f>
        <v>0</v>
      </c>
      <c r="L2346" s="2">
        <f t="shared" si="293"/>
        <v>0</v>
      </c>
      <c r="M2346" s="2">
        <f t="shared" si="294"/>
        <v>1</v>
      </c>
      <c r="N2346">
        <f t="shared" si="295"/>
        <v>0.46985207815543356</v>
      </c>
    </row>
    <row r="2347" spans="1:14" x14ac:dyDescent="0.3">
      <c r="A2347" s="1">
        <v>42104</v>
      </c>
      <c r="B2347">
        <v>12.78</v>
      </c>
      <c r="D2347">
        <f t="shared" si="288"/>
        <v>5</v>
      </c>
      <c r="E2347" s="1">
        <f t="shared" si="289"/>
        <v>42097</v>
      </c>
      <c r="F2347" s="1">
        <f t="shared" si="290"/>
        <v>42096</v>
      </c>
      <c r="G2347" s="1">
        <f t="shared" si="291"/>
        <v>42095</v>
      </c>
      <c r="H2347" s="1">
        <f t="shared" si="292"/>
        <v>42094</v>
      </c>
      <c r="I2347" s="2">
        <f>IF(SUMIFS($B$2:$B$3564,$A$2:$A$3564,"="&amp;E2347)=0,IF(SUMIFS($B$2:$B$3564,$A$2:$A$3564,"="&amp;F2347)=0,IF(SUMIFS($B$2:$B$3564,$A$2:$A$3564,"="&amp;G2347)=0,SUMIFS($B$2:$B$3564,$A$2:$A$3564,"="&amp;H2347),SUMIFS($B$2:$B$3564,$A$2:$A$3564,"="&amp;G2347)),SUMIFS($B$2:$B$3564,$A$2:$A$3564,"="&amp;F2347)),SUMIFS($B$2:$B$3564,$A$2:$A$3564,"="&amp;E2347))</f>
        <v>12.74</v>
      </c>
      <c r="J2347">
        <v>12.75</v>
      </c>
      <c r="K2347" s="2">
        <f>SUMIFS($J$2:$J$3564,$A$2:$A$3564,"&gt;"&amp;E2347,$A$2:$A$3564,"&lt;="&amp;A2347)</f>
        <v>12.75</v>
      </c>
      <c r="L2347" s="2">
        <f t="shared" si="293"/>
        <v>12.8</v>
      </c>
      <c r="M2347" s="2">
        <f t="shared" si="294"/>
        <v>1.003921568627451</v>
      </c>
      <c r="N2347">
        <f t="shared" si="295"/>
        <v>0.70486981265077309</v>
      </c>
    </row>
    <row r="2348" spans="1:14" x14ac:dyDescent="0.3">
      <c r="A2348" s="1">
        <v>42107</v>
      </c>
      <c r="B2348">
        <v>12.85</v>
      </c>
      <c r="D2348">
        <f t="shared" si="288"/>
        <v>1</v>
      </c>
      <c r="E2348" s="1">
        <f t="shared" si="289"/>
        <v>42100</v>
      </c>
      <c r="F2348" s="1">
        <f t="shared" si="290"/>
        <v>42099</v>
      </c>
      <c r="G2348" s="1">
        <f t="shared" si="291"/>
        <v>42098</v>
      </c>
      <c r="H2348" s="1">
        <f t="shared" si="292"/>
        <v>42097</v>
      </c>
      <c r="I2348" s="2">
        <f>IF(SUMIFS($B$2:$B$3564,$A$2:$A$3564,"="&amp;E2348)=0,IF(SUMIFS($B$2:$B$3564,$A$2:$A$3564,"="&amp;F2348)=0,IF(SUMIFS($B$2:$B$3564,$A$2:$A$3564,"="&amp;G2348)=0,SUMIFS($B$2:$B$3564,$A$2:$A$3564,"="&amp;H2348),SUMIFS($B$2:$B$3564,$A$2:$A$3564,"="&amp;G2348)),SUMIFS($B$2:$B$3564,$A$2:$A$3564,"="&amp;F2348)),SUMIFS($B$2:$B$3564,$A$2:$A$3564,"="&amp;E2348))</f>
        <v>12.54</v>
      </c>
      <c r="K2348" s="2">
        <f>SUMIFS($J$2:$J$3564,$A$2:$A$3564,"&gt;"&amp;E2348,$A$2:$A$3564,"&lt;="&amp;A2348)</f>
        <v>12.75</v>
      </c>
      <c r="L2348" s="2">
        <f t="shared" si="293"/>
        <v>12.8</v>
      </c>
      <c r="M2348" s="2">
        <f t="shared" si="294"/>
        <v>1.003921568627451</v>
      </c>
      <c r="N2348">
        <f t="shared" si="295"/>
        <v>2.8334175457590516</v>
      </c>
    </row>
    <row r="2349" spans="1:14" x14ac:dyDescent="0.3">
      <c r="A2349" s="1">
        <v>42108</v>
      </c>
      <c r="B2349">
        <v>13.04</v>
      </c>
      <c r="D2349">
        <f t="shared" si="288"/>
        <v>2</v>
      </c>
      <c r="E2349" s="1">
        <f t="shared" si="289"/>
        <v>42101</v>
      </c>
      <c r="F2349" s="1">
        <f t="shared" si="290"/>
        <v>42100</v>
      </c>
      <c r="G2349" s="1">
        <f t="shared" si="291"/>
        <v>42099</v>
      </c>
      <c r="H2349" s="1">
        <f t="shared" si="292"/>
        <v>42098</v>
      </c>
      <c r="I2349" s="2">
        <f>IF(SUMIFS($B$2:$B$3564,$A$2:$A$3564,"="&amp;E2349)=0,IF(SUMIFS($B$2:$B$3564,$A$2:$A$3564,"="&amp;F2349)=0,IF(SUMIFS($B$2:$B$3564,$A$2:$A$3564,"="&amp;G2349)=0,SUMIFS($B$2:$B$3564,$A$2:$A$3564,"="&amp;H2349),SUMIFS($B$2:$B$3564,$A$2:$A$3564,"="&amp;G2349)),SUMIFS($B$2:$B$3564,$A$2:$A$3564,"="&amp;F2349)),SUMIFS($B$2:$B$3564,$A$2:$A$3564,"="&amp;E2349))</f>
        <v>12.77</v>
      </c>
      <c r="K2349" s="2">
        <f>SUMIFS($J$2:$J$3564,$A$2:$A$3564,"&gt;"&amp;E2349,$A$2:$A$3564,"&lt;="&amp;A2349)</f>
        <v>12.75</v>
      </c>
      <c r="L2349" s="2">
        <f t="shared" si="293"/>
        <v>12.8</v>
      </c>
      <c r="M2349" s="2">
        <f t="shared" si="294"/>
        <v>1.003921568627451</v>
      </c>
      <c r="N2349">
        <f t="shared" si="295"/>
        <v>2.4836785775195267</v>
      </c>
    </row>
    <row r="2350" spans="1:14" x14ac:dyDescent="0.3">
      <c r="A2350" s="1">
        <v>42109</v>
      </c>
      <c r="B2350">
        <v>12.92</v>
      </c>
      <c r="D2350">
        <f t="shared" si="288"/>
        <v>3</v>
      </c>
      <c r="E2350" s="1">
        <f t="shared" si="289"/>
        <v>42102</v>
      </c>
      <c r="F2350" s="1">
        <f t="shared" si="290"/>
        <v>42101</v>
      </c>
      <c r="G2350" s="1">
        <f t="shared" si="291"/>
        <v>42100</v>
      </c>
      <c r="H2350" s="1">
        <f t="shared" si="292"/>
        <v>42099</v>
      </c>
      <c r="I2350" s="2">
        <f>IF(SUMIFS($B$2:$B$3564,$A$2:$A$3564,"="&amp;E2350)=0,IF(SUMIFS($B$2:$B$3564,$A$2:$A$3564,"="&amp;F2350)=0,IF(SUMIFS($B$2:$B$3564,$A$2:$A$3564,"="&amp;G2350)=0,SUMIFS($B$2:$B$3564,$A$2:$A$3564,"="&amp;H2350),SUMIFS($B$2:$B$3564,$A$2:$A$3564,"="&amp;G2350)),SUMIFS($B$2:$B$3564,$A$2:$A$3564,"="&amp;F2350)),SUMIFS($B$2:$B$3564,$A$2:$A$3564,"="&amp;E2350))</f>
        <v>12.97</v>
      </c>
      <c r="K2350" s="2">
        <f>SUMIFS($J$2:$J$3564,$A$2:$A$3564,"&gt;"&amp;E2350,$A$2:$A$3564,"&lt;="&amp;A2350)</f>
        <v>12.75</v>
      </c>
      <c r="L2350" s="2">
        <f t="shared" si="293"/>
        <v>12.8</v>
      </c>
      <c r="M2350" s="2">
        <f t="shared" si="294"/>
        <v>1.003921568627451</v>
      </c>
      <c r="N2350">
        <f t="shared" si="295"/>
        <v>5.1399347239553771E-3</v>
      </c>
    </row>
    <row r="2351" spans="1:14" x14ac:dyDescent="0.3">
      <c r="A2351" s="1">
        <v>42110</v>
      </c>
      <c r="B2351">
        <v>13.31</v>
      </c>
      <c r="D2351">
        <f t="shared" si="288"/>
        <v>4</v>
      </c>
      <c r="E2351" s="1">
        <f t="shared" si="289"/>
        <v>42103</v>
      </c>
      <c r="F2351" s="1">
        <f t="shared" si="290"/>
        <v>42102</v>
      </c>
      <c r="G2351" s="1">
        <f t="shared" si="291"/>
        <v>42101</v>
      </c>
      <c r="H2351" s="1">
        <f t="shared" si="292"/>
        <v>42100</v>
      </c>
      <c r="I2351" s="2">
        <f>IF(SUMIFS($B$2:$B$3564,$A$2:$A$3564,"="&amp;E2351)=0,IF(SUMIFS($B$2:$B$3564,$A$2:$A$3564,"="&amp;F2351)=0,IF(SUMIFS($B$2:$B$3564,$A$2:$A$3564,"="&amp;G2351)=0,SUMIFS($B$2:$B$3564,$A$2:$A$3564,"="&amp;H2351),SUMIFS($B$2:$B$3564,$A$2:$A$3564,"="&amp;G2351)),SUMIFS($B$2:$B$3564,$A$2:$A$3564,"="&amp;F2351)),SUMIFS($B$2:$B$3564,$A$2:$A$3564,"="&amp;E2351))</f>
        <v>12.8</v>
      </c>
      <c r="K2351" s="2">
        <f>SUMIFS($J$2:$J$3564,$A$2:$A$3564,"&gt;"&amp;E2351,$A$2:$A$3564,"&lt;="&amp;A2351)</f>
        <v>12.75</v>
      </c>
      <c r="L2351" s="2">
        <f t="shared" si="293"/>
        <v>12.8</v>
      </c>
      <c r="M2351" s="2">
        <f t="shared" si="294"/>
        <v>1.003921568627451</v>
      </c>
      <c r="N2351">
        <f t="shared" si="295"/>
        <v>4.2984360802585133</v>
      </c>
    </row>
    <row r="2352" spans="1:14" x14ac:dyDescent="0.3">
      <c r="A2352" s="1">
        <v>42111</v>
      </c>
      <c r="B2352">
        <v>13.18</v>
      </c>
      <c r="D2352">
        <f t="shared" si="288"/>
        <v>5</v>
      </c>
      <c r="E2352" s="1">
        <f t="shared" si="289"/>
        <v>42104</v>
      </c>
      <c r="F2352" s="1">
        <f t="shared" si="290"/>
        <v>42103</v>
      </c>
      <c r="G2352" s="1">
        <f t="shared" si="291"/>
        <v>42102</v>
      </c>
      <c r="H2352" s="1">
        <f t="shared" si="292"/>
        <v>42101</v>
      </c>
      <c r="I2352" s="2">
        <f>IF(SUMIFS($B$2:$B$3564,$A$2:$A$3564,"="&amp;E2352)=0,IF(SUMIFS($B$2:$B$3564,$A$2:$A$3564,"="&amp;F2352)=0,IF(SUMIFS($B$2:$B$3564,$A$2:$A$3564,"="&amp;G2352)=0,SUMIFS($B$2:$B$3564,$A$2:$A$3564,"="&amp;H2352),SUMIFS($B$2:$B$3564,$A$2:$A$3564,"="&amp;G2352)),SUMIFS($B$2:$B$3564,$A$2:$A$3564,"="&amp;F2352)),SUMIFS($B$2:$B$3564,$A$2:$A$3564,"="&amp;E2352))</f>
        <v>12.78</v>
      </c>
      <c r="K2352" s="2">
        <f>SUMIFS($J$2:$J$3564,$A$2:$A$3564,"&gt;"&amp;E2352,$A$2:$A$3564,"&lt;="&amp;A2352)</f>
        <v>0</v>
      </c>
      <c r="L2352" s="2">
        <f t="shared" si="293"/>
        <v>0</v>
      </c>
      <c r="M2352" s="2">
        <f t="shared" si="294"/>
        <v>1</v>
      </c>
      <c r="N2352">
        <f t="shared" si="295"/>
        <v>3.0819080124972422</v>
      </c>
    </row>
    <row r="2353" spans="1:14" x14ac:dyDescent="0.3">
      <c r="A2353" s="1">
        <v>42114</v>
      </c>
      <c r="B2353">
        <v>12.67</v>
      </c>
      <c r="D2353">
        <f t="shared" si="288"/>
        <v>1</v>
      </c>
      <c r="E2353" s="1">
        <f t="shared" si="289"/>
        <v>42107</v>
      </c>
      <c r="F2353" s="1">
        <f t="shared" si="290"/>
        <v>42106</v>
      </c>
      <c r="G2353" s="1">
        <f t="shared" si="291"/>
        <v>42105</v>
      </c>
      <c r="H2353" s="1">
        <f t="shared" si="292"/>
        <v>42104</v>
      </c>
      <c r="I2353" s="2">
        <f>IF(SUMIFS($B$2:$B$3564,$A$2:$A$3564,"="&amp;E2353)=0,IF(SUMIFS($B$2:$B$3564,$A$2:$A$3564,"="&amp;F2353)=0,IF(SUMIFS($B$2:$B$3564,$A$2:$A$3564,"="&amp;G2353)=0,SUMIFS($B$2:$B$3564,$A$2:$A$3564,"="&amp;H2353),SUMIFS($B$2:$B$3564,$A$2:$A$3564,"="&amp;G2353)),SUMIFS($B$2:$B$3564,$A$2:$A$3564,"="&amp;F2353)),SUMIFS($B$2:$B$3564,$A$2:$A$3564,"="&amp;E2353))</f>
        <v>12.85</v>
      </c>
      <c r="K2353" s="2">
        <f>SUMIFS($J$2:$J$3564,$A$2:$A$3564,"&gt;"&amp;E2353,$A$2:$A$3564,"&lt;="&amp;A2353)</f>
        <v>0</v>
      </c>
      <c r="L2353" s="2">
        <f t="shared" si="293"/>
        <v>0</v>
      </c>
      <c r="M2353" s="2">
        <f t="shared" si="294"/>
        <v>1</v>
      </c>
      <c r="N2353">
        <f t="shared" si="295"/>
        <v>-1.4106817008181072</v>
      </c>
    </row>
    <row r="2354" spans="1:14" x14ac:dyDescent="0.3">
      <c r="A2354" s="1">
        <v>42115</v>
      </c>
      <c r="B2354">
        <v>12.38</v>
      </c>
      <c r="D2354">
        <f t="shared" si="288"/>
        <v>2</v>
      </c>
      <c r="E2354" s="1">
        <f t="shared" si="289"/>
        <v>42108</v>
      </c>
      <c r="F2354" s="1">
        <f t="shared" si="290"/>
        <v>42107</v>
      </c>
      <c r="G2354" s="1">
        <f t="shared" si="291"/>
        <v>42106</v>
      </c>
      <c r="H2354" s="1">
        <f t="shared" si="292"/>
        <v>42105</v>
      </c>
      <c r="I2354" s="2">
        <f>IF(SUMIFS($B$2:$B$3564,$A$2:$A$3564,"="&amp;E2354)=0,IF(SUMIFS($B$2:$B$3564,$A$2:$A$3564,"="&amp;F2354)=0,IF(SUMIFS($B$2:$B$3564,$A$2:$A$3564,"="&amp;G2354)=0,SUMIFS($B$2:$B$3564,$A$2:$A$3564,"="&amp;H2354),SUMIFS($B$2:$B$3564,$A$2:$A$3564,"="&amp;G2354)),SUMIFS($B$2:$B$3564,$A$2:$A$3564,"="&amp;F2354)),SUMIFS($B$2:$B$3564,$A$2:$A$3564,"="&amp;E2354))</f>
        <v>13.04</v>
      </c>
      <c r="K2354" s="2">
        <f>SUMIFS($J$2:$J$3564,$A$2:$A$3564,"&gt;"&amp;E2354,$A$2:$A$3564,"&lt;="&amp;A2354)</f>
        <v>0</v>
      </c>
      <c r="L2354" s="2">
        <f t="shared" si="293"/>
        <v>0</v>
      </c>
      <c r="M2354" s="2">
        <f t="shared" si="294"/>
        <v>1</v>
      </c>
      <c r="N2354">
        <f t="shared" si="295"/>
        <v>-5.1939289242056779</v>
      </c>
    </row>
    <row r="2355" spans="1:14" x14ac:dyDescent="0.3">
      <c r="A2355" s="1">
        <v>42116</v>
      </c>
      <c r="B2355">
        <v>12.59</v>
      </c>
      <c r="D2355">
        <f t="shared" si="288"/>
        <v>3</v>
      </c>
      <c r="E2355" s="1">
        <f t="shared" si="289"/>
        <v>42109</v>
      </c>
      <c r="F2355" s="1">
        <f t="shared" si="290"/>
        <v>42108</v>
      </c>
      <c r="G2355" s="1">
        <f t="shared" si="291"/>
        <v>42107</v>
      </c>
      <c r="H2355" s="1">
        <f t="shared" si="292"/>
        <v>42106</v>
      </c>
      <c r="I2355" s="2">
        <f>IF(SUMIFS($B$2:$B$3564,$A$2:$A$3564,"="&amp;E2355)=0,IF(SUMIFS($B$2:$B$3564,$A$2:$A$3564,"="&amp;F2355)=0,IF(SUMIFS($B$2:$B$3564,$A$2:$A$3564,"="&amp;G2355)=0,SUMIFS($B$2:$B$3564,$A$2:$A$3564,"="&amp;H2355),SUMIFS($B$2:$B$3564,$A$2:$A$3564,"="&amp;G2355)),SUMIFS($B$2:$B$3564,$A$2:$A$3564,"="&amp;F2355)),SUMIFS($B$2:$B$3564,$A$2:$A$3564,"="&amp;E2355))</f>
        <v>12.92</v>
      </c>
      <c r="K2355" s="2">
        <f>SUMIFS($J$2:$J$3564,$A$2:$A$3564,"&gt;"&amp;E2355,$A$2:$A$3564,"&lt;="&amp;A2355)</f>
        <v>0</v>
      </c>
      <c r="L2355" s="2">
        <f t="shared" si="293"/>
        <v>0</v>
      </c>
      <c r="M2355" s="2">
        <f t="shared" si="294"/>
        <v>1</v>
      </c>
      <c r="N2355">
        <f t="shared" si="295"/>
        <v>-2.5873650298199951</v>
      </c>
    </row>
    <row r="2356" spans="1:14" x14ac:dyDescent="0.3">
      <c r="A2356" s="1">
        <v>42117</v>
      </c>
      <c r="B2356">
        <v>13.03</v>
      </c>
      <c r="D2356">
        <f t="shared" si="288"/>
        <v>4</v>
      </c>
      <c r="E2356" s="1">
        <f t="shared" si="289"/>
        <v>42110</v>
      </c>
      <c r="F2356" s="1">
        <f t="shared" si="290"/>
        <v>42109</v>
      </c>
      <c r="G2356" s="1">
        <f t="shared" si="291"/>
        <v>42108</v>
      </c>
      <c r="H2356" s="1">
        <f t="shared" si="292"/>
        <v>42107</v>
      </c>
      <c r="I2356" s="2">
        <f>IF(SUMIFS($B$2:$B$3564,$A$2:$A$3564,"="&amp;E2356)=0,IF(SUMIFS($B$2:$B$3564,$A$2:$A$3564,"="&amp;F2356)=0,IF(SUMIFS($B$2:$B$3564,$A$2:$A$3564,"="&amp;G2356)=0,SUMIFS($B$2:$B$3564,$A$2:$A$3564,"="&amp;H2356),SUMIFS($B$2:$B$3564,$A$2:$A$3564,"="&amp;G2356)),SUMIFS($B$2:$B$3564,$A$2:$A$3564,"="&amp;F2356)),SUMIFS($B$2:$B$3564,$A$2:$A$3564,"="&amp;E2356))</f>
        <v>13.31</v>
      </c>
      <c r="K2356" s="2">
        <f>SUMIFS($J$2:$J$3564,$A$2:$A$3564,"&gt;"&amp;E2356,$A$2:$A$3564,"&lt;="&amp;A2356)</f>
        <v>0</v>
      </c>
      <c r="L2356" s="2">
        <f t="shared" si="293"/>
        <v>0</v>
      </c>
      <c r="M2356" s="2">
        <f t="shared" si="294"/>
        <v>1</v>
      </c>
      <c r="N2356">
        <f t="shared" si="295"/>
        <v>-2.1261241270266638</v>
      </c>
    </row>
    <row r="2357" spans="1:14" x14ac:dyDescent="0.3">
      <c r="A2357" s="1">
        <v>42118</v>
      </c>
      <c r="B2357">
        <v>13.19</v>
      </c>
      <c r="D2357">
        <f t="shared" si="288"/>
        <v>5</v>
      </c>
      <c r="E2357" s="1">
        <f t="shared" si="289"/>
        <v>42111</v>
      </c>
      <c r="F2357" s="1">
        <f t="shared" si="290"/>
        <v>42110</v>
      </c>
      <c r="G2357" s="1">
        <f t="shared" si="291"/>
        <v>42109</v>
      </c>
      <c r="H2357" s="1">
        <f t="shared" si="292"/>
        <v>42108</v>
      </c>
      <c r="I2357" s="2">
        <f>IF(SUMIFS($B$2:$B$3564,$A$2:$A$3564,"="&amp;E2357)=0,IF(SUMIFS($B$2:$B$3564,$A$2:$A$3564,"="&amp;F2357)=0,IF(SUMIFS($B$2:$B$3564,$A$2:$A$3564,"="&amp;G2357)=0,SUMIFS($B$2:$B$3564,$A$2:$A$3564,"="&amp;H2357),SUMIFS($B$2:$B$3564,$A$2:$A$3564,"="&amp;G2357)),SUMIFS($B$2:$B$3564,$A$2:$A$3564,"="&amp;F2357)),SUMIFS($B$2:$B$3564,$A$2:$A$3564,"="&amp;E2357))</f>
        <v>13.18</v>
      </c>
      <c r="K2357" s="2">
        <f>SUMIFS($J$2:$J$3564,$A$2:$A$3564,"&gt;"&amp;E2357,$A$2:$A$3564,"&lt;="&amp;A2357)</f>
        <v>0</v>
      </c>
      <c r="L2357" s="2">
        <f t="shared" si="293"/>
        <v>0</v>
      </c>
      <c r="M2357" s="2">
        <f t="shared" si="294"/>
        <v>1</v>
      </c>
      <c r="N2357">
        <f t="shared" si="295"/>
        <v>7.5843765486195827E-2</v>
      </c>
    </row>
    <row r="2358" spans="1:14" x14ac:dyDescent="0.3">
      <c r="A2358" s="1">
        <v>42121</v>
      </c>
      <c r="B2358">
        <v>13.38</v>
      </c>
      <c r="D2358">
        <f t="shared" si="288"/>
        <v>1</v>
      </c>
      <c r="E2358" s="1">
        <f t="shared" si="289"/>
        <v>42114</v>
      </c>
      <c r="F2358" s="1">
        <f t="shared" si="290"/>
        <v>42113</v>
      </c>
      <c r="G2358" s="1">
        <f t="shared" si="291"/>
        <v>42112</v>
      </c>
      <c r="H2358" s="1">
        <f t="shared" si="292"/>
        <v>42111</v>
      </c>
      <c r="I2358" s="2">
        <f>IF(SUMIFS($B$2:$B$3564,$A$2:$A$3564,"="&amp;E2358)=0,IF(SUMIFS($B$2:$B$3564,$A$2:$A$3564,"="&amp;F2358)=0,IF(SUMIFS($B$2:$B$3564,$A$2:$A$3564,"="&amp;G2358)=0,SUMIFS($B$2:$B$3564,$A$2:$A$3564,"="&amp;H2358),SUMIFS($B$2:$B$3564,$A$2:$A$3564,"="&amp;G2358)),SUMIFS($B$2:$B$3564,$A$2:$A$3564,"="&amp;F2358)),SUMIFS($B$2:$B$3564,$A$2:$A$3564,"="&amp;E2358))</f>
        <v>12.67</v>
      </c>
      <c r="K2358" s="2">
        <f>SUMIFS($J$2:$J$3564,$A$2:$A$3564,"&gt;"&amp;E2358,$A$2:$A$3564,"&lt;="&amp;A2358)</f>
        <v>0</v>
      </c>
      <c r="L2358" s="2">
        <f t="shared" si="293"/>
        <v>0</v>
      </c>
      <c r="M2358" s="2">
        <f t="shared" si="294"/>
        <v>1</v>
      </c>
      <c r="N2358">
        <f t="shared" si="295"/>
        <v>5.4524060367034703</v>
      </c>
    </row>
    <row r="2359" spans="1:14" x14ac:dyDescent="0.3">
      <c r="A2359" s="1">
        <v>42122</v>
      </c>
      <c r="B2359">
        <v>13.22</v>
      </c>
      <c r="D2359">
        <f t="shared" si="288"/>
        <v>2</v>
      </c>
      <c r="E2359" s="1">
        <f t="shared" si="289"/>
        <v>42115</v>
      </c>
      <c r="F2359" s="1">
        <f t="shared" si="290"/>
        <v>42114</v>
      </c>
      <c r="G2359" s="1">
        <f t="shared" si="291"/>
        <v>42113</v>
      </c>
      <c r="H2359" s="1">
        <f t="shared" si="292"/>
        <v>42112</v>
      </c>
      <c r="I2359" s="2">
        <f>IF(SUMIFS($B$2:$B$3564,$A$2:$A$3564,"="&amp;E2359)=0,IF(SUMIFS($B$2:$B$3564,$A$2:$A$3564,"="&amp;F2359)=0,IF(SUMIFS($B$2:$B$3564,$A$2:$A$3564,"="&amp;G2359)=0,SUMIFS($B$2:$B$3564,$A$2:$A$3564,"="&amp;H2359),SUMIFS($B$2:$B$3564,$A$2:$A$3564,"="&amp;G2359)),SUMIFS($B$2:$B$3564,$A$2:$A$3564,"="&amp;F2359)),SUMIFS($B$2:$B$3564,$A$2:$A$3564,"="&amp;E2359))</f>
        <v>12.38</v>
      </c>
      <c r="K2359" s="2">
        <f>SUMIFS($J$2:$J$3564,$A$2:$A$3564,"&gt;"&amp;E2359,$A$2:$A$3564,"&lt;="&amp;A2359)</f>
        <v>0</v>
      </c>
      <c r="L2359" s="2">
        <f t="shared" si="293"/>
        <v>0</v>
      </c>
      <c r="M2359" s="2">
        <f t="shared" si="294"/>
        <v>1</v>
      </c>
      <c r="N2359">
        <f t="shared" si="295"/>
        <v>6.564856716709019</v>
      </c>
    </row>
    <row r="2360" spans="1:14" x14ac:dyDescent="0.3">
      <c r="A2360" s="1">
        <v>42123</v>
      </c>
      <c r="B2360">
        <v>13.15</v>
      </c>
      <c r="D2360">
        <f t="shared" si="288"/>
        <v>3</v>
      </c>
      <c r="E2360" s="1">
        <f t="shared" si="289"/>
        <v>42116</v>
      </c>
      <c r="F2360" s="1">
        <f t="shared" si="290"/>
        <v>42115</v>
      </c>
      <c r="G2360" s="1">
        <f t="shared" si="291"/>
        <v>42114</v>
      </c>
      <c r="H2360" s="1">
        <f t="shared" si="292"/>
        <v>42113</v>
      </c>
      <c r="I2360" s="2">
        <f>IF(SUMIFS($B$2:$B$3564,$A$2:$A$3564,"="&amp;E2360)=0,IF(SUMIFS($B$2:$B$3564,$A$2:$A$3564,"="&amp;F2360)=0,IF(SUMIFS($B$2:$B$3564,$A$2:$A$3564,"="&amp;G2360)=0,SUMIFS($B$2:$B$3564,$A$2:$A$3564,"="&amp;H2360),SUMIFS($B$2:$B$3564,$A$2:$A$3564,"="&amp;G2360)),SUMIFS($B$2:$B$3564,$A$2:$A$3564,"="&amp;F2360)),SUMIFS($B$2:$B$3564,$A$2:$A$3564,"="&amp;E2360))</f>
        <v>12.59</v>
      </c>
      <c r="K2360" s="2">
        <f>SUMIFS($J$2:$J$3564,$A$2:$A$3564,"&gt;"&amp;E2360,$A$2:$A$3564,"&lt;="&amp;A2360)</f>
        <v>0</v>
      </c>
      <c r="L2360" s="2">
        <f t="shared" si="293"/>
        <v>0</v>
      </c>
      <c r="M2360" s="2">
        <f t="shared" si="294"/>
        <v>1</v>
      </c>
      <c r="N2360">
        <f t="shared" si="295"/>
        <v>4.3518910567517821</v>
      </c>
    </row>
    <row r="2361" spans="1:14" x14ac:dyDescent="0.3">
      <c r="A2361" s="1">
        <v>42124</v>
      </c>
      <c r="B2361">
        <v>13.18</v>
      </c>
      <c r="D2361">
        <f t="shared" si="288"/>
        <v>4</v>
      </c>
      <c r="E2361" s="1">
        <f t="shared" si="289"/>
        <v>42117</v>
      </c>
      <c r="F2361" s="1">
        <f t="shared" si="290"/>
        <v>42116</v>
      </c>
      <c r="G2361" s="1">
        <f t="shared" si="291"/>
        <v>42115</v>
      </c>
      <c r="H2361" s="1">
        <f t="shared" si="292"/>
        <v>42114</v>
      </c>
      <c r="I2361" s="2">
        <f>IF(SUMIFS($B$2:$B$3564,$A$2:$A$3564,"="&amp;E2361)=0,IF(SUMIFS($B$2:$B$3564,$A$2:$A$3564,"="&amp;F2361)=0,IF(SUMIFS($B$2:$B$3564,$A$2:$A$3564,"="&amp;G2361)=0,SUMIFS($B$2:$B$3564,$A$2:$A$3564,"="&amp;H2361),SUMIFS($B$2:$B$3564,$A$2:$A$3564,"="&amp;G2361)),SUMIFS($B$2:$B$3564,$A$2:$A$3564,"="&amp;F2361)),SUMIFS($B$2:$B$3564,$A$2:$A$3564,"="&amp;E2361))</f>
        <v>13.03</v>
      </c>
      <c r="K2361" s="2">
        <f>SUMIFS($J$2:$J$3564,$A$2:$A$3564,"&gt;"&amp;E2361,$A$2:$A$3564,"&lt;="&amp;A2361)</f>
        <v>0</v>
      </c>
      <c r="L2361" s="2">
        <f t="shared" si="293"/>
        <v>0</v>
      </c>
      <c r="M2361" s="2">
        <f t="shared" si="294"/>
        <v>1</v>
      </c>
      <c r="N2361">
        <f t="shared" si="295"/>
        <v>1.1446137937607357</v>
      </c>
    </row>
    <row r="2362" spans="1:14" x14ac:dyDescent="0.3">
      <c r="A2362" s="1">
        <v>42125</v>
      </c>
      <c r="B2362">
        <v>12.91</v>
      </c>
      <c r="D2362">
        <f t="shared" si="288"/>
        <v>5</v>
      </c>
      <c r="E2362" s="1">
        <f t="shared" si="289"/>
        <v>42118</v>
      </c>
      <c r="F2362" s="1">
        <f t="shared" si="290"/>
        <v>42117</v>
      </c>
      <c r="G2362" s="1">
        <f t="shared" si="291"/>
        <v>42116</v>
      </c>
      <c r="H2362" s="1">
        <f t="shared" si="292"/>
        <v>42115</v>
      </c>
      <c r="I2362" s="2">
        <f>IF(SUMIFS($B$2:$B$3564,$A$2:$A$3564,"="&amp;E2362)=0,IF(SUMIFS($B$2:$B$3564,$A$2:$A$3564,"="&amp;F2362)=0,IF(SUMIFS($B$2:$B$3564,$A$2:$A$3564,"="&amp;G2362)=0,SUMIFS($B$2:$B$3564,$A$2:$A$3564,"="&amp;H2362),SUMIFS($B$2:$B$3564,$A$2:$A$3564,"="&amp;G2362)),SUMIFS($B$2:$B$3564,$A$2:$A$3564,"="&amp;F2362)),SUMIFS($B$2:$B$3564,$A$2:$A$3564,"="&amp;E2362))</f>
        <v>13.19</v>
      </c>
      <c r="K2362" s="2">
        <f>SUMIFS($J$2:$J$3564,$A$2:$A$3564,"&gt;"&amp;E2362,$A$2:$A$3564,"&lt;="&amp;A2362)</f>
        <v>0</v>
      </c>
      <c r="L2362" s="2">
        <f t="shared" si="293"/>
        <v>0</v>
      </c>
      <c r="M2362" s="2">
        <f t="shared" si="294"/>
        <v>1</v>
      </c>
      <c r="N2362">
        <f t="shared" si="295"/>
        <v>-2.1456761870672088</v>
      </c>
    </row>
    <row r="2363" spans="1:14" x14ac:dyDescent="0.3">
      <c r="A2363" s="1">
        <v>42128</v>
      </c>
      <c r="B2363">
        <v>12.51</v>
      </c>
      <c r="D2363">
        <f t="shared" si="288"/>
        <v>1</v>
      </c>
      <c r="E2363" s="1">
        <f t="shared" si="289"/>
        <v>42121</v>
      </c>
      <c r="F2363" s="1">
        <f t="shared" si="290"/>
        <v>42120</v>
      </c>
      <c r="G2363" s="1">
        <f t="shared" si="291"/>
        <v>42119</v>
      </c>
      <c r="H2363" s="1">
        <f t="shared" si="292"/>
        <v>42118</v>
      </c>
      <c r="I2363" s="2">
        <f>IF(SUMIFS($B$2:$B$3564,$A$2:$A$3564,"="&amp;E2363)=0,IF(SUMIFS($B$2:$B$3564,$A$2:$A$3564,"="&amp;F2363)=0,IF(SUMIFS($B$2:$B$3564,$A$2:$A$3564,"="&amp;G2363)=0,SUMIFS($B$2:$B$3564,$A$2:$A$3564,"="&amp;H2363),SUMIFS($B$2:$B$3564,$A$2:$A$3564,"="&amp;G2363)),SUMIFS($B$2:$B$3564,$A$2:$A$3564,"="&amp;F2363)),SUMIFS($B$2:$B$3564,$A$2:$A$3564,"="&amp;E2363))</f>
        <v>13.38</v>
      </c>
      <c r="K2363" s="2">
        <f>SUMIFS($J$2:$J$3564,$A$2:$A$3564,"&gt;"&amp;E2363,$A$2:$A$3564,"&lt;="&amp;A2363)</f>
        <v>0</v>
      </c>
      <c r="L2363" s="2">
        <f t="shared" si="293"/>
        <v>0</v>
      </c>
      <c r="M2363" s="2">
        <f t="shared" si="294"/>
        <v>1</v>
      </c>
      <c r="N2363">
        <f t="shared" si="295"/>
        <v>-6.7232730221262704</v>
      </c>
    </row>
    <row r="2364" spans="1:14" x14ac:dyDescent="0.3">
      <c r="A2364" s="1">
        <v>42129</v>
      </c>
      <c r="B2364">
        <v>12.75</v>
      </c>
      <c r="D2364">
        <f t="shared" si="288"/>
        <v>2</v>
      </c>
      <c r="E2364" s="1">
        <f t="shared" si="289"/>
        <v>42122</v>
      </c>
      <c r="F2364" s="1">
        <f t="shared" si="290"/>
        <v>42121</v>
      </c>
      <c r="G2364" s="1">
        <f t="shared" si="291"/>
        <v>42120</v>
      </c>
      <c r="H2364" s="1">
        <f t="shared" si="292"/>
        <v>42119</v>
      </c>
      <c r="I2364" s="2">
        <f>IF(SUMIFS($B$2:$B$3564,$A$2:$A$3564,"="&amp;E2364)=0,IF(SUMIFS($B$2:$B$3564,$A$2:$A$3564,"="&amp;F2364)=0,IF(SUMIFS($B$2:$B$3564,$A$2:$A$3564,"="&amp;G2364)=0,SUMIFS($B$2:$B$3564,$A$2:$A$3564,"="&amp;H2364),SUMIFS($B$2:$B$3564,$A$2:$A$3564,"="&amp;G2364)),SUMIFS($B$2:$B$3564,$A$2:$A$3564,"="&amp;F2364)),SUMIFS($B$2:$B$3564,$A$2:$A$3564,"="&amp;E2364))</f>
        <v>13.22</v>
      </c>
      <c r="K2364" s="2">
        <f>SUMIFS($J$2:$J$3564,$A$2:$A$3564,"&gt;"&amp;E2364,$A$2:$A$3564,"&lt;="&amp;A2364)</f>
        <v>0</v>
      </c>
      <c r="L2364" s="2">
        <f t="shared" si="293"/>
        <v>0</v>
      </c>
      <c r="M2364" s="2">
        <f t="shared" si="294"/>
        <v>1</v>
      </c>
      <c r="N2364">
        <f t="shared" si="295"/>
        <v>-3.6199562819105089</v>
      </c>
    </row>
    <row r="2365" spans="1:14" x14ac:dyDescent="0.3">
      <c r="A2365" s="1">
        <v>42130</v>
      </c>
      <c r="B2365">
        <v>12.87</v>
      </c>
      <c r="D2365">
        <f t="shared" si="288"/>
        <v>3</v>
      </c>
      <c r="E2365" s="1">
        <f t="shared" si="289"/>
        <v>42123</v>
      </c>
      <c r="F2365" s="1">
        <f t="shared" si="290"/>
        <v>42122</v>
      </c>
      <c r="G2365" s="1">
        <f t="shared" si="291"/>
        <v>42121</v>
      </c>
      <c r="H2365" s="1">
        <f t="shared" si="292"/>
        <v>42120</v>
      </c>
      <c r="I2365" s="2">
        <f>IF(SUMIFS($B$2:$B$3564,$A$2:$A$3564,"="&amp;E2365)=0,IF(SUMIFS($B$2:$B$3564,$A$2:$A$3564,"="&amp;F2365)=0,IF(SUMIFS($B$2:$B$3564,$A$2:$A$3564,"="&amp;G2365)=0,SUMIFS($B$2:$B$3564,$A$2:$A$3564,"="&amp;H2365),SUMIFS($B$2:$B$3564,$A$2:$A$3564,"="&amp;G2365)),SUMIFS($B$2:$B$3564,$A$2:$A$3564,"="&amp;F2365)),SUMIFS($B$2:$B$3564,$A$2:$A$3564,"="&amp;E2365))</f>
        <v>13.15</v>
      </c>
      <c r="K2365" s="2">
        <f>SUMIFS($J$2:$J$3564,$A$2:$A$3564,"&gt;"&amp;E2365,$A$2:$A$3564,"&lt;="&amp;A2365)</f>
        <v>0</v>
      </c>
      <c r="L2365" s="2">
        <f t="shared" si="293"/>
        <v>0</v>
      </c>
      <c r="M2365" s="2">
        <f t="shared" si="294"/>
        <v>1</v>
      </c>
      <c r="N2365">
        <f t="shared" si="295"/>
        <v>-2.152273701573836</v>
      </c>
    </row>
    <row r="2366" spans="1:14" x14ac:dyDescent="0.3">
      <c r="A2366" s="1">
        <v>42131</v>
      </c>
      <c r="B2366">
        <v>12.96</v>
      </c>
      <c r="D2366">
        <f t="shared" si="288"/>
        <v>4</v>
      </c>
      <c r="E2366" s="1">
        <f t="shared" si="289"/>
        <v>42124</v>
      </c>
      <c r="F2366" s="1">
        <f t="shared" si="290"/>
        <v>42123</v>
      </c>
      <c r="G2366" s="1">
        <f t="shared" si="291"/>
        <v>42122</v>
      </c>
      <c r="H2366" s="1">
        <f t="shared" si="292"/>
        <v>42121</v>
      </c>
      <c r="I2366" s="2">
        <f>IF(SUMIFS($B$2:$B$3564,$A$2:$A$3564,"="&amp;E2366)=0,IF(SUMIFS($B$2:$B$3564,$A$2:$A$3564,"="&amp;F2366)=0,IF(SUMIFS($B$2:$B$3564,$A$2:$A$3564,"="&amp;G2366)=0,SUMIFS($B$2:$B$3564,$A$2:$A$3564,"="&amp;H2366),SUMIFS($B$2:$B$3564,$A$2:$A$3564,"="&amp;G2366)),SUMIFS($B$2:$B$3564,$A$2:$A$3564,"="&amp;F2366)),SUMIFS($B$2:$B$3564,$A$2:$A$3564,"="&amp;E2366))</f>
        <v>13.18</v>
      </c>
      <c r="K2366" s="2">
        <f>SUMIFS($J$2:$J$3564,$A$2:$A$3564,"&gt;"&amp;E2366,$A$2:$A$3564,"&lt;="&amp;A2366)</f>
        <v>0</v>
      </c>
      <c r="L2366" s="2">
        <f t="shared" si="293"/>
        <v>0</v>
      </c>
      <c r="M2366" s="2">
        <f t="shared" si="294"/>
        <v>1</v>
      </c>
      <c r="N2366">
        <f t="shared" si="295"/>
        <v>-1.6832838150232394</v>
      </c>
    </row>
    <row r="2367" spans="1:14" x14ac:dyDescent="0.3">
      <c r="A2367" s="1">
        <v>42132</v>
      </c>
      <c r="B2367">
        <v>13.42</v>
      </c>
      <c r="D2367">
        <f t="shared" si="288"/>
        <v>5</v>
      </c>
      <c r="E2367" s="1">
        <f t="shared" si="289"/>
        <v>42125</v>
      </c>
      <c r="F2367" s="1">
        <f t="shared" si="290"/>
        <v>42124</v>
      </c>
      <c r="G2367" s="1">
        <f t="shared" si="291"/>
        <v>42123</v>
      </c>
      <c r="H2367" s="1">
        <f t="shared" si="292"/>
        <v>42122</v>
      </c>
      <c r="I2367" s="2">
        <f>IF(SUMIFS($B$2:$B$3564,$A$2:$A$3564,"="&amp;E2367)=0,IF(SUMIFS($B$2:$B$3564,$A$2:$A$3564,"="&amp;F2367)=0,IF(SUMIFS($B$2:$B$3564,$A$2:$A$3564,"="&amp;G2367)=0,SUMIFS($B$2:$B$3564,$A$2:$A$3564,"="&amp;H2367),SUMIFS($B$2:$B$3564,$A$2:$A$3564,"="&amp;G2367)),SUMIFS($B$2:$B$3564,$A$2:$A$3564,"="&amp;F2367)),SUMIFS($B$2:$B$3564,$A$2:$A$3564,"="&amp;E2367))</f>
        <v>12.91</v>
      </c>
      <c r="K2367" s="2">
        <f>SUMIFS($J$2:$J$3564,$A$2:$A$3564,"&gt;"&amp;E2367,$A$2:$A$3564,"&lt;="&amp;A2367)</f>
        <v>0</v>
      </c>
      <c r="L2367" s="2">
        <f t="shared" si="293"/>
        <v>0</v>
      </c>
      <c r="M2367" s="2">
        <f t="shared" si="294"/>
        <v>1</v>
      </c>
      <c r="N2367">
        <f t="shared" si="295"/>
        <v>3.87439266849846</v>
      </c>
    </row>
    <row r="2368" spans="1:14" x14ac:dyDescent="0.3">
      <c r="A2368" s="1">
        <v>42135</v>
      </c>
      <c r="B2368">
        <v>13.48</v>
      </c>
      <c r="D2368">
        <f t="shared" si="288"/>
        <v>1</v>
      </c>
      <c r="E2368" s="1">
        <f t="shared" si="289"/>
        <v>42128</v>
      </c>
      <c r="F2368" s="1">
        <f t="shared" si="290"/>
        <v>42127</v>
      </c>
      <c r="G2368" s="1">
        <f t="shared" si="291"/>
        <v>42126</v>
      </c>
      <c r="H2368" s="1">
        <f t="shared" si="292"/>
        <v>42125</v>
      </c>
      <c r="I2368" s="2">
        <f>IF(SUMIFS($B$2:$B$3564,$A$2:$A$3564,"="&amp;E2368)=0,IF(SUMIFS($B$2:$B$3564,$A$2:$A$3564,"="&amp;F2368)=0,IF(SUMIFS($B$2:$B$3564,$A$2:$A$3564,"="&amp;G2368)=0,SUMIFS($B$2:$B$3564,$A$2:$A$3564,"="&amp;H2368),SUMIFS($B$2:$B$3564,$A$2:$A$3564,"="&amp;G2368)),SUMIFS($B$2:$B$3564,$A$2:$A$3564,"="&amp;F2368)),SUMIFS($B$2:$B$3564,$A$2:$A$3564,"="&amp;E2368))</f>
        <v>12.51</v>
      </c>
      <c r="K2368" s="2">
        <f>SUMIFS($J$2:$J$3564,$A$2:$A$3564,"&gt;"&amp;E2368,$A$2:$A$3564,"&lt;="&amp;A2368)</f>
        <v>0</v>
      </c>
      <c r="L2368" s="2">
        <f t="shared" si="293"/>
        <v>0</v>
      </c>
      <c r="M2368" s="2">
        <f t="shared" si="294"/>
        <v>1</v>
      </c>
      <c r="N2368">
        <f t="shared" si="295"/>
        <v>7.4678781005341239</v>
      </c>
    </row>
    <row r="2369" spans="1:14" x14ac:dyDescent="0.3">
      <c r="A2369" s="1">
        <v>42136</v>
      </c>
      <c r="B2369">
        <v>13.58</v>
      </c>
      <c r="D2369">
        <f t="shared" si="288"/>
        <v>2</v>
      </c>
      <c r="E2369" s="1">
        <f t="shared" si="289"/>
        <v>42129</v>
      </c>
      <c r="F2369" s="1">
        <f t="shared" si="290"/>
        <v>42128</v>
      </c>
      <c r="G2369" s="1">
        <f t="shared" si="291"/>
        <v>42127</v>
      </c>
      <c r="H2369" s="1">
        <f t="shared" si="292"/>
        <v>42126</v>
      </c>
      <c r="I2369" s="2">
        <f>IF(SUMIFS($B$2:$B$3564,$A$2:$A$3564,"="&amp;E2369)=0,IF(SUMIFS($B$2:$B$3564,$A$2:$A$3564,"="&amp;F2369)=0,IF(SUMIFS($B$2:$B$3564,$A$2:$A$3564,"="&amp;G2369)=0,SUMIFS($B$2:$B$3564,$A$2:$A$3564,"="&amp;H2369),SUMIFS($B$2:$B$3564,$A$2:$A$3564,"="&amp;G2369)),SUMIFS($B$2:$B$3564,$A$2:$A$3564,"="&amp;F2369)),SUMIFS($B$2:$B$3564,$A$2:$A$3564,"="&amp;E2369))</f>
        <v>12.75</v>
      </c>
      <c r="K2369" s="2">
        <f>SUMIFS($J$2:$J$3564,$A$2:$A$3564,"&gt;"&amp;E2369,$A$2:$A$3564,"&lt;="&amp;A2369)</f>
        <v>0</v>
      </c>
      <c r="L2369" s="2">
        <f t="shared" si="293"/>
        <v>0</v>
      </c>
      <c r="M2369" s="2">
        <f t="shared" si="294"/>
        <v>1</v>
      </c>
      <c r="N2369">
        <f t="shared" si="295"/>
        <v>6.306685052611499</v>
      </c>
    </row>
    <row r="2370" spans="1:14" x14ac:dyDescent="0.3">
      <c r="A2370" s="1">
        <v>42137</v>
      </c>
      <c r="B2370">
        <v>12.96</v>
      </c>
      <c r="D2370">
        <f t="shared" si="288"/>
        <v>3</v>
      </c>
      <c r="E2370" s="1">
        <f t="shared" si="289"/>
        <v>42130</v>
      </c>
      <c r="F2370" s="1">
        <f t="shared" si="290"/>
        <v>42129</v>
      </c>
      <c r="G2370" s="1">
        <f t="shared" si="291"/>
        <v>42128</v>
      </c>
      <c r="H2370" s="1">
        <f t="shared" si="292"/>
        <v>42127</v>
      </c>
      <c r="I2370" s="2">
        <f>IF(SUMIFS($B$2:$B$3564,$A$2:$A$3564,"="&amp;E2370)=0,IF(SUMIFS($B$2:$B$3564,$A$2:$A$3564,"="&amp;F2370)=0,IF(SUMIFS($B$2:$B$3564,$A$2:$A$3564,"="&amp;G2370)=0,SUMIFS($B$2:$B$3564,$A$2:$A$3564,"="&amp;H2370),SUMIFS($B$2:$B$3564,$A$2:$A$3564,"="&amp;G2370)),SUMIFS($B$2:$B$3564,$A$2:$A$3564,"="&amp;F2370)),SUMIFS($B$2:$B$3564,$A$2:$A$3564,"="&amp;E2370))</f>
        <v>12.87</v>
      </c>
      <c r="K2370" s="2">
        <f>SUMIFS($J$2:$J$3564,$A$2:$A$3564,"&gt;"&amp;E2370,$A$2:$A$3564,"&lt;="&amp;A2370)</f>
        <v>0</v>
      </c>
      <c r="L2370" s="2">
        <f t="shared" si="293"/>
        <v>0</v>
      </c>
      <c r="M2370" s="2">
        <f t="shared" si="294"/>
        <v>1</v>
      </c>
      <c r="N2370">
        <f t="shared" si="295"/>
        <v>0.69686693160934354</v>
      </c>
    </row>
    <row r="2371" spans="1:14" x14ac:dyDescent="0.3">
      <c r="A2371" s="1">
        <v>42138</v>
      </c>
      <c r="B2371">
        <v>12.84</v>
      </c>
      <c r="D2371">
        <f t="shared" ref="D2371:D2434" si="296">WEEKDAY(A2371,2)</f>
        <v>4</v>
      </c>
      <c r="E2371" s="1">
        <f t="shared" si="289"/>
        <v>42131</v>
      </c>
      <c r="F2371" s="1">
        <f t="shared" si="290"/>
        <v>42130</v>
      </c>
      <c r="G2371" s="1">
        <f t="shared" si="291"/>
        <v>42129</v>
      </c>
      <c r="H2371" s="1">
        <f t="shared" si="292"/>
        <v>42128</v>
      </c>
      <c r="I2371" s="2">
        <f>IF(SUMIFS($B$2:$B$3564,$A$2:$A$3564,"="&amp;E2371)=0,IF(SUMIFS($B$2:$B$3564,$A$2:$A$3564,"="&amp;F2371)=0,IF(SUMIFS($B$2:$B$3564,$A$2:$A$3564,"="&amp;G2371)=0,SUMIFS($B$2:$B$3564,$A$2:$A$3564,"="&amp;H2371),SUMIFS($B$2:$B$3564,$A$2:$A$3564,"="&amp;G2371)),SUMIFS($B$2:$B$3564,$A$2:$A$3564,"="&amp;F2371)),SUMIFS($B$2:$B$3564,$A$2:$A$3564,"="&amp;E2371))</f>
        <v>12.96</v>
      </c>
      <c r="K2371" s="2">
        <f>SUMIFS($J$2:$J$3564,$A$2:$A$3564,"&gt;"&amp;E2371,$A$2:$A$3564,"&lt;="&amp;A2371)</f>
        <v>0</v>
      </c>
      <c r="L2371" s="2">
        <f t="shared" si="293"/>
        <v>0</v>
      </c>
      <c r="M2371" s="2">
        <f t="shared" si="294"/>
        <v>1</v>
      </c>
      <c r="N2371">
        <f t="shared" si="295"/>
        <v>-0.93023926623135611</v>
      </c>
    </row>
    <row r="2372" spans="1:14" x14ac:dyDescent="0.3">
      <c r="A2372" s="1">
        <v>42139</v>
      </c>
      <c r="B2372">
        <v>12.89</v>
      </c>
      <c r="D2372">
        <f t="shared" si="296"/>
        <v>5</v>
      </c>
      <c r="E2372" s="1">
        <f t="shared" si="289"/>
        <v>42132</v>
      </c>
      <c r="F2372" s="1">
        <f t="shared" si="290"/>
        <v>42131</v>
      </c>
      <c r="G2372" s="1">
        <f t="shared" si="291"/>
        <v>42130</v>
      </c>
      <c r="H2372" s="1">
        <f t="shared" si="292"/>
        <v>42129</v>
      </c>
      <c r="I2372" s="2">
        <f>IF(SUMIFS($B$2:$B$3564,$A$2:$A$3564,"="&amp;E2372)=0,IF(SUMIFS($B$2:$B$3564,$A$2:$A$3564,"="&amp;F2372)=0,IF(SUMIFS($B$2:$B$3564,$A$2:$A$3564,"="&amp;G2372)=0,SUMIFS($B$2:$B$3564,$A$2:$A$3564,"="&amp;H2372),SUMIFS($B$2:$B$3564,$A$2:$A$3564,"="&amp;G2372)),SUMIFS($B$2:$B$3564,$A$2:$A$3564,"="&amp;F2372)),SUMIFS($B$2:$B$3564,$A$2:$A$3564,"="&amp;E2372))</f>
        <v>13.42</v>
      </c>
      <c r="K2372" s="2">
        <f>SUMIFS($J$2:$J$3564,$A$2:$A$3564,"&gt;"&amp;E2372,$A$2:$A$3564,"&lt;="&amp;A2372)</f>
        <v>0</v>
      </c>
      <c r="L2372" s="2">
        <f t="shared" si="293"/>
        <v>0</v>
      </c>
      <c r="M2372" s="2">
        <f t="shared" si="294"/>
        <v>1</v>
      </c>
      <c r="N2372">
        <f t="shared" si="295"/>
        <v>-4.029431459243968</v>
      </c>
    </row>
    <row r="2373" spans="1:14" x14ac:dyDescent="0.3">
      <c r="A2373" s="1">
        <v>42142</v>
      </c>
      <c r="B2373">
        <v>12.78</v>
      </c>
      <c r="D2373">
        <f t="shared" si="296"/>
        <v>1</v>
      </c>
      <c r="E2373" s="1">
        <f t="shared" si="289"/>
        <v>42135</v>
      </c>
      <c r="F2373" s="1">
        <f t="shared" si="290"/>
        <v>42134</v>
      </c>
      <c r="G2373" s="1">
        <f t="shared" si="291"/>
        <v>42133</v>
      </c>
      <c r="H2373" s="1">
        <f t="shared" si="292"/>
        <v>42132</v>
      </c>
      <c r="I2373" s="2">
        <f>IF(SUMIFS($B$2:$B$3564,$A$2:$A$3564,"="&amp;E2373)=0,IF(SUMIFS($B$2:$B$3564,$A$2:$A$3564,"="&amp;F2373)=0,IF(SUMIFS($B$2:$B$3564,$A$2:$A$3564,"="&amp;G2373)=0,SUMIFS($B$2:$B$3564,$A$2:$A$3564,"="&amp;H2373),SUMIFS($B$2:$B$3564,$A$2:$A$3564,"="&amp;G2373)),SUMIFS($B$2:$B$3564,$A$2:$A$3564,"="&amp;F2373)),SUMIFS($B$2:$B$3564,$A$2:$A$3564,"="&amp;E2373))</f>
        <v>13.48</v>
      </c>
      <c r="K2373" s="2">
        <f>SUMIFS($J$2:$J$3564,$A$2:$A$3564,"&gt;"&amp;E2373,$A$2:$A$3564,"&lt;="&amp;A2373)</f>
        <v>0</v>
      </c>
      <c r="L2373" s="2">
        <f t="shared" si="293"/>
        <v>0</v>
      </c>
      <c r="M2373" s="2">
        <f t="shared" si="294"/>
        <v>1</v>
      </c>
      <c r="N2373">
        <f t="shared" si="295"/>
        <v>-5.3325656534772312</v>
      </c>
    </row>
    <row r="2374" spans="1:14" x14ac:dyDescent="0.3">
      <c r="A2374" s="1">
        <v>42143</v>
      </c>
      <c r="B2374">
        <v>12.86</v>
      </c>
      <c r="D2374">
        <f t="shared" si="296"/>
        <v>2</v>
      </c>
      <c r="E2374" s="1">
        <f t="shared" si="289"/>
        <v>42136</v>
      </c>
      <c r="F2374" s="1">
        <f t="shared" si="290"/>
        <v>42135</v>
      </c>
      <c r="G2374" s="1">
        <f t="shared" si="291"/>
        <v>42134</v>
      </c>
      <c r="H2374" s="1">
        <f t="shared" si="292"/>
        <v>42133</v>
      </c>
      <c r="I2374" s="2">
        <f>IF(SUMIFS($B$2:$B$3564,$A$2:$A$3564,"="&amp;E2374)=0,IF(SUMIFS($B$2:$B$3564,$A$2:$A$3564,"="&amp;F2374)=0,IF(SUMIFS($B$2:$B$3564,$A$2:$A$3564,"="&amp;G2374)=0,SUMIFS($B$2:$B$3564,$A$2:$A$3564,"="&amp;H2374),SUMIFS($B$2:$B$3564,$A$2:$A$3564,"="&amp;G2374)),SUMIFS($B$2:$B$3564,$A$2:$A$3564,"="&amp;F2374)),SUMIFS($B$2:$B$3564,$A$2:$A$3564,"="&amp;E2374))</f>
        <v>13.58</v>
      </c>
      <c r="K2374" s="2">
        <f>SUMIFS($J$2:$J$3564,$A$2:$A$3564,"&gt;"&amp;E2374,$A$2:$A$3564,"&lt;="&amp;A2374)</f>
        <v>0</v>
      </c>
      <c r="L2374" s="2">
        <f t="shared" si="293"/>
        <v>0</v>
      </c>
      <c r="M2374" s="2">
        <f t="shared" si="294"/>
        <v>1</v>
      </c>
      <c r="N2374">
        <f t="shared" si="295"/>
        <v>-5.4476403321076772</v>
      </c>
    </row>
    <row r="2375" spans="1:14" x14ac:dyDescent="0.3">
      <c r="A2375" s="1">
        <v>42144</v>
      </c>
      <c r="B2375">
        <v>12.59</v>
      </c>
      <c r="D2375">
        <f t="shared" si="296"/>
        <v>3</v>
      </c>
      <c r="E2375" s="1">
        <f t="shared" si="289"/>
        <v>42137</v>
      </c>
      <c r="F2375" s="1">
        <f t="shared" si="290"/>
        <v>42136</v>
      </c>
      <c r="G2375" s="1">
        <f t="shared" si="291"/>
        <v>42135</v>
      </c>
      <c r="H2375" s="1">
        <f t="shared" si="292"/>
        <v>42134</v>
      </c>
      <c r="I2375" s="2">
        <f>IF(SUMIFS($B$2:$B$3564,$A$2:$A$3564,"="&amp;E2375)=0,IF(SUMIFS($B$2:$B$3564,$A$2:$A$3564,"="&amp;F2375)=0,IF(SUMIFS($B$2:$B$3564,$A$2:$A$3564,"="&amp;G2375)=0,SUMIFS($B$2:$B$3564,$A$2:$A$3564,"="&amp;H2375),SUMIFS($B$2:$B$3564,$A$2:$A$3564,"="&amp;G2375)),SUMIFS($B$2:$B$3564,$A$2:$A$3564,"="&amp;F2375)),SUMIFS($B$2:$B$3564,$A$2:$A$3564,"="&amp;E2375))</f>
        <v>12.96</v>
      </c>
      <c r="K2375" s="2">
        <f>SUMIFS($J$2:$J$3564,$A$2:$A$3564,"&gt;"&amp;E2375,$A$2:$A$3564,"&lt;="&amp;A2375)</f>
        <v>0</v>
      </c>
      <c r="L2375" s="2">
        <f t="shared" si="293"/>
        <v>0</v>
      </c>
      <c r="M2375" s="2">
        <f t="shared" si="294"/>
        <v>1</v>
      </c>
      <c r="N2375">
        <f t="shared" si="295"/>
        <v>-2.8964842867872909</v>
      </c>
    </row>
    <row r="2376" spans="1:14" x14ac:dyDescent="0.3">
      <c r="A2376" s="1">
        <v>42145</v>
      </c>
      <c r="B2376">
        <v>12.49</v>
      </c>
      <c r="D2376">
        <f t="shared" si="296"/>
        <v>4</v>
      </c>
      <c r="E2376" s="1">
        <f t="shared" ref="E2376:E2439" si="297">A2376-7</f>
        <v>42138</v>
      </c>
      <c r="F2376" s="1">
        <f t="shared" si="290"/>
        <v>42137</v>
      </c>
      <c r="G2376" s="1">
        <f t="shared" si="291"/>
        <v>42136</v>
      </c>
      <c r="H2376" s="1">
        <f t="shared" si="292"/>
        <v>42135</v>
      </c>
      <c r="I2376" s="2">
        <f>IF(SUMIFS($B$2:$B$3564,$A$2:$A$3564,"="&amp;E2376)=0,IF(SUMIFS($B$2:$B$3564,$A$2:$A$3564,"="&amp;F2376)=0,IF(SUMIFS($B$2:$B$3564,$A$2:$A$3564,"="&amp;G2376)=0,SUMIFS($B$2:$B$3564,$A$2:$A$3564,"="&amp;H2376),SUMIFS($B$2:$B$3564,$A$2:$A$3564,"="&amp;G2376)),SUMIFS($B$2:$B$3564,$A$2:$A$3564,"="&amp;F2376)),SUMIFS($B$2:$B$3564,$A$2:$A$3564,"="&amp;E2376))</f>
        <v>12.84</v>
      </c>
      <c r="K2376" s="2">
        <f>SUMIFS($J$2:$J$3564,$A$2:$A$3564,"&gt;"&amp;E2376,$A$2:$A$3564,"&lt;="&amp;A2376)</f>
        <v>0</v>
      </c>
      <c r="L2376" s="2">
        <f t="shared" si="293"/>
        <v>0</v>
      </c>
      <c r="M2376" s="2">
        <f t="shared" si="294"/>
        <v>1</v>
      </c>
      <c r="N2376">
        <f t="shared" si="295"/>
        <v>-2.7636974124328728</v>
      </c>
    </row>
    <row r="2377" spans="1:14" x14ac:dyDescent="0.3">
      <c r="A2377" s="1">
        <v>42146</v>
      </c>
      <c r="B2377">
        <v>12.31</v>
      </c>
      <c r="D2377">
        <f t="shared" si="296"/>
        <v>5</v>
      </c>
      <c r="E2377" s="1">
        <f t="shared" si="297"/>
        <v>42139</v>
      </c>
      <c r="F2377" s="1">
        <f t="shared" ref="F2377:F2440" si="298">E2377-1</f>
        <v>42138</v>
      </c>
      <c r="G2377" s="1">
        <f t="shared" ref="G2377:G2440" si="299">E2377-2</f>
        <v>42137</v>
      </c>
      <c r="H2377" s="1">
        <f t="shared" ref="H2377:H2440" si="300">E2377-3</f>
        <v>42136</v>
      </c>
      <c r="I2377" s="2">
        <f>IF(SUMIFS($B$2:$B$3564,$A$2:$A$3564,"="&amp;E2377)=0,IF(SUMIFS($B$2:$B$3564,$A$2:$A$3564,"="&amp;F2377)=0,IF(SUMIFS($B$2:$B$3564,$A$2:$A$3564,"="&amp;G2377)=0,SUMIFS($B$2:$B$3564,$A$2:$A$3564,"="&amp;H2377),SUMIFS($B$2:$B$3564,$A$2:$A$3564,"="&amp;G2377)),SUMIFS($B$2:$B$3564,$A$2:$A$3564,"="&amp;F2377)),SUMIFS($B$2:$B$3564,$A$2:$A$3564,"="&amp;E2377))</f>
        <v>12.89</v>
      </c>
      <c r="K2377" s="2">
        <f>SUMIFS($J$2:$J$3564,$A$2:$A$3564,"&gt;"&amp;E2377,$A$2:$A$3564,"&lt;="&amp;A2377)</f>
        <v>0</v>
      </c>
      <c r="L2377" s="2">
        <f t="shared" si="293"/>
        <v>0</v>
      </c>
      <c r="M2377" s="2">
        <f t="shared" si="294"/>
        <v>1</v>
      </c>
      <c r="N2377">
        <f t="shared" si="295"/>
        <v>-4.6039876754733937</v>
      </c>
    </row>
    <row r="2378" spans="1:14" x14ac:dyDescent="0.3">
      <c r="A2378" s="1">
        <v>42150</v>
      </c>
      <c r="B2378">
        <v>12.08</v>
      </c>
      <c r="D2378">
        <f t="shared" si="296"/>
        <v>2</v>
      </c>
      <c r="E2378" s="1">
        <f t="shared" si="297"/>
        <v>42143</v>
      </c>
      <c r="F2378" s="1">
        <f t="shared" si="298"/>
        <v>42142</v>
      </c>
      <c r="G2378" s="1">
        <f t="shared" si="299"/>
        <v>42141</v>
      </c>
      <c r="H2378" s="1">
        <f t="shared" si="300"/>
        <v>42140</v>
      </c>
      <c r="I2378" s="2">
        <f>IF(SUMIFS($B$2:$B$3564,$A$2:$A$3564,"="&amp;E2378)=0,IF(SUMIFS($B$2:$B$3564,$A$2:$A$3564,"="&amp;F2378)=0,IF(SUMIFS($B$2:$B$3564,$A$2:$A$3564,"="&amp;G2378)=0,SUMIFS($B$2:$B$3564,$A$2:$A$3564,"="&amp;H2378),SUMIFS($B$2:$B$3564,$A$2:$A$3564,"="&amp;G2378)),SUMIFS($B$2:$B$3564,$A$2:$A$3564,"="&amp;F2378)),SUMIFS($B$2:$B$3564,$A$2:$A$3564,"="&amp;E2378))</f>
        <v>12.86</v>
      </c>
      <c r="K2378" s="2">
        <f>SUMIFS($J$2:$J$3564,$A$2:$A$3564,"&gt;"&amp;E2378,$A$2:$A$3564,"&lt;="&amp;A2378)</f>
        <v>0</v>
      </c>
      <c r="L2378" s="2">
        <f t="shared" ref="L2378:L2441" si="301">IF(K2378&lt;&gt;0,LOOKUP(K2378,C2372:C2378,B2372:B2378),0)</f>
        <v>0</v>
      </c>
      <c r="M2378" s="2">
        <f t="shared" ref="M2378:M2441" si="302">IF(K2378&lt;&gt;0,L2378/K2378,1)</f>
        <v>1</v>
      </c>
      <c r="N2378">
        <f t="shared" ref="N2378:N2441" si="303">LN(B2378*M2378/I2378)*100</f>
        <v>-6.257052630280441</v>
      </c>
    </row>
    <row r="2379" spans="1:14" x14ac:dyDescent="0.3">
      <c r="A2379" s="1">
        <v>42151</v>
      </c>
      <c r="B2379">
        <v>11.87</v>
      </c>
      <c r="D2379">
        <f t="shared" si="296"/>
        <v>3</v>
      </c>
      <c r="E2379" s="1">
        <f t="shared" si="297"/>
        <v>42144</v>
      </c>
      <c r="F2379" s="1">
        <f t="shared" si="298"/>
        <v>42143</v>
      </c>
      <c r="G2379" s="1">
        <f t="shared" si="299"/>
        <v>42142</v>
      </c>
      <c r="H2379" s="1">
        <f t="shared" si="300"/>
        <v>42141</v>
      </c>
      <c r="I2379" s="2">
        <f>IF(SUMIFS($B$2:$B$3564,$A$2:$A$3564,"="&amp;E2379)=0,IF(SUMIFS($B$2:$B$3564,$A$2:$A$3564,"="&amp;F2379)=0,IF(SUMIFS($B$2:$B$3564,$A$2:$A$3564,"="&amp;G2379)=0,SUMIFS($B$2:$B$3564,$A$2:$A$3564,"="&amp;H2379),SUMIFS($B$2:$B$3564,$A$2:$A$3564,"="&amp;G2379)),SUMIFS($B$2:$B$3564,$A$2:$A$3564,"="&amp;F2379)),SUMIFS($B$2:$B$3564,$A$2:$A$3564,"="&amp;E2379))</f>
        <v>12.59</v>
      </c>
      <c r="K2379" s="2">
        <f>SUMIFS($J$2:$J$3564,$A$2:$A$3564,"&gt;"&amp;E2379,$A$2:$A$3564,"&lt;="&amp;A2379)</f>
        <v>0</v>
      </c>
      <c r="L2379" s="2">
        <f t="shared" si="301"/>
        <v>0</v>
      </c>
      <c r="M2379" s="2">
        <f t="shared" si="302"/>
        <v>1</v>
      </c>
      <c r="N2379">
        <f t="shared" si="303"/>
        <v>-5.888863943467924</v>
      </c>
    </row>
    <row r="2380" spans="1:14" x14ac:dyDescent="0.3">
      <c r="A2380" s="1">
        <v>42152</v>
      </c>
      <c r="B2380">
        <v>11.94</v>
      </c>
      <c r="D2380">
        <f t="shared" si="296"/>
        <v>4</v>
      </c>
      <c r="E2380" s="1">
        <f t="shared" si="297"/>
        <v>42145</v>
      </c>
      <c r="F2380" s="1">
        <f t="shared" si="298"/>
        <v>42144</v>
      </c>
      <c r="G2380" s="1">
        <f t="shared" si="299"/>
        <v>42143</v>
      </c>
      <c r="H2380" s="1">
        <f t="shared" si="300"/>
        <v>42142</v>
      </c>
      <c r="I2380" s="2">
        <f>IF(SUMIFS($B$2:$B$3564,$A$2:$A$3564,"="&amp;E2380)=0,IF(SUMIFS($B$2:$B$3564,$A$2:$A$3564,"="&amp;F2380)=0,IF(SUMIFS($B$2:$B$3564,$A$2:$A$3564,"="&amp;G2380)=0,SUMIFS($B$2:$B$3564,$A$2:$A$3564,"="&amp;H2380),SUMIFS($B$2:$B$3564,$A$2:$A$3564,"="&amp;G2380)),SUMIFS($B$2:$B$3564,$A$2:$A$3564,"="&amp;F2380)),SUMIFS($B$2:$B$3564,$A$2:$A$3564,"="&amp;E2380))</f>
        <v>12.49</v>
      </c>
      <c r="K2380" s="2">
        <f>SUMIFS($J$2:$J$3564,$A$2:$A$3564,"&gt;"&amp;E2380,$A$2:$A$3564,"&lt;="&amp;A2380)</f>
        <v>0</v>
      </c>
      <c r="L2380" s="2">
        <f t="shared" si="301"/>
        <v>0</v>
      </c>
      <c r="M2380" s="2">
        <f t="shared" si="302"/>
        <v>1</v>
      </c>
      <c r="N2380">
        <f t="shared" si="303"/>
        <v>-4.5034216173030375</v>
      </c>
    </row>
    <row r="2381" spans="1:14" x14ac:dyDescent="0.3">
      <c r="A2381" s="1">
        <v>42153</v>
      </c>
      <c r="B2381">
        <v>11.98</v>
      </c>
      <c r="D2381">
        <f t="shared" si="296"/>
        <v>5</v>
      </c>
      <c r="E2381" s="1">
        <f t="shared" si="297"/>
        <v>42146</v>
      </c>
      <c r="F2381" s="1">
        <f t="shared" si="298"/>
        <v>42145</v>
      </c>
      <c r="G2381" s="1">
        <f t="shared" si="299"/>
        <v>42144</v>
      </c>
      <c r="H2381" s="1">
        <f t="shared" si="300"/>
        <v>42143</v>
      </c>
      <c r="I2381" s="2">
        <f>IF(SUMIFS($B$2:$B$3564,$A$2:$A$3564,"="&amp;E2381)=0,IF(SUMIFS($B$2:$B$3564,$A$2:$A$3564,"="&amp;F2381)=0,IF(SUMIFS($B$2:$B$3564,$A$2:$A$3564,"="&amp;G2381)=0,SUMIFS($B$2:$B$3564,$A$2:$A$3564,"="&amp;H2381),SUMIFS($B$2:$B$3564,$A$2:$A$3564,"="&amp;G2381)),SUMIFS($B$2:$B$3564,$A$2:$A$3564,"="&amp;F2381)),SUMIFS($B$2:$B$3564,$A$2:$A$3564,"="&amp;E2381))</f>
        <v>12.31</v>
      </c>
      <c r="K2381" s="2">
        <f>SUMIFS($J$2:$J$3564,$A$2:$A$3564,"&gt;"&amp;E2381,$A$2:$A$3564,"&lt;="&amp;A2381)</f>
        <v>0</v>
      </c>
      <c r="L2381" s="2">
        <f t="shared" si="301"/>
        <v>0</v>
      </c>
      <c r="M2381" s="2">
        <f t="shared" si="302"/>
        <v>1</v>
      </c>
      <c r="N2381">
        <f t="shared" si="303"/>
        <v>-2.7173347509058892</v>
      </c>
    </row>
    <row r="2382" spans="1:14" x14ac:dyDescent="0.3">
      <c r="A2382" s="1">
        <v>42156</v>
      </c>
      <c r="B2382">
        <v>12.25</v>
      </c>
      <c r="D2382">
        <f t="shared" si="296"/>
        <v>1</v>
      </c>
      <c r="E2382" s="1">
        <f t="shared" si="297"/>
        <v>42149</v>
      </c>
      <c r="F2382" s="1">
        <f t="shared" si="298"/>
        <v>42148</v>
      </c>
      <c r="G2382" s="1">
        <f t="shared" si="299"/>
        <v>42147</v>
      </c>
      <c r="H2382" s="1">
        <f t="shared" si="300"/>
        <v>42146</v>
      </c>
      <c r="I2382" s="2">
        <f>IF(SUMIFS($B$2:$B$3564,$A$2:$A$3564,"="&amp;E2382)=0,IF(SUMIFS($B$2:$B$3564,$A$2:$A$3564,"="&amp;F2382)=0,IF(SUMIFS($B$2:$B$3564,$A$2:$A$3564,"="&amp;G2382)=0,SUMIFS($B$2:$B$3564,$A$2:$A$3564,"="&amp;H2382),SUMIFS($B$2:$B$3564,$A$2:$A$3564,"="&amp;G2382)),SUMIFS($B$2:$B$3564,$A$2:$A$3564,"="&amp;F2382)),SUMIFS($B$2:$B$3564,$A$2:$A$3564,"="&amp;E2382))</f>
        <v>12.31</v>
      </c>
      <c r="K2382" s="2">
        <f>SUMIFS($J$2:$J$3564,$A$2:$A$3564,"&gt;"&amp;E2382,$A$2:$A$3564,"&lt;="&amp;A2382)</f>
        <v>0</v>
      </c>
      <c r="L2382" s="2">
        <f t="shared" si="301"/>
        <v>0</v>
      </c>
      <c r="M2382" s="2">
        <f t="shared" si="302"/>
        <v>1</v>
      </c>
      <c r="N2382">
        <f t="shared" si="303"/>
        <v>-0.48860032056262087</v>
      </c>
    </row>
    <row r="2383" spans="1:14" x14ac:dyDescent="0.3">
      <c r="A2383" s="1">
        <v>42157</v>
      </c>
      <c r="B2383">
        <v>12.32</v>
      </c>
      <c r="D2383">
        <f t="shared" si="296"/>
        <v>2</v>
      </c>
      <c r="E2383" s="1">
        <f t="shared" si="297"/>
        <v>42150</v>
      </c>
      <c r="F2383" s="1">
        <f t="shared" si="298"/>
        <v>42149</v>
      </c>
      <c r="G2383" s="1">
        <f t="shared" si="299"/>
        <v>42148</v>
      </c>
      <c r="H2383" s="1">
        <f t="shared" si="300"/>
        <v>42147</v>
      </c>
      <c r="I2383" s="2">
        <f>IF(SUMIFS($B$2:$B$3564,$A$2:$A$3564,"="&amp;E2383)=0,IF(SUMIFS($B$2:$B$3564,$A$2:$A$3564,"="&amp;F2383)=0,IF(SUMIFS($B$2:$B$3564,$A$2:$A$3564,"="&amp;G2383)=0,SUMIFS($B$2:$B$3564,$A$2:$A$3564,"="&amp;H2383),SUMIFS($B$2:$B$3564,$A$2:$A$3564,"="&amp;G2383)),SUMIFS($B$2:$B$3564,$A$2:$A$3564,"="&amp;F2383)),SUMIFS($B$2:$B$3564,$A$2:$A$3564,"="&amp;E2383))</f>
        <v>12.08</v>
      </c>
      <c r="K2383" s="2">
        <f>SUMIFS($J$2:$J$3564,$A$2:$A$3564,"&gt;"&amp;E2383,$A$2:$A$3564,"&lt;="&amp;A2383)</f>
        <v>0</v>
      </c>
      <c r="L2383" s="2">
        <f t="shared" si="301"/>
        <v>0</v>
      </c>
      <c r="M2383" s="2">
        <f t="shared" si="302"/>
        <v>1</v>
      </c>
      <c r="N2383">
        <f t="shared" si="303"/>
        <v>1.9672765598704927</v>
      </c>
    </row>
    <row r="2384" spans="1:14" x14ac:dyDescent="0.3">
      <c r="A2384" s="1">
        <v>42158</v>
      </c>
      <c r="B2384">
        <v>12.05</v>
      </c>
      <c r="D2384">
        <f t="shared" si="296"/>
        <v>3</v>
      </c>
      <c r="E2384" s="1">
        <f t="shared" si="297"/>
        <v>42151</v>
      </c>
      <c r="F2384" s="1">
        <f t="shared" si="298"/>
        <v>42150</v>
      </c>
      <c r="G2384" s="1">
        <f t="shared" si="299"/>
        <v>42149</v>
      </c>
      <c r="H2384" s="1">
        <f t="shared" si="300"/>
        <v>42148</v>
      </c>
      <c r="I2384" s="2">
        <f>IF(SUMIFS($B$2:$B$3564,$A$2:$A$3564,"="&amp;E2384)=0,IF(SUMIFS($B$2:$B$3564,$A$2:$A$3564,"="&amp;F2384)=0,IF(SUMIFS($B$2:$B$3564,$A$2:$A$3564,"="&amp;G2384)=0,SUMIFS($B$2:$B$3564,$A$2:$A$3564,"="&amp;H2384),SUMIFS($B$2:$B$3564,$A$2:$A$3564,"="&amp;G2384)),SUMIFS($B$2:$B$3564,$A$2:$A$3564,"="&amp;F2384)),SUMIFS($B$2:$B$3564,$A$2:$A$3564,"="&amp;E2384))</f>
        <v>11.87</v>
      </c>
      <c r="K2384" s="2">
        <f>SUMIFS($J$2:$J$3564,$A$2:$A$3564,"&gt;"&amp;E2384,$A$2:$A$3564,"&lt;="&amp;A2384)</f>
        <v>0</v>
      </c>
      <c r="L2384" s="2">
        <f t="shared" si="301"/>
        <v>0</v>
      </c>
      <c r="M2384" s="2">
        <f t="shared" si="302"/>
        <v>1</v>
      </c>
      <c r="N2384">
        <f t="shared" si="303"/>
        <v>1.5050451315087556</v>
      </c>
    </row>
    <row r="2385" spans="1:14" x14ac:dyDescent="0.3">
      <c r="A2385" s="1">
        <v>42159</v>
      </c>
      <c r="B2385">
        <v>12.12</v>
      </c>
      <c r="D2385">
        <f t="shared" si="296"/>
        <v>4</v>
      </c>
      <c r="E2385" s="1">
        <f t="shared" si="297"/>
        <v>42152</v>
      </c>
      <c r="F2385" s="1">
        <f t="shared" si="298"/>
        <v>42151</v>
      </c>
      <c r="G2385" s="1">
        <f t="shared" si="299"/>
        <v>42150</v>
      </c>
      <c r="H2385" s="1">
        <f t="shared" si="300"/>
        <v>42149</v>
      </c>
      <c r="I2385" s="2">
        <f>IF(SUMIFS($B$2:$B$3564,$A$2:$A$3564,"="&amp;E2385)=0,IF(SUMIFS($B$2:$B$3564,$A$2:$A$3564,"="&amp;F2385)=0,IF(SUMIFS($B$2:$B$3564,$A$2:$A$3564,"="&amp;G2385)=0,SUMIFS($B$2:$B$3564,$A$2:$A$3564,"="&amp;H2385),SUMIFS($B$2:$B$3564,$A$2:$A$3564,"="&amp;G2385)),SUMIFS($B$2:$B$3564,$A$2:$A$3564,"="&amp;F2385)),SUMIFS($B$2:$B$3564,$A$2:$A$3564,"="&amp;E2385))</f>
        <v>11.94</v>
      </c>
      <c r="K2385" s="2">
        <f>SUMIFS($J$2:$J$3564,$A$2:$A$3564,"&gt;"&amp;E2385,$A$2:$A$3564,"&lt;="&amp;A2385)</f>
        <v>0</v>
      </c>
      <c r="L2385" s="2">
        <f t="shared" si="301"/>
        <v>0</v>
      </c>
      <c r="M2385" s="2">
        <f t="shared" si="302"/>
        <v>1</v>
      </c>
      <c r="N2385">
        <f t="shared" si="303"/>
        <v>1.496287267671232</v>
      </c>
    </row>
    <row r="2386" spans="1:14" x14ac:dyDescent="0.3">
      <c r="A2386" s="1">
        <v>42160</v>
      </c>
      <c r="B2386">
        <v>12.05</v>
      </c>
      <c r="D2386">
        <f t="shared" si="296"/>
        <v>5</v>
      </c>
      <c r="E2386" s="1">
        <f t="shared" si="297"/>
        <v>42153</v>
      </c>
      <c r="F2386" s="1">
        <f t="shared" si="298"/>
        <v>42152</v>
      </c>
      <c r="G2386" s="1">
        <f t="shared" si="299"/>
        <v>42151</v>
      </c>
      <c r="H2386" s="1">
        <f t="shared" si="300"/>
        <v>42150</v>
      </c>
      <c r="I2386" s="2">
        <f>IF(SUMIFS($B$2:$B$3564,$A$2:$A$3564,"="&amp;E2386)=0,IF(SUMIFS($B$2:$B$3564,$A$2:$A$3564,"="&amp;F2386)=0,IF(SUMIFS($B$2:$B$3564,$A$2:$A$3564,"="&amp;G2386)=0,SUMIFS($B$2:$B$3564,$A$2:$A$3564,"="&amp;H2386),SUMIFS($B$2:$B$3564,$A$2:$A$3564,"="&amp;G2386)),SUMIFS($B$2:$B$3564,$A$2:$A$3564,"="&amp;F2386)),SUMIFS($B$2:$B$3564,$A$2:$A$3564,"="&amp;E2386))</f>
        <v>11.98</v>
      </c>
      <c r="K2386" s="2">
        <f>SUMIFS($J$2:$J$3564,$A$2:$A$3564,"&gt;"&amp;E2386,$A$2:$A$3564,"&lt;="&amp;A2386)</f>
        <v>0</v>
      </c>
      <c r="L2386" s="2">
        <f t="shared" si="301"/>
        <v>0</v>
      </c>
      <c r="M2386" s="2">
        <f t="shared" si="302"/>
        <v>1</v>
      </c>
      <c r="N2386">
        <f t="shared" si="303"/>
        <v>0.5826067249360688</v>
      </c>
    </row>
    <row r="2387" spans="1:14" x14ac:dyDescent="0.3">
      <c r="A2387" s="1">
        <v>42163</v>
      </c>
      <c r="B2387">
        <v>12.16</v>
      </c>
      <c r="D2387">
        <f t="shared" si="296"/>
        <v>1</v>
      </c>
      <c r="E2387" s="1">
        <f t="shared" si="297"/>
        <v>42156</v>
      </c>
      <c r="F2387" s="1">
        <f t="shared" si="298"/>
        <v>42155</v>
      </c>
      <c r="G2387" s="1">
        <f t="shared" si="299"/>
        <v>42154</v>
      </c>
      <c r="H2387" s="1">
        <f t="shared" si="300"/>
        <v>42153</v>
      </c>
      <c r="I2387" s="2">
        <f>IF(SUMIFS($B$2:$B$3564,$A$2:$A$3564,"="&amp;E2387)=0,IF(SUMIFS($B$2:$B$3564,$A$2:$A$3564,"="&amp;F2387)=0,IF(SUMIFS($B$2:$B$3564,$A$2:$A$3564,"="&amp;G2387)=0,SUMIFS($B$2:$B$3564,$A$2:$A$3564,"="&amp;H2387),SUMIFS($B$2:$B$3564,$A$2:$A$3564,"="&amp;G2387)),SUMIFS($B$2:$B$3564,$A$2:$A$3564,"="&amp;F2387)),SUMIFS($B$2:$B$3564,$A$2:$A$3564,"="&amp;E2387))</f>
        <v>12.25</v>
      </c>
      <c r="K2387" s="2">
        <f>SUMIFS($J$2:$J$3564,$A$2:$A$3564,"&gt;"&amp;E2387,$A$2:$A$3564,"&lt;="&amp;A2387)</f>
        <v>0</v>
      </c>
      <c r="L2387" s="2">
        <f t="shared" si="301"/>
        <v>0</v>
      </c>
      <c r="M2387" s="2">
        <f t="shared" si="302"/>
        <v>1</v>
      </c>
      <c r="N2387">
        <f t="shared" si="303"/>
        <v>-0.737406045271502</v>
      </c>
    </row>
    <row r="2388" spans="1:14" x14ac:dyDescent="0.3">
      <c r="A2388" s="1">
        <v>42164</v>
      </c>
      <c r="B2388">
        <v>12.07</v>
      </c>
      <c r="C2388">
        <v>12.42</v>
      </c>
      <c r="D2388">
        <f t="shared" si="296"/>
        <v>2</v>
      </c>
      <c r="E2388" s="1">
        <f t="shared" si="297"/>
        <v>42157</v>
      </c>
      <c r="F2388" s="1">
        <f t="shared" si="298"/>
        <v>42156</v>
      </c>
      <c r="G2388" s="1">
        <f t="shared" si="299"/>
        <v>42155</v>
      </c>
      <c r="H2388" s="1">
        <f t="shared" si="300"/>
        <v>42154</v>
      </c>
      <c r="I2388" s="2">
        <f>IF(SUMIFS($B$2:$B$3564,$A$2:$A$3564,"="&amp;E2388)=0,IF(SUMIFS($B$2:$B$3564,$A$2:$A$3564,"="&amp;F2388)=0,IF(SUMIFS($B$2:$B$3564,$A$2:$A$3564,"="&amp;G2388)=0,SUMIFS($B$2:$B$3564,$A$2:$A$3564,"="&amp;H2388),SUMIFS($B$2:$B$3564,$A$2:$A$3564,"="&amp;G2388)),SUMIFS($B$2:$B$3564,$A$2:$A$3564,"="&amp;F2388)),SUMIFS($B$2:$B$3564,$A$2:$A$3564,"="&amp;E2388))</f>
        <v>12.32</v>
      </c>
      <c r="K2388" s="2">
        <f>SUMIFS($J$2:$J$3564,$A$2:$A$3564,"&gt;"&amp;E2388,$A$2:$A$3564,"&lt;="&amp;A2388)</f>
        <v>0</v>
      </c>
      <c r="L2388" s="2">
        <f t="shared" si="301"/>
        <v>0</v>
      </c>
      <c r="M2388" s="2">
        <f t="shared" si="302"/>
        <v>1</v>
      </c>
      <c r="N2388">
        <f t="shared" si="303"/>
        <v>-2.0500922995933544</v>
      </c>
    </row>
    <row r="2389" spans="1:14" x14ac:dyDescent="0.3">
      <c r="A2389" s="1">
        <v>42165</v>
      </c>
      <c r="B2389">
        <v>12.33</v>
      </c>
      <c r="D2389">
        <f t="shared" si="296"/>
        <v>3</v>
      </c>
      <c r="E2389" s="1">
        <f t="shared" si="297"/>
        <v>42158</v>
      </c>
      <c r="F2389" s="1">
        <f t="shared" si="298"/>
        <v>42157</v>
      </c>
      <c r="G2389" s="1">
        <f t="shared" si="299"/>
        <v>42156</v>
      </c>
      <c r="H2389" s="1">
        <f t="shared" si="300"/>
        <v>42155</v>
      </c>
      <c r="I2389" s="2">
        <f>IF(SUMIFS($B$2:$B$3564,$A$2:$A$3564,"="&amp;E2389)=0,IF(SUMIFS($B$2:$B$3564,$A$2:$A$3564,"="&amp;F2389)=0,IF(SUMIFS($B$2:$B$3564,$A$2:$A$3564,"="&amp;G2389)=0,SUMIFS($B$2:$B$3564,$A$2:$A$3564,"="&amp;H2389),SUMIFS($B$2:$B$3564,$A$2:$A$3564,"="&amp;G2389)),SUMIFS($B$2:$B$3564,$A$2:$A$3564,"="&amp;F2389)),SUMIFS($B$2:$B$3564,$A$2:$A$3564,"="&amp;E2389))</f>
        <v>12.05</v>
      </c>
      <c r="J2389">
        <v>12.42</v>
      </c>
      <c r="K2389" s="2">
        <f>SUMIFS($J$2:$J$3564,$A$2:$A$3564,"&gt;"&amp;E2389,$A$2:$A$3564,"&lt;="&amp;A2389)</f>
        <v>12.42</v>
      </c>
      <c r="L2389" s="2">
        <f t="shared" si="301"/>
        <v>12.07</v>
      </c>
      <c r="M2389" s="2">
        <f t="shared" si="302"/>
        <v>0.9718196457326892</v>
      </c>
      <c r="N2389">
        <f t="shared" si="303"/>
        <v>-0.56143841563036589</v>
      </c>
    </row>
    <row r="2390" spans="1:14" x14ac:dyDescent="0.3">
      <c r="A2390" s="1">
        <v>42166</v>
      </c>
      <c r="B2390">
        <v>12.04</v>
      </c>
      <c r="D2390">
        <f t="shared" si="296"/>
        <v>4</v>
      </c>
      <c r="E2390" s="1">
        <f t="shared" si="297"/>
        <v>42159</v>
      </c>
      <c r="F2390" s="1">
        <f t="shared" si="298"/>
        <v>42158</v>
      </c>
      <c r="G2390" s="1">
        <f t="shared" si="299"/>
        <v>42157</v>
      </c>
      <c r="H2390" s="1">
        <f t="shared" si="300"/>
        <v>42156</v>
      </c>
      <c r="I2390" s="2">
        <f>IF(SUMIFS($B$2:$B$3564,$A$2:$A$3564,"="&amp;E2390)=0,IF(SUMIFS($B$2:$B$3564,$A$2:$A$3564,"="&amp;F2390)=0,IF(SUMIFS($B$2:$B$3564,$A$2:$A$3564,"="&amp;G2390)=0,SUMIFS($B$2:$B$3564,$A$2:$A$3564,"="&amp;H2390),SUMIFS($B$2:$B$3564,$A$2:$A$3564,"="&amp;G2390)),SUMIFS($B$2:$B$3564,$A$2:$A$3564,"="&amp;F2390)),SUMIFS($B$2:$B$3564,$A$2:$A$3564,"="&amp;E2390))</f>
        <v>12.12</v>
      </c>
      <c r="K2390" s="2">
        <f>SUMIFS($J$2:$J$3564,$A$2:$A$3564,"&gt;"&amp;E2390,$A$2:$A$3564,"&lt;="&amp;A2390)</f>
        <v>12.42</v>
      </c>
      <c r="L2390" s="2">
        <f t="shared" si="301"/>
        <v>12.07</v>
      </c>
      <c r="M2390" s="2">
        <f t="shared" si="302"/>
        <v>0.9718196457326892</v>
      </c>
      <c r="N2390">
        <f t="shared" si="303"/>
        <v>-3.5207582156385948</v>
      </c>
    </row>
    <row r="2391" spans="1:14" x14ac:dyDescent="0.3">
      <c r="A2391" s="1">
        <v>42167</v>
      </c>
      <c r="B2391">
        <v>12.07</v>
      </c>
      <c r="D2391">
        <f t="shared" si="296"/>
        <v>5</v>
      </c>
      <c r="E2391" s="1">
        <f t="shared" si="297"/>
        <v>42160</v>
      </c>
      <c r="F2391" s="1">
        <f t="shared" si="298"/>
        <v>42159</v>
      </c>
      <c r="G2391" s="1">
        <f t="shared" si="299"/>
        <v>42158</v>
      </c>
      <c r="H2391" s="1">
        <f t="shared" si="300"/>
        <v>42157</v>
      </c>
      <c r="I2391" s="2">
        <f>IF(SUMIFS($B$2:$B$3564,$A$2:$A$3564,"="&amp;E2391)=0,IF(SUMIFS($B$2:$B$3564,$A$2:$A$3564,"="&amp;F2391)=0,IF(SUMIFS($B$2:$B$3564,$A$2:$A$3564,"="&amp;G2391)=0,SUMIFS($B$2:$B$3564,$A$2:$A$3564,"="&amp;H2391),SUMIFS($B$2:$B$3564,$A$2:$A$3564,"="&amp;G2391)),SUMIFS($B$2:$B$3564,$A$2:$A$3564,"="&amp;F2391)),SUMIFS($B$2:$B$3564,$A$2:$A$3564,"="&amp;E2391))</f>
        <v>12.05</v>
      </c>
      <c r="K2391" s="2">
        <f>SUMIFS($J$2:$J$3564,$A$2:$A$3564,"&gt;"&amp;E2391,$A$2:$A$3564,"&lt;="&amp;A2391)</f>
        <v>12.42</v>
      </c>
      <c r="L2391" s="2">
        <f t="shared" si="301"/>
        <v>12.07</v>
      </c>
      <c r="M2391" s="2">
        <f t="shared" si="302"/>
        <v>0.9718196457326892</v>
      </c>
      <c r="N2391">
        <f t="shared" si="303"/>
        <v>-2.6926666223116507</v>
      </c>
    </row>
    <row r="2392" spans="1:14" x14ac:dyDescent="0.3">
      <c r="A2392" s="1">
        <v>42170</v>
      </c>
      <c r="B2392">
        <v>11.83</v>
      </c>
      <c r="D2392">
        <f t="shared" si="296"/>
        <v>1</v>
      </c>
      <c r="E2392" s="1">
        <f t="shared" si="297"/>
        <v>42163</v>
      </c>
      <c r="F2392" s="1">
        <f t="shared" si="298"/>
        <v>42162</v>
      </c>
      <c r="G2392" s="1">
        <f t="shared" si="299"/>
        <v>42161</v>
      </c>
      <c r="H2392" s="1">
        <f t="shared" si="300"/>
        <v>42160</v>
      </c>
      <c r="I2392" s="2">
        <f>IF(SUMIFS($B$2:$B$3564,$A$2:$A$3564,"="&amp;E2392)=0,IF(SUMIFS($B$2:$B$3564,$A$2:$A$3564,"="&amp;F2392)=0,IF(SUMIFS($B$2:$B$3564,$A$2:$A$3564,"="&amp;G2392)=0,SUMIFS($B$2:$B$3564,$A$2:$A$3564,"="&amp;H2392),SUMIFS($B$2:$B$3564,$A$2:$A$3564,"="&amp;G2392)),SUMIFS($B$2:$B$3564,$A$2:$A$3564,"="&amp;F2392)),SUMIFS($B$2:$B$3564,$A$2:$A$3564,"="&amp;E2392))</f>
        <v>12.16</v>
      </c>
      <c r="K2392" s="2">
        <f>SUMIFS($J$2:$J$3564,$A$2:$A$3564,"&gt;"&amp;E2392,$A$2:$A$3564,"&lt;="&amp;A2392)</f>
        <v>12.42</v>
      </c>
      <c r="L2392" s="2">
        <f t="shared" si="301"/>
        <v>12.07</v>
      </c>
      <c r="M2392" s="2">
        <f t="shared" si="302"/>
        <v>0.9718196457326892</v>
      </c>
      <c r="N2392">
        <f t="shared" si="303"/>
        <v>-5.6098239943618102</v>
      </c>
    </row>
    <row r="2393" spans="1:14" x14ac:dyDescent="0.3">
      <c r="A2393" s="1">
        <v>42171</v>
      </c>
      <c r="B2393">
        <v>11.68</v>
      </c>
      <c r="D2393">
        <f t="shared" si="296"/>
        <v>2</v>
      </c>
      <c r="E2393" s="1">
        <f t="shared" si="297"/>
        <v>42164</v>
      </c>
      <c r="F2393" s="1">
        <f t="shared" si="298"/>
        <v>42163</v>
      </c>
      <c r="G2393" s="1">
        <f t="shared" si="299"/>
        <v>42162</v>
      </c>
      <c r="H2393" s="1">
        <f t="shared" si="300"/>
        <v>42161</v>
      </c>
      <c r="I2393" s="2">
        <f>IF(SUMIFS($B$2:$B$3564,$A$2:$A$3564,"="&amp;E2393)=0,IF(SUMIFS($B$2:$B$3564,$A$2:$A$3564,"="&amp;F2393)=0,IF(SUMIFS($B$2:$B$3564,$A$2:$A$3564,"="&amp;G2393)=0,SUMIFS($B$2:$B$3564,$A$2:$A$3564,"="&amp;H2393),SUMIFS($B$2:$B$3564,$A$2:$A$3564,"="&amp;G2393)),SUMIFS($B$2:$B$3564,$A$2:$A$3564,"="&amp;F2393)),SUMIFS($B$2:$B$3564,$A$2:$A$3564,"="&amp;E2393))</f>
        <v>12.07</v>
      </c>
      <c r="K2393" s="2">
        <f>SUMIFS($J$2:$J$3564,$A$2:$A$3564,"&gt;"&amp;E2393,$A$2:$A$3564,"&lt;="&amp;A2393)</f>
        <v>12.42</v>
      </c>
      <c r="L2393" s="2">
        <f t="shared" si="301"/>
        <v>12.07</v>
      </c>
      <c r="M2393" s="2">
        <f t="shared" si="302"/>
        <v>0.9718196457326892</v>
      </c>
      <c r="N2393">
        <f t="shared" si="303"/>
        <v>-6.1430099105251754</v>
      </c>
    </row>
    <row r="2394" spans="1:14" x14ac:dyDescent="0.3">
      <c r="A2394" s="1">
        <v>42172</v>
      </c>
      <c r="B2394">
        <v>11.77</v>
      </c>
      <c r="D2394">
        <f t="shared" si="296"/>
        <v>3</v>
      </c>
      <c r="E2394" s="1">
        <f t="shared" si="297"/>
        <v>42165</v>
      </c>
      <c r="F2394" s="1">
        <f t="shared" si="298"/>
        <v>42164</v>
      </c>
      <c r="G2394" s="1">
        <f t="shared" si="299"/>
        <v>42163</v>
      </c>
      <c r="H2394" s="1">
        <f t="shared" si="300"/>
        <v>42162</v>
      </c>
      <c r="I2394" s="2">
        <f>IF(SUMIFS($B$2:$B$3564,$A$2:$A$3564,"="&amp;E2394)=0,IF(SUMIFS($B$2:$B$3564,$A$2:$A$3564,"="&amp;F2394)=0,IF(SUMIFS($B$2:$B$3564,$A$2:$A$3564,"="&amp;G2394)=0,SUMIFS($B$2:$B$3564,$A$2:$A$3564,"="&amp;H2394),SUMIFS($B$2:$B$3564,$A$2:$A$3564,"="&amp;G2394)),SUMIFS($B$2:$B$3564,$A$2:$A$3564,"="&amp;F2394)),SUMIFS($B$2:$B$3564,$A$2:$A$3564,"="&amp;E2394))</f>
        <v>12.33</v>
      </c>
      <c r="K2394" s="2">
        <f>SUMIFS($J$2:$J$3564,$A$2:$A$3564,"&gt;"&amp;E2394,$A$2:$A$3564,"&lt;="&amp;A2394)</f>
        <v>0</v>
      </c>
      <c r="L2394" s="2">
        <f t="shared" si="301"/>
        <v>0</v>
      </c>
      <c r="M2394" s="2">
        <f t="shared" si="302"/>
        <v>1</v>
      </c>
      <c r="N2394">
        <f t="shared" si="303"/>
        <v>-4.6481395904067604</v>
      </c>
    </row>
    <row r="2395" spans="1:14" x14ac:dyDescent="0.3">
      <c r="A2395" s="1">
        <v>42173</v>
      </c>
      <c r="B2395">
        <v>11.69</v>
      </c>
      <c r="D2395">
        <f t="shared" si="296"/>
        <v>4</v>
      </c>
      <c r="E2395" s="1">
        <f t="shared" si="297"/>
        <v>42166</v>
      </c>
      <c r="F2395" s="1">
        <f t="shared" si="298"/>
        <v>42165</v>
      </c>
      <c r="G2395" s="1">
        <f t="shared" si="299"/>
        <v>42164</v>
      </c>
      <c r="H2395" s="1">
        <f t="shared" si="300"/>
        <v>42163</v>
      </c>
      <c r="I2395" s="2">
        <f>IF(SUMIFS($B$2:$B$3564,$A$2:$A$3564,"="&amp;E2395)=0,IF(SUMIFS($B$2:$B$3564,$A$2:$A$3564,"="&amp;F2395)=0,IF(SUMIFS($B$2:$B$3564,$A$2:$A$3564,"="&amp;G2395)=0,SUMIFS($B$2:$B$3564,$A$2:$A$3564,"="&amp;H2395),SUMIFS($B$2:$B$3564,$A$2:$A$3564,"="&amp;G2395)),SUMIFS($B$2:$B$3564,$A$2:$A$3564,"="&amp;F2395)),SUMIFS($B$2:$B$3564,$A$2:$A$3564,"="&amp;E2395))</f>
        <v>12.04</v>
      </c>
      <c r="K2395" s="2">
        <f>SUMIFS($J$2:$J$3564,$A$2:$A$3564,"&gt;"&amp;E2395,$A$2:$A$3564,"&lt;="&amp;A2395)</f>
        <v>0</v>
      </c>
      <c r="L2395" s="2">
        <f t="shared" si="301"/>
        <v>0</v>
      </c>
      <c r="M2395" s="2">
        <f t="shared" si="302"/>
        <v>1</v>
      </c>
      <c r="N2395">
        <f t="shared" si="303"/>
        <v>-2.9500664396697873</v>
      </c>
    </row>
    <row r="2396" spans="1:14" x14ac:dyDescent="0.3">
      <c r="A2396" s="1">
        <v>42174</v>
      </c>
      <c r="B2396">
        <v>11.55</v>
      </c>
      <c r="D2396">
        <f t="shared" si="296"/>
        <v>5</v>
      </c>
      <c r="E2396" s="1">
        <f t="shared" si="297"/>
        <v>42167</v>
      </c>
      <c r="F2396" s="1">
        <f t="shared" si="298"/>
        <v>42166</v>
      </c>
      <c r="G2396" s="1">
        <f t="shared" si="299"/>
        <v>42165</v>
      </c>
      <c r="H2396" s="1">
        <f t="shared" si="300"/>
        <v>42164</v>
      </c>
      <c r="I2396" s="2">
        <f>IF(SUMIFS($B$2:$B$3564,$A$2:$A$3564,"="&amp;E2396)=0,IF(SUMIFS($B$2:$B$3564,$A$2:$A$3564,"="&amp;F2396)=0,IF(SUMIFS($B$2:$B$3564,$A$2:$A$3564,"="&amp;G2396)=0,SUMIFS($B$2:$B$3564,$A$2:$A$3564,"="&amp;H2396),SUMIFS($B$2:$B$3564,$A$2:$A$3564,"="&amp;G2396)),SUMIFS($B$2:$B$3564,$A$2:$A$3564,"="&amp;F2396)),SUMIFS($B$2:$B$3564,$A$2:$A$3564,"="&amp;E2396))</f>
        <v>12.07</v>
      </c>
      <c r="K2396" s="2">
        <f>SUMIFS($J$2:$J$3564,$A$2:$A$3564,"&gt;"&amp;E2396,$A$2:$A$3564,"&lt;="&amp;A2396)</f>
        <v>0</v>
      </c>
      <c r="L2396" s="2">
        <f t="shared" si="301"/>
        <v>0</v>
      </c>
      <c r="M2396" s="2">
        <f t="shared" si="302"/>
        <v>1</v>
      </c>
      <c r="N2396">
        <f t="shared" si="303"/>
        <v>-4.4037598141637515</v>
      </c>
    </row>
    <row r="2397" spans="1:14" x14ac:dyDescent="0.3">
      <c r="A2397" s="1">
        <v>42177</v>
      </c>
      <c r="B2397">
        <v>11.94</v>
      </c>
      <c r="D2397">
        <f t="shared" si="296"/>
        <v>1</v>
      </c>
      <c r="E2397" s="1">
        <f t="shared" si="297"/>
        <v>42170</v>
      </c>
      <c r="F2397" s="1">
        <f t="shared" si="298"/>
        <v>42169</v>
      </c>
      <c r="G2397" s="1">
        <f t="shared" si="299"/>
        <v>42168</v>
      </c>
      <c r="H2397" s="1">
        <f t="shared" si="300"/>
        <v>42167</v>
      </c>
      <c r="I2397" s="2">
        <f>IF(SUMIFS($B$2:$B$3564,$A$2:$A$3564,"="&amp;E2397)=0,IF(SUMIFS($B$2:$B$3564,$A$2:$A$3564,"="&amp;F2397)=0,IF(SUMIFS($B$2:$B$3564,$A$2:$A$3564,"="&amp;G2397)=0,SUMIFS($B$2:$B$3564,$A$2:$A$3564,"="&amp;H2397),SUMIFS($B$2:$B$3564,$A$2:$A$3564,"="&amp;G2397)),SUMIFS($B$2:$B$3564,$A$2:$A$3564,"="&amp;F2397)),SUMIFS($B$2:$B$3564,$A$2:$A$3564,"="&amp;E2397))</f>
        <v>11.83</v>
      </c>
      <c r="K2397" s="2">
        <f>SUMIFS($J$2:$J$3564,$A$2:$A$3564,"&gt;"&amp;E2397,$A$2:$A$3564,"&lt;="&amp;A2397)</f>
        <v>0</v>
      </c>
      <c r="L2397" s="2">
        <f t="shared" si="301"/>
        <v>0</v>
      </c>
      <c r="M2397" s="2">
        <f t="shared" si="302"/>
        <v>1</v>
      </c>
      <c r="N2397">
        <f t="shared" si="303"/>
        <v>0.92554299741606039</v>
      </c>
    </row>
    <row r="2398" spans="1:14" x14ac:dyDescent="0.3">
      <c r="A2398" s="1">
        <v>42178</v>
      </c>
      <c r="B2398">
        <v>11.77</v>
      </c>
      <c r="D2398">
        <f t="shared" si="296"/>
        <v>2</v>
      </c>
      <c r="E2398" s="1">
        <f t="shared" si="297"/>
        <v>42171</v>
      </c>
      <c r="F2398" s="1">
        <f t="shared" si="298"/>
        <v>42170</v>
      </c>
      <c r="G2398" s="1">
        <f t="shared" si="299"/>
        <v>42169</v>
      </c>
      <c r="H2398" s="1">
        <f t="shared" si="300"/>
        <v>42168</v>
      </c>
      <c r="I2398" s="2">
        <f>IF(SUMIFS($B$2:$B$3564,$A$2:$A$3564,"="&amp;E2398)=0,IF(SUMIFS($B$2:$B$3564,$A$2:$A$3564,"="&amp;F2398)=0,IF(SUMIFS($B$2:$B$3564,$A$2:$A$3564,"="&amp;G2398)=0,SUMIFS($B$2:$B$3564,$A$2:$A$3564,"="&amp;H2398),SUMIFS($B$2:$B$3564,$A$2:$A$3564,"="&amp;G2398)),SUMIFS($B$2:$B$3564,$A$2:$A$3564,"="&amp;F2398)),SUMIFS($B$2:$B$3564,$A$2:$A$3564,"="&amp;E2398))</f>
        <v>11.68</v>
      </c>
      <c r="K2398" s="2">
        <f>SUMIFS($J$2:$J$3564,$A$2:$A$3564,"&gt;"&amp;E2398,$A$2:$A$3564,"&lt;="&amp;A2398)</f>
        <v>0</v>
      </c>
      <c r="L2398" s="2">
        <f t="shared" si="301"/>
        <v>0</v>
      </c>
      <c r="M2398" s="2">
        <f t="shared" si="302"/>
        <v>1</v>
      </c>
      <c r="N2398">
        <f t="shared" si="303"/>
        <v>0.76759438721043538</v>
      </c>
    </row>
    <row r="2399" spans="1:14" x14ac:dyDescent="0.3">
      <c r="A2399" s="1">
        <v>42179</v>
      </c>
      <c r="B2399">
        <v>12.02</v>
      </c>
      <c r="D2399">
        <f t="shared" si="296"/>
        <v>3</v>
      </c>
      <c r="E2399" s="1">
        <f t="shared" si="297"/>
        <v>42172</v>
      </c>
      <c r="F2399" s="1">
        <f t="shared" si="298"/>
        <v>42171</v>
      </c>
      <c r="G2399" s="1">
        <f t="shared" si="299"/>
        <v>42170</v>
      </c>
      <c r="H2399" s="1">
        <f t="shared" si="300"/>
        <v>42169</v>
      </c>
      <c r="I2399" s="2">
        <f>IF(SUMIFS($B$2:$B$3564,$A$2:$A$3564,"="&amp;E2399)=0,IF(SUMIFS($B$2:$B$3564,$A$2:$A$3564,"="&amp;F2399)=0,IF(SUMIFS($B$2:$B$3564,$A$2:$A$3564,"="&amp;G2399)=0,SUMIFS($B$2:$B$3564,$A$2:$A$3564,"="&amp;H2399),SUMIFS($B$2:$B$3564,$A$2:$A$3564,"="&amp;G2399)),SUMIFS($B$2:$B$3564,$A$2:$A$3564,"="&amp;F2399)),SUMIFS($B$2:$B$3564,$A$2:$A$3564,"="&amp;E2399))</f>
        <v>11.77</v>
      </c>
      <c r="K2399" s="2">
        <f>SUMIFS($J$2:$J$3564,$A$2:$A$3564,"&gt;"&amp;E2399,$A$2:$A$3564,"&lt;="&amp;A2399)</f>
        <v>0</v>
      </c>
      <c r="L2399" s="2">
        <f t="shared" si="301"/>
        <v>0</v>
      </c>
      <c r="M2399" s="2">
        <f t="shared" si="302"/>
        <v>1</v>
      </c>
      <c r="N2399">
        <f t="shared" si="303"/>
        <v>2.1018007834876262</v>
      </c>
    </row>
    <row r="2400" spans="1:14" x14ac:dyDescent="0.3">
      <c r="A2400" s="1">
        <v>42180</v>
      </c>
      <c r="B2400">
        <v>11.87</v>
      </c>
      <c r="D2400">
        <f t="shared" si="296"/>
        <v>4</v>
      </c>
      <c r="E2400" s="1">
        <f t="shared" si="297"/>
        <v>42173</v>
      </c>
      <c r="F2400" s="1">
        <f t="shared" si="298"/>
        <v>42172</v>
      </c>
      <c r="G2400" s="1">
        <f t="shared" si="299"/>
        <v>42171</v>
      </c>
      <c r="H2400" s="1">
        <f t="shared" si="300"/>
        <v>42170</v>
      </c>
      <c r="I2400" s="2">
        <f>IF(SUMIFS($B$2:$B$3564,$A$2:$A$3564,"="&amp;E2400)=0,IF(SUMIFS($B$2:$B$3564,$A$2:$A$3564,"="&amp;F2400)=0,IF(SUMIFS($B$2:$B$3564,$A$2:$A$3564,"="&amp;G2400)=0,SUMIFS($B$2:$B$3564,$A$2:$A$3564,"="&amp;H2400),SUMIFS($B$2:$B$3564,$A$2:$A$3564,"="&amp;G2400)),SUMIFS($B$2:$B$3564,$A$2:$A$3564,"="&amp;F2400)),SUMIFS($B$2:$B$3564,$A$2:$A$3564,"="&amp;E2400))</f>
        <v>11.69</v>
      </c>
      <c r="K2400" s="2">
        <f>SUMIFS($J$2:$J$3564,$A$2:$A$3564,"&gt;"&amp;E2400,$A$2:$A$3564,"&lt;="&amp;A2400)</f>
        <v>0</v>
      </c>
      <c r="L2400" s="2">
        <f t="shared" si="301"/>
        <v>0</v>
      </c>
      <c r="M2400" s="2">
        <f t="shared" si="302"/>
        <v>1</v>
      </c>
      <c r="N2400">
        <f t="shared" si="303"/>
        <v>1.5280433137599618</v>
      </c>
    </row>
    <row r="2401" spans="1:14" x14ac:dyDescent="0.3">
      <c r="A2401" s="1">
        <v>42181</v>
      </c>
      <c r="B2401">
        <v>11.95</v>
      </c>
      <c r="D2401">
        <f t="shared" si="296"/>
        <v>5</v>
      </c>
      <c r="E2401" s="1">
        <f t="shared" si="297"/>
        <v>42174</v>
      </c>
      <c r="F2401" s="1">
        <f t="shared" si="298"/>
        <v>42173</v>
      </c>
      <c r="G2401" s="1">
        <f t="shared" si="299"/>
        <v>42172</v>
      </c>
      <c r="H2401" s="1">
        <f t="shared" si="300"/>
        <v>42171</v>
      </c>
      <c r="I2401" s="2">
        <f>IF(SUMIFS($B$2:$B$3564,$A$2:$A$3564,"="&amp;E2401)=0,IF(SUMIFS($B$2:$B$3564,$A$2:$A$3564,"="&amp;F2401)=0,IF(SUMIFS($B$2:$B$3564,$A$2:$A$3564,"="&amp;G2401)=0,SUMIFS($B$2:$B$3564,$A$2:$A$3564,"="&amp;H2401),SUMIFS($B$2:$B$3564,$A$2:$A$3564,"="&amp;G2401)),SUMIFS($B$2:$B$3564,$A$2:$A$3564,"="&amp;F2401)),SUMIFS($B$2:$B$3564,$A$2:$A$3564,"="&amp;E2401))</f>
        <v>11.55</v>
      </c>
      <c r="K2401" s="2">
        <f>SUMIFS($J$2:$J$3564,$A$2:$A$3564,"&gt;"&amp;E2401,$A$2:$A$3564,"&lt;="&amp;A2401)</f>
        <v>0</v>
      </c>
      <c r="L2401" s="2">
        <f t="shared" si="301"/>
        <v>0</v>
      </c>
      <c r="M2401" s="2">
        <f t="shared" si="302"/>
        <v>1</v>
      </c>
      <c r="N2401">
        <f t="shared" si="303"/>
        <v>3.4045841409717066</v>
      </c>
    </row>
    <row r="2402" spans="1:14" x14ac:dyDescent="0.3">
      <c r="A2402" s="1">
        <v>42184</v>
      </c>
      <c r="B2402">
        <v>12.07</v>
      </c>
      <c r="D2402">
        <f t="shared" si="296"/>
        <v>1</v>
      </c>
      <c r="E2402" s="1">
        <f t="shared" si="297"/>
        <v>42177</v>
      </c>
      <c r="F2402" s="1">
        <f t="shared" si="298"/>
        <v>42176</v>
      </c>
      <c r="G2402" s="1">
        <f t="shared" si="299"/>
        <v>42175</v>
      </c>
      <c r="H2402" s="1">
        <f t="shared" si="300"/>
        <v>42174</v>
      </c>
      <c r="I2402" s="2">
        <f>IF(SUMIFS($B$2:$B$3564,$A$2:$A$3564,"="&amp;E2402)=0,IF(SUMIFS($B$2:$B$3564,$A$2:$A$3564,"="&amp;F2402)=0,IF(SUMIFS($B$2:$B$3564,$A$2:$A$3564,"="&amp;G2402)=0,SUMIFS($B$2:$B$3564,$A$2:$A$3564,"="&amp;H2402),SUMIFS($B$2:$B$3564,$A$2:$A$3564,"="&amp;G2402)),SUMIFS($B$2:$B$3564,$A$2:$A$3564,"="&amp;F2402)),SUMIFS($B$2:$B$3564,$A$2:$A$3564,"="&amp;E2402))</f>
        <v>11.94</v>
      </c>
      <c r="K2402" s="2">
        <f>SUMIFS($J$2:$J$3564,$A$2:$A$3564,"&gt;"&amp;E2402,$A$2:$A$3564,"&lt;="&amp;A2402)</f>
        <v>0</v>
      </c>
      <c r="L2402" s="2">
        <f t="shared" si="301"/>
        <v>0</v>
      </c>
      <c r="M2402" s="2">
        <f t="shared" si="302"/>
        <v>1</v>
      </c>
      <c r="N2402">
        <f t="shared" si="303"/>
        <v>1.0828927144984279</v>
      </c>
    </row>
    <row r="2403" spans="1:14" x14ac:dyDescent="0.3">
      <c r="A2403" s="1">
        <v>42185</v>
      </c>
      <c r="B2403">
        <v>12.47</v>
      </c>
      <c r="D2403">
        <f t="shared" si="296"/>
        <v>2</v>
      </c>
      <c r="E2403" s="1">
        <f t="shared" si="297"/>
        <v>42178</v>
      </c>
      <c r="F2403" s="1">
        <f t="shared" si="298"/>
        <v>42177</v>
      </c>
      <c r="G2403" s="1">
        <f t="shared" si="299"/>
        <v>42176</v>
      </c>
      <c r="H2403" s="1">
        <f t="shared" si="300"/>
        <v>42175</v>
      </c>
      <c r="I2403" s="2">
        <f>IF(SUMIFS($B$2:$B$3564,$A$2:$A$3564,"="&amp;E2403)=0,IF(SUMIFS($B$2:$B$3564,$A$2:$A$3564,"="&amp;F2403)=0,IF(SUMIFS($B$2:$B$3564,$A$2:$A$3564,"="&amp;G2403)=0,SUMIFS($B$2:$B$3564,$A$2:$A$3564,"="&amp;H2403),SUMIFS($B$2:$B$3564,$A$2:$A$3564,"="&amp;G2403)),SUMIFS($B$2:$B$3564,$A$2:$A$3564,"="&amp;F2403)),SUMIFS($B$2:$B$3564,$A$2:$A$3564,"="&amp;E2403))</f>
        <v>11.77</v>
      </c>
      <c r="K2403" s="2">
        <f>SUMIFS($J$2:$J$3564,$A$2:$A$3564,"&gt;"&amp;E2403,$A$2:$A$3564,"&lt;="&amp;A2403)</f>
        <v>0</v>
      </c>
      <c r="L2403" s="2">
        <f t="shared" si="301"/>
        <v>0</v>
      </c>
      <c r="M2403" s="2">
        <f t="shared" si="302"/>
        <v>1</v>
      </c>
      <c r="N2403">
        <f t="shared" si="303"/>
        <v>5.7771838419759849</v>
      </c>
    </row>
    <row r="2404" spans="1:14" x14ac:dyDescent="0.3">
      <c r="A2404" s="1">
        <v>42186</v>
      </c>
      <c r="B2404">
        <v>12.44</v>
      </c>
      <c r="D2404">
        <f t="shared" si="296"/>
        <v>3</v>
      </c>
      <c r="E2404" s="1">
        <f t="shared" si="297"/>
        <v>42179</v>
      </c>
      <c r="F2404" s="1">
        <f t="shared" si="298"/>
        <v>42178</v>
      </c>
      <c r="G2404" s="1">
        <f t="shared" si="299"/>
        <v>42177</v>
      </c>
      <c r="H2404" s="1">
        <f t="shared" si="300"/>
        <v>42176</v>
      </c>
      <c r="I2404" s="2">
        <f>IF(SUMIFS($B$2:$B$3564,$A$2:$A$3564,"="&amp;E2404)=0,IF(SUMIFS($B$2:$B$3564,$A$2:$A$3564,"="&amp;F2404)=0,IF(SUMIFS($B$2:$B$3564,$A$2:$A$3564,"="&amp;G2404)=0,SUMIFS($B$2:$B$3564,$A$2:$A$3564,"="&amp;H2404),SUMIFS($B$2:$B$3564,$A$2:$A$3564,"="&amp;G2404)),SUMIFS($B$2:$B$3564,$A$2:$A$3564,"="&amp;F2404)),SUMIFS($B$2:$B$3564,$A$2:$A$3564,"="&amp;E2404))</f>
        <v>12.02</v>
      </c>
      <c r="K2404" s="2">
        <f>SUMIFS($J$2:$J$3564,$A$2:$A$3564,"&gt;"&amp;E2404,$A$2:$A$3564,"&lt;="&amp;A2404)</f>
        <v>0</v>
      </c>
      <c r="L2404" s="2">
        <f t="shared" si="301"/>
        <v>0</v>
      </c>
      <c r="M2404" s="2">
        <f t="shared" si="302"/>
        <v>1</v>
      </c>
      <c r="N2404">
        <f t="shared" si="303"/>
        <v>3.4345158203971833</v>
      </c>
    </row>
    <row r="2405" spans="1:14" x14ac:dyDescent="0.3">
      <c r="A2405" s="1">
        <v>42187</v>
      </c>
      <c r="B2405">
        <v>12.3</v>
      </c>
      <c r="D2405">
        <f t="shared" si="296"/>
        <v>4</v>
      </c>
      <c r="E2405" s="1">
        <f t="shared" si="297"/>
        <v>42180</v>
      </c>
      <c r="F2405" s="1">
        <f t="shared" si="298"/>
        <v>42179</v>
      </c>
      <c r="G2405" s="1">
        <f t="shared" si="299"/>
        <v>42178</v>
      </c>
      <c r="H2405" s="1">
        <f t="shared" si="300"/>
        <v>42177</v>
      </c>
      <c r="I2405" s="2">
        <f>IF(SUMIFS($B$2:$B$3564,$A$2:$A$3564,"="&amp;E2405)=0,IF(SUMIFS($B$2:$B$3564,$A$2:$A$3564,"="&amp;F2405)=0,IF(SUMIFS($B$2:$B$3564,$A$2:$A$3564,"="&amp;G2405)=0,SUMIFS($B$2:$B$3564,$A$2:$A$3564,"="&amp;H2405),SUMIFS($B$2:$B$3564,$A$2:$A$3564,"="&amp;G2405)),SUMIFS($B$2:$B$3564,$A$2:$A$3564,"="&amp;F2405)),SUMIFS($B$2:$B$3564,$A$2:$A$3564,"="&amp;E2405))</f>
        <v>11.87</v>
      </c>
      <c r="K2405" s="2">
        <f>SUMIFS($J$2:$J$3564,$A$2:$A$3564,"&gt;"&amp;E2405,$A$2:$A$3564,"&lt;="&amp;A2405)</f>
        <v>0</v>
      </c>
      <c r="L2405" s="2">
        <f t="shared" si="301"/>
        <v>0</v>
      </c>
      <c r="M2405" s="2">
        <f t="shared" si="302"/>
        <v>1</v>
      </c>
      <c r="N2405">
        <f t="shared" si="303"/>
        <v>3.5585053756795264</v>
      </c>
    </row>
    <row r="2406" spans="1:14" x14ac:dyDescent="0.3">
      <c r="A2406" s="1">
        <v>42191</v>
      </c>
      <c r="B2406">
        <v>12.48</v>
      </c>
      <c r="D2406">
        <f t="shared" si="296"/>
        <v>1</v>
      </c>
      <c r="E2406" s="1">
        <f t="shared" si="297"/>
        <v>42184</v>
      </c>
      <c r="F2406" s="1">
        <f t="shared" si="298"/>
        <v>42183</v>
      </c>
      <c r="G2406" s="1">
        <f t="shared" si="299"/>
        <v>42182</v>
      </c>
      <c r="H2406" s="1">
        <f t="shared" si="300"/>
        <v>42181</v>
      </c>
      <c r="I2406" s="2">
        <f>IF(SUMIFS($B$2:$B$3564,$A$2:$A$3564,"="&amp;E2406)=0,IF(SUMIFS($B$2:$B$3564,$A$2:$A$3564,"="&amp;F2406)=0,IF(SUMIFS($B$2:$B$3564,$A$2:$A$3564,"="&amp;G2406)=0,SUMIFS($B$2:$B$3564,$A$2:$A$3564,"="&amp;H2406),SUMIFS($B$2:$B$3564,$A$2:$A$3564,"="&amp;G2406)),SUMIFS($B$2:$B$3564,$A$2:$A$3564,"="&amp;F2406)),SUMIFS($B$2:$B$3564,$A$2:$A$3564,"="&amp;E2406))</f>
        <v>12.07</v>
      </c>
      <c r="K2406" s="2">
        <f>SUMIFS($J$2:$J$3564,$A$2:$A$3564,"&gt;"&amp;E2406,$A$2:$A$3564,"&lt;="&amp;A2406)</f>
        <v>0</v>
      </c>
      <c r="L2406" s="2">
        <f t="shared" si="301"/>
        <v>0</v>
      </c>
      <c r="M2406" s="2">
        <f t="shared" si="302"/>
        <v>1</v>
      </c>
      <c r="N2406">
        <f t="shared" si="303"/>
        <v>3.3404327831841489</v>
      </c>
    </row>
    <row r="2407" spans="1:14" x14ac:dyDescent="0.3">
      <c r="A2407" s="1">
        <v>42192</v>
      </c>
      <c r="B2407">
        <v>12.33</v>
      </c>
      <c r="D2407">
        <f t="shared" si="296"/>
        <v>2</v>
      </c>
      <c r="E2407" s="1">
        <f t="shared" si="297"/>
        <v>42185</v>
      </c>
      <c r="F2407" s="1">
        <f t="shared" si="298"/>
        <v>42184</v>
      </c>
      <c r="G2407" s="1">
        <f t="shared" si="299"/>
        <v>42183</v>
      </c>
      <c r="H2407" s="1">
        <f t="shared" si="300"/>
        <v>42182</v>
      </c>
      <c r="I2407" s="2">
        <f>IF(SUMIFS($B$2:$B$3564,$A$2:$A$3564,"="&amp;E2407)=0,IF(SUMIFS($B$2:$B$3564,$A$2:$A$3564,"="&amp;F2407)=0,IF(SUMIFS($B$2:$B$3564,$A$2:$A$3564,"="&amp;G2407)=0,SUMIFS($B$2:$B$3564,$A$2:$A$3564,"="&amp;H2407),SUMIFS($B$2:$B$3564,$A$2:$A$3564,"="&amp;G2407)),SUMIFS($B$2:$B$3564,$A$2:$A$3564,"="&amp;F2407)),SUMIFS($B$2:$B$3564,$A$2:$A$3564,"="&amp;E2407))</f>
        <v>12.47</v>
      </c>
      <c r="K2407" s="2">
        <f>SUMIFS($J$2:$J$3564,$A$2:$A$3564,"&gt;"&amp;E2407,$A$2:$A$3564,"&lt;="&amp;A2407)</f>
        <v>0</v>
      </c>
      <c r="L2407" s="2">
        <f t="shared" si="301"/>
        <v>0</v>
      </c>
      <c r="M2407" s="2">
        <f t="shared" si="302"/>
        <v>1</v>
      </c>
      <c r="N2407">
        <f t="shared" si="303"/>
        <v>-1.1290442515692181</v>
      </c>
    </row>
    <row r="2408" spans="1:14" x14ac:dyDescent="0.3">
      <c r="A2408" s="1">
        <v>42193</v>
      </c>
      <c r="B2408">
        <v>12.31</v>
      </c>
      <c r="D2408">
        <f t="shared" si="296"/>
        <v>3</v>
      </c>
      <c r="E2408" s="1">
        <f t="shared" si="297"/>
        <v>42186</v>
      </c>
      <c r="F2408" s="1">
        <f t="shared" si="298"/>
        <v>42185</v>
      </c>
      <c r="G2408" s="1">
        <f t="shared" si="299"/>
        <v>42184</v>
      </c>
      <c r="H2408" s="1">
        <f t="shared" si="300"/>
        <v>42183</v>
      </c>
      <c r="I2408" s="2">
        <f>IF(SUMIFS($B$2:$B$3564,$A$2:$A$3564,"="&amp;E2408)=0,IF(SUMIFS($B$2:$B$3564,$A$2:$A$3564,"="&amp;F2408)=0,IF(SUMIFS($B$2:$B$3564,$A$2:$A$3564,"="&amp;G2408)=0,SUMIFS($B$2:$B$3564,$A$2:$A$3564,"="&amp;H2408),SUMIFS($B$2:$B$3564,$A$2:$A$3564,"="&amp;G2408)),SUMIFS($B$2:$B$3564,$A$2:$A$3564,"="&amp;F2408)),SUMIFS($B$2:$B$3564,$A$2:$A$3564,"="&amp;E2408))</f>
        <v>12.44</v>
      </c>
      <c r="K2408" s="2">
        <f>SUMIFS($J$2:$J$3564,$A$2:$A$3564,"&gt;"&amp;E2408,$A$2:$A$3564,"&lt;="&amp;A2408)</f>
        <v>0</v>
      </c>
      <c r="L2408" s="2">
        <f t="shared" si="301"/>
        <v>0</v>
      </c>
      <c r="M2408" s="2">
        <f t="shared" si="302"/>
        <v>1</v>
      </c>
      <c r="N2408">
        <f t="shared" si="303"/>
        <v>-1.0505147114671194</v>
      </c>
    </row>
    <row r="2409" spans="1:14" x14ac:dyDescent="0.3">
      <c r="A2409" s="1">
        <v>42194</v>
      </c>
      <c r="B2409">
        <v>11.9</v>
      </c>
      <c r="D2409">
        <f t="shared" si="296"/>
        <v>4</v>
      </c>
      <c r="E2409" s="1">
        <f t="shared" si="297"/>
        <v>42187</v>
      </c>
      <c r="F2409" s="1">
        <f t="shared" si="298"/>
        <v>42186</v>
      </c>
      <c r="G2409" s="1">
        <f t="shared" si="299"/>
        <v>42185</v>
      </c>
      <c r="H2409" s="1">
        <f t="shared" si="300"/>
        <v>42184</v>
      </c>
      <c r="I2409" s="2">
        <f>IF(SUMIFS($B$2:$B$3564,$A$2:$A$3564,"="&amp;E2409)=0,IF(SUMIFS($B$2:$B$3564,$A$2:$A$3564,"="&amp;F2409)=0,IF(SUMIFS($B$2:$B$3564,$A$2:$A$3564,"="&amp;G2409)=0,SUMIFS($B$2:$B$3564,$A$2:$A$3564,"="&amp;H2409),SUMIFS($B$2:$B$3564,$A$2:$A$3564,"="&amp;G2409)),SUMIFS($B$2:$B$3564,$A$2:$A$3564,"="&amp;F2409)),SUMIFS($B$2:$B$3564,$A$2:$A$3564,"="&amp;E2409))</f>
        <v>12.3</v>
      </c>
      <c r="K2409" s="2">
        <f>SUMIFS($J$2:$J$3564,$A$2:$A$3564,"&gt;"&amp;E2409,$A$2:$A$3564,"&lt;="&amp;A2409)</f>
        <v>0</v>
      </c>
      <c r="L2409" s="2">
        <f t="shared" si="301"/>
        <v>0</v>
      </c>
      <c r="M2409" s="2">
        <f t="shared" si="302"/>
        <v>1</v>
      </c>
      <c r="N2409">
        <f t="shared" si="303"/>
        <v>-3.3060862260888175</v>
      </c>
    </row>
    <row r="2410" spans="1:14" x14ac:dyDescent="0.3">
      <c r="A2410" s="1">
        <v>42195</v>
      </c>
      <c r="B2410">
        <v>12.41</v>
      </c>
      <c r="D2410">
        <f t="shared" si="296"/>
        <v>5</v>
      </c>
      <c r="E2410" s="1">
        <f t="shared" si="297"/>
        <v>42188</v>
      </c>
      <c r="F2410" s="1">
        <f t="shared" si="298"/>
        <v>42187</v>
      </c>
      <c r="G2410" s="1">
        <f t="shared" si="299"/>
        <v>42186</v>
      </c>
      <c r="H2410" s="1">
        <f t="shared" si="300"/>
        <v>42185</v>
      </c>
      <c r="I2410" s="2">
        <f>IF(SUMIFS($B$2:$B$3564,$A$2:$A$3564,"="&amp;E2410)=0,IF(SUMIFS($B$2:$B$3564,$A$2:$A$3564,"="&amp;F2410)=0,IF(SUMIFS($B$2:$B$3564,$A$2:$A$3564,"="&amp;G2410)=0,SUMIFS($B$2:$B$3564,$A$2:$A$3564,"="&amp;H2410),SUMIFS($B$2:$B$3564,$A$2:$A$3564,"="&amp;G2410)),SUMIFS($B$2:$B$3564,$A$2:$A$3564,"="&amp;F2410)),SUMIFS($B$2:$B$3564,$A$2:$A$3564,"="&amp;E2410))</f>
        <v>12.3</v>
      </c>
      <c r="K2410" s="2">
        <f>SUMIFS($J$2:$J$3564,$A$2:$A$3564,"&gt;"&amp;E2410,$A$2:$A$3564,"&lt;="&amp;A2410)</f>
        <v>0</v>
      </c>
      <c r="L2410" s="2">
        <f t="shared" si="301"/>
        <v>0</v>
      </c>
      <c r="M2410" s="2">
        <f t="shared" si="302"/>
        <v>1</v>
      </c>
      <c r="N2410">
        <f t="shared" si="303"/>
        <v>0.89033368381438904</v>
      </c>
    </row>
    <row r="2411" spans="1:14" x14ac:dyDescent="0.3">
      <c r="A2411" s="1">
        <v>42198</v>
      </c>
      <c r="B2411">
        <v>12.56</v>
      </c>
      <c r="D2411">
        <f t="shared" si="296"/>
        <v>1</v>
      </c>
      <c r="E2411" s="1">
        <f t="shared" si="297"/>
        <v>42191</v>
      </c>
      <c r="F2411" s="1">
        <f t="shared" si="298"/>
        <v>42190</v>
      </c>
      <c r="G2411" s="1">
        <f t="shared" si="299"/>
        <v>42189</v>
      </c>
      <c r="H2411" s="1">
        <f t="shared" si="300"/>
        <v>42188</v>
      </c>
      <c r="I2411" s="2">
        <f>IF(SUMIFS($B$2:$B$3564,$A$2:$A$3564,"="&amp;E2411)=0,IF(SUMIFS($B$2:$B$3564,$A$2:$A$3564,"="&amp;F2411)=0,IF(SUMIFS($B$2:$B$3564,$A$2:$A$3564,"="&amp;G2411)=0,SUMIFS($B$2:$B$3564,$A$2:$A$3564,"="&amp;H2411),SUMIFS($B$2:$B$3564,$A$2:$A$3564,"="&amp;G2411)),SUMIFS($B$2:$B$3564,$A$2:$A$3564,"="&amp;F2411)),SUMIFS($B$2:$B$3564,$A$2:$A$3564,"="&amp;E2411))</f>
        <v>12.48</v>
      </c>
      <c r="K2411" s="2">
        <f>SUMIFS($J$2:$J$3564,$A$2:$A$3564,"&gt;"&amp;E2411,$A$2:$A$3564,"&lt;="&amp;A2411)</f>
        <v>0</v>
      </c>
      <c r="L2411" s="2">
        <f t="shared" si="301"/>
        <v>0</v>
      </c>
      <c r="M2411" s="2">
        <f t="shared" si="302"/>
        <v>1</v>
      </c>
      <c r="N2411">
        <f t="shared" si="303"/>
        <v>0.63897980987709879</v>
      </c>
    </row>
    <row r="2412" spans="1:14" x14ac:dyDescent="0.3">
      <c r="A2412" s="1">
        <v>42199</v>
      </c>
      <c r="B2412">
        <v>12.64</v>
      </c>
      <c r="D2412">
        <f t="shared" si="296"/>
        <v>2</v>
      </c>
      <c r="E2412" s="1">
        <f t="shared" si="297"/>
        <v>42192</v>
      </c>
      <c r="F2412" s="1">
        <f t="shared" si="298"/>
        <v>42191</v>
      </c>
      <c r="G2412" s="1">
        <f t="shared" si="299"/>
        <v>42190</v>
      </c>
      <c r="H2412" s="1">
        <f t="shared" si="300"/>
        <v>42189</v>
      </c>
      <c r="I2412" s="2">
        <f>IF(SUMIFS($B$2:$B$3564,$A$2:$A$3564,"="&amp;E2412)=0,IF(SUMIFS($B$2:$B$3564,$A$2:$A$3564,"="&amp;F2412)=0,IF(SUMIFS($B$2:$B$3564,$A$2:$A$3564,"="&amp;G2412)=0,SUMIFS($B$2:$B$3564,$A$2:$A$3564,"="&amp;H2412),SUMIFS($B$2:$B$3564,$A$2:$A$3564,"="&amp;G2412)),SUMIFS($B$2:$B$3564,$A$2:$A$3564,"="&amp;F2412)),SUMIFS($B$2:$B$3564,$A$2:$A$3564,"="&amp;E2412))</f>
        <v>12.33</v>
      </c>
      <c r="K2412" s="2">
        <f>SUMIFS($J$2:$J$3564,$A$2:$A$3564,"&gt;"&amp;E2412,$A$2:$A$3564,"&lt;="&amp;A2412)</f>
        <v>0</v>
      </c>
      <c r="L2412" s="2">
        <f t="shared" si="301"/>
        <v>0</v>
      </c>
      <c r="M2412" s="2">
        <f t="shared" si="302"/>
        <v>1</v>
      </c>
      <c r="N2412">
        <f t="shared" si="303"/>
        <v>2.4831071542458441</v>
      </c>
    </row>
    <row r="2413" spans="1:14" x14ac:dyDescent="0.3">
      <c r="A2413" s="1">
        <v>42200</v>
      </c>
      <c r="B2413">
        <v>12.46</v>
      </c>
      <c r="D2413">
        <f t="shared" si="296"/>
        <v>3</v>
      </c>
      <c r="E2413" s="1">
        <f t="shared" si="297"/>
        <v>42193</v>
      </c>
      <c r="F2413" s="1">
        <f t="shared" si="298"/>
        <v>42192</v>
      </c>
      <c r="G2413" s="1">
        <f t="shared" si="299"/>
        <v>42191</v>
      </c>
      <c r="H2413" s="1">
        <f t="shared" si="300"/>
        <v>42190</v>
      </c>
      <c r="I2413" s="2">
        <f>IF(SUMIFS($B$2:$B$3564,$A$2:$A$3564,"="&amp;E2413)=0,IF(SUMIFS($B$2:$B$3564,$A$2:$A$3564,"="&amp;F2413)=0,IF(SUMIFS($B$2:$B$3564,$A$2:$A$3564,"="&amp;G2413)=0,SUMIFS($B$2:$B$3564,$A$2:$A$3564,"="&amp;H2413),SUMIFS($B$2:$B$3564,$A$2:$A$3564,"="&amp;G2413)),SUMIFS($B$2:$B$3564,$A$2:$A$3564,"="&amp;F2413)),SUMIFS($B$2:$B$3564,$A$2:$A$3564,"="&amp;E2413))</f>
        <v>12.31</v>
      </c>
      <c r="K2413" s="2">
        <f>SUMIFS($J$2:$J$3564,$A$2:$A$3564,"&gt;"&amp;E2413,$A$2:$A$3564,"&lt;="&amp;A2413)</f>
        <v>0</v>
      </c>
      <c r="L2413" s="2">
        <f t="shared" si="301"/>
        <v>0</v>
      </c>
      <c r="M2413" s="2">
        <f t="shared" si="302"/>
        <v>1</v>
      </c>
      <c r="N2413">
        <f t="shared" si="303"/>
        <v>1.211157316294492</v>
      </c>
    </row>
    <row r="2414" spans="1:14" x14ac:dyDescent="0.3">
      <c r="A2414" s="1">
        <v>42201</v>
      </c>
      <c r="B2414">
        <v>12.27</v>
      </c>
      <c r="D2414">
        <f t="shared" si="296"/>
        <v>4</v>
      </c>
      <c r="E2414" s="1">
        <f t="shared" si="297"/>
        <v>42194</v>
      </c>
      <c r="F2414" s="1">
        <f t="shared" si="298"/>
        <v>42193</v>
      </c>
      <c r="G2414" s="1">
        <f t="shared" si="299"/>
        <v>42192</v>
      </c>
      <c r="H2414" s="1">
        <f t="shared" si="300"/>
        <v>42191</v>
      </c>
      <c r="I2414" s="2">
        <f>IF(SUMIFS($B$2:$B$3564,$A$2:$A$3564,"="&amp;E2414)=0,IF(SUMIFS($B$2:$B$3564,$A$2:$A$3564,"="&amp;F2414)=0,IF(SUMIFS($B$2:$B$3564,$A$2:$A$3564,"="&amp;G2414)=0,SUMIFS($B$2:$B$3564,$A$2:$A$3564,"="&amp;H2414),SUMIFS($B$2:$B$3564,$A$2:$A$3564,"="&amp;G2414)),SUMIFS($B$2:$B$3564,$A$2:$A$3564,"="&amp;F2414)),SUMIFS($B$2:$B$3564,$A$2:$A$3564,"="&amp;E2414))</f>
        <v>11.9</v>
      </c>
      <c r="K2414" s="2">
        <f>SUMIFS($J$2:$J$3564,$A$2:$A$3564,"&gt;"&amp;E2414,$A$2:$A$3564,"&lt;="&amp;A2414)</f>
        <v>0</v>
      </c>
      <c r="L2414" s="2">
        <f t="shared" si="301"/>
        <v>0</v>
      </c>
      <c r="M2414" s="2">
        <f t="shared" si="302"/>
        <v>1</v>
      </c>
      <c r="N2414">
        <f t="shared" si="303"/>
        <v>3.0618858605336259</v>
      </c>
    </row>
    <row r="2415" spans="1:14" x14ac:dyDescent="0.3">
      <c r="A2415" s="1">
        <v>42202</v>
      </c>
      <c r="B2415">
        <v>11.96</v>
      </c>
      <c r="D2415">
        <f t="shared" si="296"/>
        <v>5</v>
      </c>
      <c r="E2415" s="1">
        <f t="shared" si="297"/>
        <v>42195</v>
      </c>
      <c r="F2415" s="1">
        <f t="shared" si="298"/>
        <v>42194</v>
      </c>
      <c r="G2415" s="1">
        <f t="shared" si="299"/>
        <v>42193</v>
      </c>
      <c r="H2415" s="1">
        <f t="shared" si="300"/>
        <v>42192</v>
      </c>
      <c r="I2415" s="2">
        <f>IF(SUMIFS($B$2:$B$3564,$A$2:$A$3564,"="&amp;E2415)=0,IF(SUMIFS($B$2:$B$3564,$A$2:$A$3564,"="&amp;F2415)=0,IF(SUMIFS($B$2:$B$3564,$A$2:$A$3564,"="&amp;G2415)=0,SUMIFS($B$2:$B$3564,$A$2:$A$3564,"="&amp;H2415),SUMIFS($B$2:$B$3564,$A$2:$A$3564,"="&amp;G2415)),SUMIFS($B$2:$B$3564,$A$2:$A$3564,"="&amp;F2415)),SUMIFS($B$2:$B$3564,$A$2:$A$3564,"="&amp;E2415))</f>
        <v>12.41</v>
      </c>
      <c r="K2415" s="2">
        <f>SUMIFS($J$2:$J$3564,$A$2:$A$3564,"&gt;"&amp;E2415,$A$2:$A$3564,"&lt;="&amp;A2415)</f>
        <v>0</v>
      </c>
      <c r="L2415" s="2">
        <f t="shared" si="301"/>
        <v>0</v>
      </c>
      <c r="M2415" s="2">
        <f t="shared" si="302"/>
        <v>1</v>
      </c>
      <c r="N2415">
        <f t="shared" si="303"/>
        <v>-3.6934850694030081</v>
      </c>
    </row>
    <row r="2416" spans="1:14" x14ac:dyDescent="0.3">
      <c r="A2416" s="1">
        <v>42205</v>
      </c>
      <c r="B2416">
        <v>11.44</v>
      </c>
      <c r="D2416">
        <f t="shared" si="296"/>
        <v>1</v>
      </c>
      <c r="E2416" s="1">
        <f t="shared" si="297"/>
        <v>42198</v>
      </c>
      <c r="F2416" s="1">
        <f t="shared" si="298"/>
        <v>42197</v>
      </c>
      <c r="G2416" s="1">
        <f t="shared" si="299"/>
        <v>42196</v>
      </c>
      <c r="H2416" s="1">
        <f t="shared" si="300"/>
        <v>42195</v>
      </c>
      <c r="I2416" s="2">
        <f>IF(SUMIFS($B$2:$B$3564,$A$2:$A$3564,"="&amp;E2416)=0,IF(SUMIFS($B$2:$B$3564,$A$2:$A$3564,"="&amp;F2416)=0,IF(SUMIFS($B$2:$B$3564,$A$2:$A$3564,"="&amp;G2416)=0,SUMIFS($B$2:$B$3564,$A$2:$A$3564,"="&amp;H2416),SUMIFS($B$2:$B$3564,$A$2:$A$3564,"="&amp;G2416)),SUMIFS($B$2:$B$3564,$A$2:$A$3564,"="&amp;F2416)),SUMIFS($B$2:$B$3564,$A$2:$A$3564,"="&amp;E2416))</f>
        <v>12.56</v>
      </c>
      <c r="K2416" s="2">
        <f>SUMIFS($J$2:$J$3564,$A$2:$A$3564,"&gt;"&amp;E2416,$A$2:$A$3564,"&lt;="&amp;A2416)</f>
        <v>0</v>
      </c>
      <c r="L2416" s="2">
        <f t="shared" si="301"/>
        <v>0</v>
      </c>
      <c r="M2416" s="2">
        <f t="shared" si="302"/>
        <v>1</v>
      </c>
      <c r="N2416">
        <f t="shared" si="303"/>
        <v>-9.3401175088400876</v>
      </c>
    </row>
    <row r="2417" spans="1:14" x14ac:dyDescent="0.3">
      <c r="A2417" s="1">
        <v>42206</v>
      </c>
      <c r="B2417">
        <v>11.42</v>
      </c>
      <c r="D2417">
        <f t="shared" si="296"/>
        <v>2</v>
      </c>
      <c r="E2417" s="1">
        <f t="shared" si="297"/>
        <v>42199</v>
      </c>
      <c r="F2417" s="1">
        <f t="shared" si="298"/>
        <v>42198</v>
      </c>
      <c r="G2417" s="1">
        <f t="shared" si="299"/>
        <v>42197</v>
      </c>
      <c r="H2417" s="1">
        <f t="shared" si="300"/>
        <v>42196</v>
      </c>
      <c r="I2417" s="2">
        <f>IF(SUMIFS($B$2:$B$3564,$A$2:$A$3564,"="&amp;E2417)=0,IF(SUMIFS($B$2:$B$3564,$A$2:$A$3564,"="&amp;F2417)=0,IF(SUMIFS($B$2:$B$3564,$A$2:$A$3564,"="&amp;G2417)=0,SUMIFS($B$2:$B$3564,$A$2:$A$3564,"="&amp;H2417),SUMIFS($B$2:$B$3564,$A$2:$A$3564,"="&amp;G2417)),SUMIFS($B$2:$B$3564,$A$2:$A$3564,"="&amp;F2417)),SUMIFS($B$2:$B$3564,$A$2:$A$3564,"="&amp;E2417))</f>
        <v>12.64</v>
      </c>
      <c r="K2417" s="2">
        <f>SUMIFS($J$2:$J$3564,$A$2:$A$3564,"&gt;"&amp;E2417,$A$2:$A$3564,"&lt;="&amp;A2417)</f>
        <v>0</v>
      </c>
      <c r="L2417" s="2">
        <f t="shared" si="301"/>
        <v>0</v>
      </c>
      <c r="M2417" s="2">
        <f t="shared" si="302"/>
        <v>1</v>
      </c>
      <c r="N2417">
        <f t="shared" si="303"/>
        <v>-10.150018449084728</v>
      </c>
    </row>
    <row r="2418" spans="1:14" x14ac:dyDescent="0.3">
      <c r="A2418" s="1">
        <v>42207</v>
      </c>
      <c r="B2418">
        <v>11.38</v>
      </c>
      <c r="D2418">
        <f t="shared" si="296"/>
        <v>3</v>
      </c>
      <c r="E2418" s="1">
        <f t="shared" si="297"/>
        <v>42200</v>
      </c>
      <c r="F2418" s="1">
        <f t="shared" si="298"/>
        <v>42199</v>
      </c>
      <c r="G2418" s="1">
        <f t="shared" si="299"/>
        <v>42198</v>
      </c>
      <c r="H2418" s="1">
        <f t="shared" si="300"/>
        <v>42197</v>
      </c>
      <c r="I2418" s="2">
        <f>IF(SUMIFS($B$2:$B$3564,$A$2:$A$3564,"="&amp;E2418)=0,IF(SUMIFS($B$2:$B$3564,$A$2:$A$3564,"="&amp;F2418)=0,IF(SUMIFS($B$2:$B$3564,$A$2:$A$3564,"="&amp;G2418)=0,SUMIFS($B$2:$B$3564,$A$2:$A$3564,"="&amp;H2418),SUMIFS($B$2:$B$3564,$A$2:$A$3564,"="&amp;G2418)),SUMIFS($B$2:$B$3564,$A$2:$A$3564,"="&amp;F2418)),SUMIFS($B$2:$B$3564,$A$2:$A$3564,"="&amp;E2418))</f>
        <v>12.46</v>
      </c>
      <c r="K2418" s="2">
        <f>SUMIFS($J$2:$J$3564,$A$2:$A$3564,"&gt;"&amp;E2418,$A$2:$A$3564,"&lt;="&amp;A2418)</f>
        <v>0</v>
      </c>
      <c r="L2418" s="2">
        <f t="shared" si="301"/>
        <v>0</v>
      </c>
      <c r="M2418" s="2">
        <f t="shared" si="302"/>
        <v>1</v>
      </c>
      <c r="N2418">
        <f t="shared" si="303"/>
        <v>-9.0666084661122248</v>
      </c>
    </row>
    <row r="2419" spans="1:14" x14ac:dyDescent="0.3">
      <c r="A2419" s="1">
        <v>42208</v>
      </c>
      <c r="B2419">
        <v>11.51</v>
      </c>
      <c r="D2419">
        <f t="shared" si="296"/>
        <v>4</v>
      </c>
      <c r="E2419" s="1">
        <f t="shared" si="297"/>
        <v>42201</v>
      </c>
      <c r="F2419" s="1">
        <f t="shared" si="298"/>
        <v>42200</v>
      </c>
      <c r="G2419" s="1">
        <f t="shared" si="299"/>
        <v>42199</v>
      </c>
      <c r="H2419" s="1">
        <f t="shared" si="300"/>
        <v>42198</v>
      </c>
      <c r="I2419" s="2">
        <f>IF(SUMIFS($B$2:$B$3564,$A$2:$A$3564,"="&amp;E2419)=0,IF(SUMIFS($B$2:$B$3564,$A$2:$A$3564,"="&amp;F2419)=0,IF(SUMIFS($B$2:$B$3564,$A$2:$A$3564,"="&amp;G2419)=0,SUMIFS($B$2:$B$3564,$A$2:$A$3564,"="&amp;H2419),SUMIFS($B$2:$B$3564,$A$2:$A$3564,"="&amp;G2419)),SUMIFS($B$2:$B$3564,$A$2:$A$3564,"="&amp;F2419)),SUMIFS($B$2:$B$3564,$A$2:$A$3564,"="&amp;E2419))</f>
        <v>12.27</v>
      </c>
      <c r="K2419" s="2">
        <f>SUMIFS($J$2:$J$3564,$A$2:$A$3564,"&gt;"&amp;E2419,$A$2:$A$3564,"&lt;="&amp;A2419)</f>
        <v>0</v>
      </c>
      <c r="L2419" s="2">
        <f t="shared" si="301"/>
        <v>0</v>
      </c>
      <c r="M2419" s="2">
        <f t="shared" si="302"/>
        <v>1</v>
      </c>
      <c r="N2419">
        <f t="shared" si="303"/>
        <v>-6.3941035989028743</v>
      </c>
    </row>
    <row r="2420" spans="1:14" x14ac:dyDescent="0.3">
      <c r="A2420" s="1">
        <v>42209</v>
      </c>
      <c r="B2420">
        <v>11.24</v>
      </c>
      <c r="D2420">
        <f t="shared" si="296"/>
        <v>5</v>
      </c>
      <c r="E2420" s="1">
        <f t="shared" si="297"/>
        <v>42202</v>
      </c>
      <c r="F2420" s="1">
        <f t="shared" si="298"/>
        <v>42201</v>
      </c>
      <c r="G2420" s="1">
        <f t="shared" si="299"/>
        <v>42200</v>
      </c>
      <c r="H2420" s="1">
        <f t="shared" si="300"/>
        <v>42199</v>
      </c>
      <c r="I2420" s="2">
        <f>IF(SUMIFS($B$2:$B$3564,$A$2:$A$3564,"="&amp;E2420)=0,IF(SUMIFS($B$2:$B$3564,$A$2:$A$3564,"="&amp;F2420)=0,IF(SUMIFS($B$2:$B$3564,$A$2:$A$3564,"="&amp;G2420)=0,SUMIFS($B$2:$B$3564,$A$2:$A$3564,"="&amp;H2420),SUMIFS($B$2:$B$3564,$A$2:$A$3564,"="&amp;G2420)),SUMIFS($B$2:$B$3564,$A$2:$A$3564,"="&amp;F2420)),SUMIFS($B$2:$B$3564,$A$2:$A$3564,"="&amp;E2420))</f>
        <v>11.96</v>
      </c>
      <c r="K2420" s="2">
        <f>SUMIFS($J$2:$J$3564,$A$2:$A$3564,"&gt;"&amp;E2420,$A$2:$A$3564,"&lt;="&amp;A2420)</f>
        <v>0</v>
      </c>
      <c r="L2420" s="2">
        <f t="shared" si="301"/>
        <v>0</v>
      </c>
      <c r="M2420" s="2">
        <f t="shared" si="302"/>
        <v>1</v>
      </c>
      <c r="N2420">
        <f t="shared" si="303"/>
        <v>-6.2088904056940741</v>
      </c>
    </row>
    <row r="2421" spans="1:14" x14ac:dyDescent="0.3">
      <c r="A2421" s="1">
        <v>42212</v>
      </c>
      <c r="B2421">
        <v>11.24</v>
      </c>
      <c r="D2421">
        <f t="shared" si="296"/>
        <v>1</v>
      </c>
      <c r="E2421" s="1">
        <f t="shared" si="297"/>
        <v>42205</v>
      </c>
      <c r="F2421" s="1">
        <f t="shared" si="298"/>
        <v>42204</v>
      </c>
      <c r="G2421" s="1">
        <f t="shared" si="299"/>
        <v>42203</v>
      </c>
      <c r="H2421" s="1">
        <f t="shared" si="300"/>
        <v>42202</v>
      </c>
      <c r="I2421" s="2">
        <f>IF(SUMIFS($B$2:$B$3564,$A$2:$A$3564,"="&amp;E2421)=0,IF(SUMIFS($B$2:$B$3564,$A$2:$A$3564,"="&amp;F2421)=0,IF(SUMIFS($B$2:$B$3564,$A$2:$A$3564,"="&amp;G2421)=0,SUMIFS($B$2:$B$3564,$A$2:$A$3564,"="&amp;H2421),SUMIFS($B$2:$B$3564,$A$2:$A$3564,"="&amp;G2421)),SUMIFS($B$2:$B$3564,$A$2:$A$3564,"="&amp;F2421)),SUMIFS($B$2:$B$3564,$A$2:$A$3564,"="&amp;E2421))</f>
        <v>11.44</v>
      </c>
      <c r="K2421" s="2">
        <f>SUMIFS($J$2:$J$3564,$A$2:$A$3564,"&gt;"&amp;E2421,$A$2:$A$3564,"&lt;="&amp;A2421)</f>
        <v>0</v>
      </c>
      <c r="L2421" s="2">
        <f t="shared" si="301"/>
        <v>0</v>
      </c>
      <c r="M2421" s="2">
        <f t="shared" si="302"/>
        <v>1</v>
      </c>
      <c r="N2421">
        <f t="shared" si="303"/>
        <v>-1.7637141486106729</v>
      </c>
    </row>
    <row r="2422" spans="1:14" x14ac:dyDescent="0.3">
      <c r="A2422" s="1">
        <v>42213</v>
      </c>
      <c r="B2422">
        <v>11.17</v>
      </c>
      <c r="D2422">
        <f t="shared" si="296"/>
        <v>2</v>
      </c>
      <c r="E2422" s="1">
        <f t="shared" si="297"/>
        <v>42206</v>
      </c>
      <c r="F2422" s="1">
        <f t="shared" si="298"/>
        <v>42205</v>
      </c>
      <c r="G2422" s="1">
        <f t="shared" si="299"/>
        <v>42204</v>
      </c>
      <c r="H2422" s="1">
        <f t="shared" si="300"/>
        <v>42203</v>
      </c>
      <c r="I2422" s="2">
        <f>IF(SUMIFS($B$2:$B$3564,$A$2:$A$3564,"="&amp;E2422)=0,IF(SUMIFS($B$2:$B$3564,$A$2:$A$3564,"="&amp;F2422)=0,IF(SUMIFS($B$2:$B$3564,$A$2:$A$3564,"="&amp;G2422)=0,SUMIFS($B$2:$B$3564,$A$2:$A$3564,"="&amp;H2422),SUMIFS($B$2:$B$3564,$A$2:$A$3564,"="&amp;G2422)),SUMIFS($B$2:$B$3564,$A$2:$A$3564,"="&amp;F2422)),SUMIFS($B$2:$B$3564,$A$2:$A$3564,"="&amp;E2422))</f>
        <v>11.42</v>
      </c>
      <c r="K2422" s="2">
        <f>SUMIFS($J$2:$J$3564,$A$2:$A$3564,"&gt;"&amp;E2422,$A$2:$A$3564,"&lt;="&amp;A2422)</f>
        <v>0</v>
      </c>
      <c r="L2422" s="2">
        <f t="shared" si="301"/>
        <v>0</v>
      </c>
      <c r="M2422" s="2">
        <f t="shared" si="302"/>
        <v>1</v>
      </c>
      <c r="N2422">
        <f t="shared" si="303"/>
        <v>-2.2134591146754836</v>
      </c>
    </row>
    <row r="2423" spans="1:14" x14ac:dyDescent="0.3">
      <c r="A2423" s="1">
        <v>42214</v>
      </c>
      <c r="B2423">
        <v>11.46</v>
      </c>
      <c r="D2423">
        <f t="shared" si="296"/>
        <v>3</v>
      </c>
      <c r="E2423" s="1">
        <f t="shared" si="297"/>
        <v>42207</v>
      </c>
      <c r="F2423" s="1">
        <f t="shared" si="298"/>
        <v>42206</v>
      </c>
      <c r="G2423" s="1">
        <f t="shared" si="299"/>
        <v>42205</v>
      </c>
      <c r="H2423" s="1">
        <f t="shared" si="300"/>
        <v>42204</v>
      </c>
      <c r="I2423" s="2">
        <f>IF(SUMIFS($B$2:$B$3564,$A$2:$A$3564,"="&amp;E2423)=0,IF(SUMIFS($B$2:$B$3564,$A$2:$A$3564,"="&amp;F2423)=0,IF(SUMIFS($B$2:$B$3564,$A$2:$A$3564,"="&amp;G2423)=0,SUMIFS($B$2:$B$3564,$A$2:$A$3564,"="&amp;H2423),SUMIFS($B$2:$B$3564,$A$2:$A$3564,"="&amp;G2423)),SUMIFS($B$2:$B$3564,$A$2:$A$3564,"="&amp;F2423)),SUMIFS($B$2:$B$3564,$A$2:$A$3564,"="&amp;E2423))</f>
        <v>11.38</v>
      </c>
      <c r="K2423" s="2">
        <f>SUMIFS($J$2:$J$3564,$A$2:$A$3564,"&gt;"&amp;E2423,$A$2:$A$3564,"&lt;="&amp;A2423)</f>
        <v>0</v>
      </c>
      <c r="L2423" s="2">
        <f t="shared" si="301"/>
        <v>0</v>
      </c>
      <c r="M2423" s="2">
        <f t="shared" si="302"/>
        <v>1</v>
      </c>
      <c r="N2423">
        <f t="shared" si="303"/>
        <v>0.70052825884085923</v>
      </c>
    </row>
    <row r="2424" spans="1:14" x14ac:dyDescent="0.3">
      <c r="A2424" s="1">
        <v>42215</v>
      </c>
      <c r="B2424">
        <v>11.27</v>
      </c>
      <c r="D2424">
        <f t="shared" si="296"/>
        <v>4</v>
      </c>
      <c r="E2424" s="1">
        <f t="shared" si="297"/>
        <v>42208</v>
      </c>
      <c r="F2424" s="1">
        <f t="shared" si="298"/>
        <v>42207</v>
      </c>
      <c r="G2424" s="1">
        <f t="shared" si="299"/>
        <v>42206</v>
      </c>
      <c r="H2424" s="1">
        <f t="shared" si="300"/>
        <v>42205</v>
      </c>
      <c r="I2424" s="2">
        <f>IF(SUMIFS($B$2:$B$3564,$A$2:$A$3564,"="&amp;E2424)=0,IF(SUMIFS($B$2:$B$3564,$A$2:$A$3564,"="&amp;F2424)=0,IF(SUMIFS($B$2:$B$3564,$A$2:$A$3564,"="&amp;G2424)=0,SUMIFS($B$2:$B$3564,$A$2:$A$3564,"="&amp;H2424),SUMIFS($B$2:$B$3564,$A$2:$A$3564,"="&amp;G2424)),SUMIFS($B$2:$B$3564,$A$2:$A$3564,"="&amp;F2424)),SUMIFS($B$2:$B$3564,$A$2:$A$3564,"="&amp;E2424))</f>
        <v>11.51</v>
      </c>
      <c r="K2424" s="2">
        <f>SUMIFS($J$2:$J$3564,$A$2:$A$3564,"&gt;"&amp;E2424,$A$2:$A$3564,"&lt;="&amp;A2424)</f>
        <v>0</v>
      </c>
      <c r="L2424" s="2">
        <f t="shared" si="301"/>
        <v>0</v>
      </c>
      <c r="M2424" s="2">
        <f t="shared" si="302"/>
        <v>1</v>
      </c>
      <c r="N2424">
        <f t="shared" si="303"/>
        <v>-2.1071894682106413</v>
      </c>
    </row>
    <row r="2425" spans="1:14" x14ac:dyDescent="0.3">
      <c r="A2425" s="1">
        <v>42216</v>
      </c>
      <c r="B2425">
        <v>11.14</v>
      </c>
      <c r="D2425">
        <f t="shared" si="296"/>
        <v>5</v>
      </c>
      <c r="E2425" s="1">
        <f t="shared" si="297"/>
        <v>42209</v>
      </c>
      <c r="F2425" s="1">
        <f t="shared" si="298"/>
        <v>42208</v>
      </c>
      <c r="G2425" s="1">
        <f t="shared" si="299"/>
        <v>42207</v>
      </c>
      <c r="H2425" s="1">
        <f t="shared" si="300"/>
        <v>42206</v>
      </c>
      <c r="I2425" s="2">
        <f>IF(SUMIFS($B$2:$B$3564,$A$2:$A$3564,"="&amp;E2425)=0,IF(SUMIFS($B$2:$B$3564,$A$2:$A$3564,"="&amp;F2425)=0,IF(SUMIFS($B$2:$B$3564,$A$2:$A$3564,"="&amp;G2425)=0,SUMIFS($B$2:$B$3564,$A$2:$A$3564,"="&amp;H2425),SUMIFS($B$2:$B$3564,$A$2:$A$3564,"="&amp;G2425)),SUMIFS($B$2:$B$3564,$A$2:$A$3564,"="&amp;F2425)),SUMIFS($B$2:$B$3564,$A$2:$A$3564,"="&amp;E2425))</f>
        <v>11.24</v>
      </c>
      <c r="K2425" s="2">
        <f>SUMIFS($J$2:$J$3564,$A$2:$A$3564,"&gt;"&amp;E2425,$A$2:$A$3564,"&lt;="&amp;A2425)</f>
        <v>0</v>
      </c>
      <c r="L2425" s="2">
        <f t="shared" si="301"/>
        <v>0</v>
      </c>
      <c r="M2425" s="2">
        <f t="shared" si="302"/>
        <v>1</v>
      </c>
      <c r="N2425">
        <f t="shared" si="303"/>
        <v>-0.89366099664069687</v>
      </c>
    </row>
    <row r="2426" spans="1:14" x14ac:dyDescent="0.3">
      <c r="A2426" s="1">
        <v>42219</v>
      </c>
      <c r="B2426">
        <v>10.89</v>
      </c>
      <c r="D2426">
        <f t="shared" si="296"/>
        <v>1</v>
      </c>
      <c r="E2426" s="1">
        <f t="shared" si="297"/>
        <v>42212</v>
      </c>
      <c r="F2426" s="1">
        <f t="shared" si="298"/>
        <v>42211</v>
      </c>
      <c r="G2426" s="1">
        <f t="shared" si="299"/>
        <v>42210</v>
      </c>
      <c r="H2426" s="1">
        <f t="shared" si="300"/>
        <v>42209</v>
      </c>
      <c r="I2426" s="2">
        <f>IF(SUMIFS($B$2:$B$3564,$A$2:$A$3564,"="&amp;E2426)=0,IF(SUMIFS($B$2:$B$3564,$A$2:$A$3564,"="&amp;F2426)=0,IF(SUMIFS($B$2:$B$3564,$A$2:$A$3564,"="&amp;G2426)=0,SUMIFS($B$2:$B$3564,$A$2:$A$3564,"="&amp;H2426),SUMIFS($B$2:$B$3564,$A$2:$A$3564,"="&amp;G2426)),SUMIFS($B$2:$B$3564,$A$2:$A$3564,"="&amp;F2426)),SUMIFS($B$2:$B$3564,$A$2:$A$3564,"="&amp;E2426))</f>
        <v>11.24</v>
      </c>
      <c r="K2426" s="2">
        <f>SUMIFS($J$2:$J$3564,$A$2:$A$3564,"&gt;"&amp;E2426,$A$2:$A$3564,"&lt;="&amp;A2426)</f>
        <v>0</v>
      </c>
      <c r="L2426" s="2">
        <f t="shared" si="301"/>
        <v>0</v>
      </c>
      <c r="M2426" s="2">
        <f t="shared" si="302"/>
        <v>1</v>
      </c>
      <c r="N2426">
        <f t="shared" si="303"/>
        <v>-3.1633907520675892</v>
      </c>
    </row>
    <row r="2427" spans="1:14" x14ac:dyDescent="0.3">
      <c r="A2427" s="1">
        <v>42220</v>
      </c>
      <c r="B2427">
        <v>11.01</v>
      </c>
      <c r="D2427">
        <f t="shared" si="296"/>
        <v>2</v>
      </c>
      <c r="E2427" s="1">
        <f t="shared" si="297"/>
        <v>42213</v>
      </c>
      <c r="F2427" s="1">
        <f t="shared" si="298"/>
        <v>42212</v>
      </c>
      <c r="G2427" s="1">
        <f t="shared" si="299"/>
        <v>42211</v>
      </c>
      <c r="H2427" s="1">
        <f t="shared" si="300"/>
        <v>42210</v>
      </c>
      <c r="I2427" s="2">
        <f>IF(SUMIFS($B$2:$B$3564,$A$2:$A$3564,"="&amp;E2427)=0,IF(SUMIFS($B$2:$B$3564,$A$2:$A$3564,"="&amp;F2427)=0,IF(SUMIFS($B$2:$B$3564,$A$2:$A$3564,"="&amp;G2427)=0,SUMIFS($B$2:$B$3564,$A$2:$A$3564,"="&amp;H2427),SUMIFS($B$2:$B$3564,$A$2:$A$3564,"="&amp;G2427)),SUMIFS($B$2:$B$3564,$A$2:$A$3564,"="&amp;F2427)),SUMIFS($B$2:$B$3564,$A$2:$A$3564,"="&amp;E2427))</f>
        <v>11.17</v>
      </c>
      <c r="K2427" s="2">
        <f>SUMIFS($J$2:$J$3564,$A$2:$A$3564,"&gt;"&amp;E2427,$A$2:$A$3564,"&lt;="&amp;A2427)</f>
        <v>0</v>
      </c>
      <c r="L2427" s="2">
        <f t="shared" si="301"/>
        <v>0</v>
      </c>
      <c r="M2427" s="2">
        <f t="shared" si="302"/>
        <v>1</v>
      </c>
      <c r="N2427">
        <f t="shared" si="303"/>
        <v>-1.4427662346520755</v>
      </c>
    </row>
    <row r="2428" spans="1:14" x14ac:dyDescent="0.3">
      <c r="A2428" s="1">
        <v>42221</v>
      </c>
      <c r="B2428">
        <v>10.76</v>
      </c>
      <c r="D2428">
        <f t="shared" si="296"/>
        <v>3</v>
      </c>
      <c r="E2428" s="1">
        <f t="shared" si="297"/>
        <v>42214</v>
      </c>
      <c r="F2428" s="1">
        <f t="shared" si="298"/>
        <v>42213</v>
      </c>
      <c r="G2428" s="1">
        <f t="shared" si="299"/>
        <v>42212</v>
      </c>
      <c r="H2428" s="1">
        <f t="shared" si="300"/>
        <v>42211</v>
      </c>
      <c r="I2428" s="2">
        <f>IF(SUMIFS($B$2:$B$3564,$A$2:$A$3564,"="&amp;E2428)=0,IF(SUMIFS($B$2:$B$3564,$A$2:$A$3564,"="&amp;F2428)=0,IF(SUMIFS($B$2:$B$3564,$A$2:$A$3564,"="&amp;G2428)=0,SUMIFS($B$2:$B$3564,$A$2:$A$3564,"="&amp;H2428),SUMIFS($B$2:$B$3564,$A$2:$A$3564,"="&amp;G2428)),SUMIFS($B$2:$B$3564,$A$2:$A$3564,"="&amp;F2428)),SUMIFS($B$2:$B$3564,$A$2:$A$3564,"="&amp;E2428))</f>
        <v>11.46</v>
      </c>
      <c r="K2428" s="2">
        <f>SUMIFS($J$2:$J$3564,$A$2:$A$3564,"&gt;"&amp;E2428,$A$2:$A$3564,"&lt;="&amp;A2428)</f>
        <v>0</v>
      </c>
      <c r="L2428" s="2">
        <f t="shared" si="301"/>
        <v>0</v>
      </c>
      <c r="M2428" s="2">
        <f t="shared" si="302"/>
        <v>1</v>
      </c>
      <c r="N2428">
        <f t="shared" si="303"/>
        <v>-6.3027156552955237</v>
      </c>
    </row>
    <row r="2429" spans="1:14" x14ac:dyDescent="0.3">
      <c r="A2429" s="1">
        <v>42222</v>
      </c>
      <c r="B2429">
        <v>10.7</v>
      </c>
      <c r="D2429">
        <f t="shared" si="296"/>
        <v>4</v>
      </c>
      <c r="E2429" s="1">
        <f t="shared" si="297"/>
        <v>42215</v>
      </c>
      <c r="F2429" s="1">
        <f t="shared" si="298"/>
        <v>42214</v>
      </c>
      <c r="G2429" s="1">
        <f t="shared" si="299"/>
        <v>42213</v>
      </c>
      <c r="H2429" s="1">
        <f t="shared" si="300"/>
        <v>42212</v>
      </c>
      <c r="I2429" s="2">
        <f>IF(SUMIFS($B$2:$B$3564,$A$2:$A$3564,"="&amp;E2429)=0,IF(SUMIFS($B$2:$B$3564,$A$2:$A$3564,"="&amp;F2429)=0,IF(SUMIFS($B$2:$B$3564,$A$2:$A$3564,"="&amp;G2429)=0,SUMIFS($B$2:$B$3564,$A$2:$A$3564,"="&amp;H2429),SUMIFS($B$2:$B$3564,$A$2:$A$3564,"="&amp;G2429)),SUMIFS($B$2:$B$3564,$A$2:$A$3564,"="&amp;F2429)),SUMIFS($B$2:$B$3564,$A$2:$A$3564,"="&amp;E2429))</f>
        <v>11.27</v>
      </c>
      <c r="K2429" s="2">
        <f>SUMIFS($J$2:$J$3564,$A$2:$A$3564,"&gt;"&amp;E2429,$A$2:$A$3564,"&lt;="&amp;A2429)</f>
        <v>0</v>
      </c>
      <c r="L2429" s="2">
        <f t="shared" si="301"/>
        <v>0</v>
      </c>
      <c r="M2429" s="2">
        <f t="shared" si="302"/>
        <v>1</v>
      </c>
      <c r="N2429">
        <f t="shared" si="303"/>
        <v>-5.1900586583824477</v>
      </c>
    </row>
    <row r="2430" spans="1:14" x14ac:dyDescent="0.3">
      <c r="A2430" s="1">
        <v>42223</v>
      </c>
      <c r="B2430">
        <v>10.66</v>
      </c>
      <c r="D2430">
        <f t="shared" si="296"/>
        <v>5</v>
      </c>
      <c r="E2430" s="1">
        <f t="shared" si="297"/>
        <v>42216</v>
      </c>
      <c r="F2430" s="1">
        <f t="shared" si="298"/>
        <v>42215</v>
      </c>
      <c r="G2430" s="1">
        <f t="shared" si="299"/>
        <v>42214</v>
      </c>
      <c r="H2430" s="1">
        <f t="shared" si="300"/>
        <v>42213</v>
      </c>
      <c r="I2430" s="2">
        <f>IF(SUMIFS($B$2:$B$3564,$A$2:$A$3564,"="&amp;E2430)=0,IF(SUMIFS($B$2:$B$3564,$A$2:$A$3564,"="&amp;F2430)=0,IF(SUMIFS($B$2:$B$3564,$A$2:$A$3564,"="&amp;G2430)=0,SUMIFS($B$2:$B$3564,$A$2:$A$3564,"="&amp;H2430),SUMIFS($B$2:$B$3564,$A$2:$A$3564,"="&amp;G2430)),SUMIFS($B$2:$B$3564,$A$2:$A$3564,"="&amp;F2430)),SUMIFS($B$2:$B$3564,$A$2:$A$3564,"="&amp;E2430))</f>
        <v>11.14</v>
      </c>
      <c r="K2430" s="2">
        <f>SUMIFS($J$2:$J$3564,$A$2:$A$3564,"&gt;"&amp;E2430,$A$2:$A$3564,"&lt;="&amp;A2430)</f>
        <v>0</v>
      </c>
      <c r="L2430" s="2">
        <f t="shared" si="301"/>
        <v>0</v>
      </c>
      <c r="M2430" s="2">
        <f t="shared" si="302"/>
        <v>1</v>
      </c>
      <c r="N2430">
        <f t="shared" si="303"/>
        <v>-4.4043815761439555</v>
      </c>
    </row>
    <row r="2431" spans="1:14" x14ac:dyDescent="0.3">
      <c r="A2431" s="1">
        <v>42226</v>
      </c>
      <c r="B2431">
        <v>10.57</v>
      </c>
      <c r="D2431">
        <f t="shared" si="296"/>
        <v>1</v>
      </c>
      <c r="E2431" s="1">
        <f t="shared" si="297"/>
        <v>42219</v>
      </c>
      <c r="F2431" s="1">
        <f t="shared" si="298"/>
        <v>42218</v>
      </c>
      <c r="G2431" s="1">
        <f t="shared" si="299"/>
        <v>42217</v>
      </c>
      <c r="H2431" s="1">
        <f t="shared" si="300"/>
        <v>42216</v>
      </c>
      <c r="I2431" s="2">
        <f>IF(SUMIFS($B$2:$B$3564,$A$2:$A$3564,"="&amp;E2431)=0,IF(SUMIFS($B$2:$B$3564,$A$2:$A$3564,"="&amp;F2431)=0,IF(SUMIFS($B$2:$B$3564,$A$2:$A$3564,"="&amp;G2431)=0,SUMIFS($B$2:$B$3564,$A$2:$A$3564,"="&amp;H2431),SUMIFS($B$2:$B$3564,$A$2:$A$3564,"="&amp;G2431)),SUMIFS($B$2:$B$3564,$A$2:$A$3564,"="&amp;F2431)),SUMIFS($B$2:$B$3564,$A$2:$A$3564,"="&amp;E2431))</f>
        <v>10.89</v>
      </c>
      <c r="K2431" s="2">
        <f>SUMIFS($J$2:$J$3564,$A$2:$A$3564,"&gt;"&amp;E2431,$A$2:$A$3564,"&lt;="&amp;A2431)</f>
        <v>0</v>
      </c>
      <c r="L2431" s="2">
        <f t="shared" si="301"/>
        <v>0</v>
      </c>
      <c r="M2431" s="2">
        <f t="shared" si="302"/>
        <v>1</v>
      </c>
      <c r="N2431">
        <f t="shared" si="303"/>
        <v>-2.9825137062722877</v>
      </c>
    </row>
    <row r="2432" spans="1:14" x14ac:dyDescent="0.3">
      <c r="A2432" s="1">
        <v>42227</v>
      </c>
      <c r="B2432">
        <v>10.62</v>
      </c>
      <c r="D2432">
        <f t="shared" si="296"/>
        <v>2</v>
      </c>
      <c r="E2432" s="1">
        <f t="shared" si="297"/>
        <v>42220</v>
      </c>
      <c r="F2432" s="1">
        <f t="shared" si="298"/>
        <v>42219</v>
      </c>
      <c r="G2432" s="1">
        <f t="shared" si="299"/>
        <v>42218</v>
      </c>
      <c r="H2432" s="1">
        <f t="shared" si="300"/>
        <v>42217</v>
      </c>
      <c r="I2432" s="2">
        <f>IF(SUMIFS($B$2:$B$3564,$A$2:$A$3564,"="&amp;E2432)=0,IF(SUMIFS($B$2:$B$3564,$A$2:$A$3564,"="&amp;F2432)=0,IF(SUMIFS($B$2:$B$3564,$A$2:$A$3564,"="&amp;G2432)=0,SUMIFS($B$2:$B$3564,$A$2:$A$3564,"="&amp;H2432),SUMIFS($B$2:$B$3564,$A$2:$A$3564,"="&amp;G2432)),SUMIFS($B$2:$B$3564,$A$2:$A$3564,"="&amp;F2432)),SUMIFS($B$2:$B$3564,$A$2:$A$3564,"="&amp;E2432))</f>
        <v>11.01</v>
      </c>
      <c r="K2432" s="2">
        <f>SUMIFS($J$2:$J$3564,$A$2:$A$3564,"&gt;"&amp;E2432,$A$2:$A$3564,"&lt;="&amp;A2432)</f>
        <v>0</v>
      </c>
      <c r="L2432" s="2">
        <f t="shared" si="301"/>
        <v>0</v>
      </c>
      <c r="M2432" s="2">
        <f t="shared" si="302"/>
        <v>1</v>
      </c>
      <c r="N2432">
        <f t="shared" si="303"/>
        <v>-3.6064934920795904</v>
      </c>
    </row>
    <row r="2433" spans="1:14" x14ac:dyDescent="0.3">
      <c r="A2433" s="1">
        <v>42228</v>
      </c>
      <c r="B2433">
        <v>10.54</v>
      </c>
      <c r="D2433">
        <f t="shared" si="296"/>
        <v>3</v>
      </c>
      <c r="E2433" s="1">
        <f t="shared" si="297"/>
        <v>42221</v>
      </c>
      <c r="F2433" s="1">
        <f t="shared" si="298"/>
        <v>42220</v>
      </c>
      <c r="G2433" s="1">
        <f t="shared" si="299"/>
        <v>42219</v>
      </c>
      <c r="H2433" s="1">
        <f t="shared" si="300"/>
        <v>42218</v>
      </c>
      <c r="I2433" s="2">
        <f>IF(SUMIFS($B$2:$B$3564,$A$2:$A$3564,"="&amp;E2433)=0,IF(SUMIFS($B$2:$B$3564,$A$2:$A$3564,"="&amp;F2433)=0,IF(SUMIFS($B$2:$B$3564,$A$2:$A$3564,"="&amp;G2433)=0,SUMIFS($B$2:$B$3564,$A$2:$A$3564,"="&amp;H2433),SUMIFS($B$2:$B$3564,$A$2:$A$3564,"="&amp;G2433)),SUMIFS($B$2:$B$3564,$A$2:$A$3564,"="&amp;F2433)),SUMIFS($B$2:$B$3564,$A$2:$A$3564,"="&amp;E2433))</f>
        <v>10.76</v>
      </c>
      <c r="K2433" s="2">
        <f>SUMIFS($J$2:$J$3564,$A$2:$A$3564,"&gt;"&amp;E2433,$A$2:$A$3564,"&lt;="&amp;A2433)</f>
        <v>0</v>
      </c>
      <c r="L2433" s="2">
        <f t="shared" si="301"/>
        <v>0</v>
      </c>
      <c r="M2433" s="2">
        <f t="shared" si="302"/>
        <v>1</v>
      </c>
      <c r="N2433">
        <f t="shared" si="303"/>
        <v>-2.0658011620422099</v>
      </c>
    </row>
    <row r="2434" spans="1:14" x14ac:dyDescent="0.3">
      <c r="A2434" s="1">
        <v>42229</v>
      </c>
      <c r="B2434">
        <v>10.49</v>
      </c>
      <c r="D2434">
        <f t="shared" si="296"/>
        <v>4</v>
      </c>
      <c r="E2434" s="1">
        <f t="shared" si="297"/>
        <v>42222</v>
      </c>
      <c r="F2434" s="1">
        <f t="shared" si="298"/>
        <v>42221</v>
      </c>
      <c r="G2434" s="1">
        <f t="shared" si="299"/>
        <v>42220</v>
      </c>
      <c r="H2434" s="1">
        <f t="shared" si="300"/>
        <v>42219</v>
      </c>
      <c r="I2434" s="2">
        <f>IF(SUMIFS($B$2:$B$3564,$A$2:$A$3564,"="&amp;E2434)=0,IF(SUMIFS($B$2:$B$3564,$A$2:$A$3564,"="&amp;F2434)=0,IF(SUMIFS($B$2:$B$3564,$A$2:$A$3564,"="&amp;G2434)=0,SUMIFS($B$2:$B$3564,$A$2:$A$3564,"="&amp;H2434),SUMIFS($B$2:$B$3564,$A$2:$A$3564,"="&amp;G2434)),SUMIFS($B$2:$B$3564,$A$2:$A$3564,"="&amp;F2434)),SUMIFS($B$2:$B$3564,$A$2:$A$3564,"="&amp;E2434))</f>
        <v>10.7</v>
      </c>
      <c r="K2434" s="2">
        <f>SUMIFS($J$2:$J$3564,$A$2:$A$3564,"&gt;"&amp;E2434,$A$2:$A$3564,"&lt;="&amp;A2434)</f>
        <v>0</v>
      </c>
      <c r="L2434" s="2">
        <f t="shared" si="301"/>
        <v>0</v>
      </c>
      <c r="M2434" s="2">
        <f t="shared" si="302"/>
        <v>1</v>
      </c>
      <c r="N2434">
        <f t="shared" si="303"/>
        <v>-1.9821319059654583</v>
      </c>
    </row>
    <row r="2435" spans="1:14" x14ac:dyDescent="0.3">
      <c r="A2435" s="1">
        <v>42230</v>
      </c>
      <c r="B2435">
        <v>10.68</v>
      </c>
      <c r="D2435">
        <f t="shared" ref="D2435:D2498" si="304">WEEKDAY(A2435,2)</f>
        <v>5</v>
      </c>
      <c r="E2435" s="1">
        <f t="shared" si="297"/>
        <v>42223</v>
      </c>
      <c r="F2435" s="1">
        <f t="shared" si="298"/>
        <v>42222</v>
      </c>
      <c r="G2435" s="1">
        <f t="shared" si="299"/>
        <v>42221</v>
      </c>
      <c r="H2435" s="1">
        <f t="shared" si="300"/>
        <v>42220</v>
      </c>
      <c r="I2435" s="2">
        <f>IF(SUMIFS($B$2:$B$3564,$A$2:$A$3564,"="&amp;E2435)=0,IF(SUMIFS($B$2:$B$3564,$A$2:$A$3564,"="&amp;F2435)=0,IF(SUMIFS($B$2:$B$3564,$A$2:$A$3564,"="&amp;G2435)=0,SUMIFS($B$2:$B$3564,$A$2:$A$3564,"="&amp;H2435),SUMIFS($B$2:$B$3564,$A$2:$A$3564,"="&amp;G2435)),SUMIFS($B$2:$B$3564,$A$2:$A$3564,"="&amp;F2435)),SUMIFS($B$2:$B$3564,$A$2:$A$3564,"="&amp;E2435))</f>
        <v>10.66</v>
      </c>
      <c r="K2435" s="2">
        <f>SUMIFS($J$2:$J$3564,$A$2:$A$3564,"&gt;"&amp;E2435,$A$2:$A$3564,"&lt;="&amp;A2435)</f>
        <v>0</v>
      </c>
      <c r="L2435" s="2">
        <f t="shared" si="301"/>
        <v>0</v>
      </c>
      <c r="M2435" s="2">
        <f t="shared" si="302"/>
        <v>1</v>
      </c>
      <c r="N2435">
        <f t="shared" si="303"/>
        <v>0.1874414794350352</v>
      </c>
    </row>
    <row r="2436" spans="1:14" x14ac:dyDescent="0.3">
      <c r="A2436" s="1">
        <v>42233</v>
      </c>
      <c r="B2436">
        <v>10.63</v>
      </c>
      <c r="D2436">
        <f t="shared" si="304"/>
        <v>1</v>
      </c>
      <c r="E2436" s="1">
        <f t="shared" si="297"/>
        <v>42226</v>
      </c>
      <c r="F2436" s="1">
        <f t="shared" si="298"/>
        <v>42225</v>
      </c>
      <c r="G2436" s="1">
        <f t="shared" si="299"/>
        <v>42224</v>
      </c>
      <c r="H2436" s="1">
        <f t="shared" si="300"/>
        <v>42223</v>
      </c>
      <c r="I2436" s="2">
        <f>IF(SUMIFS($B$2:$B$3564,$A$2:$A$3564,"="&amp;E2436)=0,IF(SUMIFS($B$2:$B$3564,$A$2:$A$3564,"="&amp;F2436)=0,IF(SUMIFS($B$2:$B$3564,$A$2:$A$3564,"="&amp;G2436)=0,SUMIFS($B$2:$B$3564,$A$2:$A$3564,"="&amp;H2436),SUMIFS($B$2:$B$3564,$A$2:$A$3564,"="&amp;G2436)),SUMIFS($B$2:$B$3564,$A$2:$A$3564,"="&amp;F2436)),SUMIFS($B$2:$B$3564,$A$2:$A$3564,"="&amp;E2436))</f>
        <v>10.57</v>
      </c>
      <c r="K2436" s="2">
        <f>SUMIFS($J$2:$J$3564,$A$2:$A$3564,"&gt;"&amp;E2436,$A$2:$A$3564,"&lt;="&amp;A2436)</f>
        <v>0</v>
      </c>
      <c r="L2436" s="2">
        <f t="shared" si="301"/>
        <v>0</v>
      </c>
      <c r="M2436" s="2">
        <f t="shared" si="302"/>
        <v>1</v>
      </c>
      <c r="N2436">
        <f t="shared" si="303"/>
        <v>0.56603924717103549</v>
      </c>
    </row>
    <row r="2437" spans="1:14" x14ac:dyDescent="0.3">
      <c r="A2437" s="1">
        <v>42234</v>
      </c>
      <c r="B2437">
        <v>10.73</v>
      </c>
      <c r="D2437">
        <f t="shared" si="304"/>
        <v>2</v>
      </c>
      <c r="E2437" s="1">
        <f t="shared" si="297"/>
        <v>42227</v>
      </c>
      <c r="F2437" s="1">
        <f t="shared" si="298"/>
        <v>42226</v>
      </c>
      <c r="G2437" s="1">
        <f t="shared" si="299"/>
        <v>42225</v>
      </c>
      <c r="H2437" s="1">
        <f t="shared" si="300"/>
        <v>42224</v>
      </c>
      <c r="I2437" s="2">
        <f>IF(SUMIFS($B$2:$B$3564,$A$2:$A$3564,"="&amp;E2437)=0,IF(SUMIFS($B$2:$B$3564,$A$2:$A$3564,"="&amp;F2437)=0,IF(SUMIFS($B$2:$B$3564,$A$2:$A$3564,"="&amp;G2437)=0,SUMIFS($B$2:$B$3564,$A$2:$A$3564,"="&amp;H2437),SUMIFS($B$2:$B$3564,$A$2:$A$3564,"="&amp;G2437)),SUMIFS($B$2:$B$3564,$A$2:$A$3564,"="&amp;F2437)),SUMIFS($B$2:$B$3564,$A$2:$A$3564,"="&amp;E2437))</f>
        <v>10.62</v>
      </c>
      <c r="K2437" s="2">
        <f>SUMIFS($J$2:$J$3564,$A$2:$A$3564,"&gt;"&amp;E2437,$A$2:$A$3564,"&lt;="&amp;A2437)</f>
        <v>0</v>
      </c>
      <c r="L2437" s="2">
        <f t="shared" si="301"/>
        <v>0</v>
      </c>
      <c r="M2437" s="2">
        <f t="shared" si="302"/>
        <v>1</v>
      </c>
      <c r="N2437">
        <f t="shared" si="303"/>
        <v>1.0304540828814546</v>
      </c>
    </row>
    <row r="2438" spans="1:14" x14ac:dyDescent="0.3">
      <c r="A2438" s="1">
        <v>42235</v>
      </c>
      <c r="B2438">
        <v>10.59</v>
      </c>
      <c r="D2438">
        <f t="shared" si="304"/>
        <v>3</v>
      </c>
      <c r="E2438" s="1">
        <f t="shared" si="297"/>
        <v>42228</v>
      </c>
      <c r="F2438" s="1">
        <f t="shared" si="298"/>
        <v>42227</v>
      </c>
      <c r="G2438" s="1">
        <f t="shared" si="299"/>
        <v>42226</v>
      </c>
      <c r="H2438" s="1">
        <f t="shared" si="300"/>
        <v>42225</v>
      </c>
      <c r="I2438" s="2">
        <f>IF(SUMIFS($B$2:$B$3564,$A$2:$A$3564,"="&amp;E2438)=0,IF(SUMIFS($B$2:$B$3564,$A$2:$A$3564,"="&amp;F2438)=0,IF(SUMIFS($B$2:$B$3564,$A$2:$A$3564,"="&amp;G2438)=0,SUMIFS($B$2:$B$3564,$A$2:$A$3564,"="&amp;H2438),SUMIFS($B$2:$B$3564,$A$2:$A$3564,"="&amp;G2438)),SUMIFS($B$2:$B$3564,$A$2:$A$3564,"="&amp;F2438)),SUMIFS($B$2:$B$3564,$A$2:$A$3564,"="&amp;E2438))</f>
        <v>10.54</v>
      </c>
      <c r="K2438" s="2">
        <f>SUMIFS($J$2:$J$3564,$A$2:$A$3564,"&gt;"&amp;E2438,$A$2:$A$3564,"&lt;="&amp;A2438)</f>
        <v>0</v>
      </c>
      <c r="L2438" s="2">
        <f t="shared" si="301"/>
        <v>0</v>
      </c>
      <c r="M2438" s="2">
        <f t="shared" si="302"/>
        <v>1</v>
      </c>
      <c r="N2438">
        <f t="shared" si="303"/>
        <v>0.47326165000989484</v>
      </c>
    </row>
    <row r="2439" spans="1:14" x14ac:dyDescent="0.3">
      <c r="A2439" s="1">
        <v>42236</v>
      </c>
      <c r="B2439">
        <v>10.62</v>
      </c>
      <c r="D2439">
        <f t="shared" si="304"/>
        <v>4</v>
      </c>
      <c r="E2439" s="1">
        <f t="shared" si="297"/>
        <v>42229</v>
      </c>
      <c r="F2439" s="1">
        <f t="shared" si="298"/>
        <v>42228</v>
      </c>
      <c r="G2439" s="1">
        <f t="shared" si="299"/>
        <v>42227</v>
      </c>
      <c r="H2439" s="1">
        <f t="shared" si="300"/>
        <v>42226</v>
      </c>
      <c r="I2439" s="2">
        <f>IF(SUMIFS($B$2:$B$3564,$A$2:$A$3564,"="&amp;E2439)=0,IF(SUMIFS($B$2:$B$3564,$A$2:$A$3564,"="&amp;F2439)=0,IF(SUMIFS($B$2:$B$3564,$A$2:$A$3564,"="&amp;G2439)=0,SUMIFS($B$2:$B$3564,$A$2:$A$3564,"="&amp;H2439),SUMIFS($B$2:$B$3564,$A$2:$A$3564,"="&amp;G2439)),SUMIFS($B$2:$B$3564,$A$2:$A$3564,"="&amp;F2439)),SUMIFS($B$2:$B$3564,$A$2:$A$3564,"="&amp;E2439))</f>
        <v>10.49</v>
      </c>
      <c r="K2439" s="2">
        <f>SUMIFS($J$2:$J$3564,$A$2:$A$3564,"&gt;"&amp;E2439,$A$2:$A$3564,"&lt;="&amp;A2439)</f>
        <v>0</v>
      </c>
      <c r="L2439" s="2">
        <f t="shared" si="301"/>
        <v>0</v>
      </c>
      <c r="M2439" s="2">
        <f t="shared" si="302"/>
        <v>1</v>
      </c>
      <c r="N2439">
        <f t="shared" si="303"/>
        <v>1.2316593405586966</v>
      </c>
    </row>
    <row r="2440" spans="1:14" x14ac:dyDescent="0.3">
      <c r="A2440" s="1">
        <v>42237</v>
      </c>
      <c r="B2440">
        <v>10.44</v>
      </c>
      <c r="D2440">
        <f t="shared" si="304"/>
        <v>5</v>
      </c>
      <c r="E2440" s="1">
        <f t="shared" ref="E2440:E2503" si="305">A2440-7</f>
        <v>42230</v>
      </c>
      <c r="F2440" s="1">
        <f t="shared" si="298"/>
        <v>42229</v>
      </c>
      <c r="G2440" s="1">
        <f t="shared" si="299"/>
        <v>42228</v>
      </c>
      <c r="H2440" s="1">
        <f t="shared" si="300"/>
        <v>42227</v>
      </c>
      <c r="I2440" s="2">
        <f>IF(SUMIFS($B$2:$B$3564,$A$2:$A$3564,"="&amp;E2440)=0,IF(SUMIFS($B$2:$B$3564,$A$2:$A$3564,"="&amp;F2440)=0,IF(SUMIFS($B$2:$B$3564,$A$2:$A$3564,"="&amp;G2440)=0,SUMIFS($B$2:$B$3564,$A$2:$A$3564,"="&amp;H2440),SUMIFS($B$2:$B$3564,$A$2:$A$3564,"="&amp;G2440)),SUMIFS($B$2:$B$3564,$A$2:$A$3564,"="&amp;F2440)),SUMIFS($B$2:$B$3564,$A$2:$A$3564,"="&amp;E2440))</f>
        <v>10.68</v>
      </c>
      <c r="K2440" s="2">
        <f>SUMIFS($J$2:$J$3564,$A$2:$A$3564,"&gt;"&amp;E2440,$A$2:$A$3564,"&lt;="&amp;A2440)</f>
        <v>0</v>
      </c>
      <c r="L2440" s="2">
        <f t="shared" si="301"/>
        <v>0</v>
      </c>
      <c r="M2440" s="2">
        <f t="shared" si="302"/>
        <v>1</v>
      </c>
      <c r="N2440">
        <f t="shared" si="303"/>
        <v>-2.2728251077556174</v>
      </c>
    </row>
    <row r="2441" spans="1:14" x14ac:dyDescent="0.3">
      <c r="A2441" s="1">
        <v>42240</v>
      </c>
      <c r="B2441">
        <v>10.39</v>
      </c>
      <c r="D2441">
        <f t="shared" si="304"/>
        <v>1</v>
      </c>
      <c r="E2441" s="1">
        <f t="shared" si="305"/>
        <v>42233</v>
      </c>
      <c r="F2441" s="1">
        <f t="shared" ref="F2441:F2504" si="306">E2441-1</f>
        <v>42232</v>
      </c>
      <c r="G2441" s="1">
        <f t="shared" ref="G2441:G2504" si="307">E2441-2</f>
        <v>42231</v>
      </c>
      <c r="H2441" s="1">
        <f t="shared" ref="H2441:H2504" si="308">E2441-3</f>
        <v>42230</v>
      </c>
      <c r="I2441" s="2">
        <f>IF(SUMIFS($B$2:$B$3564,$A$2:$A$3564,"="&amp;E2441)=0,IF(SUMIFS($B$2:$B$3564,$A$2:$A$3564,"="&amp;F2441)=0,IF(SUMIFS($B$2:$B$3564,$A$2:$A$3564,"="&amp;G2441)=0,SUMIFS($B$2:$B$3564,$A$2:$A$3564,"="&amp;H2441),SUMIFS($B$2:$B$3564,$A$2:$A$3564,"="&amp;G2441)),SUMIFS($B$2:$B$3564,$A$2:$A$3564,"="&amp;F2441)),SUMIFS($B$2:$B$3564,$A$2:$A$3564,"="&amp;E2441))</f>
        <v>10.63</v>
      </c>
      <c r="K2441" s="2">
        <f>SUMIFS($J$2:$J$3564,$A$2:$A$3564,"&gt;"&amp;E2441,$A$2:$A$3564,"&lt;="&amp;A2441)</f>
        <v>0</v>
      </c>
      <c r="L2441" s="2">
        <f t="shared" si="301"/>
        <v>0</v>
      </c>
      <c r="M2441" s="2">
        <f t="shared" si="302"/>
        <v>1</v>
      </c>
      <c r="N2441">
        <f t="shared" si="303"/>
        <v>-2.2836387242720604</v>
      </c>
    </row>
    <row r="2442" spans="1:14" x14ac:dyDescent="0.3">
      <c r="A2442" s="1">
        <v>42241</v>
      </c>
      <c r="B2442">
        <v>10.6</v>
      </c>
      <c r="D2442">
        <f t="shared" si="304"/>
        <v>2</v>
      </c>
      <c r="E2442" s="1">
        <f t="shared" si="305"/>
        <v>42234</v>
      </c>
      <c r="F2442" s="1">
        <f t="shared" si="306"/>
        <v>42233</v>
      </c>
      <c r="G2442" s="1">
        <f t="shared" si="307"/>
        <v>42232</v>
      </c>
      <c r="H2442" s="1">
        <f t="shared" si="308"/>
        <v>42231</v>
      </c>
      <c r="I2442" s="2">
        <f>IF(SUMIFS($B$2:$B$3564,$A$2:$A$3564,"="&amp;E2442)=0,IF(SUMIFS($B$2:$B$3564,$A$2:$A$3564,"="&amp;F2442)=0,IF(SUMIFS($B$2:$B$3564,$A$2:$A$3564,"="&amp;G2442)=0,SUMIFS($B$2:$B$3564,$A$2:$A$3564,"="&amp;H2442),SUMIFS($B$2:$B$3564,$A$2:$A$3564,"="&amp;G2442)),SUMIFS($B$2:$B$3564,$A$2:$A$3564,"="&amp;F2442)),SUMIFS($B$2:$B$3564,$A$2:$A$3564,"="&amp;E2442))</f>
        <v>10.73</v>
      </c>
      <c r="K2442" s="2">
        <f>SUMIFS($J$2:$J$3564,$A$2:$A$3564,"&gt;"&amp;E2442,$A$2:$A$3564,"&lt;="&amp;A2442)</f>
        <v>0</v>
      </c>
      <c r="L2442" s="2">
        <f t="shared" ref="L2442:L2505" si="309">IF(K2442&lt;&gt;0,LOOKUP(K2442,C2436:C2442,B2436:B2442),0)</f>
        <v>0</v>
      </c>
      <c r="M2442" s="2">
        <f t="shared" ref="M2442:M2505" si="310">IF(K2442&lt;&gt;0,L2442/K2442,1)</f>
        <v>1</v>
      </c>
      <c r="N2442">
        <f t="shared" ref="N2442:N2505" si="311">LN(B2442*M2442/I2442)*100</f>
        <v>-1.2189555524585678</v>
      </c>
    </row>
    <row r="2443" spans="1:14" x14ac:dyDescent="0.3">
      <c r="A2443" s="1">
        <v>42242</v>
      </c>
      <c r="B2443">
        <v>10.53</v>
      </c>
      <c r="D2443">
        <f t="shared" si="304"/>
        <v>3</v>
      </c>
      <c r="E2443" s="1">
        <f t="shared" si="305"/>
        <v>42235</v>
      </c>
      <c r="F2443" s="1">
        <f t="shared" si="306"/>
        <v>42234</v>
      </c>
      <c r="G2443" s="1">
        <f t="shared" si="307"/>
        <v>42233</v>
      </c>
      <c r="H2443" s="1">
        <f t="shared" si="308"/>
        <v>42232</v>
      </c>
      <c r="I2443" s="2">
        <f>IF(SUMIFS($B$2:$B$3564,$A$2:$A$3564,"="&amp;E2443)=0,IF(SUMIFS($B$2:$B$3564,$A$2:$A$3564,"="&amp;F2443)=0,IF(SUMIFS($B$2:$B$3564,$A$2:$A$3564,"="&amp;G2443)=0,SUMIFS($B$2:$B$3564,$A$2:$A$3564,"="&amp;H2443),SUMIFS($B$2:$B$3564,$A$2:$A$3564,"="&amp;G2443)),SUMIFS($B$2:$B$3564,$A$2:$A$3564,"="&amp;F2443)),SUMIFS($B$2:$B$3564,$A$2:$A$3564,"="&amp;E2443))</f>
        <v>10.59</v>
      </c>
      <c r="K2443" s="2">
        <f>SUMIFS($J$2:$J$3564,$A$2:$A$3564,"&gt;"&amp;E2443,$A$2:$A$3564,"&lt;="&amp;A2443)</f>
        <v>0</v>
      </c>
      <c r="L2443" s="2">
        <f t="shared" si="309"/>
        <v>0</v>
      </c>
      <c r="M2443" s="2">
        <f t="shared" si="310"/>
        <v>1</v>
      </c>
      <c r="N2443">
        <f t="shared" si="311"/>
        <v>-0.56818334674310578</v>
      </c>
    </row>
    <row r="2444" spans="1:14" x14ac:dyDescent="0.3">
      <c r="A2444" s="1">
        <v>42243</v>
      </c>
      <c r="B2444">
        <v>11.06</v>
      </c>
      <c r="D2444">
        <f t="shared" si="304"/>
        <v>4</v>
      </c>
      <c r="E2444" s="1">
        <f t="shared" si="305"/>
        <v>42236</v>
      </c>
      <c r="F2444" s="1">
        <f t="shared" si="306"/>
        <v>42235</v>
      </c>
      <c r="G2444" s="1">
        <f t="shared" si="307"/>
        <v>42234</v>
      </c>
      <c r="H2444" s="1">
        <f t="shared" si="308"/>
        <v>42233</v>
      </c>
      <c r="I2444" s="2">
        <f>IF(SUMIFS($B$2:$B$3564,$A$2:$A$3564,"="&amp;E2444)=0,IF(SUMIFS($B$2:$B$3564,$A$2:$A$3564,"="&amp;F2444)=0,IF(SUMIFS($B$2:$B$3564,$A$2:$A$3564,"="&amp;G2444)=0,SUMIFS($B$2:$B$3564,$A$2:$A$3564,"="&amp;H2444),SUMIFS($B$2:$B$3564,$A$2:$A$3564,"="&amp;G2444)),SUMIFS($B$2:$B$3564,$A$2:$A$3564,"="&amp;F2444)),SUMIFS($B$2:$B$3564,$A$2:$A$3564,"="&amp;E2444))</f>
        <v>10.62</v>
      </c>
      <c r="K2444" s="2">
        <f>SUMIFS($J$2:$J$3564,$A$2:$A$3564,"&gt;"&amp;E2444,$A$2:$A$3564,"&lt;="&amp;A2444)</f>
        <v>0</v>
      </c>
      <c r="L2444" s="2">
        <f t="shared" si="309"/>
        <v>0</v>
      </c>
      <c r="M2444" s="2">
        <f t="shared" si="310"/>
        <v>1</v>
      </c>
      <c r="N2444">
        <f t="shared" si="311"/>
        <v>4.0595980280396171</v>
      </c>
    </row>
    <row r="2445" spans="1:14" x14ac:dyDescent="0.3">
      <c r="A2445" s="1">
        <v>42244</v>
      </c>
      <c r="B2445">
        <v>10.97</v>
      </c>
      <c r="D2445">
        <f t="shared" si="304"/>
        <v>5</v>
      </c>
      <c r="E2445" s="1">
        <f t="shared" si="305"/>
        <v>42237</v>
      </c>
      <c r="F2445" s="1">
        <f t="shared" si="306"/>
        <v>42236</v>
      </c>
      <c r="G2445" s="1">
        <f t="shared" si="307"/>
        <v>42235</v>
      </c>
      <c r="H2445" s="1">
        <f t="shared" si="308"/>
        <v>42234</v>
      </c>
      <c r="I2445" s="2">
        <f>IF(SUMIFS($B$2:$B$3564,$A$2:$A$3564,"="&amp;E2445)=0,IF(SUMIFS($B$2:$B$3564,$A$2:$A$3564,"="&amp;F2445)=0,IF(SUMIFS($B$2:$B$3564,$A$2:$A$3564,"="&amp;G2445)=0,SUMIFS($B$2:$B$3564,$A$2:$A$3564,"="&amp;H2445),SUMIFS($B$2:$B$3564,$A$2:$A$3564,"="&amp;G2445)),SUMIFS($B$2:$B$3564,$A$2:$A$3564,"="&amp;F2445)),SUMIFS($B$2:$B$3564,$A$2:$A$3564,"="&amp;E2445))</f>
        <v>10.44</v>
      </c>
      <c r="K2445" s="2">
        <f>SUMIFS($J$2:$J$3564,$A$2:$A$3564,"&gt;"&amp;E2445,$A$2:$A$3564,"&lt;="&amp;A2445)</f>
        <v>0</v>
      </c>
      <c r="L2445" s="2">
        <f t="shared" si="309"/>
        <v>0</v>
      </c>
      <c r="M2445" s="2">
        <f t="shared" si="310"/>
        <v>1</v>
      </c>
      <c r="N2445">
        <f t="shared" si="311"/>
        <v>4.9519691832646311</v>
      </c>
    </row>
    <row r="2446" spans="1:14" x14ac:dyDescent="0.3">
      <c r="A2446" s="1">
        <v>42247</v>
      </c>
      <c r="B2446">
        <v>10.69</v>
      </c>
      <c r="D2446">
        <f t="shared" si="304"/>
        <v>1</v>
      </c>
      <c r="E2446" s="1">
        <f t="shared" si="305"/>
        <v>42240</v>
      </c>
      <c r="F2446" s="1">
        <f t="shared" si="306"/>
        <v>42239</v>
      </c>
      <c r="G2446" s="1">
        <f t="shared" si="307"/>
        <v>42238</v>
      </c>
      <c r="H2446" s="1">
        <f t="shared" si="308"/>
        <v>42237</v>
      </c>
      <c r="I2446" s="2">
        <f>IF(SUMIFS($B$2:$B$3564,$A$2:$A$3564,"="&amp;E2446)=0,IF(SUMIFS($B$2:$B$3564,$A$2:$A$3564,"="&amp;F2446)=0,IF(SUMIFS($B$2:$B$3564,$A$2:$A$3564,"="&amp;G2446)=0,SUMIFS($B$2:$B$3564,$A$2:$A$3564,"="&amp;H2446),SUMIFS($B$2:$B$3564,$A$2:$A$3564,"="&amp;G2446)),SUMIFS($B$2:$B$3564,$A$2:$A$3564,"="&amp;F2446)),SUMIFS($B$2:$B$3564,$A$2:$A$3564,"="&amp;E2446))</f>
        <v>10.39</v>
      </c>
      <c r="K2446" s="2">
        <f>SUMIFS($J$2:$J$3564,$A$2:$A$3564,"&gt;"&amp;E2446,$A$2:$A$3564,"&lt;="&amp;A2446)</f>
        <v>0</v>
      </c>
      <c r="L2446" s="2">
        <f t="shared" si="309"/>
        <v>0</v>
      </c>
      <c r="M2446" s="2">
        <f t="shared" si="310"/>
        <v>1</v>
      </c>
      <c r="N2446">
        <f t="shared" si="311"/>
        <v>2.8464919925817731</v>
      </c>
    </row>
    <row r="2447" spans="1:14" x14ac:dyDescent="0.3">
      <c r="A2447" s="1">
        <v>42248</v>
      </c>
      <c r="B2447">
        <v>10.71</v>
      </c>
      <c r="D2447">
        <f t="shared" si="304"/>
        <v>2</v>
      </c>
      <c r="E2447" s="1">
        <f t="shared" si="305"/>
        <v>42241</v>
      </c>
      <c r="F2447" s="1">
        <f t="shared" si="306"/>
        <v>42240</v>
      </c>
      <c r="G2447" s="1">
        <f t="shared" si="307"/>
        <v>42239</v>
      </c>
      <c r="H2447" s="1">
        <f t="shared" si="308"/>
        <v>42238</v>
      </c>
      <c r="I2447" s="2">
        <f>IF(SUMIFS($B$2:$B$3564,$A$2:$A$3564,"="&amp;E2447)=0,IF(SUMIFS($B$2:$B$3564,$A$2:$A$3564,"="&amp;F2447)=0,IF(SUMIFS($B$2:$B$3564,$A$2:$A$3564,"="&amp;G2447)=0,SUMIFS($B$2:$B$3564,$A$2:$A$3564,"="&amp;H2447),SUMIFS($B$2:$B$3564,$A$2:$A$3564,"="&amp;G2447)),SUMIFS($B$2:$B$3564,$A$2:$A$3564,"="&amp;F2447)),SUMIFS($B$2:$B$3564,$A$2:$A$3564,"="&amp;E2447))</f>
        <v>10.6</v>
      </c>
      <c r="K2447" s="2">
        <f>SUMIFS($J$2:$J$3564,$A$2:$A$3564,"&gt;"&amp;E2447,$A$2:$A$3564,"&lt;="&amp;A2447)</f>
        <v>0</v>
      </c>
      <c r="L2447" s="2">
        <f t="shared" si="309"/>
        <v>0</v>
      </c>
      <c r="M2447" s="2">
        <f t="shared" si="310"/>
        <v>1</v>
      </c>
      <c r="N2447">
        <f t="shared" si="311"/>
        <v>1.0323883341636104</v>
      </c>
    </row>
    <row r="2448" spans="1:14" x14ac:dyDescent="0.3">
      <c r="A2448" s="1">
        <v>42249</v>
      </c>
      <c r="B2448">
        <v>10.73</v>
      </c>
      <c r="D2448">
        <f t="shared" si="304"/>
        <v>3</v>
      </c>
      <c r="E2448" s="1">
        <f t="shared" si="305"/>
        <v>42242</v>
      </c>
      <c r="F2448" s="1">
        <f t="shared" si="306"/>
        <v>42241</v>
      </c>
      <c r="G2448" s="1">
        <f t="shared" si="307"/>
        <v>42240</v>
      </c>
      <c r="H2448" s="1">
        <f t="shared" si="308"/>
        <v>42239</v>
      </c>
      <c r="I2448" s="2">
        <f>IF(SUMIFS($B$2:$B$3564,$A$2:$A$3564,"="&amp;E2448)=0,IF(SUMIFS($B$2:$B$3564,$A$2:$A$3564,"="&amp;F2448)=0,IF(SUMIFS($B$2:$B$3564,$A$2:$A$3564,"="&amp;G2448)=0,SUMIFS($B$2:$B$3564,$A$2:$A$3564,"="&amp;H2448),SUMIFS($B$2:$B$3564,$A$2:$A$3564,"="&amp;G2448)),SUMIFS($B$2:$B$3564,$A$2:$A$3564,"="&amp;F2448)),SUMIFS($B$2:$B$3564,$A$2:$A$3564,"="&amp;E2448))</f>
        <v>10.53</v>
      </c>
      <c r="K2448" s="2">
        <f>SUMIFS($J$2:$J$3564,$A$2:$A$3564,"&gt;"&amp;E2448,$A$2:$A$3564,"&lt;="&amp;A2448)</f>
        <v>0</v>
      </c>
      <c r="L2448" s="2">
        <f t="shared" si="309"/>
        <v>0</v>
      </c>
      <c r="M2448" s="2">
        <f t="shared" si="310"/>
        <v>1</v>
      </c>
      <c r="N2448">
        <f t="shared" si="311"/>
        <v>1.8815230496723168</v>
      </c>
    </row>
    <row r="2449" spans="1:14" x14ac:dyDescent="0.3">
      <c r="A2449" s="1">
        <v>42250</v>
      </c>
      <c r="B2449">
        <v>11.34</v>
      </c>
      <c r="D2449">
        <f t="shared" si="304"/>
        <v>4</v>
      </c>
      <c r="E2449" s="1">
        <f t="shared" si="305"/>
        <v>42243</v>
      </c>
      <c r="F2449" s="1">
        <f t="shared" si="306"/>
        <v>42242</v>
      </c>
      <c r="G2449" s="1">
        <f t="shared" si="307"/>
        <v>42241</v>
      </c>
      <c r="H2449" s="1">
        <f t="shared" si="308"/>
        <v>42240</v>
      </c>
      <c r="I2449" s="2">
        <f>IF(SUMIFS($B$2:$B$3564,$A$2:$A$3564,"="&amp;E2449)=0,IF(SUMIFS($B$2:$B$3564,$A$2:$A$3564,"="&amp;F2449)=0,IF(SUMIFS($B$2:$B$3564,$A$2:$A$3564,"="&amp;G2449)=0,SUMIFS($B$2:$B$3564,$A$2:$A$3564,"="&amp;H2449),SUMIFS($B$2:$B$3564,$A$2:$A$3564,"="&amp;G2449)),SUMIFS($B$2:$B$3564,$A$2:$A$3564,"="&amp;F2449)),SUMIFS($B$2:$B$3564,$A$2:$A$3564,"="&amp;E2449))</f>
        <v>11.06</v>
      </c>
      <c r="K2449" s="2">
        <f>SUMIFS($J$2:$J$3564,$A$2:$A$3564,"&gt;"&amp;E2449,$A$2:$A$3564,"&lt;="&amp;A2449)</f>
        <v>0</v>
      </c>
      <c r="L2449" s="2">
        <f t="shared" si="309"/>
        <v>0</v>
      </c>
      <c r="M2449" s="2">
        <f t="shared" si="310"/>
        <v>1</v>
      </c>
      <c r="N2449">
        <f t="shared" si="311"/>
        <v>2.5001302205417186</v>
      </c>
    </row>
    <row r="2450" spans="1:14" x14ac:dyDescent="0.3">
      <c r="A2450" s="1">
        <v>42251</v>
      </c>
      <c r="B2450">
        <v>11.27</v>
      </c>
      <c r="D2450">
        <f t="shared" si="304"/>
        <v>5</v>
      </c>
      <c r="E2450" s="1">
        <f t="shared" si="305"/>
        <v>42244</v>
      </c>
      <c r="F2450" s="1">
        <f t="shared" si="306"/>
        <v>42243</v>
      </c>
      <c r="G2450" s="1">
        <f t="shared" si="307"/>
        <v>42242</v>
      </c>
      <c r="H2450" s="1">
        <f t="shared" si="308"/>
        <v>42241</v>
      </c>
      <c r="I2450" s="2">
        <f>IF(SUMIFS($B$2:$B$3564,$A$2:$A$3564,"="&amp;E2450)=0,IF(SUMIFS($B$2:$B$3564,$A$2:$A$3564,"="&amp;F2450)=0,IF(SUMIFS($B$2:$B$3564,$A$2:$A$3564,"="&amp;G2450)=0,SUMIFS($B$2:$B$3564,$A$2:$A$3564,"="&amp;H2450),SUMIFS($B$2:$B$3564,$A$2:$A$3564,"="&amp;G2450)),SUMIFS($B$2:$B$3564,$A$2:$A$3564,"="&amp;F2450)),SUMIFS($B$2:$B$3564,$A$2:$A$3564,"="&amp;E2450))</f>
        <v>10.97</v>
      </c>
      <c r="K2450" s="2">
        <f>SUMIFS($J$2:$J$3564,$A$2:$A$3564,"&gt;"&amp;E2450,$A$2:$A$3564,"&lt;="&amp;A2450)</f>
        <v>0</v>
      </c>
      <c r="L2450" s="2">
        <f t="shared" si="309"/>
        <v>0</v>
      </c>
      <c r="M2450" s="2">
        <f t="shared" si="310"/>
        <v>1</v>
      </c>
      <c r="N2450">
        <f t="shared" si="311"/>
        <v>2.6980053764546064</v>
      </c>
    </row>
    <row r="2451" spans="1:14" x14ac:dyDescent="0.3">
      <c r="A2451" s="1">
        <v>42255</v>
      </c>
      <c r="B2451">
        <v>11.07</v>
      </c>
      <c r="D2451">
        <f t="shared" si="304"/>
        <v>2</v>
      </c>
      <c r="E2451" s="1">
        <f t="shared" si="305"/>
        <v>42248</v>
      </c>
      <c r="F2451" s="1">
        <f t="shared" si="306"/>
        <v>42247</v>
      </c>
      <c r="G2451" s="1">
        <f t="shared" si="307"/>
        <v>42246</v>
      </c>
      <c r="H2451" s="1">
        <f t="shared" si="308"/>
        <v>42245</v>
      </c>
      <c r="I2451" s="2">
        <f>IF(SUMIFS($B$2:$B$3564,$A$2:$A$3564,"="&amp;E2451)=0,IF(SUMIFS($B$2:$B$3564,$A$2:$A$3564,"="&amp;F2451)=0,IF(SUMIFS($B$2:$B$3564,$A$2:$A$3564,"="&amp;G2451)=0,SUMIFS($B$2:$B$3564,$A$2:$A$3564,"="&amp;H2451),SUMIFS($B$2:$B$3564,$A$2:$A$3564,"="&amp;G2451)),SUMIFS($B$2:$B$3564,$A$2:$A$3564,"="&amp;F2451)),SUMIFS($B$2:$B$3564,$A$2:$A$3564,"="&amp;E2451))</f>
        <v>10.71</v>
      </c>
      <c r="K2451" s="2">
        <f>SUMIFS($J$2:$J$3564,$A$2:$A$3564,"&gt;"&amp;E2451,$A$2:$A$3564,"&lt;="&amp;A2451)</f>
        <v>0</v>
      </c>
      <c r="L2451" s="2">
        <f t="shared" si="309"/>
        <v>0</v>
      </c>
      <c r="M2451" s="2">
        <f t="shared" si="310"/>
        <v>1</v>
      </c>
      <c r="N2451">
        <f t="shared" si="311"/>
        <v>3.3060862260887993</v>
      </c>
    </row>
    <row r="2452" spans="1:14" x14ac:dyDescent="0.3">
      <c r="A2452" s="1">
        <v>42256</v>
      </c>
      <c r="B2452">
        <v>11.43</v>
      </c>
      <c r="C2452">
        <v>12.39</v>
      </c>
      <c r="D2452">
        <f t="shared" si="304"/>
        <v>3</v>
      </c>
      <c r="E2452" s="1">
        <f t="shared" si="305"/>
        <v>42249</v>
      </c>
      <c r="F2452" s="1">
        <f t="shared" si="306"/>
        <v>42248</v>
      </c>
      <c r="G2452" s="1">
        <f t="shared" si="307"/>
        <v>42247</v>
      </c>
      <c r="H2452" s="1">
        <f t="shared" si="308"/>
        <v>42246</v>
      </c>
      <c r="I2452" s="2">
        <f>IF(SUMIFS($B$2:$B$3564,$A$2:$A$3564,"="&amp;E2452)=0,IF(SUMIFS($B$2:$B$3564,$A$2:$A$3564,"="&amp;F2452)=0,IF(SUMIFS($B$2:$B$3564,$A$2:$A$3564,"="&amp;G2452)=0,SUMIFS($B$2:$B$3564,$A$2:$A$3564,"="&amp;H2452),SUMIFS($B$2:$B$3564,$A$2:$A$3564,"="&amp;G2452)),SUMIFS($B$2:$B$3564,$A$2:$A$3564,"="&amp;F2452)),SUMIFS($B$2:$B$3564,$A$2:$A$3564,"="&amp;E2452))</f>
        <v>10.73</v>
      </c>
      <c r="K2452" s="2">
        <f>SUMIFS($J$2:$J$3564,$A$2:$A$3564,"&gt;"&amp;E2452,$A$2:$A$3564,"&lt;="&amp;A2452)</f>
        <v>0</v>
      </c>
      <c r="L2452" s="2">
        <f t="shared" si="309"/>
        <v>0</v>
      </c>
      <c r="M2452" s="2">
        <f t="shared" si="310"/>
        <v>1</v>
      </c>
      <c r="N2452">
        <f t="shared" si="311"/>
        <v>6.3197921164112048</v>
      </c>
    </row>
    <row r="2453" spans="1:14" x14ac:dyDescent="0.3">
      <c r="A2453" s="1">
        <v>42257</v>
      </c>
      <c r="B2453">
        <v>12.27</v>
      </c>
      <c r="D2453">
        <f t="shared" si="304"/>
        <v>4</v>
      </c>
      <c r="E2453" s="1">
        <f t="shared" si="305"/>
        <v>42250</v>
      </c>
      <c r="F2453" s="1">
        <f t="shared" si="306"/>
        <v>42249</v>
      </c>
      <c r="G2453" s="1">
        <f t="shared" si="307"/>
        <v>42248</v>
      </c>
      <c r="H2453" s="1">
        <f t="shared" si="308"/>
        <v>42247</v>
      </c>
      <c r="I2453" s="2">
        <f>IF(SUMIFS($B$2:$B$3564,$A$2:$A$3564,"="&amp;E2453)=0,IF(SUMIFS($B$2:$B$3564,$A$2:$A$3564,"="&amp;F2453)=0,IF(SUMIFS($B$2:$B$3564,$A$2:$A$3564,"="&amp;G2453)=0,SUMIFS($B$2:$B$3564,$A$2:$A$3564,"="&amp;H2453),SUMIFS($B$2:$B$3564,$A$2:$A$3564,"="&amp;G2453)),SUMIFS($B$2:$B$3564,$A$2:$A$3564,"="&amp;F2453)),SUMIFS($B$2:$B$3564,$A$2:$A$3564,"="&amp;E2453))</f>
        <v>11.34</v>
      </c>
      <c r="J2453">
        <v>12.39</v>
      </c>
      <c r="K2453" s="2">
        <f>SUMIFS($J$2:$J$3564,$A$2:$A$3564,"&gt;"&amp;E2453,$A$2:$A$3564,"&lt;="&amp;A2453)</f>
        <v>12.39</v>
      </c>
      <c r="L2453" s="2">
        <f t="shared" si="309"/>
        <v>11.43</v>
      </c>
      <c r="M2453" s="2">
        <f t="shared" si="310"/>
        <v>0.92251815980629537</v>
      </c>
      <c r="N2453">
        <f t="shared" si="311"/>
        <v>-0.18272574111176898</v>
      </c>
    </row>
    <row r="2454" spans="1:14" x14ac:dyDescent="0.3">
      <c r="A2454" s="1">
        <v>42258</v>
      </c>
      <c r="B2454">
        <v>12.45</v>
      </c>
      <c r="D2454">
        <f t="shared" si="304"/>
        <v>5</v>
      </c>
      <c r="E2454" s="1">
        <f t="shared" si="305"/>
        <v>42251</v>
      </c>
      <c r="F2454" s="1">
        <f t="shared" si="306"/>
        <v>42250</v>
      </c>
      <c r="G2454" s="1">
        <f t="shared" si="307"/>
        <v>42249</v>
      </c>
      <c r="H2454" s="1">
        <f t="shared" si="308"/>
        <v>42248</v>
      </c>
      <c r="I2454" s="2">
        <f>IF(SUMIFS($B$2:$B$3564,$A$2:$A$3564,"="&amp;E2454)=0,IF(SUMIFS($B$2:$B$3564,$A$2:$A$3564,"="&amp;F2454)=0,IF(SUMIFS($B$2:$B$3564,$A$2:$A$3564,"="&amp;G2454)=0,SUMIFS($B$2:$B$3564,$A$2:$A$3564,"="&amp;H2454),SUMIFS($B$2:$B$3564,$A$2:$A$3564,"="&amp;G2454)),SUMIFS($B$2:$B$3564,$A$2:$A$3564,"="&amp;F2454)),SUMIFS($B$2:$B$3564,$A$2:$A$3564,"="&amp;E2454))</f>
        <v>11.27</v>
      </c>
      <c r="K2454" s="2">
        <f>SUMIFS($J$2:$J$3564,$A$2:$A$3564,"&gt;"&amp;E2454,$A$2:$A$3564,"&lt;="&amp;A2454)</f>
        <v>12.39</v>
      </c>
      <c r="L2454" s="2">
        <f t="shared" si="309"/>
        <v>11.43</v>
      </c>
      <c r="M2454" s="2">
        <f t="shared" si="310"/>
        <v>0.92251815980629537</v>
      </c>
      <c r="N2454">
        <f t="shared" si="311"/>
        <v>1.8928077024699821</v>
      </c>
    </row>
    <row r="2455" spans="1:14" x14ac:dyDescent="0.3">
      <c r="A2455" s="1">
        <v>42261</v>
      </c>
      <c r="B2455">
        <v>12.38</v>
      </c>
      <c r="D2455">
        <f t="shared" si="304"/>
        <v>1</v>
      </c>
      <c r="E2455" s="1">
        <f t="shared" si="305"/>
        <v>42254</v>
      </c>
      <c r="F2455" s="1">
        <f t="shared" si="306"/>
        <v>42253</v>
      </c>
      <c r="G2455" s="1">
        <f t="shared" si="307"/>
        <v>42252</v>
      </c>
      <c r="H2455" s="1">
        <f t="shared" si="308"/>
        <v>42251</v>
      </c>
      <c r="I2455" s="2">
        <f>IF(SUMIFS($B$2:$B$3564,$A$2:$A$3564,"="&amp;E2455)=0,IF(SUMIFS($B$2:$B$3564,$A$2:$A$3564,"="&amp;F2455)=0,IF(SUMIFS($B$2:$B$3564,$A$2:$A$3564,"="&amp;G2455)=0,SUMIFS($B$2:$B$3564,$A$2:$A$3564,"="&amp;H2455),SUMIFS($B$2:$B$3564,$A$2:$A$3564,"="&amp;G2455)),SUMIFS($B$2:$B$3564,$A$2:$A$3564,"="&amp;F2455)),SUMIFS($B$2:$B$3564,$A$2:$A$3564,"="&amp;E2455))</f>
        <v>11.27</v>
      </c>
      <c r="K2455" s="2">
        <f>SUMIFS($J$2:$J$3564,$A$2:$A$3564,"&gt;"&amp;E2455,$A$2:$A$3564,"&lt;="&amp;A2455)</f>
        <v>12.39</v>
      </c>
      <c r="L2455" s="2">
        <f t="shared" si="309"/>
        <v>11.43</v>
      </c>
      <c r="M2455" s="2">
        <f t="shared" si="310"/>
        <v>0.92251815980629537</v>
      </c>
      <c r="N2455">
        <f t="shared" si="311"/>
        <v>1.3289721370433363</v>
      </c>
    </row>
    <row r="2456" spans="1:14" x14ac:dyDescent="0.3">
      <c r="A2456" s="1">
        <v>42262</v>
      </c>
      <c r="B2456">
        <v>12.31</v>
      </c>
      <c r="D2456">
        <f t="shared" si="304"/>
        <v>2</v>
      </c>
      <c r="E2456" s="1">
        <f t="shared" si="305"/>
        <v>42255</v>
      </c>
      <c r="F2456" s="1">
        <f t="shared" si="306"/>
        <v>42254</v>
      </c>
      <c r="G2456" s="1">
        <f t="shared" si="307"/>
        <v>42253</v>
      </c>
      <c r="H2456" s="1">
        <f t="shared" si="308"/>
        <v>42252</v>
      </c>
      <c r="I2456" s="2">
        <f>IF(SUMIFS($B$2:$B$3564,$A$2:$A$3564,"="&amp;E2456)=0,IF(SUMIFS($B$2:$B$3564,$A$2:$A$3564,"="&amp;F2456)=0,IF(SUMIFS($B$2:$B$3564,$A$2:$A$3564,"="&amp;G2456)=0,SUMIFS($B$2:$B$3564,$A$2:$A$3564,"="&amp;H2456),SUMIFS($B$2:$B$3564,$A$2:$A$3564,"="&amp;G2456)),SUMIFS($B$2:$B$3564,$A$2:$A$3564,"="&amp;F2456)),SUMIFS($B$2:$B$3564,$A$2:$A$3564,"="&amp;E2456))</f>
        <v>11.07</v>
      </c>
      <c r="K2456" s="2">
        <f>SUMIFS($J$2:$J$3564,$A$2:$A$3564,"&gt;"&amp;E2456,$A$2:$A$3564,"&lt;="&amp;A2456)</f>
        <v>12.39</v>
      </c>
      <c r="L2456" s="2">
        <f t="shared" si="309"/>
        <v>11.43</v>
      </c>
      <c r="M2456" s="2">
        <f t="shared" si="310"/>
        <v>0.92251815980629537</v>
      </c>
      <c r="N2456">
        <f t="shared" si="311"/>
        <v>2.5524975641484797</v>
      </c>
    </row>
    <row r="2457" spans="1:14" x14ac:dyDescent="0.3">
      <c r="A2457" s="1">
        <v>42263</v>
      </c>
      <c r="B2457">
        <v>12.33</v>
      </c>
      <c r="D2457">
        <f t="shared" si="304"/>
        <v>3</v>
      </c>
      <c r="E2457" s="1">
        <f t="shared" si="305"/>
        <v>42256</v>
      </c>
      <c r="F2457" s="1">
        <f t="shared" si="306"/>
        <v>42255</v>
      </c>
      <c r="G2457" s="1">
        <f t="shared" si="307"/>
        <v>42254</v>
      </c>
      <c r="H2457" s="1">
        <f t="shared" si="308"/>
        <v>42253</v>
      </c>
      <c r="I2457" s="2">
        <f>IF(SUMIFS($B$2:$B$3564,$A$2:$A$3564,"="&amp;E2457)=0,IF(SUMIFS($B$2:$B$3564,$A$2:$A$3564,"="&amp;F2457)=0,IF(SUMIFS($B$2:$B$3564,$A$2:$A$3564,"="&amp;G2457)=0,SUMIFS($B$2:$B$3564,$A$2:$A$3564,"="&amp;H2457),SUMIFS($B$2:$B$3564,$A$2:$A$3564,"="&amp;G2457)),SUMIFS($B$2:$B$3564,$A$2:$A$3564,"="&amp;F2457)),SUMIFS($B$2:$B$3564,$A$2:$A$3564,"="&amp;E2457))</f>
        <v>11.43</v>
      </c>
      <c r="K2457" s="2">
        <f>SUMIFS($J$2:$J$3564,$A$2:$A$3564,"&gt;"&amp;E2457,$A$2:$A$3564,"&lt;="&amp;A2457)</f>
        <v>12.39</v>
      </c>
      <c r="L2457" s="2">
        <f t="shared" si="309"/>
        <v>11.43</v>
      </c>
      <c r="M2457" s="2">
        <f t="shared" si="310"/>
        <v>0.92251815980629537</v>
      </c>
      <c r="N2457">
        <f t="shared" si="311"/>
        <v>-0.48543784647980881</v>
      </c>
    </row>
    <row r="2458" spans="1:14" x14ac:dyDescent="0.3">
      <c r="A2458" s="1">
        <v>42264</v>
      </c>
      <c r="B2458">
        <v>12.22</v>
      </c>
      <c r="D2458">
        <f t="shared" si="304"/>
        <v>4</v>
      </c>
      <c r="E2458" s="1">
        <f t="shared" si="305"/>
        <v>42257</v>
      </c>
      <c r="F2458" s="1">
        <f t="shared" si="306"/>
        <v>42256</v>
      </c>
      <c r="G2458" s="1">
        <f t="shared" si="307"/>
        <v>42255</v>
      </c>
      <c r="H2458" s="1">
        <f t="shared" si="308"/>
        <v>42254</v>
      </c>
      <c r="I2458" s="2">
        <f>IF(SUMIFS($B$2:$B$3564,$A$2:$A$3564,"="&amp;E2458)=0,IF(SUMIFS($B$2:$B$3564,$A$2:$A$3564,"="&amp;F2458)=0,IF(SUMIFS($B$2:$B$3564,$A$2:$A$3564,"="&amp;G2458)=0,SUMIFS($B$2:$B$3564,$A$2:$A$3564,"="&amp;H2458),SUMIFS($B$2:$B$3564,$A$2:$A$3564,"="&amp;G2458)),SUMIFS($B$2:$B$3564,$A$2:$A$3564,"="&amp;F2458)),SUMIFS($B$2:$B$3564,$A$2:$A$3564,"="&amp;E2458))</f>
        <v>12.27</v>
      </c>
      <c r="K2458" s="2">
        <f>SUMIFS($J$2:$J$3564,$A$2:$A$3564,"&gt;"&amp;E2458,$A$2:$A$3564,"&lt;="&amp;A2458)</f>
        <v>0</v>
      </c>
      <c r="L2458" s="2">
        <f t="shared" si="309"/>
        <v>0</v>
      </c>
      <c r="M2458" s="2">
        <f t="shared" si="310"/>
        <v>1</v>
      </c>
      <c r="N2458">
        <f t="shared" si="311"/>
        <v>-0.40833049793707676</v>
      </c>
    </row>
    <row r="2459" spans="1:14" x14ac:dyDescent="0.3">
      <c r="A2459" s="1">
        <v>42265</v>
      </c>
      <c r="B2459">
        <v>11.7</v>
      </c>
      <c r="D2459">
        <f t="shared" si="304"/>
        <v>5</v>
      </c>
      <c r="E2459" s="1">
        <f t="shared" si="305"/>
        <v>42258</v>
      </c>
      <c r="F2459" s="1">
        <f t="shared" si="306"/>
        <v>42257</v>
      </c>
      <c r="G2459" s="1">
        <f t="shared" si="307"/>
        <v>42256</v>
      </c>
      <c r="H2459" s="1">
        <f t="shared" si="308"/>
        <v>42255</v>
      </c>
      <c r="I2459" s="2">
        <f>IF(SUMIFS($B$2:$B$3564,$A$2:$A$3564,"="&amp;E2459)=0,IF(SUMIFS($B$2:$B$3564,$A$2:$A$3564,"="&amp;F2459)=0,IF(SUMIFS($B$2:$B$3564,$A$2:$A$3564,"="&amp;G2459)=0,SUMIFS($B$2:$B$3564,$A$2:$A$3564,"="&amp;H2459),SUMIFS($B$2:$B$3564,$A$2:$A$3564,"="&amp;G2459)),SUMIFS($B$2:$B$3564,$A$2:$A$3564,"="&amp;F2459)),SUMIFS($B$2:$B$3564,$A$2:$A$3564,"="&amp;E2459))</f>
        <v>12.45</v>
      </c>
      <c r="K2459" s="2">
        <f>SUMIFS($J$2:$J$3564,$A$2:$A$3564,"&gt;"&amp;E2459,$A$2:$A$3564,"&lt;="&amp;A2459)</f>
        <v>0</v>
      </c>
      <c r="L2459" s="2">
        <f t="shared" si="309"/>
        <v>0</v>
      </c>
      <c r="M2459" s="2">
        <f t="shared" si="310"/>
        <v>1</v>
      </c>
      <c r="N2459">
        <f t="shared" si="311"/>
        <v>-6.2131781107006159</v>
      </c>
    </row>
    <row r="2460" spans="1:14" x14ac:dyDescent="0.3">
      <c r="A2460" s="1">
        <v>42268</v>
      </c>
      <c r="B2460">
        <v>11.67</v>
      </c>
      <c r="D2460">
        <f t="shared" si="304"/>
        <v>1</v>
      </c>
      <c r="E2460" s="1">
        <f t="shared" si="305"/>
        <v>42261</v>
      </c>
      <c r="F2460" s="1">
        <f t="shared" si="306"/>
        <v>42260</v>
      </c>
      <c r="G2460" s="1">
        <f t="shared" si="307"/>
        <v>42259</v>
      </c>
      <c r="H2460" s="1">
        <f t="shared" si="308"/>
        <v>42258</v>
      </c>
      <c r="I2460" s="2">
        <f>IF(SUMIFS($B$2:$B$3564,$A$2:$A$3564,"="&amp;E2460)=0,IF(SUMIFS($B$2:$B$3564,$A$2:$A$3564,"="&amp;F2460)=0,IF(SUMIFS($B$2:$B$3564,$A$2:$A$3564,"="&amp;G2460)=0,SUMIFS($B$2:$B$3564,$A$2:$A$3564,"="&amp;H2460),SUMIFS($B$2:$B$3564,$A$2:$A$3564,"="&amp;G2460)),SUMIFS($B$2:$B$3564,$A$2:$A$3564,"="&amp;F2460)),SUMIFS($B$2:$B$3564,$A$2:$A$3564,"="&amp;E2460))</f>
        <v>12.38</v>
      </c>
      <c r="K2460" s="2">
        <f>SUMIFS($J$2:$J$3564,$A$2:$A$3564,"&gt;"&amp;E2460,$A$2:$A$3564,"&lt;="&amp;A2460)</f>
        <v>0</v>
      </c>
      <c r="L2460" s="2">
        <f t="shared" si="309"/>
        <v>0</v>
      </c>
      <c r="M2460" s="2">
        <f t="shared" si="310"/>
        <v>1</v>
      </c>
      <c r="N2460">
        <f t="shared" si="311"/>
        <v>-5.9060820957985474</v>
      </c>
    </row>
    <row r="2461" spans="1:14" x14ac:dyDescent="0.3">
      <c r="A2461" s="1">
        <v>42269</v>
      </c>
      <c r="B2461">
        <v>11.57</v>
      </c>
      <c r="D2461">
        <f t="shared" si="304"/>
        <v>2</v>
      </c>
      <c r="E2461" s="1">
        <f t="shared" si="305"/>
        <v>42262</v>
      </c>
      <c r="F2461" s="1">
        <f t="shared" si="306"/>
        <v>42261</v>
      </c>
      <c r="G2461" s="1">
        <f t="shared" si="307"/>
        <v>42260</v>
      </c>
      <c r="H2461" s="1">
        <f t="shared" si="308"/>
        <v>42259</v>
      </c>
      <c r="I2461" s="2">
        <f>IF(SUMIFS($B$2:$B$3564,$A$2:$A$3564,"="&amp;E2461)=0,IF(SUMIFS($B$2:$B$3564,$A$2:$A$3564,"="&amp;F2461)=0,IF(SUMIFS($B$2:$B$3564,$A$2:$A$3564,"="&amp;G2461)=0,SUMIFS($B$2:$B$3564,$A$2:$A$3564,"="&amp;H2461),SUMIFS($B$2:$B$3564,$A$2:$A$3564,"="&amp;G2461)),SUMIFS($B$2:$B$3564,$A$2:$A$3564,"="&amp;F2461)),SUMIFS($B$2:$B$3564,$A$2:$A$3564,"="&amp;E2461))</f>
        <v>12.31</v>
      </c>
      <c r="K2461" s="2">
        <f>SUMIFS($J$2:$J$3564,$A$2:$A$3564,"&gt;"&amp;E2461,$A$2:$A$3564,"&lt;="&amp;A2461)</f>
        <v>0</v>
      </c>
      <c r="L2461" s="2">
        <f t="shared" si="309"/>
        <v>0</v>
      </c>
      <c r="M2461" s="2">
        <f t="shared" si="310"/>
        <v>1</v>
      </c>
      <c r="N2461">
        <f t="shared" si="311"/>
        <v>-6.1996398990776944</v>
      </c>
    </row>
    <row r="2462" spans="1:14" x14ac:dyDescent="0.3">
      <c r="A2462" s="1">
        <v>42270</v>
      </c>
      <c r="B2462">
        <v>11.55</v>
      </c>
      <c r="D2462">
        <f t="shared" si="304"/>
        <v>3</v>
      </c>
      <c r="E2462" s="1">
        <f t="shared" si="305"/>
        <v>42263</v>
      </c>
      <c r="F2462" s="1">
        <f t="shared" si="306"/>
        <v>42262</v>
      </c>
      <c r="G2462" s="1">
        <f t="shared" si="307"/>
        <v>42261</v>
      </c>
      <c r="H2462" s="1">
        <f t="shared" si="308"/>
        <v>42260</v>
      </c>
      <c r="I2462" s="2">
        <f>IF(SUMIFS($B$2:$B$3564,$A$2:$A$3564,"="&amp;E2462)=0,IF(SUMIFS($B$2:$B$3564,$A$2:$A$3564,"="&amp;F2462)=0,IF(SUMIFS($B$2:$B$3564,$A$2:$A$3564,"="&amp;G2462)=0,SUMIFS($B$2:$B$3564,$A$2:$A$3564,"="&amp;H2462),SUMIFS($B$2:$B$3564,$A$2:$A$3564,"="&amp;G2462)),SUMIFS($B$2:$B$3564,$A$2:$A$3564,"="&amp;F2462)),SUMIFS($B$2:$B$3564,$A$2:$A$3564,"="&amp;E2462))</f>
        <v>12.33</v>
      </c>
      <c r="K2462" s="2">
        <f>SUMIFS($J$2:$J$3564,$A$2:$A$3564,"&gt;"&amp;E2462,$A$2:$A$3564,"&lt;="&amp;A2462)</f>
        <v>0</v>
      </c>
      <c r="L2462" s="2">
        <f t="shared" si="309"/>
        <v>0</v>
      </c>
      <c r="M2462" s="2">
        <f t="shared" si="310"/>
        <v>1</v>
      </c>
      <c r="N2462">
        <f t="shared" si="311"/>
        <v>-6.5349880208450299</v>
      </c>
    </row>
    <row r="2463" spans="1:14" x14ac:dyDescent="0.3">
      <c r="A2463" s="1">
        <v>42271</v>
      </c>
      <c r="B2463">
        <v>11.86</v>
      </c>
      <c r="D2463">
        <f t="shared" si="304"/>
        <v>4</v>
      </c>
      <c r="E2463" s="1">
        <f t="shared" si="305"/>
        <v>42264</v>
      </c>
      <c r="F2463" s="1">
        <f t="shared" si="306"/>
        <v>42263</v>
      </c>
      <c r="G2463" s="1">
        <f t="shared" si="307"/>
        <v>42262</v>
      </c>
      <c r="H2463" s="1">
        <f t="shared" si="308"/>
        <v>42261</v>
      </c>
      <c r="I2463" s="2">
        <f>IF(SUMIFS($B$2:$B$3564,$A$2:$A$3564,"="&amp;E2463)=0,IF(SUMIFS($B$2:$B$3564,$A$2:$A$3564,"="&amp;F2463)=0,IF(SUMIFS($B$2:$B$3564,$A$2:$A$3564,"="&amp;G2463)=0,SUMIFS($B$2:$B$3564,$A$2:$A$3564,"="&amp;H2463),SUMIFS($B$2:$B$3564,$A$2:$A$3564,"="&amp;G2463)),SUMIFS($B$2:$B$3564,$A$2:$A$3564,"="&amp;F2463)),SUMIFS($B$2:$B$3564,$A$2:$A$3564,"="&amp;E2463))</f>
        <v>12.22</v>
      </c>
      <c r="K2463" s="2">
        <f>SUMIFS($J$2:$J$3564,$A$2:$A$3564,"&gt;"&amp;E2463,$A$2:$A$3564,"&lt;="&amp;A2463)</f>
        <v>0</v>
      </c>
      <c r="L2463" s="2">
        <f t="shared" si="309"/>
        <v>0</v>
      </c>
      <c r="M2463" s="2">
        <f t="shared" si="310"/>
        <v>1</v>
      </c>
      <c r="N2463">
        <f t="shared" si="311"/>
        <v>-2.9902560173869963</v>
      </c>
    </row>
    <row r="2464" spans="1:14" x14ac:dyDescent="0.3">
      <c r="A2464" s="1">
        <v>42272</v>
      </c>
      <c r="B2464">
        <v>12.41</v>
      </c>
      <c r="D2464">
        <f t="shared" si="304"/>
        <v>5</v>
      </c>
      <c r="E2464" s="1">
        <f t="shared" si="305"/>
        <v>42265</v>
      </c>
      <c r="F2464" s="1">
        <f t="shared" si="306"/>
        <v>42264</v>
      </c>
      <c r="G2464" s="1">
        <f t="shared" si="307"/>
        <v>42263</v>
      </c>
      <c r="H2464" s="1">
        <f t="shared" si="308"/>
        <v>42262</v>
      </c>
      <c r="I2464" s="2">
        <f>IF(SUMIFS($B$2:$B$3564,$A$2:$A$3564,"="&amp;E2464)=0,IF(SUMIFS($B$2:$B$3564,$A$2:$A$3564,"="&amp;F2464)=0,IF(SUMIFS($B$2:$B$3564,$A$2:$A$3564,"="&amp;G2464)=0,SUMIFS($B$2:$B$3564,$A$2:$A$3564,"="&amp;H2464),SUMIFS($B$2:$B$3564,$A$2:$A$3564,"="&amp;G2464)),SUMIFS($B$2:$B$3564,$A$2:$A$3564,"="&amp;F2464)),SUMIFS($B$2:$B$3564,$A$2:$A$3564,"="&amp;E2464))</f>
        <v>11.7</v>
      </c>
      <c r="K2464" s="2">
        <f>SUMIFS($J$2:$J$3564,$A$2:$A$3564,"&gt;"&amp;E2464,$A$2:$A$3564,"&lt;="&amp;A2464)</f>
        <v>0</v>
      </c>
      <c r="L2464" s="2">
        <f t="shared" si="309"/>
        <v>0</v>
      </c>
      <c r="M2464" s="2">
        <f t="shared" si="310"/>
        <v>1</v>
      </c>
      <c r="N2464">
        <f t="shared" si="311"/>
        <v>5.891375741280541</v>
      </c>
    </row>
    <row r="2465" spans="1:14" x14ac:dyDescent="0.3">
      <c r="A2465" s="1">
        <v>42275</v>
      </c>
      <c r="B2465">
        <v>12.38</v>
      </c>
      <c r="D2465">
        <f t="shared" si="304"/>
        <v>1</v>
      </c>
      <c r="E2465" s="1">
        <f t="shared" si="305"/>
        <v>42268</v>
      </c>
      <c r="F2465" s="1">
        <f t="shared" si="306"/>
        <v>42267</v>
      </c>
      <c r="G2465" s="1">
        <f t="shared" si="307"/>
        <v>42266</v>
      </c>
      <c r="H2465" s="1">
        <f t="shared" si="308"/>
        <v>42265</v>
      </c>
      <c r="I2465" s="2">
        <f>IF(SUMIFS($B$2:$B$3564,$A$2:$A$3564,"="&amp;E2465)=0,IF(SUMIFS($B$2:$B$3564,$A$2:$A$3564,"="&amp;F2465)=0,IF(SUMIFS($B$2:$B$3564,$A$2:$A$3564,"="&amp;G2465)=0,SUMIFS($B$2:$B$3564,$A$2:$A$3564,"="&amp;H2465),SUMIFS($B$2:$B$3564,$A$2:$A$3564,"="&amp;G2465)),SUMIFS($B$2:$B$3564,$A$2:$A$3564,"="&amp;F2465)),SUMIFS($B$2:$B$3564,$A$2:$A$3564,"="&amp;E2465))</f>
        <v>11.67</v>
      </c>
      <c r="K2465" s="2">
        <f>SUMIFS($J$2:$J$3564,$A$2:$A$3564,"&gt;"&amp;E2465,$A$2:$A$3564,"&lt;="&amp;A2465)</f>
        <v>0</v>
      </c>
      <c r="L2465" s="2">
        <f t="shared" si="309"/>
        <v>0</v>
      </c>
      <c r="M2465" s="2">
        <f t="shared" si="310"/>
        <v>1</v>
      </c>
      <c r="N2465">
        <f t="shared" si="311"/>
        <v>5.9060820957985536</v>
      </c>
    </row>
    <row r="2466" spans="1:14" x14ac:dyDescent="0.3">
      <c r="A2466" s="1">
        <v>42276</v>
      </c>
      <c r="B2466">
        <v>12.46</v>
      </c>
      <c r="D2466">
        <f t="shared" si="304"/>
        <v>2</v>
      </c>
      <c r="E2466" s="1">
        <f t="shared" si="305"/>
        <v>42269</v>
      </c>
      <c r="F2466" s="1">
        <f t="shared" si="306"/>
        <v>42268</v>
      </c>
      <c r="G2466" s="1">
        <f t="shared" si="307"/>
        <v>42267</v>
      </c>
      <c r="H2466" s="1">
        <f t="shared" si="308"/>
        <v>42266</v>
      </c>
      <c r="I2466" s="2">
        <f>IF(SUMIFS($B$2:$B$3564,$A$2:$A$3564,"="&amp;E2466)=0,IF(SUMIFS($B$2:$B$3564,$A$2:$A$3564,"="&amp;F2466)=0,IF(SUMIFS($B$2:$B$3564,$A$2:$A$3564,"="&amp;G2466)=0,SUMIFS($B$2:$B$3564,$A$2:$A$3564,"="&amp;H2466),SUMIFS($B$2:$B$3564,$A$2:$A$3564,"="&amp;G2466)),SUMIFS($B$2:$B$3564,$A$2:$A$3564,"="&amp;F2466)),SUMIFS($B$2:$B$3564,$A$2:$A$3564,"="&amp;E2466))</f>
        <v>11.57</v>
      </c>
      <c r="K2466" s="2">
        <f>SUMIFS($J$2:$J$3564,$A$2:$A$3564,"&gt;"&amp;E2466,$A$2:$A$3564,"&lt;="&amp;A2466)</f>
        <v>0</v>
      </c>
      <c r="L2466" s="2">
        <f t="shared" si="309"/>
        <v>0</v>
      </c>
      <c r="M2466" s="2">
        <f t="shared" si="310"/>
        <v>1</v>
      </c>
      <c r="N2466">
        <f t="shared" si="311"/>
        <v>7.4107972153721837</v>
      </c>
    </row>
    <row r="2467" spans="1:14" x14ac:dyDescent="0.3">
      <c r="A2467" s="1">
        <v>42277</v>
      </c>
      <c r="B2467">
        <v>12.88</v>
      </c>
      <c r="D2467">
        <f t="shared" si="304"/>
        <v>3</v>
      </c>
      <c r="E2467" s="1">
        <f t="shared" si="305"/>
        <v>42270</v>
      </c>
      <c r="F2467" s="1">
        <f t="shared" si="306"/>
        <v>42269</v>
      </c>
      <c r="G2467" s="1">
        <f t="shared" si="307"/>
        <v>42268</v>
      </c>
      <c r="H2467" s="1">
        <f t="shared" si="308"/>
        <v>42267</v>
      </c>
      <c r="I2467" s="2">
        <f>IF(SUMIFS($B$2:$B$3564,$A$2:$A$3564,"="&amp;E2467)=0,IF(SUMIFS($B$2:$B$3564,$A$2:$A$3564,"="&amp;F2467)=0,IF(SUMIFS($B$2:$B$3564,$A$2:$A$3564,"="&amp;G2467)=0,SUMIFS($B$2:$B$3564,$A$2:$A$3564,"="&amp;H2467),SUMIFS($B$2:$B$3564,$A$2:$A$3564,"="&amp;G2467)),SUMIFS($B$2:$B$3564,$A$2:$A$3564,"="&amp;F2467)),SUMIFS($B$2:$B$3564,$A$2:$A$3564,"="&amp;E2467))</f>
        <v>11.55</v>
      </c>
      <c r="K2467" s="2">
        <f>SUMIFS($J$2:$J$3564,$A$2:$A$3564,"&gt;"&amp;E2467,$A$2:$A$3564,"&lt;="&amp;A2467)</f>
        <v>0</v>
      </c>
      <c r="L2467" s="2">
        <f t="shared" si="309"/>
        <v>0</v>
      </c>
      <c r="M2467" s="2">
        <f t="shared" si="310"/>
        <v>1</v>
      </c>
      <c r="N2467">
        <f t="shared" si="311"/>
        <v>10.899028370840508</v>
      </c>
    </row>
    <row r="2468" spans="1:14" x14ac:dyDescent="0.3">
      <c r="A2468" s="1">
        <v>42278</v>
      </c>
      <c r="B2468">
        <v>13.26</v>
      </c>
      <c r="D2468">
        <f t="shared" si="304"/>
        <v>4</v>
      </c>
      <c r="E2468" s="1">
        <f t="shared" si="305"/>
        <v>42271</v>
      </c>
      <c r="F2468" s="1">
        <f t="shared" si="306"/>
        <v>42270</v>
      </c>
      <c r="G2468" s="1">
        <f t="shared" si="307"/>
        <v>42269</v>
      </c>
      <c r="H2468" s="1">
        <f t="shared" si="308"/>
        <v>42268</v>
      </c>
      <c r="I2468" s="2">
        <f>IF(SUMIFS($B$2:$B$3564,$A$2:$A$3564,"="&amp;E2468)=0,IF(SUMIFS($B$2:$B$3564,$A$2:$A$3564,"="&amp;F2468)=0,IF(SUMIFS($B$2:$B$3564,$A$2:$A$3564,"="&amp;G2468)=0,SUMIFS($B$2:$B$3564,$A$2:$A$3564,"="&amp;H2468),SUMIFS($B$2:$B$3564,$A$2:$A$3564,"="&amp;G2468)),SUMIFS($B$2:$B$3564,$A$2:$A$3564,"="&amp;F2468)),SUMIFS($B$2:$B$3564,$A$2:$A$3564,"="&amp;E2468))</f>
        <v>11.86</v>
      </c>
      <c r="K2468" s="2">
        <f>SUMIFS($J$2:$J$3564,$A$2:$A$3564,"&gt;"&amp;E2468,$A$2:$A$3564,"&lt;="&amp;A2468)</f>
        <v>0</v>
      </c>
      <c r="L2468" s="2">
        <f t="shared" si="309"/>
        <v>0</v>
      </c>
      <c r="M2468" s="2">
        <f t="shared" si="310"/>
        <v>1</v>
      </c>
      <c r="N2468">
        <f t="shared" si="311"/>
        <v>11.158059118813698</v>
      </c>
    </row>
    <row r="2469" spans="1:14" x14ac:dyDescent="0.3">
      <c r="A2469" s="1">
        <v>42279</v>
      </c>
      <c r="B2469">
        <v>13.53</v>
      </c>
      <c r="D2469">
        <f t="shared" si="304"/>
        <v>5</v>
      </c>
      <c r="E2469" s="1">
        <f t="shared" si="305"/>
        <v>42272</v>
      </c>
      <c r="F2469" s="1">
        <f t="shared" si="306"/>
        <v>42271</v>
      </c>
      <c r="G2469" s="1">
        <f t="shared" si="307"/>
        <v>42270</v>
      </c>
      <c r="H2469" s="1">
        <f t="shared" si="308"/>
        <v>42269</v>
      </c>
      <c r="I2469" s="2">
        <f>IF(SUMIFS($B$2:$B$3564,$A$2:$A$3564,"="&amp;E2469)=0,IF(SUMIFS($B$2:$B$3564,$A$2:$A$3564,"="&amp;F2469)=0,IF(SUMIFS($B$2:$B$3564,$A$2:$A$3564,"="&amp;G2469)=0,SUMIFS($B$2:$B$3564,$A$2:$A$3564,"="&amp;H2469),SUMIFS($B$2:$B$3564,$A$2:$A$3564,"="&amp;G2469)),SUMIFS($B$2:$B$3564,$A$2:$A$3564,"="&amp;F2469)),SUMIFS($B$2:$B$3564,$A$2:$A$3564,"="&amp;E2469))</f>
        <v>12.41</v>
      </c>
      <c r="K2469" s="2">
        <f>SUMIFS($J$2:$J$3564,$A$2:$A$3564,"&gt;"&amp;E2469,$A$2:$A$3564,"&lt;="&amp;A2469)</f>
        <v>0</v>
      </c>
      <c r="L2469" s="2">
        <f t="shared" si="309"/>
        <v>0</v>
      </c>
      <c r="M2469" s="2">
        <f t="shared" si="310"/>
        <v>1</v>
      </c>
      <c r="N2469">
        <f t="shared" si="311"/>
        <v>8.6406842966180761</v>
      </c>
    </row>
    <row r="2470" spans="1:14" x14ac:dyDescent="0.3">
      <c r="A2470" s="1">
        <v>42282</v>
      </c>
      <c r="B2470">
        <v>13.64</v>
      </c>
      <c r="D2470">
        <f t="shared" si="304"/>
        <v>1</v>
      </c>
      <c r="E2470" s="1">
        <f t="shared" si="305"/>
        <v>42275</v>
      </c>
      <c r="F2470" s="1">
        <f t="shared" si="306"/>
        <v>42274</v>
      </c>
      <c r="G2470" s="1">
        <f t="shared" si="307"/>
        <v>42273</v>
      </c>
      <c r="H2470" s="1">
        <f t="shared" si="308"/>
        <v>42272</v>
      </c>
      <c r="I2470" s="2">
        <f>IF(SUMIFS($B$2:$B$3564,$A$2:$A$3564,"="&amp;E2470)=0,IF(SUMIFS($B$2:$B$3564,$A$2:$A$3564,"="&amp;F2470)=0,IF(SUMIFS($B$2:$B$3564,$A$2:$A$3564,"="&amp;G2470)=0,SUMIFS($B$2:$B$3564,$A$2:$A$3564,"="&amp;H2470),SUMIFS($B$2:$B$3564,$A$2:$A$3564,"="&amp;G2470)),SUMIFS($B$2:$B$3564,$A$2:$A$3564,"="&amp;F2470)),SUMIFS($B$2:$B$3564,$A$2:$A$3564,"="&amp;E2470))</f>
        <v>12.38</v>
      </c>
      <c r="K2470" s="2">
        <f>SUMIFS($J$2:$J$3564,$A$2:$A$3564,"&gt;"&amp;E2470,$A$2:$A$3564,"&lt;="&amp;A2470)</f>
        <v>0</v>
      </c>
      <c r="L2470" s="2">
        <f t="shared" si="309"/>
        <v>0</v>
      </c>
      <c r="M2470" s="2">
        <f t="shared" si="310"/>
        <v>1</v>
      </c>
      <c r="N2470">
        <f t="shared" si="311"/>
        <v>9.692438515886602</v>
      </c>
    </row>
    <row r="2471" spans="1:14" x14ac:dyDescent="0.3">
      <c r="A2471" s="1">
        <v>42283</v>
      </c>
      <c r="B2471">
        <v>13.63</v>
      </c>
      <c r="D2471">
        <f t="shared" si="304"/>
        <v>2</v>
      </c>
      <c r="E2471" s="1">
        <f t="shared" si="305"/>
        <v>42276</v>
      </c>
      <c r="F2471" s="1">
        <f t="shared" si="306"/>
        <v>42275</v>
      </c>
      <c r="G2471" s="1">
        <f t="shared" si="307"/>
        <v>42274</v>
      </c>
      <c r="H2471" s="1">
        <f t="shared" si="308"/>
        <v>42273</v>
      </c>
      <c r="I2471" s="2">
        <f>IF(SUMIFS($B$2:$B$3564,$A$2:$A$3564,"="&amp;E2471)=0,IF(SUMIFS($B$2:$B$3564,$A$2:$A$3564,"="&amp;F2471)=0,IF(SUMIFS($B$2:$B$3564,$A$2:$A$3564,"="&amp;G2471)=0,SUMIFS($B$2:$B$3564,$A$2:$A$3564,"="&amp;H2471),SUMIFS($B$2:$B$3564,$A$2:$A$3564,"="&amp;G2471)),SUMIFS($B$2:$B$3564,$A$2:$A$3564,"="&amp;F2471)),SUMIFS($B$2:$B$3564,$A$2:$A$3564,"="&amp;E2471))</f>
        <v>12.46</v>
      </c>
      <c r="K2471" s="2">
        <f>SUMIFS($J$2:$J$3564,$A$2:$A$3564,"&gt;"&amp;E2471,$A$2:$A$3564,"&lt;="&amp;A2471)</f>
        <v>0</v>
      </c>
      <c r="L2471" s="2">
        <f t="shared" si="309"/>
        <v>0</v>
      </c>
      <c r="M2471" s="2">
        <f t="shared" si="310"/>
        <v>1</v>
      </c>
      <c r="N2471">
        <f t="shared" si="311"/>
        <v>8.974973234913417</v>
      </c>
    </row>
    <row r="2472" spans="1:14" x14ac:dyDescent="0.3">
      <c r="A2472" s="1">
        <v>42284</v>
      </c>
      <c r="B2472">
        <v>13.98</v>
      </c>
      <c r="D2472">
        <f t="shared" si="304"/>
        <v>3</v>
      </c>
      <c r="E2472" s="1">
        <f t="shared" si="305"/>
        <v>42277</v>
      </c>
      <c r="F2472" s="1">
        <f t="shared" si="306"/>
        <v>42276</v>
      </c>
      <c r="G2472" s="1">
        <f t="shared" si="307"/>
        <v>42275</v>
      </c>
      <c r="H2472" s="1">
        <f t="shared" si="308"/>
        <v>42274</v>
      </c>
      <c r="I2472" s="2">
        <f>IF(SUMIFS($B$2:$B$3564,$A$2:$A$3564,"="&amp;E2472)=0,IF(SUMIFS($B$2:$B$3564,$A$2:$A$3564,"="&amp;F2472)=0,IF(SUMIFS($B$2:$B$3564,$A$2:$A$3564,"="&amp;G2472)=0,SUMIFS($B$2:$B$3564,$A$2:$A$3564,"="&amp;H2472),SUMIFS($B$2:$B$3564,$A$2:$A$3564,"="&amp;G2472)),SUMIFS($B$2:$B$3564,$A$2:$A$3564,"="&amp;F2472)),SUMIFS($B$2:$B$3564,$A$2:$A$3564,"="&amp;E2472))</f>
        <v>12.88</v>
      </c>
      <c r="K2472" s="2">
        <f>SUMIFS($J$2:$J$3564,$A$2:$A$3564,"&gt;"&amp;E2472,$A$2:$A$3564,"&lt;="&amp;A2472)</f>
        <v>0</v>
      </c>
      <c r="L2472" s="2">
        <f t="shared" si="309"/>
        <v>0</v>
      </c>
      <c r="M2472" s="2">
        <f t="shared" si="310"/>
        <v>1</v>
      </c>
      <c r="N2472">
        <f t="shared" si="311"/>
        <v>8.1952016129456613</v>
      </c>
    </row>
    <row r="2473" spans="1:14" x14ac:dyDescent="0.3">
      <c r="A2473" s="1">
        <v>42285</v>
      </c>
      <c r="B2473">
        <v>14.01</v>
      </c>
      <c r="D2473">
        <f t="shared" si="304"/>
        <v>4</v>
      </c>
      <c r="E2473" s="1">
        <f t="shared" si="305"/>
        <v>42278</v>
      </c>
      <c r="F2473" s="1">
        <f t="shared" si="306"/>
        <v>42277</v>
      </c>
      <c r="G2473" s="1">
        <f t="shared" si="307"/>
        <v>42276</v>
      </c>
      <c r="H2473" s="1">
        <f t="shared" si="308"/>
        <v>42275</v>
      </c>
      <c r="I2473" s="2">
        <f>IF(SUMIFS($B$2:$B$3564,$A$2:$A$3564,"="&amp;E2473)=0,IF(SUMIFS($B$2:$B$3564,$A$2:$A$3564,"="&amp;F2473)=0,IF(SUMIFS($B$2:$B$3564,$A$2:$A$3564,"="&amp;G2473)=0,SUMIFS($B$2:$B$3564,$A$2:$A$3564,"="&amp;H2473),SUMIFS($B$2:$B$3564,$A$2:$A$3564,"="&amp;G2473)),SUMIFS($B$2:$B$3564,$A$2:$A$3564,"="&amp;F2473)),SUMIFS($B$2:$B$3564,$A$2:$A$3564,"="&amp;E2473))</f>
        <v>13.26</v>
      </c>
      <c r="K2473" s="2">
        <f>SUMIFS($J$2:$J$3564,$A$2:$A$3564,"&gt;"&amp;E2473,$A$2:$A$3564,"&lt;="&amp;A2473)</f>
        <v>0</v>
      </c>
      <c r="L2473" s="2">
        <f t="shared" si="309"/>
        <v>0</v>
      </c>
      <c r="M2473" s="2">
        <f t="shared" si="310"/>
        <v>1</v>
      </c>
      <c r="N2473">
        <f t="shared" si="311"/>
        <v>5.50193755911992</v>
      </c>
    </row>
    <row r="2474" spans="1:14" x14ac:dyDescent="0.3">
      <c r="A2474" s="1">
        <v>42286</v>
      </c>
      <c r="B2474">
        <v>14.34</v>
      </c>
      <c r="D2474">
        <f t="shared" si="304"/>
        <v>5</v>
      </c>
      <c r="E2474" s="1">
        <f t="shared" si="305"/>
        <v>42279</v>
      </c>
      <c r="F2474" s="1">
        <f t="shared" si="306"/>
        <v>42278</v>
      </c>
      <c r="G2474" s="1">
        <f t="shared" si="307"/>
        <v>42277</v>
      </c>
      <c r="H2474" s="1">
        <f t="shared" si="308"/>
        <v>42276</v>
      </c>
      <c r="I2474" s="2">
        <f>IF(SUMIFS($B$2:$B$3564,$A$2:$A$3564,"="&amp;E2474)=0,IF(SUMIFS($B$2:$B$3564,$A$2:$A$3564,"="&amp;F2474)=0,IF(SUMIFS($B$2:$B$3564,$A$2:$A$3564,"="&amp;G2474)=0,SUMIFS($B$2:$B$3564,$A$2:$A$3564,"="&amp;H2474),SUMIFS($B$2:$B$3564,$A$2:$A$3564,"="&amp;G2474)),SUMIFS($B$2:$B$3564,$A$2:$A$3564,"="&amp;F2474)),SUMIFS($B$2:$B$3564,$A$2:$A$3564,"="&amp;E2474))</f>
        <v>13.53</v>
      </c>
      <c r="K2474" s="2">
        <f>SUMIFS($J$2:$J$3564,$A$2:$A$3564,"&gt;"&amp;E2474,$A$2:$A$3564,"&lt;="&amp;A2474)</f>
        <v>0</v>
      </c>
      <c r="L2474" s="2">
        <f t="shared" si="309"/>
        <v>0</v>
      </c>
      <c r="M2474" s="2">
        <f t="shared" si="310"/>
        <v>1</v>
      </c>
      <c r="N2474">
        <f t="shared" si="311"/>
        <v>5.8143392988777585</v>
      </c>
    </row>
    <row r="2475" spans="1:14" x14ac:dyDescent="0.3">
      <c r="A2475" s="1">
        <v>42289</v>
      </c>
      <c r="B2475">
        <v>14.24</v>
      </c>
      <c r="D2475">
        <f t="shared" si="304"/>
        <v>1</v>
      </c>
      <c r="E2475" s="1">
        <f t="shared" si="305"/>
        <v>42282</v>
      </c>
      <c r="F2475" s="1">
        <f t="shared" si="306"/>
        <v>42281</v>
      </c>
      <c r="G2475" s="1">
        <f t="shared" si="307"/>
        <v>42280</v>
      </c>
      <c r="H2475" s="1">
        <f t="shared" si="308"/>
        <v>42279</v>
      </c>
      <c r="I2475" s="2">
        <f>IF(SUMIFS($B$2:$B$3564,$A$2:$A$3564,"="&amp;E2475)=0,IF(SUMIFS($B$2:$B$3564,$A$2:$A$3564,"="&amp;F2475)=0,IF(SUMIFS($B$2:$B$3564,$A$2:$A$3564,"="&amp;G2475)=0,SUMIFS($B$2:$B$3564,$A$2:$A$3564,"="&amp;H2475),SUMIFS($B$2:$B$3564,$A$2:$A$3564,"="&amp;G2475)),SUMIFS($B$2:$B$3564,$A$2:$A$3564,"="&amp;F2475)),SUMIFS($B$2:$B$3564,$A$2:$A$3564,"="&amp;E2475))</f>
        <v>13.64</v>
      </c>
      <c r="K2475" s="2">
        <f>SUMIFS($J$2:$J$3564,$A$2:$A$3564,"&gt;"&amp;E2475,$A$2:$A$3564,"&lt;="&amp;A2475)</f>
        <v>0</v>
      </c>
      <c r="L2475" s="2">
        <f t="shared" si="309"/>
        <v>0</v>
      </c>
      <c r="M2475" s="2">
        <f t="shared" si="310"/>
        <v>1</v>
      </c>
      <c r="N2475">
        <f t="shared" si="311"/>
        <v>4.3048253568513628</v>
      </c>
    </row>
    <row r="2476" spans="1:14" x14ac:dyDescent="0.3">
      <c r="A2476" s="1">
        <v>42290</v>
      </c>
      <c r="B2476">
        <v>13.83</v>
      </c>
      <c r="D2476">
        <f t="shared" si="304"/>
        <v>2</v>
      </c>
      <c r="E2476" s="1">
        <f t="shared" si="305"/>
        <v>42283</v>
      </c>
      <c r="F2476" s="1">
        <f t="shared" si="306"/>
        <v>42282</v>
      </c>
      <c r="G2476" s="1">
        <f t="shared" si="307"/>
        <v>42281</v>
      </c>
      <c r="H2476" s="1">
        <f t="shared" si="308"/>
        <v>42280</v>
      </c>
      <c r="I2476" s="2">
        <f>IF(SUMIFS($B$2:$B$3564,$A$2:$A$3564,"="&amp;E2476)=0,IF(SUMIFS($B$2:$B$3564,$A$2:$A$3564,"="&amp;F2476)=0,IF(SUMIFS($B$2:$B$3564,$A$2:$A$3564,"="&amp;G2476)=0,SUMIFS($B$2:$B$3564,$A$2:$A$3564,"="&amp;H2476),SUMIFS($B$2:$B$3564,$A$2:$A$3564,"="&amp;G2476)),SUMIFS($B$2:$B$3564,$A$2:$A$3564,"="&amp;F2476)),SUMIFS($B$2:$B$3564,$A$2:$A$3564,"="&amp;E2476))</f>
        <v>13.63</v>
      </c>
      <c r="K2476" s="2">
        <f>SUMIFS($J$2:$J$3564,$A$2:$A$3564,"&gt;"&amp;E2476,$A$2:$A$3564,"&lt;="&amp;A2476)</f>
        <v>0</v>
      </c>
      <c r="L2476" s="2">
        <f t="shared" si="309"/>
        <v>0</v>
      </c>
      <c r="M2476" s="2">
        <f t="shared" si="310"/>
        <v>1</v>
      </c>
      <c r="N2476">
        <f t="shared" si="311"/>
        <v>1.4566899968225444</v>
      </c>
    </row>
    <row r="2477" spans="1:14" x14ac:dyDescent="0.3">
      <c r="A2477" s="1">
        <v>42291</v>
      </c>
      <c r="B2477">
        <v>14.09</v>
      </c>
      <c r="D2477">
        <f t="shared" si="304"/>
        <v>3</v>
      </c>
      <c r="E2477" s="1">
        <f t="shared" si="305"/>
        <v>42284</v>
      </c>
      <c r="F2477" s="1">
        <f t="shared" si="306"/>
        <v>42283</v>
      </c>
      <c r="G2477" s="1">
        <f t="shared" si="307"/>
        <v>42282</v>
      </c>
      <c r="H2477" s="1">
        <f t="shared" si="308"/>
        <v>42281</v>
      </c>
      <c r="I2477" s="2">
        <f>IF(SUMIFS($B$2:$B$3564,$A$2:$A$3564,"="&amp;E2477)=0,IF(SUMIFS($B$2:$B$3564,$A$2:$A$3564,"="&amp;F2477)=0,IF(SUMIFS($B$2:$B$3564,$A$2:$A$3564,"="&amp;G2477)=0,SUMIFS($B$2:$B$3564,$A$2:$A$3564,"="&amp;H2477),SUMIFS($B$2:$B$3564,$A$2:$A$3564,"="&amp;G2477)),SUMIFS($B$2:$B$3564,$A$2:$A$3564,"="&amp;F2477)),SUMIFS($B$2:$B$3564,$A$2:$A$3564,"="&amp;E2477))</f>
        <v>13.98</v>
      </c>
      <c r="K2477" s="2">
        <f>SUMIFS($J$2:$J$3564,$A$2:$A$3564,"&gt;"&amp;E2477,$A$2:$A$3564,"&lt;="&amp;A2477)</f>
        <v>0</v>
      </c>
      <c r="L2477" s="2">
        <f t="shared" si="309"/>
        <v>0</v>
      </c>
      <c r="M2477" s="2">
        <f t="shared" si="310"/>
        <v>1</v>
      </c>
      <c r="N2477">
        <f t="shared" si="311"/>
        <v>0.78375891049246249</v>
      </c>
    </row>
    <row r="2478" spans="1:14" x14ac:dyDescent="0.3">
      <c r="A2478" s="1">
        <v>42292</v>
      </c>
      <c r="B2478">
        <v>14.13</v>
      </c>
      <c r="D2478">
        <f t="shared" si="304"/>
        <v>4</v>
      </c>
      <c r="E2478" s="1">
        <f t="shared" si="305"/>
        <v>42285</v>
      </c>
      <c r="F2478" s="1">
        <f t="shared" si="306"/>
        <v>42284</v>
      </c>
      <c r="G2478" s="1">
        <f t="shared" si="307"/>
        <v>42283</v>
      </c>
      <c r="H2478" s="1">
        <f t="shared" si="308"/>
        <v>42282</v>
      </c>
      <c r="I2478" s="2">
        <f>IF(SUMIFS($B$2:$B$3564,$A$2:$A$3564,"="&amp;E2478)=0,IF(SUMIFS($B$2:$B$3564,$A$2:$A$3564,"="&amp;F2478)=0,IF(SUMIFS($B$2:$B$3564,$A$2:$A$3564,"="&amp;G2478)=0,SUMIFS($B$2:$B$3564,$A$2:$A$3564,"="&amp;H2478),SUMIFS($B$2:$B$3564,$A$2:$A$3564,"="&amp;G2478)),SUMIFS($B$2:$B$3564,$A$2:$A$3564,"="&amp;F2478)),SUMIFS($B$2:$B$3564,$A$2:$A$3564,"="&amp;E2478))</f>
        <v>14.01</v>
      </c>
      <c r="K2478" s="2">
        <f>SUMIFS($J$2:$J$3564,$A$2:$A$3564,"&gt;"&amp;E2478,$A$2:$A$3564,"&lt;="&amp;A2478)</f>
        <v>0</v>
      </c>
      <c r="L2478" s="2">
        <f t="shared" si="309"/>
        <v>0</v>
      </c>
      <c r="M2478" s="2">
        <f t="shared" si="310"/>
        <v>1</v>
      </c>
      <c r="N2478">
        <f t="shared" si="311"/>
        <v>0.8528836347520502</v>
      </c>
    </row>
    <row r="2479" spans="1:14" x14ac:dyDescent="0.3">
      <c r="A2479" s="1">
        <v>42293</v>
      </c>
      <c r="B2479">
        <v>14.27</v>
      </c>
      <c r="D2479">
        <f t="shared" si="304"/>
        <v>5</v>
      </c>
      <c r="E2479" s="1">
        <f t="shared" si="305"/>
        <v>42286</v>
      </c>
      <c r="F2479" s="1">
        <f t="shared" si="306"/>
        <v>42285</v>
      </c>
      <c r="G2479" s="1">
        <f t="shared" si="307"/>
        <v>42284</v>
      </c>
      <c r="H2479" s="1">
        <f t="shared" si="308"/>
        <v>42283</v>
      </c>
      <c r="I2479" s="2">
        <f>IF(SUMIFS($B$2:$B$3564,$A$2:$A$3564,"="&amp;E2479)=0,IF(SUMIFS($B$2:$B$3564,$A$2:$A$3564,"="&amp;F2479)=0,IF(SUMIFS($B$2:$B$3564,$A$2:$A$3564,"="&amp;G2479)=0,SUMIFS($B$2:$B$3564,$A$2:$A$3564,"="&amp;H2479),SUMIFS($B$2:$B$3564,$A$2:$A$3564,"="&amp;G2479)),SUMIFS($B$2:$B$3564,$A$2:$A$3564,"="&amp;F2479)),SUMIFS($B$2:$B$3564,$A$2:$A$3564,"="&amp;E2479))</f>
        <v>14.34</v>
      </c>
      <c r="K2479" s="2">
        <f>SUMIFS($J$2:$J$3564,$A$2:$A$3564,"&gt;"&amp;E2479,$A$2:$A$3564,"&lt;="&amp;A2479)</f>
        <v>0</v>
      </c>
      <c r="L2479" s="2">
        <f t="shared" si="309"/>
        <v>0</v>
      </c>
      <c r="M2479" s="2">
        <f t="shared" si="310"/>
        <v>1</v>
      </c>
      <c r="N2479">
        <f t="shared" si="311"/>
        <v>-0.4893403682729236</v>
      </c>
    </row>
    <row r="2480" spans="1:14" x14ac:dyDescent="0.3">
      <c r="A2480" s="1">
        <v>42296</v>
      </c>
      <c r="B2480">
        <v>14.26</v>
      </c>
      <c r="D2480">
        <f t="shared" si="304"/>
        <v>1</v>
      </c>
      <c r="E2480" s="1">
        <f t="shared" si="305"/>
        <v>42289</v>
      </c>
      <c r="F2480" s="1">
        <f t="shared" si="306"/>
        <v>42288</v>
      </c>
      <c r="G2480" s="1">
        <f t="shared" si="307"/>
        <v>42287</v>
      </c>
      <c r="H2480" s="1">
        <f t="shared" si="308"/>
        <v>42286</v>
      </c>
      <c r="I2480" s="2">
        <f>IF(SUMIFS($B$2:$B$3564,$A$2:$A$3564,"="&amp;E2480)=0,IF(SUMIFS($B$2:$B$3564,$A$2:$A$3564,"="&amp;F2480)=0,IF(SUMIFS($B$2:$B$3564,$A$2:$A$3564,"="&amp;G2480)=0,SUMIFS($B$2:$B$3564,$A$2:$A$3564,"="&amp;H2480),SUMIFS($B$2:$B$3564,$A$2:$A$3564,"="&amp;G2480)),SUMIFS($B$2:$B$3564,$A$2:$A$3564,"="&amp;F2480)),SUMIFS($B$2:$B$3564,$A$2:$A$3564,"="&amp;E2480))</f>
        <v>14.24</v>
      </c>
      <c r="K2480" s="2">
        <f>SUMIFS($J$2:$J$3564,$A$2:$A$3564,"&gt;"&amp;E2480,$A$2:$A$3564,"&lt;="&amp;A2480)</f>
        <v>0</v>
      </c>
      <c r="L2480" s="2">
        <f t="shared" si="309"/>
        <v>0</v>
      </c>
      <c r="M2480" s="2">
        <f t="shared" si="310"/>
        <v>1</v>
      </c>
      <c r="N2480">
        <f t="shared" si="311"/>
        <v>0.14035090023200902</v>
      </c>
    </row>
    <row r="2481" spans="1:14" x14ac:dyDescent="0.3">
      <c r="A2481" s="1">
        <v>42297</v>
      </c>
      <c r="B2481">
        <v>14.06</v>
      </c>
      <c r="D2481">
        <f t="shared" si="304"/>
        <v>2</v>
      </c>
      <c r="E2481" s="1">
        <f t="shared" si="305"/>
        <v>42290</v>
      </c>
      <c r="F2481" s="1">
        <f t="shared" si="306"/>
        <v>42289</v>
      </c>
      <c r="G2481" s="1">
        <f t="shared" si="307"/>
        <v>42288</v>
      </c>
      <c r="H2481" s="1">
        <f t="shared" si="308"/>
        <v>42287</v>
      </c>
      <c r="I2481" s="2">
        <f>IF(SUMIFS($B$2:$B$3564,$A$2:$A$3564,"="&amp;E2481)=0,IF(SUMIFS($B$2:$B$3564,$A$2:$A$3564,"="&amp;F2481)=0,IF(SUMIFS($B$2:$B$3564,$A$2:$A$3564,"="&amp;G2481)=0,SUMIFS($B$2:$B$3564,$A$2:$A$3564,"="&amp;H2481),SUMIFS($B$2:$B$3564,$A$2:$A$3564,"="&amp;G2481)),SUMIFS($B$2:$B$3564,$A$2:$A$3564,"="&amp;F2481)),SUMIFS($B$2:$B$3564,$A$2:$A$3564,"="&amp;E2481))</f>
        <v>13.83</v>
      </c>
      <c r="K2481" s="2">
        <f>SUMIFS($J$2:$J$3564,$A$2:$A$3564,"&gt;"&amp;E2481,$A$2:$A$3564,"&lt;="&amp;A2481)</f>
        <v>0</v>
      </c>
      <c r="L2481" s="2">
        <f t="shared" si="309"/>
        <v>0</v>
      </c>
      <c r="M2481" s="2">
        <f t="shared" si="310"/>
        <v>1</v>
      </c>
      <c r="N2481">
        <f t="shared" si="311"/>
        <v>1.6493740705852005</v>
      </c>
    </row>
    <row r="2482" spans="1:14" x14ac:dyDescent="0.3">
      <c r="A2482" s="1">
        <v>42298</v>
      </c>
      <c r="B2482">
        <v>14.18</v>
      </c>
      <c r="D2482">
        <f t="shared" si="304"/>
        <v>3</v>
      </c>
      <c r="E2482" s="1">
        <f t="shared" si="305"/>
        <v>42291</v>
      </c>
      <c r="F2482" s="1">
        <f t="shared" si="306"/>
        <v>42290</v>
      </c>
      <c r="G2482" s="1">
        <f t="shared" si="307"/>
        <v>42289</v>
      </c>
      <c r="H2482" s="1">
        <f t="shared" si="308"/>
        <v>42288</v>
      </c>
      <c r="I2482" s="2">
        <f>IF(SUMIFS($B$2:$B$3564,$A$2:$A$3564,"="&amp;E2482)=0,IF(SUMIFS($B$2:$B$3564,$A$2:$A$3564,"="&amp;F2482)=0,IF(SUMIFS($B$2:$B$3564,$A$2:$A$3564,"="&amp;G2482)=0,SUMIFS($B$2:$B$3564,$A$2:$A$3564,"="&amp;H2482),SUMIFS($B$2:$B$3564,$A$2:$A$3564,"="&amp;G2482)),SUMIFS($B$2:$B$3564,$A$2:$A$3564,"="&amp;F2482)),SUMIFS($B$2:$B$3564,$A$2:$A$3564,"="&amp;E2482))</f>
        <v>14.09</v>
      </c>
      <c r="K2482" s="2">
        <f>SUMIFS($J$2:$J$3564,$A$2:$A$3564,"&gt;"&amp;E2482,$A$2:$A$3564,"&lt;="&amp;A2482)</f>
        <v>0</v>
      </c>
      <c r="L2482" s="2">
        <f t="shared" si="309"/>
        <v>0</v>
      </c>
      <c r="M2482" s="2">
        <f t="shared" si="310"/>
        <v>1</v>
      </c>
      <c r="N2482">
        <f t="shared" si="311"/>
        <v>0.63671951933926518</v>
      </c>
    </row>
    <row r="2483" spans="1:14" x14ac:dyDescent="0.3">
      <c r="A2483" s="1">
        <v>42299</v>
      </c>
      <c r="B2483">
        <v>14.6</v>
      </c>
      <c r="D2483">
        <f t="shared" si="304"/>
        <v>4</v>
      </c>
      <c r="E2483" s="1">
        <f t="shared" si="305"/>
        <v>42292</v>
      </c>
      <c r="F2483" s="1">
        <f t="shared" si="306"/>
        <v>42291</v>
      </c>
      <c r="G2483" s="1">
        <f t="shared" si="307"/>
        <v>42290</v>
      </c>
      <c r="H2483" s="1">
        <f t="shared" si="308"/>
        <v>42289</v>
      </c>
      <c r="I2483" s="2">
        <f>IF(SUMIFS($B$2:$B$3564,$A$2:$A$3564,"="&amp;E2483)=0,IF(SUMIFS($B$2:$B$3564,$A$2:$A$3564,"="&amp;F2483)=0,IF(SUMIFS($B$2:$B$3564,$A$2:$A$3564,"="&amp;G2483)=0,SUMIFS($B$2:$B$3564,$A$2:$A$3564,"="&amp;H2483),SUMIFS($B$2:$B$3564,$A$2:$A$3564,"="&amp;G2483)),SUMIFS($B$2:$B$3564,$A$2:$A$3564,"="&amp;F2483)),SUMIFS($B$2:$B$3564,$A$2:$A$3564,"="&amp;E2483))</f>
        <v>14.13</v>
      </c>
      <c r="K2483" s="2">
        <f>SUMIFS($J$2:$J$3564,$A$2:$A$3564,"&gt;"&amp;E2483,$A$2:$A$3564,"&lt;="&amp;A2483)</f>
        <v>0</v>
      </c>
      <c r="L2483" s="2">
        <f t="shared" si="309"/>
        <v>0</v>
      </c>
      <c r="M2483" s="2">
        <f t="shared" si="310"/>
        <v>1</v>
      </c>
      <c r="N2483">
        <f t="shared" si="311"/>
        <v>3.2721332017854605</v>
      </c>
    </row>
    <row r="2484" spans="1:14" x14ac:dyDescent="0.3">
      <c r="A2484" s="1">
        <v>42300</v>
      </c>
      <c r="B2484">
        <v>14.28</v>
      </c>
      <c r="D2484">
        <f t="shared" si="304"/>
        <v>5</v>
      </c>
      <c r="E2484" s="1">
        <f t="shared" si="305"/>
        <v>42293</v>
      </c>
      <c r="F2484" s="1">
        <f t="shared" si="306"/>
        <v>42292</v>
      </c>
      <c r="G2484" s="1">
        <f t="shared" si="307"/>
        <v>42291</v>
      </c>
      <c r="H2484" s="1">
        <f t="shared" si="308"/>
        <v>42290</v>
      </c>
      <c r="I2484" s="2">
        <f>IF(SUMIFS($B$2:$B$3564,$A$2:$A$3564,"="&amp;E2484)=0,IF(SUMIFS($B$2:$B$3564,$A$2:$A$3564,"="&amp;F2484)=0,IF(SUMIFS($B$2:$B$3564,$A$2:$A$3564,"="&amp;G2484)=0,SUMIFS($B$2:$B$3564,$A$2:$A$3564,"="&amp;H2484),SUMIFS($B$2:$B$3564,$A$2:$A$3564,"="&amp;G2484)),SUMIFS($B$2:$B$3564,$A$2:$A$3564,"="&amp;F2484)),SUMIFS($B$2:$B$3564,$A$2:$A$3564,"="&amp;E2484))</f>
        <v>14.27</v>
      </c>
      <c r="K2484" s="2">
        <f>SUMIFS($J$2:$J$3564,$A$2:$A$3564,"&gt;"&amp;E2484,$A$2:$A$3564,"&lt;="&amp;A2484)</f>
        <v>0</v>
      </c>
      <c r="L2484" s="2">
        <f t="shared" si="309"/>
        <v>0</v>
      </c>
      <c r="M2484" s="2">
        <f t="shared" si="310"/>
        <v>1</v>
      </c>
      <c r="N2484">
        <f t="shared" si="311"/>
        <v>7.0052542269329388E-2</v>
      </c>
    </row>
    <row r="2485" spans="1:14" x14ac:dyDescent="0.3">
      <c r="A2485" s="1">
        <v>42303</v>
      </c>
      <c r="B2485">
        <v>14.64</v>
      </c>
      <c r="D2485">
        <f t="shared" si="304"/>
        <v>1</v>
      </c>
      <c r="E2485" s="1">
        <f t="shared" si="305"/>
        <v>42296</v>
      </c>
      <c r="F2485" s="1">
        <f t="shared" si="306"/>
        <v>42295</v>
      </c>
      <c r="G2485" s="1">
        <f t="shared" si="307"/>
        <v>42294</v>
      </c>
      <c r="H2485" s="1">
        <f t="shared" si="308"/>
        <v>42293</v>
      </c>
      <c r="I2485" s="2">
        <f>IF(SUMIFS($B$2:$B$3564,$A$2:$A$3564,"="&amp;E2485)=0,IF(SUMIFS($B$2:$B$3564,$A$2:$A$3564,"="&amp;F2485)=0,IF(SUMIFS($B$2:$B$3564,$A$2:$A$3564,"="&amp;G2485)=0,SUMIFS($B$2:$B$3564,$A$2:$A$3564,"="&amp;H2485),SUMIFS($B$2:$B$3564,$A$2:$A$3564,"="&amp;G2485)),SUMIFS($B$2:$B$3564,$A$2:$A$3564,"="&amp;F2485)),SUMIFS($B$2:$B$3564,$A$2:$A$3564,"="&amp;E2485))</f>
        <v>14.26</v>
      </c>
      <c r="K2485" s="2">
        <f>SUMIFS($J$2:$J$3564,$A$2:$A$3564,"&gt;"&amp;E2485,$A$2:$A$3564,"&lt;="&amp;A2485)</f>
        <v>0</v>
      </c>
      <c r="L2485" s="2">
        <f t="shared" si="309"/>
        <v>0</v>
      </c>
      <c r="M2485" s="2">
        <f t="shared" si="310"/>
        <v>1</v>
      </c>
      <c r="N2485">
        <f t="shared" si="311"/>
        <v>2.6299093547015704</v>
      </c>
    </row>
    <row r="2486" spans="1:14" x14ac:dyDescent="0.3">
      <c r="A2486" s="1">
        <v>42304</v>
      </c>
      <c r="B2486">
        <v>14.42</v>
      </c>
      <c r="D2486">
        <f t="shared" si="304"/>
        <v>2</v>
      </c>
      <c r="E2486" s="1">
        <f t="shared" si="305"/>
        <v>42297</v>
      </c>
      <c r="F2486" s="1">
        <f t="shared" si="306"/>
        <v>42296</v>
      </c>
      <c r="G2486" s="1">
        <f t="shared" si="307"/>
        <v>42295</v>
      </c>
      <c r="H2486" s="1">
        <f t="shared" si="308"/>
        <v>42294</v>
      </c>
      <c r="I2486" s="2">
        <f>IF(SUMIFS($B$2:$B$3564,$A$2:$A$3564,"="&amp;E2486)=0,IF(SUMIFS($B$2:$B$3564,$A$2:$A$3564,"="&amp;F2486)=0,IF(SUMIFS($B$2:$B$3564,$A$2:$A$3564,"="&amp;G2486)=0,SUMIFS($B$2:$B$3564,$A$2:$A$3564,"="&amp;H2486),SUMIFS($B$2:$B$3564,$A$2:$A$3564,"="&amp;G2486)),SUMIFS($B$2:$B$3564,$A$2:$A$3564,"="&amp;F2486)),SUMIFS($B$2:$B$3564,$A$2:$A$3564,"="&amp;E2486))</f>
        <v>14.06</v>
      </c>
      <c r="K2486" s="2">
        <f>SUMIFS($J$2:$J$3564,$A$2:$A$3564,"&gt;"&amp;E2486,$A$2:$A$3564,"&lt;="&amp;A2486)</f>
        <v>0</v>
      </c>
      <c r="L2486" s="2">
        <f t="shared" si="309"/>
        <v>0</v>
      </c>
      <c r="M2486" s="2">
        <f t="shared" si="310"/>
        <v>1</v>
      </c>
      <c r="N2486">
        <f t="shared" si="311"/>
        <v>2.5282245474284166</v>
      </c>
    </row>
    <row r="2487" spans="1:14" x14ac:dyDescent="0.3">
      <c r="A2487" s="1">
        <v>42305</v>
      </c>
      <c r="B2487">
        <v>14.65</v>
      </c>
      <c r="D2487">
        <f t="shared" si="304"/>
        <v>3</v>
      </c>
      <c r="E2487" s="1">
        <f t="shared" si="305"/>
        <v>42298</v>
      </c>
      <c r="F2487" s="1">
        <f t="shared" si="306"/>
        <v>42297</v>
      </c>
      <c r="G2487" s="1">
        <f t="shared" si="307"/>
        <v>42296</v>
      </c>
      <c r="H2487" s="1">
        <f t="shared" si="308"/>
        <v>42295</v>
      </c>
      <c r="I2487" s="2">
        <f>IF(SUMIFS($B$2:$B$3564,$A$2:$A$3564,"="&amp;E2487)=0,IF(SUMIFS($B$2:$B$3564,$A$2:$A$3564,"="&amp;F2487)=0,IF(SUMIFS($B$2:$B$3564,$A$2:$A$3564,"="&amp;G2487)=0,SUMIFS($B$2:$B$3564,$A$2:$A$3564,"="&amp;H2487),SUMIFS($B$2:$B$3564,$A$2:$A$3564,"="&amp;G2487)),SUMIFS($B$2:$B$3564,$A$2:$A$3564,"="&amp;F2487)),SUMIFS($B$2:$B$3564,$A$2:$A$3564,"="&amp;E2487))</f>
        <v>14.18</v>
      </c>
      <c r="K2487" s="2">
        <f>SUMIFS($J$2:$J$3564,$A$2:$A$3564,"&gt;"&amp;E2487,$A$2:$A$3564,"&lt;="&amp;A2487)</f>
        <v>0</v>
      </c>
      <c r="L2487" s="2">
        <f t="shared" si="309"/>
        <v>0</v>
      </c>
      <c r="M2487" s="2">
        <f t="shared" si="310"/>
        <v>1</v>
      </c>
      <c r="N2487">
        <f t="shared" si="311"/>
        <v>3.2607814359094927</v>
      </c>
    </row>
    <row r="2488" spans="1:14" x14ac:dyDescent="0.3">
      <c r="A2488" s="1">
        <v>42306</v>
      </c>
      <c r="B2488">
        <v>14.56</v>
      </c>
      <c r="D2488">
        <f t="shared" si="304"/>
        <v>4</v>
      </c>
      <c r="E2488" s="1">
        <f t="shared" si="305"/>
        <v>42299</v>
      </c>
      <c r="F2488" s="1">
        <f t="shared" si="306"/>
        <v>42298</v>
      </c>
      <c r="G2488" s="1">
        <f t="shared" si="307"/>
        <v>42297</v>
      </c>
      <c r="H2488" s="1">
        <f t="shared" si="308"/>
        <v>42296</v>
      </c>
      <c r="I2488" s="2">
        <f>IF(SUMIFS($B$2:$B$3564,$A$2:$A$3564,"="&amp;E2488)=0,IF(SUMIFS($B$2:$B$3564,$A$2:$A$3564,"="&amp;F2488)=0,IF(SUMIFS($B$2:$B$3564,$A$2:$A$3564,"="&amp;G2488)=0,SUMIFS($B$2:$B$3564,$A$2:$A$3564,"="&amp;H2488),SUMIFS($B$2:$B$3564,$A$2:$A$3564,"="&amp;G2488)),SUMIFS($B$2:$B$3564,$A$2:$A$3564,"="&amp;F2488)),SUMIFS($B$2:$B$3564,$A$2:$A$3564,"="&amp;E2488))</f>
        <v>14.6</v>
      </c>
      <c r="K2488" s="2">
        <f>SUMIFS($J$2:$J$3564,$A$2:$A$3564,"&gt;"&amp;E2488,$A$2:$A$3564,"&lt;="&amp;A2488)</f>
        <v>0</v>
      </c>
      <c r="L2488" s="2">
        <f t="shared" si="309"/>
        <v>0</v>
      </c>
      <c r="M2488" s="2">
        <f t="shared" si="310"/>
        <v>1</v>
      </c>
      <c r="N2488">
        <f t="shared" si="311"/>
        <v>-0.27434859457508326</v>
      </c>
    </row>
    <row r="2489" spans="1:14" x14ac:dyDescent="0.3">
      <c r="A2489" s="1">
        <v>42307</v>
      </c>
      <c r="B2489">
        <v>14.52</v>
      </c>
      <c r="D2489">
        <f t="shared" si="304"/>
        <v>5</v>
      </c>
      <c r="E2489" s="1">
        <f t="shared" si="305"/>
        <v>42300</v>
      </c>
      <c r="F2489" s="1">
        <f t="shared" si="306"/>
        <v>42299</v>
      </c>
      <c r="G2489" s="1">
        <f t="shared" si="307"/>
        <v>42298</v>
      </c>
      <c r="H2489" s="1">
        <f t="shared" si="308"/>
        <v>42297</v>
      </c>
      <c r="I2489" s="2">
        <f>IF(SUMIFS($B$2:$B$3564,$A$2:$A$3564,"="&amp;E2489)=0,IF(SUMIFS($B$2:$B$3564,$A$2:$A$3564,"="&amp;F2489)=0,IF(SUMIFS($B$2:$B$3564,$A$2:$A$3564,"="&amp;G2489)=0,SUMIFS($B$2:$B$3564,$A$2:$A$3564,"="&amp;H2489),SUMIFS($B$2:$B$3564,$A$2:$A$3564,"="&amp;G2489)),SUMIFS($B$2:$B$3564,$A$2:$A$3564,"="&amp;F2489)),SUMIFS($B$2:$B$3564,$A$2:$A$3564,"="&amp;E2489))</f>
        <v>14.28</v>
      </c>
      <c r="K2489" s="2">
        <f>SUMIFS($J$2:$J$3564,$A$2:$A$3564,"&gt;"&amp;E2489,$A$2:$A$3564,"&lt;="&amp;A2489)</f>
        <v>0</v>
      </c>
      <c r="L2489" s="2">
        <f t="shared" si="309"/>
        <v>0</v>
      </c>
      <c r="M2489" s="2">
        <f t="shared" si="310"/>
        <v>1</v>
      </c>
      <c r="N2489">
        <f t="shared" si="311"/>
        <v>1.6667052485211644</v>
      </c>
    </row>
    <row r="2490" spans="1:14" x14ac:dyDescent="0.3">
      <c r="A2490" s="1">
        <v>42310</v>
      </c>
      <c r="B2490">
        <v>15.11</v>
      </c>
      <c r="D2490">
        <f t="shared" si="304"/>
        <v>1</v>
      </c>
      <c r="E2490" s="1">
        <f t="shared" si="305"/>
        <v>42303</v>
      </c>
      <c r="F2490" s="1">
        <f t="shared" si="306"/>
        <v>42302</v>
      </c>
      <c r="G2490" s="1">
        <f t="shared" si="307"/>
        <v>42301</v>
      </c>
      <c r="H2490" s="1">
        <f t="shared" si="308"/>
        <v>42300</v>
      </c>
      <c r="I2490" s="2">
        <f>IF(SUMIFS($B$2:$B$3564,$A$2:$A$3564,"="&amp;E2490)=0,IF(SUMIFS($B$2:$B$3564,$A$2:$A$3564,"="&amp;F2490)=0,IF(SUMIFS($B$2:$B$3564,$A$2:$A$3564,"="&amp;G2490)=0,SUMIFS($B$2:$B$3564,$A$2:$A$3564,"="&amp;H2490),SUMIFS($B$2:$B$3564,$A$2:$A$3564,"="&amp;G2490)),SUMIFS($B$2:$B$3564,$A$2:$A$3564,"="&amp;F2490)),SUMIFS($B$2:$B$3564,$A$2:$A$3564,"="&amp;E2490))</f>
        <v>14.64</v>
      </c>
      <c r="K2490" s="2">
        <f>SUMIFS($J$2:$J$3564,$A$2:$A$3564,"&gt;"&amp;E2490,$A$2:$A$3564,"&lt;="&amp;A2490)</f>
        <v>0</v>
      </c>
      <c r="L2490" s="2">
        <f t="shared" si="309"/>
        <v>0</v>
      </c>
      <c r="M2490" s="2">
        <f t="shared" si="310"/>
        <v>1</v>
      </c>
      <c r="N2490">
        <f t="shared" si="311"/>
        <v>3.1599267751482598</v>
      </c>
    </row>
    <row r="2491" spans="1:14" x14ac:dyDescent="0.3">
      <c r="A2491" s="1">
        <v>42311</v>
      </c>
      <c r="B2491">
        <v>15.49</v>
      </c>
      <c r="D2491">
        <f t="shared" si="304"/>
        <v>2</v>
      </c>
      <c r="E2491" s="1">
        <f t="shared" si="305"/>
        <v>42304</v>
      </c>
      <c r="F2491" s="1">
        <f t="shared" si="306"/>
        <v>42303</v>
      </c>
      <c r="G2491" s="1">
        <f t="shared" si="307"/>
        <v>42302</v>
      </c>
      <c r="H2491" s="1">
        <f t="shared" si="308"/>
        <v>42301</v>
      </c>
      <c r="I2491" s="2">
        <f>IF(SUMIFS($B$2:$B$3564,$A$2:$A$3564,"="&amp;E2491)=0,IF(SUMIFS($B$2:$B$3564,$A$2:$A$3564,"="&amp;F2491)=0,IF(SUMIFS($B$2:$B$3564,$A$2:$A$3564,"="&amp;G2491)=0,SUMIFS($B$2:$B$3564,$A$2:$A$3564,"="&amp;H2491),SUMIFS($B$2:$B$3564,$A$2:$A$3564,"="&amp;G2491)),SUMIFS($B$2:$B$3564,$A$2:$A$3564,"="&amp;F2491)),SUMIFS($B$2:$B$3564,$A$2:$A$3564,"="&amp;E2491))</f>
        <v>14.42</v>
      </c>
      <c r="K2491" s="2">
        <f>SUMIFS($J$2:$J$3564,$A$2:$A$3564,"&gt;"&amp;E2491,$A$2:$A$3564,"&lt;="&amp;A2491)</f>
        <v>0</v>
      </c>
      <c r="L2491" s="2">
        <f t="shared" si="309"/>
        <v>0</v>
      </c>
      <c r="M2491" s="2">
        <f t="shared" si="310"/>
        <v>1</v>
      </c>
      <c r="N2491">
        <f t="shared" si="311"/>
        <v>7.1578522571974208</v>
      </c>
    </row>
    <row r="2492" spans="1:14" x14ac:dyDescent="0.3">
      <c r="A2492" s="1">
        <v>42312</v>
      </c>
      <c r="B2492">
        <v>14.64</v>
      </c>
      <c r="D2492">
        <f t="shared" si="304"/>
        <v>3</v>
      </c>
      <c r="E2492" s="1">
        <f t="shared" si="305"/>
        <v>42305</v>
      </c>
      <c r="F2492" s="1">
        <f t="shared" si="306"/>
        <v>42304</v>
      </c>
      <c r="G2492" s="1">
        <f t="shared" si="307"/>
        <v>42303</v>
      </c>
      <c r="H2492" s="1">
        <f t="shared" si="308"/>
        <v>42302</v>
      </c>
      <c r="I2492" s="2">
        <f>IF(SUMIFS($B$2:$B$3564,$A$2:$A$3564,"="&amp;E2492)=0,IF(SUMIFS($B$2:$B$3564,$A$2:$A$3564,"="&amp;F2492)=0,IF(SUMIFS($B$2:$B$3564,$A$2:$A$3564,"="&amp;G2492)=0,SUMIFS($B$2:$B$3564,$A$2:$A$3564,"="&amp;H2492),SUMIFS($B$2:$B$3564,$A$2:$A$3564,"="&amp;G2492)),SUMIFS($B$2:$B$3564,$A$2:$A$3564,"="&amp;F2492)),SUMIFS($B$2:$B$3564,$A$2:$A$3564,"="&amp;E2492))</f>
        <v>14.65</v>
      </c>
      <c r="K2492" s="2">
        <f>SUMIFS($J$2:$J$3564,$A$2:$A$3564,"&gt;"&amp;E2492,$A$2:$A$3564,"&lt;="&amp;A2492)</f>
        <v>0</v>
      </c>
      <c r="L2492" s="2">
        <f t="shared" si="309"/>
        <v>0</v>
      </c>
      <c r="M2492" s="2">
        <f t="shared" si="310"/>
        <v>1</v>
      </c>
      <c r="N2492">
        <f t="shared" si="311"/>
        <v>-6.8282692991077781E-2</v>
      </c>
    </row>
    <row r="2493" spans="1:14" x14ac:dyDescent="0.3">
      <c r="A2493" s="1">
        <v>42313</v>
      </c>
      <c r="B2493">
        <v>14.76</v>
      </c>
      <c r="D2493">
        <f t="shared" si="304"/>
        <v>4</v>
      </c>
      <c r="E2493" s="1">
        <f t="shared" si="305"/>
        <v>42306</v>
      </c>
      <c r="F2493" s="1">
        <f t="shared" si="306"/>
        <v>42305</v>
      </c>
      <c r="G2493" s="1">
        <f t="shared" si="307"/>
        <v>42304</v>
      </c>
      <c r="H2493" s="1">
        <f t="shared" si="308"/>
        <v>42303</v>
      </c>
      <c r="I2493" s="2">
        <f>IF(SUMIFS($B$2:$B$3564,$A$2:$A$3564,"="&amp;E2493)=0,IF(SUMIFS($B$2:$B$3564,$A$2:$A$3564,"="&amp;F2493)=0,IF(SUMIFS($B$2:$B$3564,$A$2:$A$3564,"="&amp;G2493)=0,SUMIFS($B$2:$B$3564,$A$2:$A$3564,"="&amp;H2493),SUMIFS($B$2:$B$3564,$A$2:$A$3564,"="&amp;G2493)),SUMIFS($B$2:$B$3564,$A$2:$A$3564,"="&amp;F2493)),SUMIFS($B$2:$B$3564,$A$2:$A$3564,"="&amp;E2493))</f>
        <v>14.56</v>
      </c>
      <c r="K2493" s="2">
        <f>SUMIFS($J$2:$J$3564,$A$2:$A$3564,"&gt;"&amp;E2493,$A$2:$A$3564,"&lt;="&amp;A2493)</f>
        <v>0</v>
      </c>
      <c r="L2493" s="2">
        <f t="shared" si="309"/>
        <v>0</v>
      </c>
      <c r="M2493" s="2">
        <f t="shared" si="310"/>
        <v>1</v>
      </c>
      <c r="N2493">
        <f t="shared" si="311"/>
        <v>1.3642776403786478</v>
      </c>
    </row>
    <row r="2494" spans="1:14" x14ac:dyDescent="0.3">
      <c r="A2494" s="1">
        <v>42314</v>
      </c>
      <c r="B2494">
        <v>14.46</v>
      </c>
      <c r="D2494">
        <f t="shared" si="304"/>
        <v>5</v>
      </c>
      <c r="E2494" s="1">
        <f t="shared" si="305"/>
        <v>42307</v>
      </c>
      <c r="F2494" s="1">
        <f t="shared" si="306"/>
        <v>42306</v>
      </c>
      <c r="G2494" s="1">
        <f t="shared" si="307"/>
        <v>42305</v>
      </c>
      <c r="H2494" s="1">
        <f t="shared" si="308"/>
        <v>42304</v>
      </c>
      <c r="I2494" s="2">
        <f>IF(SUMIFS($B$2:$B$3564,$A$2:$A$3564,"="&amp;E2494)=0,IF(SUMIFS($B$2:$B$3564,$A$2:$A$3564,"="&amp;F2494)=0,IF(SUMIFS($B$2:$B$3564,$A$2:$A$3564,"="&amp;G2494)=0,SUMIFS($B$2:$B$3564,$A$2:$A$3564,"="&amp;H2494),SUMIFS($B$2:$B$3564,$A$2:$A$3564,"="&amp;G2494)),SUMIFS($B$2:$B$3564,$A$2:$A$3564,"="&amp;F2494)),SUMIFS($B$2:$B$3564,$A$2:$A$3564,"="&amp;E2494))</f>
        <v>14.52</v>
      </c>
      <c r="K2494" s="2">
        <f>SUMIFS($J$2:$J$3564,$A$2:$A$3564,"&gt;"&amp;E2494,$A$2:$A$3564,"&lt;="&amp;A2494)</f>
        <v>0</v>
      </c>
      <c r="L2494" s="2">
        <f t="shared" si="309"/>
        <v>0</v>
      </c>
      <c r="M2494" s="2">
        <f t="shared" si="310"/>
        <v>1</v>
      </c>
      <c r="N2494">
        <f t="shared" si="311"/>
        <v>-0.41407926660312772</v>
      </c>
    </row>
    <row r="2495" spans="1:14" x14ac:dyDescent="0.3">
      <c r="A2495" s="1">
        <v>42317</v>
      </c>
      <c r="B2495">
        <v>13.99</v>
      </c>
      <c r="D2495">
        <f t="shared" si="304"/>
        <v>1</v>
      </c>
      <c r="E2495" s="1">
        <f t="shared" si="305"/>
        <v>42310</v>
      </c>
      <c r="F2495" s="1">
        <f t="shared" si="306"/>
        <v>42309</v>
      </c>
      <c r="G2495" s="1">
        <f t="shared" si="307"/>
        <v>42308</v>
      </c>
      <c r="H2495" s="1">
        <f t="shared" si="308"/>
        <v>42307</v>
      </c>
      <c r="I2495" s="2">
        <f>IF(SUMIFS($B$2:$B$3564,$A$2:$A$3564,"="&amp;E2495)=0,IF(SUMIFS($B$2:$B$3564,$A$2:$A$3564,"="&amp;F2495)=0,IF(SUMIFS($B$2:$B$3564,$A$2:$A$3564,"="&amp;G2495)=0,SUMIFS($B$2:$B$3564,$A$2:$A$3564,"="&amp;H2495),SUMIFS($B$2:$B$3564,$A$2:$A$3564,"="&amp;G2495)),SUMIFS($B$2:$B$3564,$A$2:$A$3564,"="&amp;F2495)),SUMIFS($B$2:$B$3564,$A$2:$A$3564,"="&amp;E2495))</f>
        <v>15.11</v>
      </c>
      <c r="K2495" s="2">
        <f>SUMIFS($J$2:$J$3564,$A$2:$A$3564,"&gt;"&amp;E2495,$A$2:$A$3564,"&lt;="&amp;A2495)</f>
        <v>0</v>
      </c>
      <c r="L2495" s="2">
        <f t="shared" si="309"/>
        <v>0</v>
      </c>
      <c r="M2495" s="2">
        <f t="shared" si="310"/>
        <v>1</v>
      </c>
      <c r="N2495">
        <f t="shared" si="311"/>
        <v>-7.701398760725839</v>
      </c>
    </row>
    <row r="2496" spans="1:14" x14ac:dyDescent="0.3">
      <c r="A2496" s="1">
        <v>42318</v>
      </c>
      <c r="B2496">
        <v>14.71</v>
      </c>
      <c r="D2496">
        <f t="shared" si="304"/>
        <v>2</v>
      </c>
      <c r="E2496" s="1">
        <f t="shared" si="305"/>
        <v>42311</v>
      </c>
      <c r="F2496" s="1">
        <f t="shared" si="306"/>
        <v>42310</v>
      </c>
      <c r="G2496" s="1">
        <f t="shared" si="307"/>
        <v>42309</v>
      </c>
      <c r="H2496" s="1">
        <f t="shared" si="308"/>
        <v>42308</v>
      </c>
      <c r="I2496" s="2">
        <f>IF(SUMIFS($B$2:$B$3564,$A$2:$A$3564,"="&amp;E2496)=0,IF(SUMIFS($B$2:$B$3564,$A$2:$A$3564,"="&amp;F2496)=0,IF(SUMIFS($B$2:$B$3564,$A$2:$A$3564,"="&amp;G2496)=0,SUMIFS($B$2:$B$3564,$A$2:$A$3564,"="&amp;H2496),SUMIFS($B$2:$B$3564,$A$2:$A$3564,"="&amp;G2496)),SUMIFS($B$2:$B$3564,$A$2:$A$3564,"="&amp;F2496)),SUMIFS($B$2:$B$3564,$A$2:$A$3564,"="&amp;E2496))</f>
        <v>15.49</v>
      </c>
      <c r="K2496" s="2">
        <f>SUMIFS($J$2:$J$3564,$A$2:$A$3564,"&gt;"&amp;E2496,$A$2:$A$3564,"&lt;="&amp;A2496)</f>
        <v>0</v>
      </c>
      <c r="L2496" s="2">
        <f t="shared" si="309"/>
        <v>0</v>
      </c>
      <c r="M2496" s="2">
        <f t="shared" si="310"/>
        <v>1</v>
      </c>
      <c r="N2496">
        <f t="shared" si="311"/>
        <v>-5.1667119815431057</v>
      </c>
    </row>
    <row r="2497" spans="1:14" x14ac:dyDescent="0.3">
      <c r="A2497" s="1">
        <v>42319</v>
      </c>
      <c r="B2497">
        <v>14.69</v>
      </c>
      <c r="D2497">
        <f t="shared" si="304"/>
        <v>3</v>
      </c>
      <c r="E2497" s="1">
        <f t="shared" si="305"/>
        <v>42312</v>
      </c>
      <c r="F2497" s="1">
        <f t="shared" si="306"/>
        <v>42311</v>
      </c>
      <c r="G2497" s="1">
        <f t="shared" si="307"/>
        <v>42310</v>
      </c>
      <c r="H2497" s="1">
        <f t="shared" si="308"/>
        <v>42309</v>
      </c>
      <c r="I2497" s="2">
        <f>IF(SUMIFS($B$2:$B$3564,$A$2:$A$3564,"="&amp;E2497)=0,IF(SUMIFS($B$2:$B$3564,$A$2:$A$3564,"="&amp;F2497)=0,IF(SUMIFS($B$2:$B$3564,$A$2:$A$3564,"="&amp;G2497)=0,SUMIFS($B$2:$B$3564,$A$2:$A$3564,"="&amp;H2497),SUMIFS($B$2:$B$3564,$A$2:$A$3564,"="&amp;G2497)),SUMIFS($B$2:$B$3564,$A$2:$A$3564,"="&amp;F2497)),SUMIFS($B$2:$B$3564,$A$2:$A$3564,"="&amp;E2497))</f>
        <v>14.64</v>
      </c>
      <c r="K2497" s="2">
        <f>SUMIFS($J$2:$J$3564,$A$2:$A$3564,"&gt;"&amp;E2497,$A$2:$A$3564,"&lt;="&amp;A2497)</f>
        <v>0</v>
      </c>
      <c r="L2497" s="2">
        <f t="shared" si="309"/>
        <v>0</v>
      </c>
      <c r="M2497" s="2">
        <f t="shared" si="310"/>
        <v>1</v>
      </c>
      <c r="N2497">
        <f t="shared" si="311"/>
        <v>0.3409481652620468</v>
      </c>
    </row>
    <row r="2498" spans="1:14" x14ac:dyDescent="0.3">
      <c r="A2498" s="1">
        <v>42320</v>
      </c>
      <c r="B2498">
        <v>14.97</v>
      </c>
      <c r="D2498">
        <f t="shared" si="304"/>
        <v>4</v>
      </c>
      <c r="E2498" s="1">
        <f t="shared" si="305"/>
        <v>42313</v>
      </c>
      <c r="F2498" s="1">
        <f t="shared" si="306"/>
        <v>42312</v>
      </c>
      <c r="G2498" s="1">
        <f t="shared" si="307"/>
        <v>42311</v>
      </c>
      <c r="H2498" s="1">
        <f t="shared" si="308"/>
        <v>42310</v>
      </c>
      <c r="I2498" s="2">
        <f>IF(SUMIFS($B$2:$B$3564,$A$2:$A$3564,"="&amp;E2498)=0,IF(SUMIFS($B$2:$B$3564,$A$2:$A$3564,"="&amp;F2498)=0,IF(SUMIFS($B$2:$B$3564,$A$2:$A$3564,"="&amp;G2498)=0,SUMIFS($B$2:$B$3564,$A$2:$A$3564,"="&amp;H2498),SUMIFS($B$2:$B$3564,$A$2:$A$3564,"="&amp;G2498)),SUMIFS($B$2:$B$3564,$A$2:$A$3564,"="&amp;F2498)),SUMIFS($B$2:$B$3564,$A$2:$A$3564,"="&amp;E2498))</f>
        <v>14.76</v>
      </c>
      <c r="K2498" s="2">
        <f>SUMIFS($J$2:$J$3564,$A$2:$A$3564,"&gt;"&amp;E2498,$A$2:$A$3564,"&lt;="&amp;A2498)</f>
        <v>0</v>
      </c>
      <c r="L2498" s="2">
        <f t="shared" si="309"/>
        <v>0</v>
      </c>
      <c r="M2498" s="2">
        <f t="shared" si="310"/>
        <v>1</v>
      </c>
      <c r="N2498">
        <f t="shared" si="311"/>
        <v>1.4127379259210708</v>
      </c>
    </row>
    <row r="2499" spans="1:14" x14ac:dyDescent="0.3">
      <c r="A2499" s="1">
        <v>42321</v>
      </c>
      <c r="B2499">
        <v>15.04</v>
      </c>
      <c r="D2499">
        <f t="shared" ref="D2499:D2562" si="312">WEEKDAY(A2499,2)</f>
        <v>5</v>
      </c>
      <c r="E2499" s="1">
        <f t="shared" si="305"/>
        <v>42314</v>
      </c>
      <c r="F2499" s="1">
        <f t="shared" si="306"/>
        <v>42313</v>
      </c>
      <c r="G2499" s="1">
        <f t="shared" si="307"/>
        <v>42312</v>
      </c>
      <c r="H2499" s="1">
        <f t="shared" si="308"/>
        <v>42311</v>
      </c>
      <c r="I2499" s="2">
        <f>IF(SUMIFS($B$2:$B$3564,$A$2:$A$3564,"="&amp;E2499)=0,IF(SUMIFS($B$2:$B$3564,$A$2:$A$3564,"="&amp;F2499)=0,IF(SUMIFS($B$2:$B$3564,$A$2:$A$3564,"="&amp;G2499)=0,SUMIFS($B$2:$B$3564,$A$2:$A$3564,"="&amp;H2499),SUMIFS($B$2:$B$3564,$A$2:$A$3564,"="&amp;G2499)),SUMIFS($B$2:$B$3564,$A$2:$A$3564,"="&amp;F2499)),SUMIFS($B$2:$B$3564,$A$2:$A$3564,"="&amp;E2499))</f>
        <v>14.46</v>
      </c>
      <c r="K2499" s="2">
        <f>SUMIFS($J$2:$J$3564,$A$2:$A$3564,"&gt;"&amp;E2499,$A$2:$A$3564,"&lt;="&amp;A2499)</f>
        <v>0</v>
      </c>
      <c r="L2499" s="2">
        <f t="shared" si="309"/>
        <v>0</v>
      </c>
      <c r="M2499" s="2">
        <f t="shared" si="310"/>
        <v>1</v>
      </c>
      <c r="N2499">
        <f t="shared" si="311"/>
        <v>3.9327101791075001</v>
      </c>
    </row>
    <row r="2500" spans="1:14" x14ac:dyDescent="0.3">
      <c r="A2500" s="1">
        <v>42324</v>
      </c>
      <c r="B2500">
        <v>15.18</v>
      </c>
      <c r="D2500">
        <f t="shared" si="312"/>
        <v>1</v>
      </c>
      <c r="E2500" s="1">
        <f t="shared" si="305"/>
        <v>42317</v>
      </c>
      <c r="F2500" s="1">
        <f t="shared" si="306"/>
        <v>42316</v>
      </c>
      <c r="G2500" s="1">
        <f t="shared" si="307"/>
        <v>42315</v>
      </c>
      <c r="H2500" s="1">
        <f t="shared" si="308"/>
        <v>42314</v>
      </c>
      <c r="I2500" s="2">
        <f>IF(SUMIFS($B$2:$B$3564,$A$2:$A$3564,"="&amp;E2500)=0,IF(SUMIFS($B$2:$B$3564,$A$2:$A$3564,"="&amp;F2500)=0,IF(SUMIFS($B$2:$B$3564,$A$2:$A$3564,"="&amp;G2500)=0,SUMIFS($B$2:$B$3564,$A$2:$A$3564,"="&amp;H2500),SUMIFS($B$2:$B$3564,$A$2:$A$3564,"="&amp;G2500)),SUMIFS($B$2:$B$3564,$A$2:$A$3564,"="&amp;F2500)),SUMIFS($B$2:$B$3564,$A$2:$A$3564,"="&amp;E2500))</f>
        <v>13.99</v>
      </c>
      <c r="K2500" s="2">
        <f>SUMIFS($J$2:$J$3564,$A$2:$A$3564,"&gt;"&amp;E2500,$A$2:$A$3564,"&lt;="&amp;A2500)</f>
        <v>0</v>
      </c>
      <c r="L2500" s="2">
        <f t="shared" si="309"/>
        <v>0</v>
      </c>
      <c r="M2500" s="2">
        <f t="shared" si="310"/>
        <v>1</v>
      </c>
      <c r="N2500">
        <f t="shared" si="311"/>
        <v>8.1635983290094085</v>
      </c>
    </row>
    <row r="2501" spans="1:14" x14ac:dyDescent="0.3">
      <c r="A2501" s="1">
        <v>42325</v>
      </c>
      <c r="B2501">
        <v>14.78</v>
      </c>
      <c r="D2501">
        <f t="shared" si="312"/>
        <v>2</v>
      </c>
      <c r="E2501" s="1">
        <f t="shared" si="305"/>
        <v>42318</v>
      </c>
      <c r="F2501" s="1">
        <f t="shared" si="306"/>
        <v>42317</v>
      </c>
      <c r="G2501" s="1">
        <f t="shared" si="307"/>
        <v>42316</v>
      </c>
      <c r="H2501" s="1">
        <f t="shared" si="308"/>
        <v>42315</v>
      </c>
      <c r="I2501" s="2">
        <f>IF(SUMIFS($B$2:$B$3564,$A$2:$A$3564,"="&amp;E2501)=0,IF(SUMIFS($B$2:$B$3564,$A$2:$A$3564,"="&amp;F2501)=0,IF(SUMIFS($B$2:$B$3564,$A$2:$A$3564,"="&amp;G2501)=0,SUMIFS($B$2:$B$3564,$A$2:$A$3564,"="&amp;H2501),SUMIFS($B$2:$B$3564,$A$2:$A$3564,"="&amp;G2501)),SUMIFS($B$2:$B$3564,$A$2:$A$3564,"="&amp;F2501)),SUMIFS($B$2:$B$3564,$A$2:$A$3564,"="&amp;E2501))</f>
        <v>14.71</v>
      </c>
      <c r="K2501" s="2">
        <f>SUMIFS($J$2:$J$3564,$A$2:$A$3564,"&gt;"&amp;E2501,$A$2:$A$3564,"&lt;="&amp;A2501)</f>
        <v>0</v>
      </c>
      <c r="L2501" s="2">
        <f t="shared" si="309"/>
        <v>0</v>
      </c>
      <c r="M2501" s="2">
        <f t="shared" si="310"/>
        <v>1</v>
      </c>
      <c r="N2501">
        <f t="shared" si="311"/>
        <v>0.47473809067095502</v>
      </c>
    </row>
    <row r="2502" spans="1:14" x14ac:dyDescent="0.3">
      <c r="A2502" s="1">
        <v>42326</v>
      </c>
      <c r="B2502">
        <v>14.47</v>
      </c>
      <c r="D2502">
        <f t="shared" si="312"/>
        <v>3</v>
      </c>
      <c r="E2502" s="1">
        <f t="shared" si="305"/>
        <v>42319</v>
      </c>
      <c r="F2502" s="1">
        <f t="shared" si="306"/>
        <v>42318</v>
      </c>
      <c r="G2502" s="1">
        <f t="shared" si="307"/>
        <v>42317</v>
      </c>
      <c r="H2502" s="1">
        <f t="shared" si="308"/>
        <v>42316</v>
      </c>
      <c r="I2502" s="2">
        <f>IF(SUMIFS($B$2:$B$3564,$A$2:$A$3564,"="&amp;E2502)=0,IF(SUMIFS($B$2:$B$3564,$A$2:$A$3564,"="&amp;F2502)=0,IF(SUMIFS($B$2:$B$3564,$A$2:$A$3564,"="&amp;G2502)=0,SUMIFS($B$2:$B$3564,$A$2:$A$3564,"="&amp;H2502),SUMIFS($B$2:$B$3564,$A$2:$A$3564,"="&amp;G2502)),SUMIFS($B$2:$B$3564,$A$2:$A$3564,"="&amp;F2502)),SUMIFS($B$2:$B$3564,$A$2:$A$3564,"="&amp;E2502))</f>
        <v>14.69</v>
      </c>
      <c r="K2502" s="2">
        <f>SUMIFS($J$2:$J$3564,$A$2:$A$3564,"&gt;"&amp;E2502,$A$2:$A$3564,"&lt;="&amp;A2502)</f>
        <v>0</v>
      </c>
      <c r="L2502" s="2">
        <f t="shared" si="309"/>
        <v>0</v>
      </c>
      <c r="M2502" s="2">
        <f t="shared" si="310"/>
        <v>1</v>
      </c>
      <c r="N2502">
        <f t="shared" si="311"/>
        <v>-1.5089449542393405</v>
      </c>
    </row>
    <row r="2503" spans="1:14" x14ac:dyDescent="0.3">
      <c r="A2503" s="1">
        <v>42327</v>
      </c>
      <c r="B2503">
        <v>14.95</v>
      </c>
      <c r="D2503">
        <f t="shared" si="312"/>
        <v>4</v>
      </c>
      <c r="E2503" s="1">
        <f t="shared" si="305"/>
        <v>42320</v>
      </c>
      <c r="F2503" s="1">
        <f t="shared" si="306"/>
        <v>42319</v>
      </c>
      <c r="G2503" s="1">
        <f t="shared" si="307"/>
        <v>42318</v>
      </c>
      <c r="H2503" s="1">
        <f t="shared" si="308"/>
        <v>42317</v>
      </c>
      <c r="I2503" s="2">
        <f>IF(SUMIFS($B$2:$B$3564,$A$2:$A$3564,"="&amp;E2503)=0,IF(SUMIFS($B$2:$B$3564,$A$2:$A$3564,"="&amp;F2503)=0,IF(SUMIFS($B$2:$B$3564,$A$2:$A$3564,"="&amp;G2503)=0,SUMIFS($B$2:$B$3564,$A$2:$A$3564,"="&amp;H2503),SUMIFS($B$2:$B$3564,$A$2:$A$3564,"="&amp;G2503)),SUMIFS($B$2:$B$3564,$A$2:$A$3564,"="&amp;F2503)),SUMIFS($B$2:$B$3564,$A$2:$A$3564,"="&amp;E2503))</f>
        <v>14.97</v>
      </c>
      <c r="K2503" s="2">
        <f>SUMIFS($J$2:$J$3564,$A$2:$A$3564,"&gt;"&amp;E2503,$A$2:$A$3564,"&lt;="&amp;A2503)</f>
        <v>0</v>
      </c>
      <c r="L2503" s="2">
        <f t="shared" si="309"/>
        <v>0</v>
      </c>
      <c r="M2503" s="2">
        <f t="shared" si="310"/>
        <v>1</v>
      </c>
      <c r="N2503">
        <f t="shared" si="311"/>
        <v>-0.13368985948416306</v>
      </c>
    </row>
    <row r="2504" spans="1:14" x14ac:dyDescent="0.3">
      <c r="A2504" s="1">
        <v>42328</v>
      </c>
      <c r="B2504">
        <v>15.3</v>
      </c>
      <c r="D2504">
        <f t="shared" si="312"/>
        <v>5</v>
      </c>
      <c r="E2504" s="1">
        <f t="shared" ref="E2504:E2567" si="313">A2504-7</f>
        <v>42321</v>
      </c>
      <c r="F2504" s="1">
        <f t="shared" si="306"/>
        <v>42320</v>
      </c>
      <c r="G2504" s="1">
        <f t="shared" si="307"/>
        <v>42319</v>
      </c>
      <c r="H2504" s="1">
        <f t="shared" si="308"/>
        <v>42318</v>
      </c>
      <c r="I2504" s="2">
        <f>IF(SUMIFS($B$2:$B$3564,$A$2:$A$3564,"="&amp;E2504)=0,IF(SUMIFS($B$2:$B$3564,$A$2:$A$3564,"="&amp;F2504)=0,IF(SUMIFS($B$2:$B$3564,$A$2:$A$3564,"="&amp;G2504)=0,SUMIFS($B$2:$B$3564,$A$2:$A$3564,"="&amp;H2504),SUMIFS($B$2:$B$3564,$A$2:$A$3564,"="&amp;G2504)),SUMIFS($B$2:$B$3564,$A$2:$A$3564,"="&amp;F2504)),SUMIFS($B$2:$B$3564,$A$2:$A$3564,"="&amp;E2504))</f>
        <v>15.04</v>
      </c>
      <c r="K2504" s="2">
        <f>SUMIFS($J$2:$J$3564,$A$2:$A$3564,"&gt;"&amp;E2504,$A$2:$A$3564,"&lt;="&amp;A2504)</f>
        <v>0</v>
      </c>
      <c r="L2504" s="2">
        <f t="shared" si="309"/>
        <v>0</v>
      </c>
      <c r="M2504" s="2">
        <f t="shared" si="310"/>
        <v>1</v>
      </c>
      <c r="N2504">
        <f t="shared" si="311"/>
        <v>1.7139509876696208</v>
      </c>
    </row>
    <row r="2505" spans="1:14" x14ac:dyDescent="0.3">
      <c r="A2505" s="1">
        <v>42331</v>
      </c>
      <c r="B2505">
        <v>15.41</v>
      </c>
      <c r="D2505">
        <f t="shared" si="312"/>
        <v>1</v>
      </c>
      <c r="E2505" s="1">
        <f t="shared" si="313"/>
        <v>42324</v>
      </c>
      <c r="F2505" s="1">
        <f t="shared" ref="F2505:F2568" si="314">E2505-1</f>
        <v>42323</v>
      </c>
      <c r="G2505" s="1">
        <f t="shared" ref="G2505:G2568" si="315">E2505-2</f>
        <v>42322</v>
      </c>
      <c r="H2505" s="1">
        <f t="shared" ref="H2505:H2568" si="316">E2505-3</f>
        <v>42321</v>
      </c>
      <c r="I2505" s="2">
        <f>IF(SUMIFS($B$2:$B$3564,$A$2:$A$3564,"="&amp;E2505)=0,IF(SUMIFS($B$2:$B$3564,$A$2:$A$3564,"="&amp;F2505)=0,IF(SUMIFS($B$2:$B$3564,$A$2:$A$3564,"="&amp;G2505)=0,SUMIFS($B$2:$B$3564,$A$2:$A$3564,"="&amp;H2505),SUMIFS($B$2:$B$3564,$A$2:$A$3564,"="&amp;G2505)),SUMIFS($B$2:$B$3564,$A$2:$A$3564,"="&amp;F2505)),SUMIFS($B$2:$B$3564,$A$2:$A$3564,"="&amp;E2505))</f>
        <v>15.18</v>
      </c>
      <c r="K2505" s="2">
        <f>SUMIFS($J$2:$J$3564,$A$2:$A$3564,"&gt;"&amp;E2505,$A$2:$A$3564,"&lt;="&amp;A2505)</f>
        <v>0</v>
      </c>
      <c r="L2505" s="2">
        <f t="shared" si="309"/>
        <v>0</v>
      </c>
      <c r="M2505" s="2">
        <f t="shared" si="310"/>
        <v>1</v>
      </c>
      <c r="N2505">
        <f t="shared" si="311"/>
        <v>1.5037877364540502</v>
      </c>
    </row>
    <row r="2506" spans="1:14" x14ac:dyDescent="0.3">
      <c r="A2506" s="1">
        <v>42332</v>
      </c>
      <c r="B2506">
        <v>15</v>
      </c>
      <c r="D2506">
        <f t="shared" si="312"/>
        <v>2</v>
      </c>
      <c r="E2506" s="1">
        <f t="shared" si="313"/>
        <v>42325</v>
      </c>
      <c r="F2506" s="1">
        <f t="shared" si="314"/>
        <v>42324</v>
      </c>
      <c r="G2506" s="1">
        <f t="shared" si="315"/>
        <v>42323</v>
      </c>
      <c r="H2506" s="1">
        <f t="shared" si="316"/>
        <v>42322</v>
      </c>
      <c r="I2506" s="2">
        <f>IF(SUMIFS($B$2:$B$3564,$A$2:$A$3564,"="&amp;E2506)=0,IF(SUMIFS($B$2:$B$3564,$A$2:$A$3564,"="&amp;F2506)=0,IF(SUMIFS($B$2:$B$3564,$A$2:$A$3564,"="&amp;G2506)=0,SUMIFS($B$2:$B$3564,$A$2:$A$3564,"="&amp;H2506),SUMIFS($B$2:$B$3564,$A$2:$A$3564,"="&amp;G2506)),SUMIFS($B$2:$B$3564,$A$2:$A$3564,"="&amp;F2506)),SUMIFS($B$2:$B$3564,$A$2:$A$3564,"="&amp;E2506))</f>
        <v>14.78</v>
      </c>
      <c r="K2506" s="2">
        <f>SUMIFS($J$2:$J$3564,$A$2:$A$3564,"&gt;"&amp;E2506,$A$2:$A$3564,"&lt;="&amp;A2506)</f>
        <v>0</v>
      </c>
      <c r="L2506" s="2">
        <f t="shared" ref="L2506:L2569" si="317">IF(K2506&lt;&gt;0,LOOKUP(K2506,C2500:C2506,B2500:B2506),0)</f>
        <v>0</v>
      </c>
      <c r="M2506" s="2">
        <f t="shared" ref="M2506:M2569" si="318">IF(K2506&lt;&gt;0,L2506/K2506,1)</f>
        <v>1</v>
      </c>
      <c r="N2506">
        <f t="shared" ref="N2506:N2569" si="319">LN(B2506*M2506/I2506)*100</f>
        <v>1.4775285582154458</v>
      </c>
    </row>
    <row r="2507" spans="1:14" x14ac:dyDescent="0.3">
      <c r="A2507" s="1">
        <v>42333</v>
      </c>
      <c r="B2507">
        <v>14.91</v>
      </c>
      <c r="D2507">
        <f t="shared" si="312"/>
        <v>3</v>
      </c>
      <c r="E2507" s="1">
        <f t="shared" si="313"/>
        <v>42326</v>
      </c>
      <c r="F2507" s="1">
        <f t="shared" si="314"/>
        <v>42325</v>
      </c>
      <c r="G2507" s="1">
        <f t="shared" si="315"/>
        <v>42324</v>
      </c>
      <c r="H2507" s="1">
        <f t="shared" si="316"/>
        <v>42323</v>
      </c>
      <c r="I2507" s="2">
        <f>IF(SUMIFS($B$2:$B$3564,$A$2:$A$3564,"="&amp;E2507)=0,IF(SUMIFS($B$2:$B$3564,$A$2:$A$3564,"="&amp;F2507)=0,IF(SUMIFS($B$2:$B$3564,$A$2:$A$3564,"="&amp;G2507)=0,SUMIFS($B$2:$B$3564,$A$2:$A$3564,"="&amp;H2507),SUMIFS($B$2:$B$3564,$A$2:$A$3564,"="&amp;G2507)),SUMIFS($B$2:$B$3564,$A$2:$A$3564,"="&amp;F2507)),SUMIFS($B$2:$B$3564,$A$2:$A$3564,"="&amp;E2507))</f>
        <v>14.47</v>
      </c>
      <c r="K2507" s="2">
        <f>SUMIFS($J$2:$J$3564,$A$2:$A$3564,"&gt;"&amp;E2507,$A$2:$A$3564,"&lt;="&amp;A2507)</f>
        <v>0</v>
      </c>
      <c r="L2507" s="2">
        <f t="shared" si="317"/>
        <v>0</v>
      </c>
      <c r="M2507" s="2">
        <f t="shared" si="318"/>
        <v>1</v>
      </c>
      <c r="N2507">
        <f t="shared" si="319"/>
        <v>2.9954588133254476</v>
      </c>
    </row>
    <row r="2508" spans="1:14" x14ac:dyDescent="0.3">
      <c r="A2508" s="1">
        <v>42335</v>
      </c>
      <c r="B2508">
        <v>14.97</v>
      </c>
      <c r="D2508">
        <f t="shared" si="312"/>
        <v>5</v>
      </c>
      <c r="E2508" s="1">
        <f t="shared" si="313"/>
        <v>42328</v>
      </c>
      <c r="F2508" s="1">
        <f t="shared" si="314"/>
        <v>42327</v>
      </c>
      <c r="G2508" s="1">
        <f t="shared" si="315"/>
        <v>42326</v>
      </c>
      <c r="H2508" s="1">
        <f t="shared" si="316"/>
        <v>42325</v>
      </c>
      <c r="I2508" s="2">
        <f>IF(SUMIFS($B$2:$B$3564,$A$2:$A$3564,"="&amp;E2508)=0,IF(SUMIFS($B$2:$B$3564,$A$2:$A$3564,"="&amp;F2508)=0,IF(SUMIFS($B$2:$B$3564,$A$2:$A$3564,"="&amp;G2508)=0,SUMIFS($B$2:$B$3564,$A$2:$A$3564,"="&amp;H2508),SUMIFS($B$2:$B$3564,$A$2:$A$3564,"="&amp;G2508)),SUMIFS($B$2:$B$3564,$A$2:$A$3564,"="&amp;F2508)),SUMIFS($B$2:$B$3564,$A$2:$A$3564,"="&amp;E2508))</f>
        <v>15.3</v>
      </c>
      <c r="K2508" s="2">
        <f>SUMIFS($J$2:$J$3564,$A$2:$A$3564,"&gt;"&amp;E2508,$A$2:$A$3564,"&lt;="&amp;A2508)</f>
        <v>0</v>
      </c>
      <c r="L2508" s="2">
        <f t="shared" si="317"/>
        <v>0</v>
      </c>
      <c r="M2508" s="2">
        <f t="shared" si="318"/>
        <v>1</v>
      </c>
      <c r="N2508">
        <f t="shared" si="319"/>
        <v>-2.1804629966852827</v>
      </c>
    </row>
    <row r="2509" spans="1:14" x14ac:dyDescent="0.3">
      <c r="A2509" s="1">
        <v>42338</v>
      </c>
      <c r="B2509">
        <v>14.93</v>
      </c>
      <c r="D2509">
        <f t="shared" si="312"/>
        <v>1</v>
      </c>
      <c r="E2509" s="1">
        <f t="shared" si="313"/>
        <v>42331</v>
      </c>
      <c r="F2509" s="1">
        <f t="shared" si="314"/>
        <v>42330</v>
      </c>
      <c r="G2509" s="1">
        <f t="shared" si="315"/>
        <v>42329</v>
      </c>
      <c r="H2509" s="1">
        <f t="shared" si="316"/>
        <v>42328</v>
      </c>
      <c r="I2509" s="2">
        <f>IF(SUMIFS($B$2:$B$3564,$A$2:$A$3564,"="&amp;E2509)=0,IF(SUMIFS($B$2:$B$3564,$A$2:$A$3564,"="&amp;F2509)=0,IF(SUMIFS($B$2:$B$3564,$A$2:$A$3564,"="&amp;G2509)=0,SUMIFS($B$2:$B$3564,$A$2:$A$3564,"="&amp;H2509),SUMIFS($B$2:$B$3564,$A$2:$A$3564,"="&amp;G2509)),SUMIFS($B$2:$B$3564,$A$2:$A$3564,"="&amp;F2509)),SUMIFS($B$2:$B$3564,$A$2:$A$3564,"="&amp;E2509))</f>
        <v>15.41</v>
      </c>
      <c r="K2509" s="2">
        <f>SUMIFS($J$2:$J$3564,$A$2:$A$3564,"&gt;"&amp;E2509,$A$2:$A$3564,"&lt;="&amp;A2509)</f>
        <v>0</v>
      </c>
      <c r="L2509" s="2">
        <f t="shared" si="317"/>
        <v>0</v>
      </c>
      <c r="M2509" s="2">
        <f t="shared" si="318"/>
        <v>1</v>
      </c>
      <c r="N2509">
        <f t="shared" si="319"/>
        <v>-3.1644037780925385</v>
      </c>
    </row>
    <row r="2510" spans="1:14" x14ac:dyDescent="0.3">
      <c r="A2510" s="1">
        <v>42339</v>
      </c>
      <c r="B2510">
        <v>15.44</v>
      </c>
      <c r="D2510">
        <f t="shared" si="312"/>
        <v>2</v>
      </c>
      <c r="E2510" s="1">
        <f t="shared" si="313"/>
        <v>42332</v>
      </c>
      <c r="F2510" s="1">
        <f t="shared" si="314"/>
        <v>42331</v>
      </c>
      <c r="G2510" s="1">
        <f t="shared" si="315"/>
        <v>42330</v>
      </c>
      <c r="H2510" s="1">
        <f t="shared" si="316"/>
        <v>42329</v>
      </c>
      <c r="I2510" s="2">
        <f>IF(SUMIFS($B$2:$B$3564,$A$2:$A$3564,"="&amp;E2510)=0,IF(SUMIFS($B$2:$B$3564,$A$2:$A$3564,"="&amp;F2510)=0,IF(SUMIFS($B$2:$B$3564,$A$2:$A$3564,"="&amp;G2510)=0,SUMIFS($B$2:$B$3564,$A$2:$A$3564,"="&amp;H2510),SUMIFS($B$2:$B$3564,$A$2:$A$3564,"="&amp;G2510)),SUMIFS($B$2:$B$3564,$A$2:$A$3564,"="&amp;F2510)),SUMIFS($B$2:$B$3564,$A$2:$A$3564,"="&amp;E2510))</f>
        <v>15</v>
      </c>
      <c r="K2510" s="2">
        <f>SUMIFS($J$2:$J$3564,$A$2:$A$3564,"&gt;"&amp;E2510,$A$2:$A$3564,"&lt;="&amp;A2510)</f>
        <v>0</v>
      </c>
      <c r="L2510" s="2">
        <f t="shared" si="317"/>
        <v>0</v>
      </c>
      <c r="M2510" s="2">
        <f t="shared" si="318"/>
        <v>1</v>
      </c>
      <c r="N2510">
        <f t="shared" si="319"/>
        <v>2.8911343494419928</v>
      </c>
    </row>
    <row r="2511" spans="1:14" x14ac:dyDescent="0.3">
      <c r="A2511" s="1">
        <v>42340</v>
      </c>
      <c r="B2511">
        <v>15.34</v>
      </c>
      <c r="D2511">
        <f t="shared" si="312"/>
        <v>3</v>
      </c>
      <c r="E2511" s="1">
        <f t="shared" si="313"/>
        <v>42333</v>
      </c>
      <c r="F2511" s="1">
        <f t="shared" si="314"/>
        <v>42332</v>
      </c>
      <c r="G2511" s="1">
        <f t="shared" si="315"/>
        <v>42331</v>
      </c>
      <c r="H2511" s="1">
        <f t="shared" si="316"/>
        <v>42330</v>
      </c>
      <c r="I2511" s="2">
        <f>IF(SUMIFS($B$2:$B$3564,$A$2:$A$3564,"="&amp;E2511)=0,IF(SUMIFS($B$2:$B$3564,$A$2:$A$3564,"="&amp;F2511)=0,IF(SUMIFS($B$2:$B$3564,$A$2:$A$3564,"="&amp;G2511)=0,SUMIFS($B$2:$B$3564,$A$2:$A$3564,"="&amp;H2511),SUMIFS($B$2:$B$3564,$A$2:$A$3564,"="&amp;G2511)),SUMIFS($B$2:$B$3564,$A$2:$A$3564,"="&amp;F2511)),SUMIFS($B$2:$B$3564,$A$2:$A$3564,"="&amp;E2511))</f>
        <v>14.91</v>
      </c>
      <c r="K2511" s="2">
        <f>SUMIFS($J$2:$J$3564,$A$2:$A$3564,"&gt;"&amp;E2511,$A$2:$A$3564,"&lt;="&amp;A2511)</f>
        <v>0</v>
      </c>
      <c r="L2511" s="2">
        <f t="shared" si="317"/>
        <v>0</v>
      </c>
      <c r="M2511" s="2">
        <f t="shared" si="318"/>
        <v>1</v>
      </c>
      <c r="N2511">
        <f t="shared" si="319"/>
        <v>2.8431667162463081</v>
      </c>
    </row>
    <row r="2512" spans="1:14" x14ac:dyDescent="0.3">
      <c r="A2512" s="1">
        <v>42341</v>
      </c>
      <c r="B2512">
        <v>15.58</v>
      </c>
      <c r="D2512">
        <f t="shared" si="312"/>
        <v>4</v>
      </c>
      <c r="E2512" s="1">
        <f t="shared" si="313"/>
        <v>42334</v>
      </c>
      <c r="F2512" s="1">
        <f t="shared" si="314"/>
        <v>42333</v>
      </c>
      <c r="G2512" s="1">
        <f t="shared" si="315"/>
        <v>42332</v>
      </c>
      <c r="H2512" s="1">
        <f t="shared" si="316"/>
        <v>42331</v>
      </c>
      <c r="I2512" s="2">
        <f>IF(SUMIFS($B$2:$B$3564,$A$2:$A$3564,"="&amp;E2512)=0,IF(SUMIFS($B$2:$B$3564,$A$2:$A$3564,"="&amp;F2512)=0,IF(SUMIFS($B$2:$B$3564,$A$2:$A$3564,"="&amp;G2512)=0,SUMIFS($B$2:$B$3564,$A$2:$A$3564,"="&amp;H2512),SUMIFS($B$2:$B$3564,$A$2:$A$3564,"="&amp;G2512)),SUMIFS($B$2:$B$3564,$A$2:$A$3564,"="&amp;F2512)),SUMIFS($B$2:$B$3564,$A$2:$A$3564,"="&amp;E2512))</f>
        <v>14.91</v>
      </c>
      <c r="K2512" s="2">
        <f>SUMIFS($J$2:$J$3564,$A$2:$A$3564,"&gt;"&amp;E2512,$A$2:$A$3564,"&lt;="&amp;A2512)</f>
        <v>0</v>
      </c>
      <c r="L2512" s="2">
        <f t="shared" si="317"/>
        <v>0</v>
      </c>
      <c r="M2512" s="2">
        <f t="shared" si="318"/>
        <v>1</v>
      </c>
      <c r="N2512">
        <f t="shared" si="319"/>
        <v>4.395591166595505</v>
      </c>
    </row>
    <row r="2513" spans="1:14" x14ac:dyDescent="0.3">
      <c r="A2513" s="1">
        <v>42342</v>
      </c>
      <c r="B2513">
        <v>15.48</v>
      </c>
      <c r="D2513">
        <f t="shared" si="312"/>
        <v>5</v>
      </c>
      <c r="E2513" s="1">
        <f t="shared" si="313"/>
        <v>42335</v>
      </c>
      <c r="F2513" s="1">
        <f t="shared" si="314"/>
        <v>42334</v>
      </c>
      <c r="G2513" s="1">
        <f t="shared" si="315"/>
        <v>42333</v>
      </c>
      <c r="H2513" s="1">
        <f t="shared" si="316"/>
        <v>42332</v>
      </c>
      <c r="I2513" s="2">
        <f>IF(SUMIFS($B$2:$B$3564,$A$2:$A$3564,"="&amp;E2513)=0,IF(SUMIFS($B$2:$B$3564,$A$2:$A$3564,"="&amp;F2513)=0,IF(SUMIFS($B$2:$B$3564,$A$2:$A$3564,"="&amp;G2513)=0,SUMIFS($B$2:$B$3564,$A$2:$A$3564,"="&amp;H2513),SUMIFS($B$2:$B$3564,$A$2:$A$3564,"="&amp;G2513)),SUMIFS($B$2:$B$3564,$A$2:$A$3564,"="&amp;F2513)),SUMIFS($B$2:$B$3564,$A$2:$A$3564,"="&amp;E2513))</f>
        <v>14.97</v>
      </c>
      <c r="K2513" s="2">
        <f>SUMIFS($J$2:$J$3564,$A$2:$A$3564,"&gt;"&amp;E2513,$A$2:$A$3564,"&lt;="&amp;A2513)</f>
        <v>0</v>
      </c>
      <c r="L2513" s="2">
        <f t="shared" si="317"/>
        <v>0</v>
      </c>
      <c r="M2513" s="2">
        <f t="shared" si="318"/>
        <v>1</v>
      </c>
      <c r="N2513">
        <f t="shared" si="319"/>
        <v>3.3500669730043993</v>
      </c>
    </row>
    <row r="2514" spans="1:14" x14ac:dyDescent="0.3">
      <c r="A2514" s="1">
        <v>42345</v>
      </c>
      <c r="B2514">
        <v>15.3</v>
      </c>
      <c r="D2514">
        <f t="shared" si="312"/>
        <v>1</v>
      </c>
      <c r="E2514" s="1">
        <f t="shared" si="313"/>
        <v>42338</v>
      </c>
      <c r="F2514" s="1">
        <f t="shared" si="314"/>
        <v>42337</v>
      </c>
      <c r="G2514" s="1">
        <f t="shared" si="315"/>
        <v>42336</v>
      </c>
      <c r="H2514" s="1">
        <f t="shared" si="316"/>
        <v>42335</v>
      </c>
      <c r="I2514" s="2">
        <f>IF(SUMIFS($B$2:$B$3564,$A$2:$A$3564,"="&amp;E2514)=0,IF(SUMIFS($B$2:$B$3564,$A$2:$A$3564,"="&amp;F2514)=0,IF(SUMIFS($B$2:$B$3564,$A$2:$A$3564,"="&amp;G2514)=0,SUMIFS($B$2:$B$3564,$A$2:$A$3564,"="&amp;H2514),SUMIFS($B$2:$B$3564,$A$2:$A$3564,"="&amp;G2514)),SUMIFS($B$2:$B$3564,$A$2:$A$3564,"="&amp;F2514)),SUMIFS($B$2:$B$3564,$A$2:$A$3564,"="&amp;E2514))</f>
        <v>14.93</v>
      </c>
      <c r="K2514" s="2">
        <f>SUMIFS($J$2:$J$3564,$A$2:$A$3564,"&gt;"&amp;E2514,$A$2:$A$3564,"&lt;="&amp;A2514)</f>
        <v>0</v>
      </c>
      <c r="L2514" s="2">
        <f t="shared" si="317"/>
        <v>0</v>
      </c>
      <c r="M2514" s="2">
        <f t="shared" si="318"/>
        <v>1</v>
      </c>
      <c r="N2514">
        <f t="shared" si="319"/>
        <v>2.4480216847290932</v>
      </c>
    </row>
    <row r="2515" spans="1:14" x14ac:dyDescent="0.3">
      <c r="A2515" s="1">
        <v>42346</v>
      </c>
      <c r="B2515">
        <v>15</v>
      </c>
      <c r="D2515">
        <f t="shared" si="312"/>
        <v>2</v>
      </c>
      <c r="E2515" s="1">
        <f t="shared" si="313"/>
        <v>42339</v>
      </c>
      <c r="F2515" s="1">
        <f t="shared" si="314"/>
        <v>42338</v>
      </c>
      <c r="G2515" s="1">
        <f t="shared" si="315"/>
        <v>42337</v>
      </c>
      <c r="H2515" s="1">
        <f t="shared" si="316"/>
        <v>42336</v>
      </c>
      <c r="I2515" s="2">
        <f>IF(SUMIFS($B$2:$B$3564,$A$2:$A$3564,"="&amp;E2515)=0,IF(SUMIFS($B$2:$B$3564,$A$2:$A$3564,"="&amp;F2515)=0,IF(SUMIFS($B$2:$B$3564,$A$2:$A$3564,"="&amp;G2515)=0,SUMIFS($B$2:$B$3564,$A$2:$A$3564,"="&amp;H2515),SUMIFS($B$2:$B$3564,$A$2:$A$3564,"="&amp;G2515)),SUMIFS($B$2:$B$3564,$A$2:$A$3564,"="&amp;F2515)),SUMIFS($B$2:$B$3564,$A$2:$A$3564,"="&amp;E2515))</f>
        <v>15.44</v>
      </c>
      <c r="K2515" s="2">
        <f>SUMIFS($J$2:$J$3564,$A$2:$A$3564,"&gt;"&amp;E2515,$A$2:$A$3564,"&lt;="&amp;A2515)</f>
        <v>0</v>
      </c>
      <c r="L2515" s="2">
        <f t="shared" si="317"/>
        <v>0</v>
      </c>
      <c r="M2515" s="2">
        <f t="shared" si="318"/>
        <v>1</v>
      </c>
      <c r="N2515">
        <f t="shared" si="319"/>
        <v>-2.8911343494420034</v>
      </c>
    </row>
    <row r="2516" spans="1:14" x14ac:dyDescent="0.3">
      <c r="A2516" s="1">
        <v>42347</v>
      </c>
      <c r="B2516">
        <v>15.09</v>
      </c>
      <c r="D2516">
        <f t="shared" si="312"/>
        <v>3</v>
      </c>
      <c r="E2516" s="1">
        <f t="shared" si="313"/>
        <v>42340</v>
      </c>
      <c r="F2516" s="1">
        <f t="shared" si="314"/>
        <v>42339</v>
      </c>
      <c r="G2516" s="1">
        <f t="shared" si="315"/>
        <v>42338</v>
      </c>
      <c r="H2516" s="1">
        <f t="shared" si="316"/>
        <v>42337</v>
      </c>
      <c r="I2516" s="2">
        <f>IF(SUMIFS($B$2:$B$3564,$A$2:$A$3564,"="&amp;E2516)=0,IF(SUMIFS($B$2:$B$3564,$A$2:$A$3564,"="&amp;F2516)=0,IF(SUMIFS($B$2:$B$3564,$A$2:$A$3564,"="&amp;G2516)=0,SUMIFS($B$2:$B$3564,$A$2:$A$3564,"="&amp;H2516),SUMIFS($B$2:$B$3564,$A$2:$A$3564,"="&amp;G2516)),SUMIFS($B$2:$B$3564,$A$2:$A$3564,"="&amp;F2516)),SUMIFS($B$2:$B$3564,$A$2:$A$3564,"="&amp;E2516))</f>
        <v>15.34</v>
      </c>
      <c r="K2516" s="2">
        <f>SUMIFS($J$2:$J$3564,$A$2:$A$3564,"&gt;"&amp;E2516,$A$2:$A$3564,"&lt;="&amp;A2516)</f>
        <v>0</v>
      </c>
      <c r="L2516" s="2">
        <f t="shared" si="317"/>
        <v>0</v>
      </c>
      <c r="M2516" s="2">
        <f t="shared" si="318"/>
        <v>1</v>
      </c>
      <c r="N2516">
        <f t="shared" si="319"/>
        <v>-1.6431523159352626</v>
      </c>
    </row>
    <row r="2517" spans="1:14" x14ac:dyDescent="0.3">
      <c r="A2517" s="1">
        <v>42348</v>
      </c>
      <c r="B2517">
        <v>14.55</v>
      </c>
      <c r="D2517">
        <f t="shared" si="312"/>
        <v>4</v>
      </c>
      <c r="E2517" s="1">
        <f t="shared" si="313"/>
        <v>42341</v>
      </c>
      <c r="F2517" s="1">
        <f t="shared" si="314"/>
        <v>42340</v>
      </c>
      <c r="G2517" s="1">
        <f t="shared" si="315"/>
        <v>42339</v>
      </c>
      <c r="H2517" s="1">
        <f t="shared" si="316"/>
        <v>42338</v>
      </c>
      <c r="I2517" s="2">
        <f>IF(SUMIFS($B$2:$B$3564,$A$2:$A$3564,"="&amp;E2517)=0,IF(SUMIFS($B$2:$B$3564,$A$2:$A$3564,"="&amp;F2517)=0,IF(SUMIFS($B$2:$B$3564,$A$2:$A$3564,"="&amp;G2517)=0,SUMIFS($B$2:$B$3564,$A$2:$A$3564,"="&amp;H2517),SUMIFS($B$2:$B$3564,$A$2:$A$3564,"="&amp;G2517)),SUMIFS($B$2:$B$3564,$A$2:$A$3564,"="&amp;F2517)),SUMIFS($B$2:$B$3564,$A$2:$A$3564,"="&amp;E2517))</f>
        <v>15.58</v>
      </c>
      <c r="K2517" s="2">
        <f>SUMIFS($J$2:$J$3564,$A$2:$A$3564,"&gt;"&amp;E2517,$A$2:$A$3564,"&lt;="&amp;A2517)</f>
        <v>0</v>
      </c>
      <c r="L2517" s="2">
        <f t="shared" si="317"/>
        <v>0</v>
      </c>
      <c r="M2517" s="2">
        <f t="shared" si="318"/>
        <v>1</v>
      </c>
      <c r="N2517">
        <f t="shared" si="319"/>
        <v>-6.8397046825100603</v>
      </c>
    </row>
    <row r="2518" spans="1:14" x14ac:dyDescent="0.3">
      <c r="A2518" s="1">
        <v>42349</v>
      </c>
      <c r="B2518">
        <v>14.58</v>
      </c>
      <c r="D2518">
        <f t="shared" si="312"/>
        <v>5</v>
      </c>
      <c r="E2518" s="1">
        <f t="shared" si="313"/>
        <v>42342</v>
      </c>
      <c r="F2518" s="1">
        <f t="shared" si="314"/>
        <v>42341</v>
      </c>
      <c r="G2518" s="1">
        <f t="shared" si="315"/>
        <v>42340</v>
      </c>
      <c r="H2518" s="1">
        <f t="shared" si="316"/>
        <v>42339</v>
      </c>
      <c r="I2518" s="2">
        <f>IF(SUMIFS($B$2:$B$3564,$A$2:$A$3564,"="&amp;E2518)=0,IF(SUMIFS($B$2:$B$3564,$A$2:$A$3564,"="&amp;F2518)=0,IF(SUMIFS($B$2:$B$3564,$A$2:$A$3564,"="&amp;G2518)=0,SUMIFS($B$2:$B$3564,$A$2:$A$3564,"="&amp;H2518),SUMIFS($B$2:$B$3564,$A$2:$A$3564,"="&amp;G2518)),SUMIFS($B$2:$B$3564,$A$2:$A$3564,"="&amp;F2518)),SUMIFS($B$2:$B$3564,$A$2:$A$3564,"="&amp;E2518))</f>
        <v>15.48</v>
      </c>
      <c r="K2518" s="2">
        <f>SUMIFS($J$2:$J$3564,$A$2:$A$3564,"&gt;"&amp;E2518,$A$2:$A$3564,"&lt;="&amp;A2518)</f>
        <v>0</v>
      </c>
      <c r="L2518" s="2">
        <f t="shared" si="317"/>
        <v>0</v>
      </c>
      <c r="M2518" s="2">
        <f t="shared" si="318"/>
        <v>1</v>
      </c>
      <c r="N2518">
        <f t="shared" si="319"/>
        <v>-5.9898141581068955</v>
      </c>
    </row>
    <row r="2519" spans="1:14" x14ac:dyDescent="0.3">
      <c r="A2519" s="1">
        <v>42352</v>
      </c>
      <c r="B2519">
        <v>14.51</v>
      </c>
      <c r="D2519">
        <f t="shared" si="312"/>
        <v>1</v>
      </c>
      <c r="E2519" s="1">
        <f t="shared" si="313"/>
        <v>42345</v>
      </c>
      <c r="F2519" s="1">
        <f t="shared" si="314"/>
        <v>42344</v>
      </c>
      <c r="G2519" s="1">
        <f t="shared" si="315"/>
        <v>42343</v>
      </c>
      <c r="H2519" s="1">
        <f t="shared" si="316"/>
        <v>42342</v>
      </c>
      <c r="I2519" s="2">
        <f>IF(SUMIFS($B$2:$B$3564,$A$2:$A$3564,"="&amp;E2519)=0,IF(SUMIFS($B$2:$B$3564,$A$2:$A$3564,"="&amp;F2519)=0,IF(SUMIFS($B$2:$B$3564,$A$2:$A$3564,"="&amp;G2519)=0,SUMIFS($B$2:$B$3564,$A$2:$A$3564,"="&amp;H2519),SUMIFS($B$2:$B$3564,$A$2:$A$3564,"="&amp;G2519)),SUMIFS($B$2:$B$3564,$A$2:$A$3564,"="&amp;F2519)),SUMIFS($B$2:$B$3564,$A$2:$A$3564,"="&amp;E2519))</f>
        <v>15.3</v>
      </c>
      <c r="K2519" s="2">
        <f>SUMIFS($J$2:$J$3564,$A$2:$A$3564,"&gt;"&amp;E2519,$A$2:$A$3564,"&lt;="&amp;A2519)</f>
        <v>0</v>
      </c>
      <c r="L2519" s="2">
        <f t="shared" si="317"/>
        <v>0</v>
      </c>
      <c r="M2519" s="2">
        <f t="shared" si="318"/>
        <v>1</v>
      </c>
      <c r="N2519">
        <f t="shared" si="319"/>
        <v>-5.3014761502293339</v>
      </c>
    </row>
    <row r="2520" spans="1:14" x14ac:dyDescent="0.3">
      <c r="A2520" s="1">
        <v>42353</v>
      </c>
      <c r="B2520">
        <v>14.59</v>
      </c>
      <c r="D2520">
        <f t="shared" si="312"/>
        <v>2</v>
      </c>
      <c r="E2520" s="1">
        <f t="shared" si="313"/>
        <v>42346</v>
      </c>
      <c r="F2520" s="1">
        <f t="shared" si="314"/>
        <v>42345</v>
      </c>
      <c r="G2520" s="1">
        <f t="shared" si="315"/>
        <v>42344</v>
      </c>
      <c r="H2520" s="1">
        <f t="shared" si="316"/>
        <v>42343</v>
      </c>
      <c r="I2520" s="2">
        <f>IF(SUMIFS($B$2:$B$3564,$A$2:$A$3564,"="&amp;E2520)=0,IF(SUMIFS($B$2:$B$3564,$A$2:$A$3564,"="&amp;F2520)=0,IF(SUMIFS($B$2:$B$3564,$A$2:$A$3564,"="&amp;G2520)=0,SUMIFS($B$2:$B$3564,$A$2:$A$3564,"="&amp;H2520),SUMIFS($B$2:$B$3564,$A$2:$A$3564,"="&amp;G2520)),SUMIFS($B$2:$B$3564,$A$2:$A$3564,"="&amp;F2520)),SUMIFS($B$2:$B$3564,$A$2:$A$3564,"="&amp;E2520))</f>
        <v>15</v>
      </c>
      <c r="K2520" s="2">
        <f>SUMIFS($J$2:$J$3564,$A$2:$A$3564,"&gt;"&amp;E2520,$A$2:$A$3564,"&lt;="&amp;A2520)</f>
        <v>0</v>
      </c>
      <c r="L2520" s="2">
        <f t="shared" si="317"/>
        <v>0</v>
      </c>
      <c r="M2520" s="2">
        <f t="shared" si="318"/>
        <v>1</v>
      </c>
      <c r="N2520">
        <f t="shared" si="319"/>
        <v>-2.7713838567515774</v>
      </c>
    </row>
    <row r="2521" spans="1:14" x14ac:dyDescent="0.3">
      <c r="A2521" s="1">
        <v>42354</v>
      </c>
      <c r="B2521">
        <v>14.59</v>
      </c>
      <c r="D2521">
        <f t="shared" si="312"/>
        <v>3</v>
      </c>
      <c r="E2521" s="1">
        <f t="shared" si="313"/>
        <v>42347</v>
      </c>
      <c r="F2521" s="1">
        <f t="shared" si="314"/>
        <v>42346</v>
      </c>
      <c r="G2521" s="1">
        <f t="shared" si="315"/>
        <v>42345</v>
      </c>
      <c r="H2521" s="1">
        <f t="shared" si="316"/>
        <v>42344</v>
      </c>
      <c r="I2521" s="2">
        <f>IF(SUMIFS($B$2:$B$3564,$A$2:$A$3564,"="&amp;E2521)=0,IF(SUMIFS($B$2:$B$3564,$A$2:$A$3564,"="&amp;F2521)=0,IF(SUMIFS($B$2:$B$3564,$A$2:$A$3564,"="&amp;G2521)=0,SUMIFS($B$2:$B$3564,$A$2:$A$3564,"="&amp;H2521),SUMIFS($B$2:$B$3564,$A$2:$A$3564,"="&amp;G2521)),SUMIFS($B$2:$B$3564,$A$2:$A$3564,"="&amp;F2521)),SUMIFS($B$2:$B$3564,$A$2:$A$3564,"="&amp;E2521))</f>
        <v>15.09</v>
      </c>
      <c r="K2521" s="2">
        <f>SUMIFS($J$2:$J$3564,$A$2:$A$3564,"&gt;"&amp;E2521,$A$2:$A$3564,"&lt;="&amp;A2521)</f>
        <v>0</v>
      </c>
      <c r="L2521" s="2">
        <f t="shared" si="317"/>
        <v>0</v>
      </c>
      <c r="M2521" s="2">
        <f t="shared" si="318"/>
        <v>1</v>
      </c>
      <c r="N2521">
        <f t="shared" si="319"/>
        <v>-3.369591024506323</v>
      </c>
    </row>
    <row r="2522" spans="1:14" x14ac:dyDescent="0.3">
      <c r="A2522" s="1">
        <v>42355</v>
      </c>
      <c r="B2522">
        <v>14.7</v>
      </c>
      <c r="D2522">
        <f t="shared" si="312"/>
        <v>4</v>
      </c>
      <c r="E2522" s="1">
        <f t="shared" si="313"/>
        <v>42348</v>
      </c>
      <c r="F2522" s="1">
        <f t="shared" si="314"/>
        <v>42347</v>
      </c>
      <c r="G2522" s="1">
        <f t="shared" si="315"/>
        <v>42346</v>
      </c>
      <c r="H2522" s="1">
        <f t="shared" si="316"/>
        <v>42345</v>
      </c>
      <c r="I2522" s="2">
        <f>IF(SUMIFS($B$2:$B$3564,$A$2:$A$3564,"="&amp;E2522)=0,IF(SUMIFS($B$2:$B$3564,$A$2:$A$3564,"="&amp;F2522)=0,IF(SUMIFS($B$2:$B$3564,$A$2:$A$3564,"="&amp;G2522)=0,SUMIFS($B$2:$B$3564,$A$2:$A$3564,"="&amp;H2522),SUMIFS($B$2:$B$3564,$A$2:$A$3564,"="&amp;G2522)),SUMIFS($B$2:$B$3564,$A$2:$A$3564,"="&amp;F2522)),SUMIFS($B$2:$B$3564,$A$2:$A$3564,"="&amp;E2522))</f>
        <v>14.55</v>
      </c>
      <c r="K2522" s="2">
        <f>SUMIFS($J$2:$J$3564,$A$2:$A$3564,"&gt;"&amp;E2522,$A$2:$A$3564,"&lt;="&amp;A2522)</f>
        <v>0</v>
      </c>
      <c r="L2522" s="2">
        <f t="shared" si="317"/>
        <v>0</v>
      </c>
      <c r="M2522" s="2">
        <f t="shared" si="318"/>
        <v>1</v>
      </c>
      <c r="N2522">
        <f t="shared" si="319"/>
        <v>1.0256500167189062</v>
      </c>
    </row>
    <row r="2523" spans="1:14" x14ac:dyDescent="0.3">
      <c r="A2523" s="1">
        <v>42356</v>
      </c>
      <c r="B2523">
        <v>15.1</v>
      </c>
      <c r="D2523">
        <f t="shared" si="312"/>
        <v>5</v>
      </c>
      <c r="E2523" s="1">
        <f t="shared" si="313"/>
        <v>42349</v>
      </c>
      <c r="F2523" s="1">
        <f t="shared" si="314"/>
        <v>42348</v>
      </c>
      <c r="G2523" s="1">
        <f t="shared" si="315"/>
        <v>42347</v>
      </c>
      <c r="H2523" s="1">
        <f t="shared" si="316"/>
        <v>42346</v>
      </c>
      <c r="I2523" s="2">
        <f>IF(SUMIFS($B$2:$B$3564,$A$2:$A$3564,"="&amp;E2523)=0,IF(SUMIFS($B$2:$B$3564,$A$2:$A$3564,"="&amp;F2523)=0,IF(SUMIFS($B$2:$B$3564,$A$2:$A$3564,"="&amp;G2523)=0,SUMIFS($B$2:$B$3564,$A$2:$A$3564,"="&amp;H2523),SUMIFS($B$2:$B$3564,$A$2:$A$3564,"="&amp;G2523)),SUMIFS($B$2:$B$3564,$A$2:$A$3564,"="&amp;F2523)),SUMIFS($B$2:$B$3564,$A$2:$A$3564,"="&amp;E2523))</f>
        <v>14.58</v>
      </c>
      <c r="K2523" s="2">
        <f>SUMIFS($J$2:$J$3564,$A$2:$A$3564,"&gt;"&amp;E2523,$A$2:$A$3564,"&lt;="&amp;A2523)</f>
        <v>0</v>
      </c>
      <c r="L2523" s="2">
        <f t="shared" si="317"/>
        <v>0</v>
      </c>
      <c r="M2523" s="2">
        <f t="shared" si="318"/>
        <v>1</v>
      </c>
      <c r="N2523">
        <f t="shared" si="319"/>
        <v>3.5044017240366543</v>
      </c>
    </row>
    <row r="2524" spans="1:14" x14ac:dyDescent="0.3">
      <c r="A2524" s="1">
        <v>42359</v>
      </c>
      <c r="B2524">
        <v>14.97</v>
      </c>
      <c r="D2524">
        <f t="shared" si="312"/>
        <v>1</v>
      </c>
      <c r="E2524" s="1">
        <f t="shared" si="313"/>
        <v>42352</v>
      </c>
      <c r="F2524" s="1">
        <f t="shared" si="314"/>
        <v>42351</v>
      </c>
      <c r="G2524" s="1">
        <f t="shared" si="315"/>
        <v>42350</v>
      </c>
      <c r="H2524" s="1">
        <f t="shared" si="316"/>
        <v>42349</v>
      </c>
      <c r="I2524" s="2">
        <f>IF(SUMIFS($B$2:$B$3564,$A$2:$A$3564,"="&amp;E2524)=0,IF(SUMIFS($B$2:$B$3564,$A$2:$A$3564,"="&amp;F2524)=0,IF(SUMIFS($B$2:$B$3564,$A$2:$A$3564,"="&amp;G2524)=0,SUMIFS($B$2:$B$3564,$A$2:$A$3564,"="&amp;H2524),SUMIFS($B$2:$B$3564,$A$2:$A$3564,"="&amp;G2524)),SUMIFS($B$2:$B$3564,$A$2:$A$3564,"="&amp;F2524)),SUMIFS($B$2:$B$3564,$A$2:$A$3564,"="&amp;E2524))</f>
        <v>14.51</v>
      </c>
      <c r="K2524" s="2">
        <f>SUMIFS($J$2:$J$3564,$A$2:$A$3564,"&gt;"&amp;E2524,$A$2:$A$3564,"&lt;="&amp;A2524)</f>
        <v>0</v>
      </c>
      <c r="L2524" s="2">
        <f t="shared" si="317"/>
        <v>0</v>
      </c>
      <c r="M2524" s="2">
        <f t="shared" si="318"/>
        <v>1</v>
      </c>
      <c r="N2524">
        <f t="shared" si="319"/>
        <v>3.1210131535440508</v>
      </c>
    </row>
    <row r="2525" spans="1:14" x14ac:dyDescent="0.3">
      <c r="A2525" s="1">
        <v>42360</v>
      </c>
      <c r="B2525">
        <v>15.04</v>
      </c>
      <c r="D2525">
        <f t="shared" si="312"/>
        <v>2</v>
      </c>
      <c r="E2525" s="1">
        <f t="shared" si="313"/>
        <v>42353</v>
      </c>
      <c r="F2525" s="1">
        <f t="shared" si="314"/>
        <v>42352</v>
      </c>
      <c r="G2525" s="1">
        <f t="shared" si="315"/>
        <v>42351</v>
      </c>
      <c r="H2525" s="1">
        <f t="shared" si="316"/>
        <v>42350</v>
      </c>
      <c r="I2525" s="2">
        <f>IF(SUMIFS($B$2:$B$3564,$A$2:$A$3564,"="&amp;E2525)=0,IF(SUMIFS($B$2:$B$3564,$A$2:$A$3564,"="&amp;F2525)=0,IF(SUMIFS($B$2:$B$3564,$A$2:$A$3564,"="&amp;G2525)=0,SUMIFS($B$2:$B$3564,$A$2:$A$3564,"="&amp;H2525),SUMIFS($B$2:$B$3564,$A$2:$A$3564,"="&amp;G2525)),SUMIFS($B$2:$B$3564,$A$2:$A$3564,"="&amp;F2525)),SUMIFS($B$2:$B$3564,$A$2:$A$3564,"="&amp;E2525))</f>
        <v>14.59</v>
      </c>
      <c r="K2525" s="2">
        <f>SUMIFS($J$2:$J$3564,$A$2:$A$3564,"&gt;"&amp;E2525,$A$2:$A$3564,"&lt;="&amp;A2525)</f>
        <v>0</v>
      </c>
      <c r="L2525" s="2">
        <f t="shared" si="317"/>
        <v>0</v>
      </c>
      <c r="M2525" s="2">
        <f t="shared" si="318"/>
        <v>1</v>
      </c>
      <c r="N2525">
        <f t="shared" si="319"/>
        <v>3.0376955986999468</v>
      </c>
    </row>
    <row r="2526" spans="1:14" x14ac:dyDescent="0.3">
      <c r="A2526" s="1">
        <v>42361</v>
      </c>
      <c r="B2526">
        <v>15.15</v>
      </c>
      <c r="D2526">
        <f t="shared" si="312"/>
        <v>3</v>
      </c>
      <c r="E2526" s="1">
        <f t="shared" si="313"/>
        <v>42354</v>
      </c>
      <c r="F2526" s="1">
        <f t="shared" si="314"/>
        <v>42353</v>
      </c>
      <c r="G2526" s="1">
        <f t="shared" si="315"/>
        <v>42352</v>
      </c>
      <c r="H2526" s="1">
        <f t="shared" si="316"/>
        <v>42351</v>
      </c>
      <c r="I2526" s="2">
        <f>IF(SUMIFS($B$2:$B$3564,$A$2:$A$3564,"="&amp;E2526)=0,IF(SUMIFS($B$2:$B$3564,$A$2:$A$3564,"="&amp;F2526)=0,IF(SUMIFS($B$2:$B$3564,$A$2:$A$3564,"="&amp;G2526)=0,SUMIFS($B$2:$B$3564,$A$2:$A$3564,"="&amp;H2526),SUMIFS($B$2:$B$3564,$A$2:$A$3564,"="&amp;G2526)),SUMIFS($B$2:$B$3564,$A$2:$A$3564,"="&amp;F2526)),SUMIFS($B$2:$B$3564,$A$2:$A$3564,"="&amp;E2526))</f>
        <v>14.59</v>
      </c>
      <c r="K2526" s="2">
        <f>SUMIFS($J$2:$J$3564,$A$2:$A$3564,"&gt;"&amp;E2526,$A$2:$A$3564,"&lt;="&amp;A2526)</f>
        <v>0</v>
      </c>
      <c r="L2526" s="2">
        <f t="shared" si="317"/>
        <v>0</v>
      </c>
      <c r="M2526" s="2">
        <f t="shared" si="318"/>
        <v>1</v>
      </c>
      <c r="N2526">
        <f t="shared" si="319"/>
        <v>3.7664169420683997</v>
      </c>
    </row>
    <row r="2527" spans="1:14" x14ac:dyDescent="0.3">
      <c r="A2527" s="1">
        <v>42362</v>
      </c>
      <c r="B2527">
        <v>15.06</v>
      </c>
      <c r="D2527">
        <f t="shared" si="312"/>
        <v>4</v>
      </c>
      <c r="E2527" s="1">
        <f t="shared" si="313"/>
        <v>42355</v>
      </c>
      <c r="F2527" s="1">
        <f t="shared" si="314"/>
        <v>42354</v>
      </c>
      <c r="G2527" s="1">
        <f t="shared" si="315"/>
        <v>42353</v>
      </c>
      <c r="H2527" s="1">
        <f t="shared" si="316"/>
        <v>42352</v>
      </c>
      <c r="I2527" s="2">
        <f>IF(SUMIFS($B$2:$B$3564,$A$2:$A$3564,"="&amp;E2527)=0,IF(SUMIFS($B$2:$B$3564,$A$2:$A$3564,"="&amp;F2527)=0,IF(SUMIFS($B$2:$B$3564,$A$2:$A$3564,"="&amp;G2527)=0,SUMIFS($B$2:$B$3564,$A$2:$A$3564,"="&amp;H2527),SUMIFS($B$2:$B$3564,$A$2:$A$3564,"="&amp;G2527)),SUMIFS($B$2:$B$3564,$A$2:$A$3564,"="&amp;F2527)),SUMIFS($B$2:$B$3564,$A$2:$A$3564,"="&amp;E2527))</f>
        <v>14.7</v>
      </c>
      <c r="K2527" s="2">
        <f>SUMIFS($J$2:$J$3564,$A$2:$A$3564,"&gt;"&amp;E2527,$A$2:$A$3564,"&lt;="&amp;A2527)</f>
        <v>0</v>
      </c>
      <c r="L2527" s="2">
        <f t="shared" si="317"/>
        <v>0</v>
      </c>
      <c r="M2527" s="2">
        <f t="shared" si="318"/>
        <v>1</v>
      </c>
      <c r="N2527">
        <f t="shared" si="319"/>
        <v>2.4194728587056971</v>
      </c>
    </row>
    <row r="2528" spans="1:14" x14ac:dyDescent="0.3">
      <c r="A2528" s="1">
        <v>42366</v>
      </c>
      <c r="B2528">
        <v>14.76</v>
      </c>
      <c r="D2528">
        <f t="shared" si="312"/>
        <v>1</v>
      </c>
      <c r="E2528" s="1">
        <f t="shared" si="313"/>
        <v>42359</v>
      </c>
      <c r="F2528" s="1">
        <f t="shared" si="314"/>
        <v>42358</v>
      </c>
      <c r="G2528" s="1">
        <f t="shared" si="315"/>
        <v>42357</v>
      </c>
      <c r="H2528" s="1">
        <f t="shared" si="316"/>
        <v>42356</v>
      </c>
      <c r="I2528" s="2">
        <f>IF(SUMIFS($B$2:$B$3564,$A$2:$A$3564,"="&amp;E2528)=0,IF(SUMIFS($B$2:$B$3564,$A$2:$A$3564,"="&amp;F2528)=0,IF(SUMIFS($B$2:$B$3564,$A$2:$A$3564,"="&amp;G2528)=0,SUMIFS($B$2:$B$3564,$A$2:$A$3564,"="&amp;H2528),SUMIFS($B$2:$B$3564,$A$2:$A$3564,"="&amp;G2528)),SUMIFS($B$2:$B$3564,$A$2:$A$3564,"="&amp;F2528)),SUMIFS($B$2:$B$3564,$A$2:$A$3564,"="&amp;E2528))</f>
        <v>14.97</v>
      </c>
      <c r="K2528" s="2">
        <f>SUMIFS($J$2:$J$3564,$A$2:$A$3564,"&gt;"&amp;E2528,$A$2:$A$3564,"&lt;="&amp;A2528)</f>
        <v>0</v>
      </c>
      <c r="L2528" s="2">
        <f t="shared" si="317"/>
        <v>0</v>
      </c>
      <c r="M2528" s="2">
        <f t="shared" si="318"/>
        <v>1</v>
      </c>
      <c r="N2528">
        <f t="shared" si="319"/>
        <v>-1.4127379259210566</v>
      </c>
    </row>
    <row r="2529" spans="1:14" x14ac:dyDescent="0.3">
      <c r="A2529" s="1">
        <v>42367</v>
      </c>
      <c r="B2529">
        <v>14.78</v>
      </c>
      <c r="D2529">
        <f t="shared" si="312"/>
        <v>2</v>
      </c>
      <c r="E2529" s="1">
        <f t="shared" si="313"/>
        <v>42360</v>
      </c>
      <c r="F2529" s="1">
        <f t="shared" si="314"/>
        <v>42359</v>
      </c>
      <c r="G2529" s="1">
        <f t="shared" si="315"/>
        <v>42358</v>
      </c>
      <c r="H2529" s="1">
        <f t="shared" si="316"/>
        <v>42357</v>
      </c>
      <c r="I2529" s="2">
        <f>IF(SUMIFS($B$2:$B$3564,$A$2:$A$3564,"="&amp;E2529)=0,IF(SUMIFS($B$2:$B$3564,$A$2:$A$3564,"="&amp;F2529)=0,IF(SUMIFS($B$2:$B$3564,$A$2:$A$3564,"="&amp;G2529)=0,SUMIFS($B$2:$B$3564,$A$2:$A$3564,"="&amp;H2529),SUMIFS($B$2:$B$3564,$A$2:$A$3564,"="&amp;G2529)),SUMIFS($B$2:$B$3564,$A$2:$A$3564,"="&amp;F2529)),SUMIFS($B$2:$B$3564,$A$2:$A$3564,"="&amp;E2529))</f>
        <v>15.04</v>
      </c>
      <c r="K2529" s="2">
        <f>SUMIFS($J$2:$J$3564,$A$2:$A$3564,"&gt;"&amp;E2529,$A$2:$A$3564,"&lt;="&amp;A2529)</f>
        <v>0</v>
      </c>
      <c r="L2529" s="2">
        <f t="shared" si="317"/>
        <v>0</v>
      </c>
      <c r="M2529" s="2">
        <f t="shared" si="318"/>
        <v>1</v>
      </c>
      <c r="N2529">
        <f t="shared" si="319"/>
        <v>-1.7438403001638025</v>
      </c>
    </row>
    <row r="2530" spans="1:14" x14ac:dyDescent="0.3">
      <c r="A2530" s="1">
        <v>42368</v>
      </c>
      <c r="B2530">
        <v>15.15</v>
      </c>
      <c r="D2530">
        <f t="shared" si="312"/>
        <v>3</v>
      </c>
      <c r="E2530" s="1">
        <f t="shared" si="313"/>
        <v>42361</v>
      </c>
      <c r="F2530" s="1">
        <f t="shared" si="314"/>
        <v>42360</v>
      </c>
      <c r="G2530" s="1">
        <f t="shared" si="315"/>
        <v>42359</v>
      </c>
      <c r="H2530" s="1">
        <f t="shared" si="316"/>
        <v>42358</v>
      </c>
      <c r="I2530" s="2">
        <f>IF(SUMIFS($B$2:$B$3564,$A$2:$A$3564,"="&amp;E2530)=0,IF(SUMIFS($B$2:$B$3564,$A$2:$A$3564,"="&amp;F2530)=0,IF(SUMIFS($B$2:$B$3564,$A$2:$A$3564,"="&amp;G2530)=0,SUMIFS($B$2:$B$3564,$A$2:$A$3564,"="&amp;H2530),SUMIFS($B$2:$B$3564,$A$2:$A$3564,"="&amp;G2530)),SUMIFS($B$2:$B$3564,$A$2:$A$3564,"="&amp;F2530)),SUMIFS($B$2:$B$3564,$A$2:$A$3564,"="&amp;E2530))</f>
        <v>15.15</v>
      </c>
      <c r="K2530" s="2">
        <f>SUMIFS($J$2:$J$3564,$A$2:$A$3564,"&gt;"&amp;E2530,$A$2:$A$3564,"&lt;="&amp;A2530)</f>
        <v>0</v>
      </c>
      <c r="L2530" s="2">
        <f t="shared" si="317"/>
        <v>0</v>
      </c>
      <c r="M2530" s="2">
        <f t="shared" si="318"/>
        <v>1</v>
      </c>
      <c r="N2530">
        <f t="shared" si="319"/>
        <v>0</v>
      </c>
    </row>
    <row r="2531" spans="1:14" x14ac:dyDescent="0.3">
      <c r="A2531" s="1">
        <v>42369</v>
      </c>
      <c r="B2531">
        <v>15.24</v>
      </c>
      <c r="D2531">
        <f t="shared" si="312"/>
        <v>4</v>
      </c>
      <c r="E2531" s="1">
        <f t="shared" si="313"/>
        <v>42362</v>
      </c>
      <c r="F2531" s="1">
        <f t="shared" si="314"/>
        <v>42361</v>
      </c>
      <c r="G2531" s="1">
        <f t="shared" si="315"/>
        <v>42360</v>
      </c>
      <c r="H2531" s="1">
        <f t="shared" si="316"/>
        <v>42359</v>
      </c>
      <c r="I2531" s="2">
        <f>IF(SUMIFS($B$2:$B$3564,$A$2:$A$3564,"="&amp;E2531)=0,IF(SUMIFS($B$2:$B$3564,$A$2:$A$3564,"="&amp;F2531)=0,IF(SUMIFS($B$2:$B$3564,$A$2:$A$3564,"="&amp;G2531)=0,SUMIFS($B$2:$B$3564,$A$2:$A$3564,"="&amp;H2531),SUMIFS($B$2:$B$3564,$A$2:$A$3564,"="&amp;G2531)),SUMIFS($B$2:$B$3564,$A$2:$A$3564,"="&amp;F2531)),SUMIFS($B$2:$B$3564,$A$2:$A$3564,"="&amp;E2531))</f>
        <v>15.06</v>
      </c>
      <c r="K2531" s="2">
        <f>SUMIFS($J$2:$J$3564,$A$2:$A$3564,"&gt;"&amp;E2531,$A$2:$A$3564,"&lt;="&amp;A2531)</f>
        <v>0</v>
      </c>
      <c r="L2531" s="2">
        <f t="shared" si="317"/>
        <v>0</v>
      </c>
      <c r="M2531" s="2">
        <f t="shared" si="318"/>
        <v>1</v>
      </c>
      <c r="N2531">
        <f t="shared" si="319"/>
        <v>1.1881327886752686</v>
      </c>
    </row>
    <row r="2532" spans="1:14" x14ac:dyDescent="0.3">
      <c r="A2532" s="1">
        <v>42373</v>
      </c>
      <c r="B2532">
        <v>14.97</v>
      </c>
      <c r="D2532">
        <f t="shared" si="312"/>
        <v>1</v>
      </c>
      <c r="E2532" s="1">
        <f t="shared" si="313"/>
        <v>42366</v>
      </c>
      <c r="F2532" s="1">
        <f t="shared" si="314"/>
        <v>42365</v>
      </c>
      <c r="G2532" s="1">
        <f t="shared" si="315"/>
        <v>42364</v>
      </c>
      <c r="H2532" s="1">
        <f t="shared" si="316"/>
        <v>42363</v>
      </c>
      <c r="I2532" s="2">
        <f>IF(SUMIFS($B$2:$B$3564,$A$2:$A$3564,"="&amp;E2532)=0,IF(SUMIFS($B$2:$B$3564,$A$2:$A$3564,"="&amp;F2532)=0,IF(SUMIFS($B$2:$B$3564,$A$2:$A$3564,"="&amp;G2532)=0,SUMIFS($B$2:$B$3564,$A$2:$A$3564,"="&amp;H2532),SUMIFS($B$2:$B$3564,$A$2:$A$3564,"="&amp;G2532)),SUMIFS($B$2:$B$3564,$A$2:$A$3564,"="&amp;F2532)),SUMIFS($B$2:$B$3564,$A$2:$A$3564,"="&amp;E2532))</f>
        <v>14.76</v>
      </c>
      <c r="K2532" s="2">
        <f>SUMIFS($J$2:$J$3564,$A$2:$A$3564,"&gt;"&amp;E2532,$A$2:$A$3564,"&lt;="&amp;A2532)</f>
        <v>0</v>
      </c>
      <c r="L2532" s="2">
        <f t="shared" si="317"/>
        <v>0</v>
      </c>
      <c r="M2532" s="2">
        <f t="shared" si="318"/>
        <v>1</v>
      </c>
      <c r="N2532">
        <f t="shared" si="319"/>
        <v>1.4127379259210708</v>
      </c>
    </row>
    <row r="2533" spans="1:14" x14ac:dyDescent="0.3">
      <c r="A2533" s="1">
        <v>42374</v>
      </c>
      <c r="B2533">
        <v>14.57</v>
      </c>
      <c r="D2533">
        <f t="shared" si="312"/>
        <v>2</v>
      </c>
      <c r="E2533" s="1">
        <f t="shared" si="313"/>
        <v>42367</v>
      </c>
      <c r="F2533" s="1">
        <f t="shared" si="314"/>
        <v>42366</v>
      </c>
      <c r="G2533" s="1">
        <f t="shared" si="315"/>
        <v>42365</v>
      </c>
      <c r="H2533" s="1">
        <f t="shared" si="316"/>
        <v>42364</v>
      </c>
      <c r="I2533" s="2">
        <f>IF(SUMIFS($B$2:$B$3564,$A$2:$A$3564,"="&amp;E2533)=0,IF(SUMIFS($B$2:$B$3564,$A$2:$A$3564,"="&amp;F2533)=0,IF(SUMIFS($B$2:$B$3564,$A$2:$A$3564,"="&amp;G2533)=0,SUMIFS($B$2:$B$3564,$A$2:$A$3564,"="&amp;H2533),SUMIFS($B$2:$B$3564,$A$2:$A$3564,"="&amp;G2533)),SUMIFS($B$2:$B$3564,$A$2:$A$3564,"="&amp;F2533)),SUMIFS($B$2:$B$3564,$A$2:$A$3564,"="&amp;E2533))</f>
        <v>14.78</v>
      </c>
      <c r="K2533" s="2">
        <f>SUMIFS($J$2:$J$3564,$A$2:$A$3564,"&gt;"&amp;E2533,$A$2:$A$3564,"&lt;="&amp;A2533)</f>
        <v>0</v>
      </c>
      <c r="L2533" s="2">
        <f t="shared" si="317"/>
        <v>0</v>
      </c>
      <c r="M2533" s="2">
        <f t="shared" si="318"/>
        <v>1</v>
      </c>
      <c r="N2533">
        <f t="shared" si="319"/>
        <v>-1.4310295312942205</v>
      </c>
    </row>
    <row r="2534" spans="1:14" x14ac:dyDescent="0.3">
      <c r="A2534" s="1">
        <v>42375</v>
      </c>
      <c r="B2534">
        <v>14.42</v>
      </c>
      <c r="D2534">
        <f t="shared" si="312"/>
        <v>3</v>
      </c>
      <c r="E2534" s="1">
        <f t="shared" si="313"/>
        <v>42368</v>
      </c>
      <c r="F2534" s="1">
        <f t="shared" si="314"/>
        <v>42367</v>
      </c>
      <c r="G2534" s="1">
        <f t="shared" si="315"/>
        <v>42366</v>
      </c>
      <c r="H2534" s="1">
        <f t="shared" si="316"/>
        <v>42365</v>
      </c>
      <c r="I2534" s="2">
        <f>IF(SUMIFS($B$2:$B$3564,$A$2:$A$3564,"="&amp;E2534)=0,IF(SUMIFS($B$2:$B$3564,$A$2:$A$3564,"="&amp;F2534)=0,IF(SUMIFS($B$2:$B$3564,$A$2:$A$3564,"="&amp;G2534)=0,SUMIFS($B$2:$B$3564,$A$2:$A$3564,"="&amp;H2534),SUMIFS($B$2:$B$3564,$A$2:$A$3564,"="&amp;G2534)),SUMIFS($B$2:$B$3564,$A$2:$A$3564,"="&amp;F2534)),SUMIFS($B$2:$B$3564,$A$2:$A$3564,"="&amp;E2534))</f>
        <v>15.15</v>
      </c>
      <c r="K2534" s="2">
        <f>SUMIFS($J$2:$J$3564,$A$2:$A$3564,"&gt;"&amp;E2534,$A$2:$A$3564,"&lt;="&amp;A2534)</f>
        <v>0</v>
      </c>
      <c r="L2534" s="2">
        <f t="shared" si="317"/>
        <v>0</v>
      </c>
      <c r="M2534" s="2">
        <f t="shared" si="318"/>
        <v>1</v>
      </c>
      <c r="N2534">
        <f t="shared" si="319"/>
        <v>-4.9384400098575139</v>
      </c>
    </row>
    <row r="2535" spans="1:14" x14ac:dyDescent="0.3">
      <c r="A2535" s="1">
        <v>42376</v>
      </c>
      <c r="B2535">
        <v>14.75</v>
      </c>
      <c r="D2535">
        <f t="shared" si="312"/>
        <v>4</v>
      </c>
      <c r="E2535" s="1">
        <f t="shared" si="313"/>
        <v>42369</v>
      </c>
      <c r="F2535" s="1">
        <f t="shared" si="314"/>
        <v>42368</v>
      </c>
      <c r="G2535" s="1">
        <f t="shared" si="315"/>
        <v>42367</v>
      </c>
      <c r="H2535" s="1">
        <f t="shared" si="316"/>
        <v>42366</v>
      </c>
      <c r="I2535" s="2">
        <f>IF(SUMIFS($B$2:$B$3564,$A$2:$A$3564,"="&amp;E2535)=0,IF(SUMIFS($B$2:$B$3564,$A$2:$A$3564,"="&amp;F2535)=0,IF(SUMIFS($B$2:$B$3564,$A$2:$A$3564,"="&amp;G2535)=0,SUMIFS($B$2:$B$3564,$A$2:$A$3564,"="&amp;H2535),SUMIFS($B$2:$B$3564,$A$2:$A$3564,"="&amp;G2535)),SUMIFS($B$2:$B$3564,$A$2:$A$3564,"="&amp;F2535)),SUMIFS($B$2:$B$3564,$A$2:$A$3564,"="&amp;E2535))</f>
        <v>15.24</v>
      </c>
      <c r="K2535" s="2">
        <f>SUMIFS($J$2:$J$3564,$A$2:$A$3564,"&gt;"&amp;E2535,$A$2:$A$3564,"&lt;="&amp;A2535)</f>
        <v>0</v>
      </c>
      <c r="L2535" s="2">
        <f t="shared" si="317"/>
        <v>0</v>
      </c>
      <c r="M2535" s="2">
        <f t="shared" si="318"/>
        <v>1</v>
      </c>
      <c r="N2535">
        <f t="shared" si="319"/>
        <v>-3.2680467472671402</v>
      </c>
    </row>
    <row r="2536" spans="1:14" x14ac:dyDescent="0.3">
      <c r="A2536" s="1">
        <v>42377</v>
      </c>
      <c r="B2536">
        <v>14.46</v>
      </c>
      <c r="D2536">
        <f t="shared" si="312"/>
        <v>5</v>
      </c>
      <c r="E2536" s="1">
        <f t="shared" si="313"/>
        <v>42370</v>
      </c>
      <c r="F2536" s="1">
        <f t="shared" si="314"/>
        <v>42369</v>
      </c>
      <c r="G2536" s="1">
        <f t="shared" si="315"/>
        <v>42368</v>
      </c>
      <c r="H2536" s="1">
        <f t="shared" si="316"/>
        <v>42367</v>
      </c>
      <c r="I2536" s="2">
        <f>IF(SUMIFS($B$2:$B$3564,$A$2:$A$3564,"="&amp;E2536)=0,IF(SUMIFS($B$2:$B$3564,$A$2:$A$3564,"="&amp;F2536)=0,IF(SUMIFS($B$2:$B$3564,$A$2:$A$3564,"="&amp;G2536)=0,SUMIFS($B$2:$B$3564,$A$2:$A$3564,"="&amp;H2536),SUMIFS($B$2:$B$3564,$A$2:$A$3564,"="&amp;G2536)),SUMIFS($B$2:$B$3564,$A$2:$A$3564,"="&amp;F2536)),SUMIFS($B$2:$B$3564,$A$2:$A$3564,"="&amp;E2536))</f>
        <v>15.24</v>
      </c>
      <c r="K2536" s="2">
        <f>SUMIFS($J$2:$J$3564,$A$2:$A$3564,"&gt;"&amp;E2536,$A$2:$A$3564,"&lt;="&amp;A2536)</f>
        <v>0</v>
      </c>
      <c r="L2536" s="2">
        <f t="shared" si="317"/>
        <v>0</v>
      </c>
      <c r="M2536" s="2">
        <f t="shared" si="318"/>
        <v>1</v>
      </c>
      <c r="N2536">
        <f t="shared" si="319"/>
        <v>-5.2537333527881493</v>
      </c>
    </row>
    <row r="2537" spans="1:14" x14ac:dyDescent="0.3">
      <c r="A2537" s="1">
        <v>42380</v>
      </c>
      <c r="B2537">
        <v>14.15</v>
      </c>
      <c r="D2537">
        <f t="shared" si="312"/>
        <v>1</v>
      </c>
      <c r="E2537" s="1">
        <f t="shared" si="313"/>
        <v>42373</v>
      </c>
      <c r="F2537" s="1">
        <f t="shared" si="314"/>
        <v>42372</v>
      </c>
      <c r="G2537" s="1">
        <f t="shared" si="315"/>
        <v>42371</v>
      </c>
      <c r="H2537" s="1">
        <f t="shared" si="316"/>
        <v>42370</v>
      </c>
      <c r="I2537" s="2">
        <f>IF(SUMIFS($B$2:$B$3564,$A$2:$A$3564,"="&amp;E2537)=0,IF(SUMIFS($B$2:$B$3564,$A$2:$A$3564,"="&amp;F2537)=0,IF(SUMIFS($B$2:$B$3564,$A$2:$A$3564,"="&amp;G2537)=0,SUMIFS($B$2:$B$3564,$A$2:$A$3564,"="&amp;H2537),SUMIFS($B$2:$B$3564,$A$2:$A$3564,"="&amp;G2537)),SUMIFS($B$2:$B$3564,$A$2:$A$3564,"="&amp;F2537)),SUMIFS($B$2:$B$3564,$A$2:$A$3564,"="&amp;E2537))</f>
        <v>14.97</v>
      </c>
      <c r="K2537" s="2">
        <f>SUMIFS($J$2:$J$3564,$A$2:$A$3564,"&gt;"&amp;E2537,$A$2:$A$3564,"&lt;="&amp;A2537)</f>
        <v>0</v>
      </c>
      <c r="L2537" s="2">
        <f t="shared" si="317"/>
        <v>0</v>
      </c>
      <c r="M2537" s="2">
        <f t="shared" si="318"/>
        <v>1</v>
      </c>
      <c r="N2537">
        <f t="shared" si="319"/>
        <v>-5.6333574342290342</v>
      </c>
    </row>
    <row r="2538" spans="1:14" x14ac:dyDescent="0.3">
      <c r="A2538" s="1">
        <v>42381</v>
      </c>
      <c r="B2538">
        <v>14.05</v>
      </c>
      <c r="D2538">
        <f t="shared" si="312"/>
        <v>2</v>
      </c>
      <c r="E2538" s="1">
        <f t="shared" si="313"/>
        <v>42374</v>
      </c>
      <c r="F2538" s="1">
        <f t="shared" si="314"/>
        <v>42373</v>
      </c>
      <c r="G2538" s="1">
        <f t="shared" si="315"/>
        <v>42372</v>
      </c>
      <c r="H2538" s="1">
        <f t="shared" si="316"/>
        <v>42371</v>
      </c>
      <c r="I2538" s="2">
        <f>IF(SUMIFS($B$2:$B$3564,$A$2:$A$3564,"="&amp;E2538)=0,IF(SUMIFS($B$2:$B$3564,$A$2:$A$3564,"="&amp;F2538)=0,IF(SUMIFS($B$2:$B$3564,$A$2:$A$3564,"="&amp;G2538)=0,SUMIFS($B$2:$B$3564,$A$2:$A$3564,"="&amp;H2538),SUMIFS($B$2:$B$3564,$A$2:$A$3564,"="&amp;G2538)),SUMIFS($B$2:$B$3564,$A$2:$A$3564,"="&amp;F2538)),SUMIFS($B$2:$B$3564,$A$2:$A$3564,"="&amp;E2538))</f>
        <v>14.57</v>
      </c>
      <c r="K2538" s="2">
        <f>SUMIFS($J$2:$J$3564,$A$2:$A$3564,"&gt;"&amp;E2538,$A$2:$A$3564,"&lt;="&amp;A2538)</f>
        <v>0</v>
      </c>
      <c r="L2538" s="2">
        <f t="shared" si="317"/>
        <v>0</v>
      </c>
      <c r="M2538" s="2">
        <f t="shared" si="318"/>
        <v>1</v>
      </c>
      <c r="N2538">
        <f t="shared" si="319"/>
        <v>-3.6342224427358696</v>
      </c>
    </row>
    <row r="2539" spans="1:14" x14ac:dyDescent="0.3">
      <c r="A2539" s="1">
        <v>42382</v>
      </c>
      <c r="B2539">
        <v>14.47</v>
      </c>
      <c r="D2539">
        <f t="shared" si="312"/>
        <v>3</v>
      </c>
      <c r="E2539" s="1">
        <f t="shared" si="313"/>
        <v>42375</v>
      </c>
      <c r="F2539" s="1">
        <f t="shared" si="314"/>
        <v>42374</v>
      </c>
      <c r="G2539" s="1">
        <f t="shared" si="315"/>
        <v>42373</v>
      </c>
      <c r="H2539" s="1">
        <f t="shared" si="316"/>
        <v>42372</v>
      </c>
      <c r="I2539" s="2">
        <f>IF(SUMIFS($B$2:$B$3564,$A$2:$A$3564,"="&amp;E2539)=0,IF(SUMIFS($B$2:$B$3564,$A$2:$A$3564,"="&amp;F2539)=0,IF(SUMIFS($B$2:$B$3564,$A$2:$A$3564,"="&amp;G2539)=0,SUMIFS($B$2:$B$3564,$A$2:$A$3564,"="&amp;H2539),SUMIFS($B$2:$B$3564,$A$2:$A$3564,"="&amp;G2539)),SUMIFS($B$2:$B$3564,$A$2:$A$3564,"="&amp;F2539)),SUMIFS($B$2:$B$3564,$A$2:$A$3564,"="&amp;E2539))</f>
        <v>14.42</v>
      </c>
      <c r="K2539" s="2">
        <f>SUMIFS($J$2:$J$3564,$A$2:$A$3564,"&gt;"&amp;E2539,$A$2:$A$3564,"&lt;="&amp;A2539)</f>
        <v>0</v>
      </c>
      <c r="L2539" s="2">
        <f t="shared" si="317"/>
        <v>0</v>
      </c>
      <c r="M2539" s="2">
        <f t="shared" si="318"/>
        <v>1</v>
      </c>
      <c r="N2539">
        <f t="shared" si="319"/>
        <v>0.34614087865894744</v>
      </c>
    </row>
    <row r="2540" spans="1:14" x14ac:dyDescent="0.3">
      <c r="A2540" s="1">
        <v>42383</v>
      </c>
      <c r="B2540">
        <v>14.88</v>
      </c>
      <c r="D2540">
        <f t="shared" si="312"/>
        <v>4</v>
      </c>
      <c r="E2540" s="1">
        <f t="shared" si="313"/>
        <v>42376</v>
      </c>
      <c r="F2540" s="1">
        <f t="shared" si="314"/>
        <v>42375</v>
      </c>
      <c r="G2540" s="1">
        <f t="shared" si="315"/>
        <v>42374</v>
      </c>
      <c r="H2540" s="1">
        <f t="shared" si="316"/>
        <v>42373</v>
      </c>
      <c r="I2540" s="2">
        <f>IF(SUMIFS($B$2:$B$3564,$A$2:$A$3564,"="&amp;E2540)=0,IF(SUMIFS($B$2:$B$3564,$A$2:$A$3564,"="&amp;F2540)=0,IF(SUMIFS($B$2:$B$3564,$A$2:$A$3564,"="&amp;G2540)=0,SUMIFS($B$2:$B$3564,$A$2:$A$3564,"="&amp;H2540),SUMIFS($B$2:$B$3564,$A$2:$A$3564,"="&amp;G2540)),SUMIFS($B$2:$B$3564,$A$2:$A$3564,"="&amp;F2540)),SUMIFS($B$2:$B$3564,$A$2:$A$3564,"="&amp;E2540))</f>
        <v>14.75</v>
      </c>
      <c r="K2540" s="2">
        <f>SUMIFS($J$2:$J$3564,$A$2:$A$3564,"&gt;"&amp;E2540,$A$2:$A$3564,"&lt;="&amp;A2540)</f>
        <v>0</v>
      </c>
      <c r="L2540" s="2">
        <f t="shared" si="317"/>
        <v>0</v>
      </c>
      <c r="M2540" s="2">
        <f t="shared" si="318"/>
        <v>1</v>
      </c>
      <c r="N2540">
        <f t="shared" si="319"/>
        <v>0.87749466191170566</v>
      </c>
    </row>
    <row r="2541" spans="1:14" x14ac:dyDescent="0.3">
      <c r="A2541" s="1">
        <v>42384</v>
      </c>
      <c r="B2541">
        <v>14.92</v>
      </c>
      <c r="D2541">
        <f t="shared" si="312"/>
        <v>5</v>
      </c>
      <c r="E2541" s="1">
        <f t="shared" si="313"/>
        <v>42377</v>
      </c>
      <c r="F2541" s="1">
        <f t="shared" si="314"/>
        <v>42376</v>
      </c>
      <c r="G2541" s="1">
        <f t="shared" si="315"/>
        <v>42375</v>
      </c>
      <c r="H2541" s="1">
        <f t="shared" si="316"/>
        <v>42374</v>
      </c>
      <c r="I2541" s="2">
        <f>IF(SUMIFS($B$2:$B$3564,$A$2:$A$3564,"="&amp;E2541)=0,IF(SUMIFS($B$2:$B$3564,$A$2:$A$3564,"="&amp;F2541)=0,IF(SUMIFS($B$2:$B$3564,$A$2:$A$3564,"="&amp;G2541)=0,SUMIFS($B$2:$B$3564,$A$2:$A$3564,"="&amp;H2541),SUMIFS($B$2:$B$3564,$A$2:$A$3564,"="&amp;G2541)),SUMIFS($B$2:$B$3564,$A$2:$A$3564,"="&amp;F2541)),SUMIFS($B$2:$B$3564,$A$2:$A$3564,"="&amp;E2541))</f>
        <v>14.46</v>
      </c>
      <c r="K2541" s="2">
        <f>SUMIFS($J$2:$J$3564,$A$2:$A$3564,"&gt;"&amp;E2541,$A$2:$A$3564,"&lt;="&amp;A2541)</f>
        <v>0</v>
      </c>
      <c r="L2541" s="2">
        <f t="shared" si="317"/>
        <v>0</v>
      </c>
      <c r="M2541" s="2">
        <f t="shared" si="318"/>
        <v>1</v>
      </c>
      <c r="N2541">
        <f t="shared" si="319"/>
        <v>3.1316378044996056</v>
      </c>
    </row>
    <row r="2542" spans="1:14" x14ac:dyDescent="0.3">
      <c r="A2542" s="1">
        <v>42388</v>
      </c>
      <c r="B2542">
        <v>14.75</v>
      </c>
      <c r="D2542">
        <f t="shared" si="312"/>
        <v>2</v>
      </c>
      <c r="E2542" s="1">
        <f t="shared" si="313"/>
        <v>42381</v>
      </c>
      <c r="F2542" s="1">
        <f t="shared" si="314"/>
        <v>42380</v>
      </c>
      <c r="G2542" s="1">
        <f t="shared" si="315"/>
        <v>42379</v>
      </c>
      <c r="H2542" s="1">
        <f t="shared" si="316"/>
        <v>42378</v>
      </c>
      <c r="I2542" s="2">
        <f>IF(SUMIFS($B$2:$B$3564,$A$2:$A$3564,"="&amp;E2542)=0,IF(SUMIFS($B$2:$B$3564,$A$2:$A$3564,"="&amp;F2542)=0,IF(SUMIFS($B$2:$B$3564,$A$2:$A$3564,"="&amp;G2542)=0,SUMIFS($B$2:$B$3564,$A$2:$A$3564,"="&amp;H2542),SUMIFS($B$2:$B$3564,$A$2:$A$3564,"="&amp;G2542)),SUMIFS($B$2:$B$3564,$A$2:$A$3564,"="&amp;F2542)),SUMIFS($B$2:$B$3564,$A$2:$A$3564,"="&amp;E2542))</f>
        <v>14.05</v>
      </c>
      <c r="K2542" s="2">
        <f>SUMIFS($J$2:$J$3564,$A$2:$A$3564,"&gt;"&amp;E2542,$A$2:$A$3564,"&lt;="&amp;A2542)</f>
        <v>0</v>
      </c>
      <c r="L2542" s="2">
        <f t="shared" si="317"/>
        <v>0</v>
      </c>
      <c r="M2542" s="2">
        <f t="shared" si="318"/>
        <v>1</v>
      </c>
      <c r="N2542">
        <f t="shared" si="319"/>
        <v>4.8620687006073906</v>
      </c>
    </row>
    <row r="2543" spans="1:14" x14ac:dyDescent="0.3">
      <c r="A2543" s="1">
        <v>42389</v>
      </c>
      <c r="B2543">
        <v>14.18</v>
      </c>
      <c r="D2543">
        <f t="shared" si="312"/>
        <v>3</v>
      </c>
      <c r="E2543" s="1">
        <f t="shared" si="313"/>
        <v>42382</v>
      </c>
      <c r="F2543" s="1">
        <f t="shared" si="314"/>
        <v>42381</v>
      </c>
      <c r="G2543" s="1">
        <f t="shared" si="315"/>
        <v>42380</v>
      </c>
      <c r="H2543" s="1">
        <f t="shared" si="316"/>
        <v>42379</v>
      </c>
      <c r="I2543" s="2">
        <f>IF(SUMIFS($B$2:$B$3564,$A$2:$A$3564,"="&amp;E2543)=0,IF(SUMIFS($B$2:$B$3564,$A$2:$A$3564,"="&amp;F2543)=0,IF(SUMIFS($B$2:$B$3564,$A$2:$A$3564,"="&amp;G2543)=0,SUMIFS($B$2:$B$3564,$A$2:$A$3564,"="&amp;H2543),SUMIFS($B$2:$B$3564,$A$2:$A$3564,"="&amp;G2543)),SUMIFS($B$2:$B$3564,$A$2:$A$3564,"="&amp;F2543)),SUMIFS($B$2:$B$3564,$A$2:$A$3564,"="&amp;E2543))</f>
        <v>14.47</v>
      </c>
      <c r="K2543" s="2">
        <f>SUMIFS($J$2:$J$3564,$A$2:$A$3564,"&gt;"&amp;E2543,$A$2:$A$3564,"&lt;="&amp;A2543)</f>
        <v>0</v>
      </c>
      <c r="L2543" s="2">
        <f t="shared" si="317"/>
        <v>0</v>
      </c>
      <c r="M2543" s="2">
        <f t="shared" si="318"/>
        <v>1</v>
      </c>
      <c r="N2543">
        <f t="shared" si="319"/>
        <v>-2.0245019539411166</v>
      </c>
    </row>
    <row r="2544" spans="1:14" x14ac:dyDescent="0.3">
      <c r="A2544" s="1">
        <v>42390</v>
      </c>
      <c r="B2544">
        <v>14.45</v>
      </c>
      <c r="D2544">
        <f t="shared" si="312"/>
        <v>4</v>
      </c>
      <c r="E2544" s="1">
        <f t="shared" si="313"/>
        <v>42383</v>
      </c>
      <c r="F2544" s="1">
        <f t="shared" si="314"/>
        <v>42382</v>
      </c>
      <c r="G2544" s="1">
        <f t="shared" si="315"/>
        <v>42381</v>
      </c>
      <c r="H2544" s="1">
        <f t="shared" si="316"/>
        <v>42380</v>
      </c>
      <c r="I2544" s="2">
        <f>IF(SUMIFS($B$2:$B$3564,$A$2:$A$3564,"="&amp;E2544)=0,IF(SUMIFS($B$2:$B$3564,$A$2:$A$3564,"="&amp;F2544)=0,IF(SUMIFS($B$2:$B$3564,$A$2:$A$3564,"="&amp;G2544)=0,SUMIFS($B$2:$B$3564,$A$2:$A$3564,"="&amp;H2544),SUMIFS($B$2:$B$3564,$A$2:$A$3564,"="&amp;G2544)),SUMIFS($B$2:$B$3564,$A$2:$A$3564,"="&amp;F2544)),SUMIFS($B$2:$B$3564,$A$2:$A$3564,"="&amp;E2544))</f>
        <v>14.88</v>
      </c>
      <c r="K2544" s="2">
        <f>SUMIFS($J$2:$J$3564,$A$2:$A$3564,"&gt;"&amp;E2544,$A$2:$A$3564,"&lt;="&amp;A2544)</f>
        <v>0</v>
      </c>
      <c r="L2544" s="2">
        <f t="shared" si="317"/>
        <v>0</v>
      </c>
      <c r="M2544" s="2">
        <f t="shared" si="318"/>
        <v>1</v>
      </c>
      <c r="N2544">
        <f t="shared" si="319"/>
        <v>-2.9323614846504786</v>
      </c>
    </row>
    <row r="2545" spans="1:14" x14ac:dyDescent="0.3">
      <c r="A2545" s="1">
        <v>42391</v>
      </c>
      <c r="B2545">
        <v>14.42</v>
      </c>
      <c r="D2545">
        <f t="shared" si="312"/>
        <v>5</v>
      </c>
      <c r="E2545" s="1">
        <f t="shared" si="313"/>
        <v>42384</v>
      </c>
      <c r="F2545" s="1">
        <f t="shared" si="314"/>
        <v>42383</v>
      </c>
      <c r="G2545" s="1">
        <f t="shared" si="315"/>
        <v>42382</v>
      </c>
      <c r="H2545" s="1">
        <f t="shared" si="316"/>
        <v>42381</v>
      </c>
      <c r="I2545" s="2">
        <f>IF(SUMIFS($B$2:$B$3564,$A$2:$A$3564,"="&amp;E2545)=0,IF(SUMIFS($B$2:$B$3564,$A$2:$A$3564,"="&amp;F2545)=0,IF(SUMIFS($B$2:$B$3564,$A$2:$A$3564,"="&amp;G2545)=0,SUMIFS($B$2:$B$3564,$A$2:$A$3564,"="&amp;H2545),SUMIFS($B$2:$B$3564,$A$2:$A$3564,"="&amp;G2545)),SUMIFS($B$2:$B$3564,$A$2:$A$3564,"="&amp;F2545)),SUMIFS($B$2:$B$3564,$A$2:$A$3564,"="&amp;E2545))</f>
        <v>14.92</v>
      </c>
      <c r="K2545" s="2">
        <f>SUMIFS($J$2:$J$3564,$A$2:$A$3564,"&gt;"&amp;E2545,$A$2:$A$3564,"&lt;="&amp;A2545)</f>
        <v>0</v>
      </c>
      <c r="L2545" s="2">
        <f t="shared" si="317"/>
        <v>0</v>
      </c>
      <c r="M2545" s="2">
        <f t="shared" si="318"/>
        <v>1</v>
      </c>
      <c r="N2545">
        <f t="shared" si="319"/>
        <v>-3.4086462918811797</v>
      </c>
    </row>
    <row r="2546" spans="1:14" x14ac:dyDescent="0.3">
      <c r="A2546" s="1">
        <v>42394</v>
      </c>
      <c r="B2546">
        <v>14.1</v>
      </c>
      <c r="D2546">
        <f t="shared" si="312"/>
        <v>1</v>
      </c>
      <c r="E2546" s="1">
        <f t="shared" si="313"/>
        <v>42387</v>
      </c>
      <c r="F2546" s="1">
        <f t="shared" si="314"/>
        <v>42386</v>
      </c>
      <c r="G2546" s="1">
        <f t="shared" si="315"/>
        <v>42385</v>
      </c>
      <c r="H2546" s="1">
        <f t="shared" si="316"/>
        <v>42384</v>
      </c>
      <c r="I2546" s="2">
        <f>IF(SUMIFS($B$2:$B$3564,$A$2:$A$3564,"="&amp;E2546)=0,IF(SUMIFS($B$2:$B$3564,$A$2:$A$3564,"="&amp;F2546)=0,IF(SUMIFS($B$2:$B$3564,$A$2:$A$3564,"="&amp;G2546)=0,SUMIFS($B$2:$B$3564,$A$2:$A$3564,"="&amp;H2546),SUMIFS($B$2:$B$3564,$A$2:$A$3564,"="&amp;G2546)),SUMIFS($B$2:$B$3564,$A$2:$A$3564,"="&amp;F2546)),SUMIFS($B$2:$B$3564,$A$2:$A$3564,"="&amp;E2546))</f>
        <v>14.92</v>
      </c>
      <c r="K2546" s="2">
        <f>SUMIFS($J$2:$J$3564,$A$2:$A$3564,"&gt;"&amp;E2546,$A$2:$A$3564,"&lt;="&amp;A2546)</f>
        <v>0</v>
      </c>
      <c r="L2546" s="2">
        <f t="shared" si="317"/>
        <v>0</v>
      </c>
      <c r="M2546" s="2">
        <f t="shared" si="318"/>
        <v>1</v>
      </c>
      <c r="N2546">
        <f t="shared" si="319"/>
        <v>-5.6527797391492243</v>
      </c>
    </row>
    <row r="2547" spans="1:14" x14ac:dyDescent="0.3">
      <c r="A2547" s="1">
        <v>42395</v>
      </c>
      <c r="B2547">
        <v>14.02</v>
      </c>
      <c r="D2547">
        <f t="shared" si="312"/>
        <v>2</v>
      </c>
      <c r="E2547" s="1">
        <f t="shared" si="313"/>
        <v>42388</v>
      </c>
      <c r="F2547" s="1">
        <f t="shared" si="314"/>
        <v>42387</v>
      </c>
      <c r="G2547" s="1">
        <f t="shared" si="315"/>
        <v>42386</v>
      </c>
      <c r="H2547" s="1">
        <f t="shared" si="316"/>
        <v>42385</v>
      </c>
      <c r="I2547" s="2">
        <f>IF(SUMIFS($B$2:$B$3564,$A$2:$A$3564,"="&amp;E2547)=0,IF(SUMIFS($B$2:$B$3564,$A$2:$A$3564,"="&amp;F2547)=0,IF(SUMIFS($B$2:$B$3564,$A$2:$A$3564,"="&amp;G2547)=0,SUMIFS($B$2:$B$3564,$A$2:$A$3564,"="&amp;H2547),SUMIFS($B$2:$B$3564,$A$2:$A$3564,"="&amp;G2547)),SUMIFS($B$2:$B$3564,$A$2:$A$3564,"="&amp;F2547)),SUMIFS($B$2:$B$3564,$A$2:$A$3564,"="&amp;E2547))</f>
        <v>14.75</v>
      </c>
      <c r="K2547" s="2">
        <f>SUMIFS($J$2:$J$3564,$A$2:$A$3564,"&gt;"&amp;E2547,$A$2:$A$3564,"&lt;="&amp;A2547)</f>
        <v>0</v>
      </c>
      <c r="L2547" s="2">
        <f t="shared" si="317"/>
        <v>0</v>
      </c>
      <c r="M2547" s="2">
        <f t="shared" si="318"/>
        <v>1</v>
      </c>
      <c r="N2547">
        <f t="shared" si="319"/>
        <v>-5.0758201179384796</v>
      </c>
    </row>
    <row r="2548" spans="1:14" x14ac:dyDescent="0.3">
      <c r="A2548" s="1">
        <v>42396</v>
      </c>
      <c r="B2548">
        <v>13.58</v>
      </c>
      <c r="D2548">
        <f t="shared" si="312"/>
        <v>3</v>
      </c>
      <c r="E2548" s="1">
        <f t="shared" si="313"/>
        <v>42389</v>
      </c>
      <c r="F2548" s="1">
        <f t="shared" si="314"/>
        <v>42388</v>
      </c>
      <c r="G2548" s="1">
        <f t="shared" si="315"/>
        <v>42387</v>
      </c>
      <c r="H2548" s="1">
        <f t="shared" si="316"/>
        <v>42386</v>
      </c>
      <c r="I2548" s="2">
        <f>IF(SUMIFS($B$2:$B$3564,$A$2:$A$3564,"="&amp;E2548)=0,IF(SUMIFS($B$2:$B$3564,$A$2:$A$3564,"="&amp;F2548)=0,IF(SUMIFS($B$2:$B$3564,$A$2:$A$3564,"="&amp;G2548)=0,SUMIFS($B$2:$B$3564,$A$2:$A$3564,"="&amp;H2548),SUMIFS($B$2:$B$3564,$A$2:$A$3564,"="&amp;G2548)),SUMIFS($B$2:$B$3564,$A$2:$A$3564,"="&amp;F2548)),SUMIFS($B$2:$B$3564,$A$2:$A$3564,"="&amp;E2548))</f>
        <v>14.18</v>
      </c>
      <c r="K2548" s="2">
        <f>SUMIFS($J$2:$J$3564,$A$2:$A$3564,"&gt;"&amp;E2548,$A$2:$A$3564,"&lt;="&amp;A2548)</f>
        <v>0</v>
      </c>
      <c r="L2548" s="2">
        <f t="shared" si="317"/>
        <v>0</v>
      </c>
      <c r="M2548" s="2">
        <f t="shared" si="318"/>
        <v>1</v>
      </c>
      <c r="N2548">
        <f t="shared" si="319"/>
        <v>-4.3234398973431301</v>
      </c>
    </row>
    <row r="2549" spans="1:14" x14ac:dyDescent="0.3">
      <c r="A2549" s="1">
        <v>42397</v>
      </c>
      <c r="B2549">
        <v>13.25</v>
      </c>
      <c r="D2549">
        <f t="shared" si="312"/>
        <v>4</v>
      </c>
      <c r="E2549" s="1">
        <f t="shared" si="313"/>
        <v>42390</v>
      </c>
      <c r="F2549" s="1">
        <f t="shared" si="314"/>
        <v>42389</v>
      </c>
      <c r="G2549" s="1">
        <f t="shared" si="315"/>
        <v>42388</v>
      </c>
      <c r="H2549" s="1">
        <f t="shared" si="316"/>
        <v>42387</v>
      </c>
      <c r="I2549" s="2">
        <f>IF(SUMIFS($B$2:$B$3564,$A$2:$A$3564,"="&amp;E2549)=0,IF(SUMIFS($B$2:$B$3564,$A$2:$A$3564,"="&amp;F2549)=0,IF(SUMIFS($B$2:$B$3564,$A$2:$A$3564,"="&amp;G2549)=0,SUMIFS($B$2:$B$3564,$A$2:$A$3564,"="&amp;H2549),SUMIFS($B$2:$B$3564,$A$2:$A$3564,"="&amp;G2549)),SUMIFS($B$2:$B$3564,$A$2:$A$3564,"="&amp;F2549)),SUMIFS($B$2:$B$3564,$A$2:$A$3564,"="&amp;E2549))</f>
        <v>14.45</v>
      </c>
      <c r="K2549" s="2">
        <f>SUMIFS($J$2:$J$3564,$A$2:$A$3564,"&gt;"&amp;E2549,$A$2:$A$3564,"&lt;="&amp;A2549)</f>
        <v>0</v>
      </c>
      <c r="L2549" s="2">
        <f t="shared" si="317"/>
        <v>0</v>
      </c>
      <c r="M2549" s="2">
        <f t="shared" si="318"/>
        <v>1</v>
      </c>
      <c r="N2549">
        <f t="shared" si="319"/>
        <v>-8.6696862126209897</v>
      </c>
    </row>
    <row r="2550" spans="1:14" x14ac:dyDescent="0.3">
      <c r="A2550" s="1">
        <v>42398</v>
      </c>
      <c r="B2550">
        <v>13.14</v>
      </c>
      <c r="D2550">
        <f t="shared" si="312"/>
        <v>5</v>
      </c>
      <c r="E2550" s="1">
        <f t="shared" si="313"/>
        <v>42391</v>
      </c>
      <c r="F2550" s="1">
        <f t="shared" si="314"/>
        <v>42390</v>
      </c>
      <c r="G2550" s="1">
        <f t="shared" si="315"/>
        <v>42389</v>
      </c>
      <c r="H2550" s="1">
        <f t="shared" si="316"/>
        <v>42388</v>
      </c>
      <c r="I2550" s="2">
        <f>IF(SUMIFS($B$2:$B$3564,$A$2:$A$3564,"="&amp;E2550)=0,IF(SUMIFS($B$2:$B$3564,$A$2:$A$3564,"="&amp;F2550)=0,IF(SUMIFS($B$2:$B$3564,$A$2:$A$3564,"="&amp;G2550)=0,SUMIFS($B$2:$B$3564,$A$2:$A$3564,"="&amp;H2550),SUMIFS($B$2:$B$3564,$A$2:$A$3564,"="&amp;G2550)),SUMIFS($B$2:$B$3564,$A$2:$A$3564,"="&amp;F2550)),SUMIFS($B$2:$B$3564,$A$2:$A$3564,"="&amp;E2550))</f>
        <v>14.42</v>
      </c>
      <c r="K2550" s="2">
        <f>SUMIFS($J$2:$J$3564,$A$2:$A$3564,"&gt;"&amp;E2550,$A$2:$A$3564,"&lt;="&amp;A2550)</f>
        <v>0</v>
      </c>
      <c r="L2550" s="2">
        <f t="shared" si="317"/>
        <v>0</v>
      </c>
      <c r="M2550" s="2">
        <f t="shared" si="318"/>
        <v>1</v>
      </c>
      <c r="N2550">
        <f t="shared" si="319"/>
        <v>-9.2955118800338514</v>
      </c>
    </row>
    <row r="2551" spans="1:14" x14ac:dyDescent="0.3">
      <c r="A2551" s="1">
        <v>42401</v>
      </c>
      <c r="B2551">
        <v>12.83</v>
      </c>
      <c r="D2551">
        <f t="shared" si="312"/>
        <v>1</v>
      </c>
      <c r="E2551" s="1">
        <f t="shared" si="313"/>
        <v>42394</v>
      </c>
      <c r="F2551" s="1">
        <f t="shared" si="314"/>
        <v>42393</v>
      </c>
      <c r="G2551" s="1">
        <f t="shared" si="315"/>
        <v>42392</v>
      </c>
      <c r="H2551" s="1">
        <f t="shared" si="316"/>
        <v>42391</v>
      </c>
      <c r="I2551" s="2">
        <f>IF(SUMIFS($B$2:$B$3564,$A$2:$A$3564,"="&amp;E2551)=0,IF(SUMIFS($B$2:$B$3564,$A$2:$A$3564,"="&amp;F2551)=0,IF(SUMIFS($B$2:$B$3564,$A$2:$A$3564,"="&amp;G2551)=0,SUMIFS($B$2:$B$3564,$A$2:$A$3564,"="&amp;H2551),SUMIFS($B$2:$B$3564,$A$2:$A$3564,"="&amp;G2551)),SUMIFS($B$2:$B$3564,$A$2:$A$3564,"="&amp;F2551)),SUMIFS($B$2:$B$3564,$A$2:$A$3564,"="&amp;E2551))</f>
        <v>14.1</v>
      </c>
      <c r="K2551" s="2">
        <f>SUMIFS($J$2:$J$3564,$A$2:$A$3564,"&gt;"&amp;E2551,$A$2:$A$3564,"&lt;="&amp;A2551)</f>
        <v>0</v>
      </c>
      <c r="L2551" s="2">
        <f t="shared" si="317"/>
        <v>0</v>
      </c>
      <c r="M2551" s="2">
        <f t="shared" si="318"/>
        <v>1</v>
      </c>
      <c r="N2551">
        <f t="shared" si="319"/>
        <v>-9.4388618756577483</v>
      </c>
    </row>
    <row r="2552" spans="1:14" x14ac:dyDescent="0.3">
      <c r="A2552" s="1">
        <v>42402</v>
      </c>
      <c r="B2552">
        <v>12.99</v>
      </c>
      <c r="D2552">
        <f t="shared" si="312"/>
        <v>2</v>
      </c>
      <c r="E2552" s="1">
        <f t="shared" si="313"/>
        <v>42395</v>
      </c>
      <c r="F2552" s="1">
        <f t="shared" si="314"/>
        <v>42394</v>
      </c>
      <c r="G2552" s="1">
        <f t="shared" si="315"/>
        <v>42393</v>
      </c>
      <c r="H2552" s="1">
        <f t="shared" si="316"/>
        <v>42392</v>
      </c>
      <c r="I2552" s="2">
        <f>IF(SUMIFS($B$2:$B$3564,$A$2:$A$3564,"="&amp;E2552)=0,IF(SUMIFS($B$2:$B$3564,$A$2:$A$3564,"="&amp;F2552)=0,IF(SUMIFS($B$2:$B$3564,$A$2:$A$3564,"="&amp;G2552)=0,SUMIFS($B$2:$B$3564,$A$2:$A$3564,"="&amp;H2552),SUMIFS($B$2:$B$3564,$A$2:$A$3564,"="&amp;G2552)),SUMIFS($B$2:$B$3564,$A$2:$A$3564,"="&amp;F2552)),SUMIFS($B$2:$B$3564,$A$2:$A$3564,"="&amp;E2552))</f>
        <v>14.02</v>
      </c>
      <c r="K2552" s="2">
        <f>SUMIFS($J$2:$J$3564,$A$2:$A$3564,"&gt;"&amp;E2552,$A$2:$A$3564,"&lt;="&amp;A2552)</f>
        <v>0</v>
      </c>
      <c r="L2552" s="2">
        <f t="shared" si="317"/>
        <v>0</v>
      </c>
      <c r="M2552" s="2">
        <f t="shared" si="318"/>
        <v>1</v>
      </c>
      <c r="N2552">
        <f t="shared" si="319"/>
        <v>-7.6305050923935847</v>
      </c>
    </row>
    <row r="2553" spans="1:14" x14ac:dyDescent="0.3">
      <c r="A2553" s="1">
        <v>42403</v>
      </c>
      <c r="B2553">
        <v>12.89</v>
      </c>
      <c r="D2553">
        <f t="shared" si="312"/>
        <v>3</v>
      </c>
      <c r="E2553" s="1">
        <f t="shared" si="313"/>
        <v>42396</v>
      </c>
      <c r="F2553" s="1">
        <f t="shared" si="314"/>
        <v>42395</v>
      </c>
      <c r="G2553" s="1">
        <f t="shared" si="315"/>
        <v>42394</v>
      </c>
      <c r="H2553" s="1">
        <f t="shared" si="316"/>
        <v>42393</v>
      </c>
      <c r="I2553" s="2">
        <f>IF(SUMIFS($B$2:$B$3564,$A$2:$A$3564,"="&amp;E2553)=0,IF(SUMIFS($B$2:$B$3564,$A$2:$A$3564,"="&amp;F2553)=0,IF(SUMIFS($B$2:$B$3564,$A$2:$A$3564,"="&amp;G2553)=0,SUMIFS($B$2:$B$3564,$A$2:$A$3564,"="&amp;H2553),SUMIFS($B$2:$B$3564,$A$2:$A$3564,"="&amp;G2553)),SUMIFS($B$2:$B$3564,$A$2:$A$3564,"="&amp;F2553)),SUMIFS($B$2:$B$3564,$A$2:$A$3564,"="&amp;E2553))</f>
        <v>13.58</v>
      </c>
      <c r="K2553" s="2">
        <f>SUMIFS($J$2:$J$3564,$A$2:$A$3564,"&gt;"&amp;E2553,$A$2:$A$3564,"&lt;="&amp;A2553)</f>
        <v>0</v>
      </c>
      <c r="L2553" s="2">
        <f t="shared" si="317"/>
        <v>0</v>
      </c>
      <c r="M2553" s="2">
        <f t="shared" si="318"/>
        <v>1</v>
      </c>
      <c r="N2553">
        <f t="shared" si="319"/>
        <v>-5.2146305179453973</v>
      </c>
    </row>
    <row r="2554" spans="1:14" x14ac:dyDescent="0.3">
      <c r="A2554" s="1">
        <v>42404</v>
      </c>
      <c r="B2554">
        <v>12.89</v>
      </c>
      <c r="D2554">
        <f t="shared" si="312"/>
        <v>4</v>
      </c>
      <c r="E2554" s="1">
        <f t="shared" si="313"/>
        <v>42397</v>
      </c>
      <c r="F2554" s="1">
        <f t="shared" si="314"/>
        <v>42396</v>
      </c>
      <c r="G2554" s="1">
        <f t="shared" si="315"/>
        <v>42395</v>
      </c>
      <c r="H2554" s="1">
        <f t="shared" si="316"/>
        <v>42394</v>
      </c>
      <c r="I2554" s="2">
        <f>IF(SUMIFS($B$2:$B$3564,$A$2:$A$3564,"="&amp;E2554)=0,IF(SUMIFS($B$2:$B$3564,$A$2:$A$3564,"="&amp;F2554)=0,IF(SUMIFS($B$2:$B$3564,$A$2:$A$3564,"="&amp;G2554)=0,SUMIFS($B$2:$B$3564,$A$2:$A$3564,"="&amp;H2554),SUMIFS($B$2:$B$3564,$A$2:$A$3564,"="&amp;G2554)),SUMIFS($B$2:$B$3564,$A$2:$A$3564,"="&amp;F2554)),SUMIFS($B$2:$B$3564,$A$2:$A$3564,"="&amp;E2554))</f>
        <v>13.25</v>
      </c>
      <c r="K2554" s="2">
        <f>SUMIFS($J$2:$J$3564,$A$2:$A$3564,"&gt;"&amp;E2554,$A$2:$A$3564,"&lt;="&amp;A2554)</f>
        <v>0</v>
      </c>
      <c r="L2554" s="2">
        <f t="shared" si="317"/>
        <v>0</v>
      </c>
      <c r="M2554" s="2">
        <f t="shared" si="318"/>
        <v>1</v>
      </c>
      <c r="N2554">
        <f t="shared" si="319"/>
        <v>-2.754573548113517</v>
      </c>
    </row>
    <row r="2555" spans="1:14" x14ac:dyDescent="0.3">
      <c r="A2555" s="1">
        <v>42405</v>
      </c>
      <c r="B2555">
        <v>13.27</v>
      </c>
      <c r="D2555">
        <f t="shared" si="312"/>
        <v>5</v>
      </c>
      <c r="E2555" s="1">
        <f t="shared" si="313"/>
        <v>42398</v>
      </c>
      <c r="F2555" s="1">
        <f t="shared" si="314"/>
        <v>42397</v>
      </c>
      <c r="G2555" s="1">
        <f t="shared" si="315"/>
        <v>42396</v>
      </c>
      <c r="H2555" s="1">
        <f t="shared" si="316"/>
        <v>42395</v>
      </c>
      <c r="I2555" s="2">
        <f>IF(SUMIFS($B$2:$B$3564,$A$2:$A$3564,"="&amp;E2555)=0,IF(SUMIFS($B$2:$B$3564,$A$2:$A$3564,"="&amp;F2555)=0,IF(SUMIFS($B$2:$B$3564,$A$2:$A$3564,"="&amp;G2555)=0,SUMIFS($B$2:$B$3564,$A$2:$A$3564,"="&amp;H2555),SUMIFS($B$2:$B$3564,$A$2:$A$3564,"="&amp;G2555)),SUMIFS($B$2:$B$3564,$A$2:$A$3564,"="&amp;F2555)),SUMIFS($B$2:$B$3564,$A$2:$A$3564,"="&amp;E2555))</f>
        <v>13.14</v>
      </c>
      <c r="K2555" s="2">
        <f>SUMIFS($J$2:$J$3564,$A$2:$A$3564,"&gt;"&amp;E2555,$A$2:$A$3564,"&lt;="&amp;A2555)</f>
        <v>0</v>
      </c>
      <c r="L2555" s="2">
        <f t="shared" si="317"/>
        <v>0</v>
      </c>
      <c r="M2555" s="2">
        <f t="shared" si="318"/>
        <v>1</v>
      </c>
      <c r="N2555">
        <f t="shared" si="319"/>
        <v>0.98448352876516054</v>
      </c>
    </row>
    <row r="2556" spans="1:14" x14ac:dyDescent="0.3">
      <c r="A2556" s="1">
        <v>42408</v>
      </c>
      <c r="B2556">
        <v>13.45</v>
      </c>
      <c r="D2556">
        <f t="shared" si="312"/>
        <v>1</v>
      </c>
      <c r="E2556" s="1">
        <f t="shared" si="313"/>
        <v>42401</v>
      </c>
      <c r="F2556" s="1">
        <f t="shared" si="314"/>
        <v>42400</v>
      </c>
      <c r="G2556" s="1">
        <f t="shared" si="315"/>
        <v>42399</v>
      </c>
      <c r="H2556" s="1">
        <f t="shared" si="316"/>
        <v>42398</v>
      </c>
      <c r="I2556" s="2">
        <f>IF(SUMIFS($B$2:$B$3564,$A$2:$A$3564,"="&amp;E2556)=0,IF(SUMIFS($B$2:$B$3564,$A$2:$A$3564,"="&amp;F2556)=0,IF(SUMIFS($B$2:$B$3564,$A$2:$A$3564,"="&amp;G2556)=0,SUMIFS($B$2:$B$3564,$A$2:$A$3564,"="&amp;H2556),SUMIFS($B$2:$B$3564,$A$2:$A$3564,"="&amp;G2556)),SUMIFS($B$2:$B$3564,$A$2:$A$3564,"="&amp;F2556)),SUMIFS($B$2:$B$3564,$A$2:$A$3564,"="&amp;E2556))</f>
        <v>12.83</v>
      </c>
      <c r="K2556" s="2">
        <f>SUMIFS($J$2:$J$3564,$A$2:$A$3564,"&gt;"&amp;E2556,$A$2:$A$3564,"&lt;="&amp;A2556)</f>
        <v>0</v>
      </c>
      <c r="L2556" s="2">
        <f t="shared" si="317"/>
        <v>0</v>
      </c>
      <c r="M2556" s="2">
        <f t="shared" si="318"/>
        <v>1</v>
      </c>
      <c r="N2556">
        <f t="shared" si="319"/>
        <v>4.7192927420303006</v>
      </c>
    </row>
    <row r="2557" spans="1:14" x14ac:dyDescent="0.3">
      <c r="A2557" s="1">
        <v>42409</v>
      </c>
      <c r="B2557">
        <v>13.39</v>
      </c>
      <c r="C2557">
        <v>13.35</v>
      </c>
      <c r="D2557">
        <f t="shared" si="312"/>
        <v>2</v>
      </c>
      <c r="E2557" s="1">
        <f t="shared" si="313"/>
        <v>42402</v>
      </c>
      <c r="F2557" s="1">
        <f t="shared" si="314"/>
        <v>42401</v>
      </c>
      <c r="G2557" s="1">
        <f t="shared" si="315"/>
        <v>42400</v>
      </c>
      <c r="H2557" s="1">
        <f t="shared" si="316"/>
        <v>42399</v>
      </c>
      <c r="I2557" s="2">
        <f>IF(SUMIFS($B$2:$B$3564,$A$2:$A$3564,"="&amp;E2557)=0,IF(SUMIFS($B$2:$B$3564,$A$2:$A$3564,"="&amp;F2557)=0,IF(SUMIFS($B$2:$B$3564,$A$2:$A$3564,"="&amp;G2557)=0,SUMIFS($B$2:$B$3564,$A$2:$A$3564,"="&amp;H2557),SUMIFS($B$2:$B$3564,$A$2:$A$3564,"="&amp;G2557)),SUMIFS($B$2:$B$3564,$A$2:$A$3564,"="&amp;F2557)),SUMIFS($B$2:$B$3564,$A$2:$A$3564,"="&amp;E2557))</f>
        <v>12.99</v>
      </c>
      <c r="K2557" s="2">
        <f>SUMIFS($J$2:$J$3564,$A$2:$A$3564,"&gt;"&amp;E2557,$A$2:$A$3564,"&lt;="&amp;A2557)</f>
        <v>0</v>
      </c>
      <c r="L2557" s="2">
        <f t="shared" si="317"/>
        <v>0</v>
      </c>
      <c r="M2557" s="2">
        <f t="shared" si="318"/>
        <v>1</v>
      </c>
      <c r="N2557">
        <f t="shared" si="319"/>
        <v>3.0328329020573053</v>
      </c>
    </row>
    <row r="2558" spans="1:14" x14ac:dyDescent="0.3">
      <c r="A2558" s="1">
        <v>42410</v>
      </c>
      <c r="B2558">
        <v>13.33</v>
      </c>
      <c r="D2558">
        <f t="shared" si="312"/>
        <v>3</v>
      </c>
      <c r="E2558" s="1">
        <f t="shared" si="313"/>
        <v>42403</v>
      </c>
      <c r="F2558" s="1">
        <f t="shared" si="314"/>
        <v>42402</v>
      </c>
      <c r="G2558" s="1">
        <f t="shared" si="315"/>
        <v>42401</v>
      </c>
      <c r="H2558" s="1">
        <f t="shared" si="316"/>
        <v>42400</v>
      </c>
      <c r="I2558" s="2">
        <f>IF(SUMIFS($B$2:$B$3564,$A$2:$A$3564,"="&amp;E2558)=0,IF(SUMIFS($B$2:$B$3564,$A$2:$A$3564,"="&amp;F2558)=0,IF(SUMIFS($B$2:$B$3564,$A$2:$A$3564,"="&amp;G2558)=0,SUMIFS($B$2:$B$3564,$A$2:$A$3564,"="&amp;H2558),SUMIFS($B$2:$B$3564,$A$2:$A$3564,"="&amp;G2558)),SUMIFS($B$2:$B$3564,$A$2:$A$3564,"="&amp;F2558)),SUMIFS($B$2:$B$3564,$A$2:$A$3564,"="&amp;E2558))</f>
        <v>12.89</v>
      </c>
      <c r="J2558">
        <v>13.35</v>
      </c>
      <c r="K2558" s="2">
        <f>SUMIFS($J$2:$J$3564,$A$2:$A$3564,"&gt;"&amp;E2558,$A$2:$A$3564,"&lt;="&amp;A2558)</f>
        <v>13.35</v>
      </c>
      <c r="L2558" s="2">
        <f t="shared" si="317"/>
        <v>13.39</v>
      </c>
      <c r="M2558" s="2">
        <f t="shared" si="318"/>
        <v>1.002996254681648</v>
      </c>
      <c r="N2558">
        <f t="shared" si="319"/>
        <v>3.6557092096343808</v>
      </c>
    </row>
    <row r="2559" spans="1:14" x14ac:dyDescent="0.3">
      <c r="A2559" s="1">
        <v>42411</v>
      </c>
      <c r="B2559">
        <v>13.02</v>
      </c>
      <c r="D2559">
        <f t="shared" si="312"/>
        <v>4</v>
      </c>
      <c r="E2559" s="1">
        <f t="shared" si="313"/>
        <v>42404</v>
      </c>
      <c r="F2559" s="1">
        <f t="shared" si="314"/>
        <v>42403</v>
      </c>
      <c r="G2559" s="1">
        <f t="shared" si="315"/>
        <v>42402</v>
      </c>
      <c r="H2559" s="1">
        <f t="shared" si="316"/>
        <v>42401</v>
      </c>
      <c r="I2559" s="2">
        <f>IF(SUMIFS($B$2:$B$3564,$A$2:$A$3564,"="&amp;E2559)=0,IF(SUMIFS($B$2:$B$3564,$A$2:$A$3564,"="&amp;F2559)=0,IF(SUMIFS($B$2:$B$3564,$A$2:$A$3564,"="&amp;G2559)=0,SUMIFS($B$2:$B$3564,$A$2:$A$3564,"="&amp;H2559),SUMIFS($B$2:$B$3564,$A$2:$A$3564,"="&amp;G2559)),SUMIFS($B$2:$B$3564,$A$2:$A$3564,"="&amp;F2559)),SUMIFS($B$2:$B$3564,$A$2:$A$3564,"="&amp;E2559))</f>
        <v>12.89</v>
      </c>
      <c r="K2559" s="2">
        <f>SUMIFS($J$2:$J$3564,$A$2:$A$3564,"&gt;"&amp;E2559,$A$2:$A$3564,"&lt;="&amp;A2559)</f>
        <v>13.35</v>
      </c>
      <c r="L2559" s="2">
        <f t="shared" si="317"/>
        <v>13.39</v>
      </c>
      <c r="M2559" s="2">
        <f t="shared" si="318"/>
        <v>1.002996254681648</v>
      </c>
      <c r="N2559">
        <f t="shared" si="319"/>
        <v>1.3026594686149739</v>
      </c>
    </row>
    <row r="2560" spans="1:14" x14ac:dyDescent="0.3">
      <c r="A2560" s="1">
        <v>42412</v>
      </c>
      <c r="B2560">
        <v>13.12</v>
      </c>
      <c r="D2560">
        <f t="shared" si="312"/>
        <v>5</v>
      </c>
      <c r="E2560" s="1">
        <f t="shared" si="313"/>
        <v>42405</v>
      </c>
      <c r="F2560" s="1">
        <f t="shared" si="314"/>
        <v>42404</v>
      </c>
      <c r="G2560" s="1">
        <f t="shared" si="315"/>
        <v>42403</v>
      </c>
      <c r="H2560" s="1">
        <f t="shared" si="316"/>
        <v>42402</v>
      </c>
      <c r="I2560" s="2">
        <f>IF(SUMIFS($B$2:$B$3564,$A$2:$A$3564,"="&amp;E2560)=0,IF(SUMIFS($B$2:$B$3564,$A$2:$A$3564,"="&amp;F2560)=0,IF(SUMIFS($B$2:$B$3564,$A$2:$A$3564,"="&amp;G2560)=0,SUMIFS($B$2:$B$3564,$A$2:$A$3564,"="&amp;H2560),SUMIFS($B$2:$B$3564,$A$2:$A$3564,"="&amp;G2560)),SUMIFS($B$2:$B$3564,$A$2:$A$3564,"="&amp;F2560)),SUMIFS($B$2:$B$3564,$A$2:$A$3564,"="&amp;E2560))</f>
        <v>13.27</v>
      </c>
      <c r="K2560" s="2">
        <f>SUMIFS($J$2:$J$3564,$A$2:$A$3564,"&gt;"&amp;E2560,$A$2:$A$3564,"&lt;="&amp;A2560)</f>
        <v>13.35</v>
      </c>
      <c r="L2560" s="2">
        <f t="shared" si="317"/>
        <v>13.39</v>
      </c>
      <c r="M2560" s="2">
        <f t="shared" si="318"/>
        <v>1.002996254681648</v>
      </c>
      <c r="N2560">
        <f t="shared" si="319"/>
        <v>-0.83762899713505212</v>
      </c>
    </row>
    <row r="2561" spans="1:14" x14ac:dyDescent="0.3">
      <c r="A2561" s="1">
        <v>42416</v>
      </c>
      <c r="B2561">
        <v>13.2</v>
      </c>
      <c r="D2561">
        <f t="shared" si="312"/>
        <v>2</v>
      </c>
      <c r="E2561" s="1">
        <f t="shared" si="313"/>
        <v>42409</v>
      </c>
      <c r="F2561" s="1">
        <f t="shared" si="314"/>
        <v>42408</v>
      </c>
      <c r="G2561" s="1">
        <f t="shared" si="315"/>
        <v>42407</v>
      </c>
      <c r="H2561" s="1">
        <f t="shared" si="316"/>
        <v>42406</v>
      </c>
      <c r="I2561" s="2">
        <f>IF(SUMIFS($B$2:$B$3564,$A$2:$A$3564,"="&amp;E2561)=0,IF(SUMIFS($B$2:$B$3564,$A$2:$A$3564,"="&amp;F2561)=0,IF(SUMIFS($B$2:$B$3564,$A$2:$A$3564,"="&amp;G2561)=0,SUMIFS($B$2:$B$3564,$A$2:$A$3564,"="&amp;H2561),SUMIFS($B$2:$B$3564,$A$2:$A$3564,"="&amp;G2561)),SUMIFS($B$2:$B$3564,$A$2:$A$3564,"="&amp;F2561)),SUMIFS($B$2:$B$3564,$A$2:$A$3564,"="&amp;E2561))</f>
        <v>13.39</v>
      </c>
      <c r="K2561" s="2">
        <f>SUMIFS($J$2:$J$3564,$A$2:$A$3564,"&gt;"&amp;E2561,$A$2:$A$3564,"&lt;="&amp;A2561)</f>
        <v>13.35</v>
      </c>
      <c r="L2561" s="2">
        <f t="shared" si="317"/>
        <v>13.39</v>
      </c>
      <c r="M2561" s="2">
        <f t="shared" si="318"/>
        <v>1.002996254681648</v>
      </c>
      <c r="N2561">
        <f t="shared" si="319"/>
        <v>-1.1299555253933395</v>
      </c>
    </row>
    <row r="2562" spans="1:14" x14ac:dyDescent="0.3">
      <c r="A2562" s="1">
        <v>42417</v>
      </c>
      <c r="B2562">
        <v>13.15</v>
      </c>
      <c r="D2562">
        <f t="shared" si="312"/>
        <v>3</v>
      </c>
      <c r="E2562" s="1">
        <f t="shared" si="313"/>
        <v>42410</v>
      </c>
      <c r="F2562" s="1">
        <f t="shared" si="314"/>
        <v>42409</v>
      </c>
      <c r="G2562" s="1">
        <f t="shared" si="315"/>
        <v>42408</v>
      </c>
      <c r="H2562" s="1">
        <f t="shared" si="316"/>
        <v>42407</v>
      </c>
      <c r="I2562" s="2">
        <f>IF(SUMIFS($B$2:$B$3564,$A$2:$A$3564,"="&amp;E2562)=0,IF(SUMIFS($B$2:$B$3564,$A$2:$A$3564,"="&amp;F2562)=0,IF(SUMIFS($B$2:$B$3564,$A$2:$A$3564,"="&amp;G2562)=0,SUMIFS($B$2:$B$3564,$A$2:$A$3564,"="&amp;H2562),SUMIFS($B$2:$B$3564,$A$2:$A$3564,"="&amp;G2562)),SUMIFS($B$2:$B$3564,$A$2:$A$3564,"="&amp;F2562)),SUMIFS($B$2:$B$3564,$A$2:$A$3564,"="&amp;E2562))</f>
        <v>13.33</v>
      </c>
      <c r="K2562" s="2">
        <f>SUMIFS($J$2:$J$3564,$A$2:$A$3564,"&gt;"&amp;E2562,$A$2:$A$3564,"&lt;="&amp;A2562)</f>
        <v>0</v>
      </c>
      <c r="L2562" s="2">
        <f t="shared" si="317"/>
        <v>0</v>
      </c>
      <c r="M2562" s="2">
        <f t="shared" si="318"/>
        <v>1</v>
      </c>
      <c r="N2562">
        <f t="shared" si="319"/>
        <v>-1.359537556684375</v>
      </c>
    </row>
    <row r="2563" spans="1:14" x14ac:dyDescent="0.3">
      <c r="A2563" s="1">
        <v>42418</v>
      </c>
      <c r="B2563">
        <v>12.85</v>
      </c>
      <c r="D2563">
        <f t="shared" ref="D2563:D2626" si="320">WEEKDAY(A2563,2)</f>
        <v>4</v>
      </c>
      <c r="E2563" s="1">
        <f t="shared" si="313"/>
        <v>42411</v>
      </c>
      <c r="F2563" s="1">
        <f t="shared" si="314"/>
        <v>42410</v>
      </c>
      <c r="G2563" s="1">
        <f t="shared" si="315"/>
        <v>42409</v>
      </c>
      <c r="H2563" s="1">
        <f t="shared" si="316"/>
        <v>42408</v>
      </c>
      <c r="I2563" s="2">
        <f>IF(SUMIFS($B$2:$B$3564,$A$2:$A$3564,"="&amp;E2563)=0,IF(SUMIFS($B$2:$B$3564,$A$2:$A$3564,"="&amp;F2563)=0,IF(SUMIFS($B$2:$B$3564,$A$2:$A$3564,"="&amp;G2563)=0,SUMIFS($B$2:$B$3564,$A$2:$A$3564,"="&amp;H2563),SUMIFS($B$2:$B$3564,$A$2:$A$3564,"="&amp;G2563)),SUMIFS($B$2:$B$3564,$A$2:$A$3564,"="&amp;F2563)),SUMIFS($B$2:$B$3564,$A$2:$A$3564,"="&amp;E2563))</f>
        <v>13.02</v>
      </c>
      <c r="K2563" s="2">
        <f>SUMIFS($J$2:$J$3564,$A$2:$A$3564,"&gt;"&amp;E2563,$A$2:$A$3564,"&lt;="&amp;A2563)</f>
        <v>0</v>
      </c>
      <c r="L2563" s="2">
        <f t="shared" si="317"/>
        <v>0</v>
      </c>
      <c r="M2563" s="2">
        <f t="shared" si="318"/>
        <v>1</v>
      </c>
      <c r="N2563">
        <f t="shared" si="319"/>
        <v>-1.3142825439194417</v>
      </c>
    </row>
    <row r="2564" spans="1:14" x14ac:dyDescent="0.3">
      <c r="A2564" s="1">
        <v>42419</v>
      </c>
      <c r="B2564">
        <v>12.67</v>
      </c>
      <c r="D2564">
        <f t="shared" si="320"/>
        <v>5</v>
      </c>
      <c r="E2564" s="1">
        <f t="shared" si="313"/>
        <v>42412</v>
      </c>
      <c r="F2564" s="1">
        <f t="shared" si="314"/>
        <v>42411</v>
      </c>
      <c r="G2564" s="1">
        <f t="shared" si="315"/>
        <v>42410</v>
      </c>
      <c r="H2564" s="1">
        <f t="shared" si="316"/>
        <v>42409</v>
      </c>
      <c r="I2564" s="2">
        <f>IF(SUMIFS($B$2:$B$3564,$A$2:$A$3564,"="&amp;E2564)=0,IF(SUMIFS($B$2:$B$3564,$A$2:$A$3564,"="&amp;F2564)=0,IF(SUMIFS($B$2:$B$3564,$A$2:$A$3564,"="&amp;G2564)=0,SUMIFS($B$2:$B$3564,$A$2:$A$3564,"="&amp;H2564),SUMIFS($B$2:$B$3564,$A$2:$A$3564,"="&amp;G2564)),SUMIFS($B$2:$B$3564,$A$2:$A$3564,"="&amp;F2564)),SUMIFS($B$2:$B$3564,$A$2:$A$3564,"="&amp;E2564))</f>
        <v>13.12</v>
      </c>
      <c r="K2564" s="2">
        <f>SUMIFS($J$2:$J$3564,$A$2:$A$3564,"&gt;"&amp;E2564,$A$2:$A$3564,"&lt;="&amp;A2564)</f>
        <v>0</v>
      </c>
      <c r="L2564" s="2">
        <f t="shared" si="317"/>
        <v>0</v>
      </c>
      <c r="M2564" s="2">
        <f t="shared" si="318"/>
        <v>1</v>
      </c>
      <c r="N2564">
        <f t="shared" si="319"/>
        <v>-3.4900789182895307</v>
      </c>
    </row>
    <row r="2565" spans="1:14" x14ac:dyDescent="0.3">
      <c r="A2565" s="1">
        <v>42422</v>
      </c>
      <c r="B2565">
        <v>12.76</v>
      </c>
      <c r="D2565">
        <f t="shared" si="320"/>
        <v>1</v>
      </c>
      <c r="E2565" s="1">
        <f t="shared" si="313"/>
        <v>42415</v>
      </c>
      <c r="F2565" s="1">
        <f t="shared" si="314"/>
        <v>42414</v>
      </c>
      <c r="G2565" s="1">
        <f t="shared" si="315"/>
        <v>42413</v>
      </c>
      <c r="H2565" s="1">
        <f t="shared" si="316"/>
        <v>42412</v>
      </c>
      <c r="I2565" s="2">
        <f>IF(SUMIFS($B$2:$B$3564,$A$2:$A$3564,"="&amp;E2565)=0,IF(SUMIFS($B$2:$B$3564,$A$2:$A$3564,"="&amp;F2565)=0,IF(SUMIFS($B$2:$B$3564,$A$2:$A$3564,"="&amp;G2565)=0,SUMIFS($B$2:$B$3564,$A$2:$A$3564,"="&amp;H2565),SUMIFS($B$2:$B$3564,$A$2:$A$3564,"="&amp;G2565)),SUMIFS($B$2:$B$3564,$A$2:$A$3564,"="&amp;F2565)),SUMIFS($B$2:$B$3564,$A$2:$A$3564,"="&amp;E2565))</f>
        <v>13.12</v>
      </c>
      <c r="K2565" s="2">
        <f>SUMIFS($J$2:$J$3564,$A$2:$A$3564,"&gt;"&amp;E2565,$A$2:$A$3564,"&lt;="&amp;A2565)</f>
        <v>0</v>
      </c>
      <c r="L2565" s="2">
        <f t="shared" si="317"/>
        <v>0</v>
      </c>
      <c r="M2565" s="2">
        <f t="shared" si="318"/>
        <v>1</v>
      </c>
      <c r="N2565">
        <f t="shared" si="319"/>
        <v>-2.7822505599299072</v>
      </c>
    </row>
    <row r="2566" spans="1:14" x14ac:dyDescent="0.3">
      <c r="A2566" s="1">
        <v>42423</v>
      </c>
      <c r="B2566">
        <v>13.9</v>
      </c>
      <c r="D2566">
        <f t="shared" si="320"/>
        <v>2</v>
      </c>
      <c r="E2566" s="1">
        <f t="shared" si="313"/>
        <v>42416</v>
      </c>
      <c r="F2566" s="1">
        <f t="shared" si="314"/>
        <v>42415</v>
      </c>
      <c r="G2566" s="1">
        <f t="shared" si="315"/>
        <v>42414</v>
      </c>
      <c r="H2566" s="1">
        <f t="shared" si="316"/>
        <v>42413</v>
      </c>
      <c r="I2566" s="2">
        <f>IF(SUMIFS($B$2:$B$3564,$A$2:$A$3564,"="&amp;E2566)=0,IF(SUMIFS($B$2:$B$3564,$A$2:$A$3564,"="&amp;F2566)=0,IF(SUMIFS($B$2:$B$3564,$A$2:$A$3564,"="&amp;G2566)=0,SUMIFS($B$2:$B$3564,$A$2:$A$3564,"="&amp;H2566),SUMIFS($B$2:$B$3564,$A$2:$A$3564,"="&amp;G2566)),SUMIFS($B$2:$B$3564,$A$2:$A$3564,"="&amp;F2566)),SUMIFS($B$2:$B$3564,$A$2:$A$3564,"="&amp;E2566))</f>
        <v>13.2</v>
      </c>
      <c r="K2566" s="2">
        <f>SUMIFS($J$2:$J$3564,$A$2:$A$3564,"&gt;"&amp;E2566,$A$2:$A$3564,"&lt;="&amp;A2566)</f>
        <v>0</v>
      </c>
      <c r="L2566" s="2">
        <f t="shared" si="317"/>
        <v>0</v>
      </c>
      <c r="M2566" s="2">
        <f t="shared" si="318"/>
        <v>1</v>
      </c>
      <c r="N2566">
        <f t="shared" si="319"/>
        <v>5.1672010544321072</v>
      </c>
    </row>
    <row r="2567" spans="1:14" x14ac:dyDescent="0.3">
      <c r="A2567" s="1">
        <v>42424</v>
      </c>
      <c r="B2567">
        <v>13.88</v>
      </c>
      <c r="D2567">
        <f t="shared" si="320"/>
        <v>3</v>
      </c>
      <c r="E2567" s="1">
        <f t="shared" si="313"/>
        <v>42417</v>
      </c>
      <c r="F2567" s="1">
        <f t="shared" si="314"/>
        <v>42416</v>
      </c>
      <c r="G2567" s="1">
        <f t="shared" si="315"/>
        <v>42415</v>
      </c>
      <c r="H2567" s="1">
        <f t="shared" si="316"/>
        <v>42414</v>
      </c>
      <c r="I2567" s="2">
        <f>IF(SUMIFS($B$2:$B$3564,$A$2:$A$3564,"="&amp;E2567)=0,IF(SUMIFS($B$2:$B$3564,$A$2:$A$3564,"="&amp;F2567)=0,IF(SUMIFS($B$2:$B$3564,$A$2:$A$3564,"="&amp;G2567)=0,SUMIFS($B$2:$B$3564,$A$2:$A$3564,"="&amp;H2567),SUMIFS($B$2:$B$3564,$A$2:$A$3564,"="&amp;G2567)),SUMIFS($B$2:$B$3564,$A$2:$A$3564,"="&amp;F2567)),SUMIFS($B$2:$B$3564,$A$2:$A$3564,"="&amp;E2567))</f>
        <v>13.15</v>
      </c>
      <c r="K2567" s="2">
        <f>SUMIFS($J$2:$J$3564,$A$2:$A$3564,"&gt;"&amp;E2567,$A$2:$A$3564,"&lt;="&amp;A2567)</f>
        <v>0</v>
      </c>
      <c r="L2567" s="2">
        <f t="shared" si="317"/>
        <v>0</v>
      </c>
      <c r="M2567" s="2">
        <f t="shared" si="318"/>
        <v>1</v>
      </c>
      <c r="N2567">
        <f t="shared" si="319"/>
        <v>5.4027196454884931</v>
      </c>
    </row>
    <row r="2568" spans="1:14" x14ac:dyDescent="0.3">
      <c r="A2568" s="1">
        <v>42425</v>
      </c>
      <c r="B2568">
        <v>14.2</v>
      </c>
      <c r="D2568">
        <f t="shared" si="320"/>
        <v>4</v>
      </c>
      <c r="E2568" s="1">
        <f t="shared" ref="E2568:E2631" si="321">A2568-7</f>
        <v>42418</v>
      </c>
      <c r="F2568" s="1">
        <f t="shared" si="314"/>
        <v>42417</v>
      </c>
      <c r="G2568" s="1">
        <f t="shared" si="315"/>
        <v>42416</v>
      </c>
      <c r="H2568" s="1">
        <f t="shared" si="316"/>
        <v>42415</v>
      </c>
      <c r="I2568" s="2">
        <f>IF(SUMIFS($B$2:$B$3564,$A$2:$A$3564,"="&amp;E2568)=0,IF(SUMIFS($B$2:$B$3564,$A$2:$A$3564,"="&amp;F2568)=0,IF(SUMIFS($B$2:$B$3564,$A$2:$A$3564,"="&amp;G2568)=0,SUMIFS($B$2:$B$3564,$A$2:$A$3564,"="&amp;H2568),SUMIFS($B$2:$B$3564,$A$2:$A$3564,"="&amp;G2568)),SUMIFS($B$2:$B$3564,$A$2:$A$3564,"="&amp;F2568)),SUMIFS($B$2:$B$3564,$A$2:$A$3564,"="&amp;E2568))</f>
        <v>12.85</v>
      </c>
      <c r="K2568" s="2">
        <f>SUMIFS($J$2:$J$3564,$A$2:$A$3564,"&gt;"&amp;E2568,$A$2:$A$3564,"&lt;="&amp;A2568)</f>
        <v>0</v>
      </c>
      <c r="L2568" s="2">
        <f t="shared" si="317"/>
        <v>0</v>
      </c>
      <c r="M2568" s="2">
        <f t="shared" si="318"/>
        <v>1</v>
      </c>
      <c r="N2568">
        <f t="shared" si="319"/>
        <v>9.9898153265986309</v>
      </c>
    </row>
    <row r="2569" spans="1:14" x14ac:dyDescent="0.3">
      <c r="A2569" s="1">
        <v>42426</v>
      </c>
      <c r="B2569">
        <v>14</v>
      </c>
      <c r="D2569">
        <f t="shared" si="320"/>
        <v>5</v>
      </c>
      <c r="E2569" s="1">
        <f t="shared" si="321"/>
        <v>42419</v>
      </c>
      <c r="F2569" s="1">
        <f t="shared" ref="F2569:F2632" si="322">E2569-1</f>
        <v>42418</v>
      </c>
      <c r="G2569" s="1">
        <f t="shared" ref="G2569:G2632" si="323">E2569-2</f>
        <v>42417</v>
      </c>
      <c r="H2569" s="1">
        <f t="shared" ref="H2569:H2632" si="324">E2569-3</f>
        <v>42416</v>
      </c>
      <c r="I2569" s="2">
        <f>IF(SUMIFS($B$2:$B$3564,$A$2:$A$3564,"="&amp;E2569)=0,IF(SUMIFS($B$2:$B$3564,$A$2:$A$3564,"="&amp;F2569)=0,IF(SUMIFS($B$2:$B$3564,$A$2:$A$3564,"="&amp;G2569)=0,SUMIFS($B$2:$B$3564,$A$2:$A$3564,"="&amp;H2569),SUMIFS($B$2:$B$3564,$A$2:$A$3564,"="&amp;G2569)),SUMIFS($B$2:$B$3564,$A$2:$A$3564,"="&amp;F2569)),SUMIFS($B$2:$B$3564,$A$2:$A$3564,"="&amp;E2569))</f>
        <v>12.67</v>
      </c>
      <c r="K2569" s="2">
        <f>SUMIFS($J$2:$J$3564,$A$2:$A$3564,"&gt;"&amp;E2569,$A$2:$A$3564,"&lt;="&amp;A2569)</f>
        <v>0</v>
      </c>
      <c r="L2569" s="2">
        <f t="shared" si="317"/>
        <v>0</v>
      </c>
      <c r="M2569" s="2">
        <f t="shared" si="318"/>
        <v>1</v>
      </c>
      <c r="N2569">
        <f t="shared" si="319"/>
        <v>9.9820335282210984</v>
      </c>
    </row>
    <row r="2570" spans="1:14" x14ac:dyDescent="0.3">
      <c r="A2570" s="1">
        <v>42429</v>
      </c>
      <c r="B2570">
        <v>14.36</v>
      </c>
      <c r="D2570">
        <f t="shared" si="320"/>
        <v>1</v>
      </c>
      <c r="E2570" s="1">
        <f t="shared" si="321"/>
        <v>42422</v>
      </c>
      <c r="F2570" s="1">
        <f t="shared" si="322"/>
        <v>42421</v>
      </c>
      <c r="G2570" s="1">
        <f t="shared" si="323"/>
        <v>42420</v>
      </c>
      <c r="H2570" s="1">
        <f t="shared" si="324"/>
        <v>42419</v>
      </c>
      <c r="I2570" s="2">
        <f>IF(SUMIFS($B$2:$B$3564,$A$2:$A$3564,"="&amp;E2570)=0,IF(SUMIFS($B$2:$B$3564,$A$2:$A$3564,"="&amp;F2570)=0,IF(SUMIFS($B$2:$B$3564,$A$2:$A$3564,"="&amp;G2570)=0,SUMIFS($B$2:$B$3564,$A$2:$A$3564,"="&amp;H2570),SUMIFS($B$2:$B$3564,$A$2:$A$3564,"="&amp;G2570)),SUMIFS($B$2:$B$3564,$A$2:$A$3564,"="&amp;F2570)),SUMIFS($B$2:$B$3564,$A$2:$A$3564,"="&amp;E2570))</f>
        <v>12.76</v>
      </c>
      <c r="K2570" s="2">
        <f>SUMIFS($J$2:$J$3564,$A$2:$A$3564,"&gt;"&amp;E2570,$A$2:$A$3564,"&lt;="&amp;A2570)</f>
        <v>0</v>
      </c>
      <c r="L2570" s="2">
        <f t="shared" ref="L2570:L2633" si="325">IF(K2570&lt;&gt;0,LOOKUP(K2570,C2564:C2570,B2564:B2570),0)</f>
        <v>0</v>
      </c>
      <c r="M2570" s="2">
        <f t="shared" ref="M2570:M2633" si="326">IF(K2570&lt;&gt;0,L2570/K2570,1)</f>
        <v>1</v>
      </c>
      <c r="N2570">
        <f t="shared" ref="N2570:N2633" si="327">LN(B2570*M2570/I2570)*100</f>
        <v>11.813128570343428</v>
      </c>
    </row>
    <row r="2571" spans="1:14" x14ac:dyDescent="0.3">
      <c r="A2571" s="1">
        <v>42430</v>
      </c>
      <c r="B2571">
        <v>14.39</v>
      </c>
      <c r="D2571">
        <f t="shared" si="320"/>
        <v>2</v>
      </c>
      <c r="E2571" s="1">
        <f t="shared" si="321"/>
        <v>42423</v>
      </c>
      <c r="F2571" s="1">
        <f t="shared" si="322"/>
        <v>42422</v>
      </c>
      <c r="G2571" s="1">
        <f t="shared" si="323"/>
        <v>42421</v>
      </c>
      <c r="H2571" s="1">
        <f t="shared" si="324"/>
        <v>42420</v>
      </c>
      <c r="I2571" s="2">
        <f>IF(SUMIFS($B$2:$B$3564,$A$2:$A$3564,"="&amp;E2571)=0,IF(SUMIFS($B$2:$B$3564,$A$2:$A$3564,"="&amp;F2571)=0,IF(SUMIFS($B$2:$B$3564,$A$2:$A$3564,"="&amp;G2571)=0,SUMIFS($B$2:$B$3564,$A$2:$A$3564,"="&amp;H2571),SUMIFS($B$2:$B$3564,$A$2:$A$3564,"="&amp;G2571)),SUMIFS($B$2:$B$3564,$A$2:$A$3564,"="&amp;F2571)),SUMIFS($B$2:$B$3564,$A$2:$A$3564,"="&amp;E2571))</f>
        <v>13.9</v>
      </c>
      <c r="K2571" s="2">
        <f>SUMIFS($J$2:$J$3564,$A$2:$A$3564,"&gt;"&amp;E2571,$A$2:$A$3564,"&lt;="&amp;A2571)</f>
        <v>0</v>
      </c>
      <c r="L2571" s="2">
        <f t="shared" si="325"/>
        <v>0</v>
      </c>
      <c r="M2571" s="2">
        <f t="shared" si="326"/>
        <v>1</v>
      </c>
      <c r="N2571">
        <f t="shared" si="327"/>
        <v>3.4644680762630422</v>
      </c>
    </row>
    <row r="2572" spans="1:14" x14ac:dyDescent="0.3">
      <c r="A2572" s="1">
        <v>42431</v>
      </c>
      <c r="B2572">
        <v>14.67</v>
      </c>
      <c r="D2572">
        <f t="shared" si="320"/>
        <v>3</v>
      </c>
      <c r="E2572" s="1">
        <f t="shared" si="321"/>
        <v>42424</v>
      </c>
      <c r="F2572" s="1">
        <f t="shared" si="322"/>
        <v>42423</v>
      </c>
      <c r="G2572" s="1">
        <f t="shared" si="323"/>
        <v>42422</v>
      </c>
      <c r="H2572" s="1">
        <f t="shared" si="324"/>
        <v>42421</v>
      </c>
      <c r="I2572" s="2">
        <f>IF(SUMIFS($B$2:$B$3564,$A$2:$A$3564,"="&amp;E2572)=0,IF(SUMIFS($B$2:$B$3564,$A$2:$A$3564,"="&amp;F2572)=0,IF(SUMIFS($B$2:$B$3564,$A$2:$A$3564,"="&amp;G2572)=0,SUMIFS($B$2:$B$3564,$A$2:$A$3564,"="&amp;H2572),SUMIFS($B$2:$B$3564,$A$2:$A$3564,"="&amp;G2572)),SUMIFS($B$2:$B$3564,$A$2:$A$3564,"="&amp;F2572)),SUMIFS($B$2:$B$3564,$A$2:$A$3564,"="&amp;E2572))</f>
        <v>13.88</v>
      </c>
      <c r="K2572" s="2">
        <f>SUMIFS($J$2:$J$3564,$A$2:$A$3564,"&gt;"&amp;E2572,$A$2:$A$3564,"&lt;="&amp;A2572)</f>
        <v>0</v>
      </c>
      <c r="L2572" s="2">
        <f t="shared" si="325"/>
        <v>0</v>
      </c>
      <c r="M2572" s="2">
        <f t="shared" si="326"/>
        <v>1</v>
      </c>
      <c r="N2572">
        <f t="shared" si="327"/>
        <v>5.5355637076231856</v>
      </c>
    </row>
    <row r="2573" spans="1:14" x14ac:dyDescent="0.3">
      <c r="A2573" s="1">
        <v>42432</v>
      </c>
      <c r="B2573">
        <v>14.84</v>
      </c>
      <c r="D2573">
        <f t="shared" si="320"/>
        <v>4</v>
      </c>
      <c r="E2573" s="1">
        <f t="shared" si="321"/>
        <v>42425</v>
      </c>
      <c r="F2573" s="1">
        <f t="shared" si="322"/>
        <v>42424</v>
      </c>
      <c r="G2573" s="1">
        <f t="shared" si="323"/>
        <v>42423</v>
      </c>
      <c r="H2573" s="1">
        <f t="shared" si="324"/>
        <v>42422</v>
      </c>
      <c r="I2573" s="2">
        <f>IF(SUMIFS($B$2:$B$3564,$A$2:$A$3564,"="&amp;E2573)=0,IF(SUMIFS($B$2:$B$3564,$A$2:$A$3564,"="&amp;F2573)=0,IF(SUMIFS($B$2:$B$3564,$A$2:$A$3564,"="&amp;G2573)=0,SUMIFS($B$2:$B$3564,$A$2:$A$3564,"="&amp;H2573),SUMIFS($B$2:$B$3564,$A$2:$A$3564,"="&amp;G2573)),SUMIFS($B$2:$B$3564,$A$2:$A$3564,"="&amp;F2573)),SUMIFS($B$2:$B$3564,$A$2:$A$3564,"="&amp;E2573))</f>
        <v>14.2</v>
      </c>
      <c r="K2573" s="2">
        <f>SUMIFS($J$2:$J$3564,$A$2:$A$3564,"&gt;"&amp;E2573,$A$2:$A$3564,"&lt;="&amp;A2573)</f>
        <v>0</v>
      </c>
      <c r="L2573" s="2">
        <f t="shared" si="325"/>
        <v>0</v>
      </c>
      <c r="M2573" s="2">
        <f t="shared" si="326"/>
        <v>1</v>
      </c>
      <c r="N2573">
        <f t="shared" si="327"/>
        <v>4.408427313201928</v>
      </c>
    </row>
    <row r="2574" spans="1:14" x14ac:dyDescent="0.3">
      <c r="A2574" s="1">
        <v>42433</v>
      </c>
      <c r="B2574">
        <v>14.83</v>
      </c>
      <c r="D2574">
        <f t="shared" si="320"/>
        <v>5</v>
      </c>
      <c r="E2574" s="1">
        <f t="shared" si="321"/>
        <v>42426</v>
      </c>
      <c r="F2574" s="1">
        <f t="shared" si="322"/>
        <v>42425</v>
      </c>
      <c r="G2574" s="1">
        <f t="shared" si="323"/>
        <v>42424</v>
      </c>
      <c r="H2574" s="1">
        <f t="shared" si="324"/>
        <v>42423</v>
      </c>
      <c r="I2574" s="2">
        <f>IF(SUMIFS($B$2:$B$3564,$A$2:$A$3564,"="&amp;E2574)=0,IF(SUMIFS($B$2:$B$3564,$A$2:$A$3564,"="&amp;F2574)=0,IF(SUMIFS($B$2:$B$3564,$A$2:$A$3564,"="&amp;G2574)=0,SUMIFS($B$2:$B$3564,$A$2:$A$3564,"="&amp;H2574),SUMIFS($B$2:$B$3564,$A$2:$A$3564,"="&amp;G2574)),SUMIFS($B$2:$B$3564,$A$2:$A$3564,"="&amp;F2574)),SUMIFS($B$2:$B$3564,$A$2:$A$3564,"="&amp;E2574))</f>
        <v>14</v>
      </c>
      <c r="K2574" s="2">
        <f>SUMIFS($J$2:$J$3564,$A$2:$A$3564,"&gt;"&amp;E2574,$A$2:$A$3564,"&lt;="&amp;A2574)</f>
        <v>0</v>
      </c>
      <c r="L2574" s="2">
        <f t="shared" si="325"/>
        <v>0</v>
      </c>
      <c r="M2574" s="2">
        <f t="shared" si="326"/>
        <v>1</v>
      </c>
      <c r="N2574">
        <f t="shared" si="327"/>
        <v>5.7594826534582211</v>
      </c>
    </row>
    <row r="2575" spans="1:14" x14ac:dyDescent="0.3">
      <c r="A2575" s="1">
        <v>42436</v>
      </c>
      <c r="B2575">
        <v>14.66</v>
      </c>
      <c r="D2575">
        <f t="shared" si="320"/>
        <v>1</v>
      </c>
      <c r="E2575" s="1">
        <f t="shared" si="321"/>
        <v>42429</v>
      </c>
      <c r="F2575" s="1">
        <f t="shared" si="322"/>
        <v>42428</v>
      </c>
      <c r="G2575" s="1">
        <f t="shared" si="323"/>
        <v>42427</v>
      </c>
      <c r="H2575" s="1">
        <f t="shared" si="324"/>
        <v>42426</v>
      </c>
      <c r="I2575" s="2">
        <f>IF(SUMIFS($B$2:$B$3564,$A$2:$A$3564,"="&amp;E2575)=0,IF(SUMIFS($B$2:$B$3564,$A$2:$A$3564,"="&amp;F2575)=0,IF(SUMIFS($B$2:$B$3564,$A$2:$A$3564,"="&amp;G2575)=0,SUMIFS($B$2:$B$3564,$A$2:$A$3564,"="&amp;H2575),SUMIFS($B$2:$B$3564,$A$2:$A$3564,"="&amp;G2575)),SUMIFS($B$2:$B$3564,$A$2:$A$3564,"="&amp;F2575)),SUMIFS($B$2:$B$3564,$A$2:$A$3564,"="&amp;E2575))</f>
        <v>14.36</v>
      </c>
      <c r="K2575" s="2">
        <f>SUMIFS($J$2:$J$3564,$A$2:$A$3564,"&gt;"&amp;E2575,$A$2:$A$3564,"&lt;="&amp;A2575)</f>
        <v>0</v>
      </c>
      <c r="L2575" s="2">
        <f t="shared" si="325"/>
        <v>0</v>
      </c>
      <c r="M2575" s="2">
        <f t="shared" si="326"/>
        <v>1</v>
      </c>
      <c r="N2575">
        <f t="shared" si="327"/>
        <v>2.0676132838427437</v>
      </c>
    </row>
    <row r="2576" spans="1:14" x14ac:dyDescent="0.3">
      <c r="A2576" s="1">
        <v>42437</v>
      </c>
      <c r="B2576">
        <v>14.86</v>
      </c>
      <c r="D2576">
        <f t="shared" si="320"/>
        <v>2</v>
      </c>
      <c r="E2576" s="1">
        <f t="shared" si="321"/>
        <v>42430</v>
      </c>
      <c r="F2576" s="1">
        <f t="shared" si="322"/>
        <v>42429</v>
      </c>
      <c r="G2576" s="1">
        <f t="shared" si="323"/>
        <v>42428</v>
      </c>
      <c r="H2576" s="1">
        <f t="shared" si="324"/>
        <v>42427</v>
      </c>
      <c r="I2576" s="2">
        <f>IF(SUMIFS($B$2:$B$3564,$A$2:$A$3564,"="&amp;E2576)=0,IF(SUMIFS($B$2:$B$3564,$A$2:$A$3564,"="&amp;F2576)=0,IF(SUMIFS($B$2:$B$3564,$A$2:$A$3564,"="&amp;G2576)=0,SUMIFS($B$2:$B$3564,$A$2:$A$3564,"="&amp;H2576),SUMIFS($B$2:$B$3564,$A$2:$A$3564,"="&amp;G2576)),SUMIFS($B$2:$B$3564,$A$2:$A$3564,"="&amp;F2576)),SUMIFS($B$2:$B$3564,$A$2:$A$3564,"="&amp;E2576))</f>
        <v>14.39</v>
      </c>
      <c r="K2576" s="2">
        <f>SUMIFS($J$2:$J$3564,$A$2:$A$3564,"&gt;"&amp;E2576,$A$2:$A$3564,"&lt;="&amp;A2576)</f>
        <v>0</v>
      </c>
      <c r="L2576" s="2">
        <f t="shared" si="325"/>
        <v>0</v>
      </c>
      <c r="M2576" s="2">
        <f t="shared" si="326"/>
        <v>1</v>
      </c>
      <c r="N2576">
        <f t="shared" si="327"/>
        <v>3.2139518390336512</v>
      </c>
    </row>
    <row r="2577" spans="1:14" x14ac:dyDescent="0.3">
      <c r="A2577" s="1">
        <v>42438</v>
      </c>
      <c r="B2577">
        <v>14.63</v>
      </c>
      <c r="D2577">
        <f t="shared" si="320"/>
        <v>3</v>
      </c>
      <c r="E2577" s="1">
        <f t="shared" si="321"/>
        <v>42431</v>
      </c>
      <c r="F2577" s="1">
        <f t="shared" si="322"/>
        <v>42430</v>
      </c>
      <c r="G2577" s="1">
        <f t="shared" si="323"/>
        <v>42429</v>
      </c>
      <c r="H2577" s="1">
        <f t="shared" si="324"/>
        <v>42428</v>
      </c>
      <c r="I2577" s="2">
        <f>IF(SUMIFS($B$2:$B$3564,$A$2:$A$3564,"="&amp;E2577)=0,IF(SUMIFS($B$2:$B$3564,$A$2:$A$3564,"="&amp;F2577)=0,IF(SUMIFS($B$2:$B$3564,$A$2:$A$3564,"="&amp;G2577)=0,SUMIFS($B$2:$B$3564,$A$2:$A$3564,"="&amp;H2577),SUMIFS($B$2:$B$3564,$A$2:$A$3564,"="&amp;G2577)),SUMIFS($B$2:$B$3564,$A$2:$A$3564,"="&amp;F2577)),SUMIFS($B$2:$B$3564,$A$2:$A$3564,"="&amp;E2577))</f>
        <v>14.67</v>
      </c>
      <c r="K2577" s="2">
        <f>SUMIFS($J$2:$J$3564,$A$2:$A$3564,"&gt;"&amp;E2577,$A$2:$A$3564,"&lt;="&amp;A2577)</f>
        <v>0</v>
      </c>
      <c r="L2577" s="2">
        <f t="shared" si="325"/>
        <v>0</v>
      </c>
      <c r="M2577" s="2">
        <f t="shared" si="326"/>
        <v>1</v>
      </c>
      <c r="N2577">
        <f t="shared" si="327"/>
        <v>-0.27303771228573798</v>
      </c>
    </row>
    <row r="2578" spans="1:14" x14ac:dyDescent="0.3">
      <c r="A2578" s="1">
        <v>42439</v>
      </c>
      <c r="B2578">
        <v>14.82</v>
      </c>
      <c r="D2578">
        <f t="shared" si="320"/>
        <v>4</v>
      </c>
      <c r="E2578" s="1">
        <f t="shared" si="321"/>
        <v>42432</v>
      </c>
      <c r="F2578" s="1">
        <f t="shared" si="322"/>
        <v>42431</v>
      </c>
      <c r="G2578" s="1">
        <f t="shared" si="323"/>
        <v>42430</v>
      </c>
      <c r="H2578" s="1">
        <f t="shared" si="324"/>
        <v>42429</v>
      </c>
      <c r="I2578" s="2">
        <f>IF(SUMIFS($B$2:$B$3564,$A$2:$A$3564,"="&amp;E2578)=0,IF(SUMIFS($B$2:$B$3564,$A$2:$A$3564,"="&amp;F2578)=0,IF(SUMIFS($B$2:$B$3564,$A$2:$A$3564,"="&amp;G2578)=0,SUMIFS($B$2:$B$3564,$A$2:$A$3564,"="&amp;H2578),SUMIFS($B$2:$B$3564,$A$2:$A$3564,"="&amp;G2578)),SUMIFS($B$2:$B$3564,$A$2:$A$3564,"="&amp;F2578)),SUMIFS($B$2:$B$3564,$A$2:$A$3564,"="&amp;E2578))</f>
        <v>14.84</v>
      </c>
      <c r="K2578" s="2">
        <f>SUMIFS($J$2:$J$3564,$A$2:$A$3564,"&gt;"&amp;E2578,$A$2:$A$3564,"&lt;="&amp;A2578)</f>
        <v>0</v>
      </c>
      <c r="L2578" s="2">
        <f t="shared" si="325"/>
        <v>0</v>
      </c>
      <c r="M2578" s="2">
        <f t="shared" si="326"/>
        <v>1</v>
      </c>
      <c r="N2578">
        <f t="shared" si="327"/>
        <v>-0.13486178712935293</v>
      </c>
    </row>
    <row r="2579" spans="1:14" x14ac:dyDescent="0.3">
      <c r="A2579" s="1">
        <v>42440</v>
      </c>
      <c r="B2579">
        <v>15.13</v>
      </c>
      <c r="D2579">
        <f t="shared" si="320"/>
        <v>5</v>
      </c>
      <c r="E2579" s="1">
        <f t="shared" si="321"/>
        <v>42433</v>
      </c>
      <c r="F2579" s="1">
        <f t="shared" si="322"/>
        <v>42432</v>
      </c>
      <c r="G2579" s="1">
        <f t="shared" si="323"/>
        <v>42431</v>
      </c>
      <c r="H2579" s="1">
        <f t="shared" si="324"/>
        <v>42430</v>
      </c>
      <c r="I2579" s="2">
        <f>IF(SUMIFS($B$2:$B$3564,$A$2:$A$3564,"="&amp;E2579)=0,IF(SUMIFS($B$2:$B$3564,$A$2:$A$3564,"="&amp;F2579)=0,IF(SUMIFS($B$2:$B$3564,$A$2:$A$3564,"="&amp;G2579)=0,SUMIFS($B$2:$B$3564,$A$2:$A$3564,"="&amp;H2579),SUMIFS($B$2:$B$3564,$A$2:$A$3564,"="&amp;G2579)),SUMIFS($B$2:$B$3564,$A$2:$A$3564,"="&amp;F2579)),SUMIFS($B$2:$B$3564,$A$2:$A$3564,"="&amp;E2579))</f>
        <v>14.83</v>
      </c>
      <c r="K2579" s="2">
        <f>SUMIFS($J$2:$J$3564,$A$2:$A$3564,"&gt;"&amp;E2579,$A$2:$A$3564,"&lt;="&amp;A2579)</f>
        <v>0</v>
      </c>
      <c r="L2579" s="2">
        <f t="shared" si="325"/>
        <v>0</v>
      </c>
      <c r="M2579" s="2">
        <f t="shared" si="326"/>
        <v>1</v>
      </c>
      <c r="N2579">
        <f t="shared" si="327"/>
        <v>2.00273716504238</v>
      </c>
    </row>
    <row r="2580" spans="1:14" x14ac:dyDescent="0.3">
      <c r="A2580" s="1">
        <v>42443</v>
      </c>
      <c r="B2580">
        <v>15.42</v>
      </c>
      <c r="D2580">
        <f t="shared" si="320"/>
        <v>1</v>
      </c>
      <c r="E2580" s="1">
        <f t="shared" si="321"/>
        <v>42436</v>
      </c>
      <c r="F2580" s="1">
        <f t="shared" si="322"/>
        <v>42435</v>
      </c>
      <c r="G2580" s="1">
        <f t="shared" si="323"/>
        <v>42434</v>
      </c>
      <c r="H2580" s="1">
        <f t="shared" si="324"/>
        <v>42433</v>
      </c>
      <c r="I2580" s="2">
        <f>IF(SUMIFS($B$2:$B$3564,$A$2:$A$3564,"="&amp;E2580)=0,IF(SUMIFS($B$2:$B$3564,$A$2:$A$3564,"="&amp;F2580)=0,IF(SUMIFS($B$2:$B$3564,$A$2:$A$3564,"="&amp;G2580)=0,SUMIFS($B$2:$B$3564,$A$2:$A$3564,"="&amp;H2580),SUMIFS($B$2:$B$3564,$A$2:$A$3564,"="&amp;G2580)),SUMIFS($B$2:$B$3564,$A$2:$A$3564,"="&amp;F2580)),SUMIFS($B$2:$B$3564,$A$2:$A$3564,"="&amp;E2580))</f>
        <v>14.66</v>
      </c>
      <c r="K2580" s="2">
        <f>SUMIFS($J$2:$J$3564,$A$2:$A$3564,"&gt;"&amp;E2580,$A$2:$A$3564,"&lt;="&amp;A2580)</f>
        <v>0</v>
      </c>
      <c r="L2580" s="2">
        <f t="shared" si="325"/>
        <v>0</v>
      </c>
      <c r="M2580" s="2">
        <f t="shared" si="326"/>
        <v>1</v>
      </c>
      <c r="N2580">
        <f t="shared" si="327"/>
        <v>5.0542671676678061</v>
      </c>
    </row>
    <row r="2581" spans="1:14" x14ac:dyDescent="0.3">
      <c r="A2581" s="1">
        <v>42444</v>
      </c>
      <c r="B2581">
        <v>15.32</v>
      </c>
      <c r="D2581">
        <f t="shared" si="320"/>
        <v>2</v>
      </c>
      <c r="E2581" s="1">
        <f t="shared" si="321"/>
        <v>42437</v>
      </c>
      <c r="F2581" s="1">
        <f t="shared" si="322"/>
        <v>42436</v>
      </c>
      <c r="G2581" s="1">
        <f t="shared" si="323"/>
        <v>42435</v>
      </c>
      <c r="H2581" s="1">
        <f t="shared" si="324"/>
        <v>42434</v>
      </c>
      <c r="I2581" s="2">
        <f>IF(SUMIFS($B$2:$B$3564,$A$2:$A$3564,"="&amp;E2581)=0,IF(SUMIFS($B$2:$B$3564,$A$2:$A$3564,"="&amp;F2581)=0,IF(SUMIFS($B$2:$B$3564,$A$2:$A$3564,"="&amp;G2581)=0,SUMIFS($B$2:$B$3564,$A$2:$A$3564,"="&amp;H2581),SUMIFS($B$2:$B$3564,$A$2:$A$3564,"="&amp;G2581)),SUMIFS($B$2:$B$3564,$A$2:$A$3564,"="&amp;F2581)),SUMIFS($B$2:$B$3564,$A$2:$A$3564,"="&amp;E2581))</f>
        <v>14.86</v>
      </c>
      <c r="K2581" s="2">
        <f>SUMIFS($J$2:$J$3564,$A$2:$A$3564,"&gt;"&amp;E2581,$A$2:$A$3564,"&lt;="&amp;A2581)</f>
        <v>0</v>
      </c>
      <c r="L2581" s="2">
        <f t="shared" si="325"/>
        <v>0</v>
      </c>
      <c r="M2581" s="2">
        <f t="shared" si="326"/>
        <v>1</v>
      </c>
      <c r="N2581">
        <f t="shared" si="327"/>
        <v>3.04861250228321</v>
      </c>
    </row>
    <row r="2582" spans="1:14" x14ac:dyDescent="0.3">
      <c r="A2582" s="1">
        <v>42445</v>
      </c>
      <c r="B2582">
        <v>15.47</v>
      </c>
      <c r="D2582">
        <f t="shared" si="320"/>
        <v>3</v>
      </c>
      <c r="E2582" s="1">
        <f t="shared" si="321"/>
        <v>42438</v>
      </c>
      <c r="F2582" s="1">
        <f t="shared" si="322"/>
        <v>42437</v>
      </c>
      <c r="G2582" s="1">
        <f t="shared" si="323"/>
        <v>42436</v>
      </c>
      <c r="H2582" s="1">
        <f t="shared" si="324"/>
        <v>42435</v>
      </c>
      <c r="I2582" s="2">
        <f>IF(SUMIFS($B$2:$B$3564,$A$2:$A$3564,"="&amp;E2582)=0,IF(SUMIFS($B$2:$B$3564,$A$2:$A$3564,"="&amp;F2582)=0,IF(SUMIFS($B$2:$B$3564,$A$2:$A$3564,"="&amp;G2582)=0,SUMIFS($B$2:$B$3564,$A$2:$A$3564,"="&amp;H2582),SUMIFS($B$2:$B$3564,$A$2:$A$3564,"="&amp;G2582)),SUMIFS($B$2:$B$3564,$A$2:$A$3564,"="&amp;F2582)),SUMIFS($B$2:$B$3564,$A$2:$A$3564,"="&amp;E2582))</f>
        <v>14.63</v>
      </c>
      <c r="K2582" s="2">
        <f>SUMIFS($J$2:$J$3564,$A$2:$A$3564,"&gt;"&amp;E2582,$A$2:$A$3564,"&lt;="&amp;A2582)</f>
        <v>0</v>
      </c>
      <c r="L2582" s="2">
        <f t="shared" si="325"/>
        <v>0</v>
      </c>
      <c r="M2582" s="2">
        <f t="shared" si="326"/>
        <v>1</v>
      </c>
      <c r="N2582">
        <f t="shared" si="327"/>
        <v>5.5828449552941892</v>
      </c>
    </row>
    <row r="2583" spans="1:14" x14ac:dyDescent="0.3">
      <c r="A2583" s="1">
        <v>42446</v>
      </c>
      <c r="B2583">
        <v>15.99</v>
      </c>
      <c r="D2583">
        <f t="shared" si="320"/>
        <v>4</v>
      </c>
      <c r="E2583" s="1">
        <f t="shared" si="321"/>
        <v>42439</v>
      </c>
      <c r="F2583" s="1">
        <f t="shared" si="322"/>
        <v>42438</v>
      </c>
      <c r="G2583" s="1">
        <f t="shared" si="323"/>
        <v>42437</v>
      </c>
      <c r="H2583" s="1">
        <f t="shared" si="324"/>
        <v>42436</v>
      </c>
      <c r="I2583" s="2">
        <f>IF(SUMIFS($B$2:$B$3564,$A$2:$A$3564,"="&amp;E2583)=0,IF(SUMIFS($B$2:$B$3564,$A$2:$A$3564,"="&amp;F2583)=0,IF(SUMIFS($B$2:$B$3564,$A$2:$A$3564,"="&amp;G2583)=0,SUMIFS($B$2:$B$3564,$A$2:$A$3564,"="&amp;H2583),SUMIFS($B$2:$B$3564,$A$2:$A$3564,"="&amp;G2583)),SUMIFS($B$2:$B$3564,$A$2:$A$3564,"="&amp;F2583)),SUMIFS($B$2:$B$3564,$A$2:$A$3564,"="&amp;E2583))</f>
        <v>14.82</v>
      </c>
      <c r="K2583" s="2">
        <f>SUMIFS($J$2:$J$3564,$A$2:$A$3564,"&gt;"&amp;E2583,$A$2:$A$3564,"&lt;="&amp;A2583)</f>
        <v>0</v>
      </c>
      <c r="L2583" s="2">
        <f t="shared" si="325"/>
        <v>0</v>
      </c>
      <c r="M2583" s="2">
        <f t="shared" si="326"/>
        <v>1</v>
      </c>
      <c r="N2583">
        <f t="shared" si="327"/>
        <v>7.5985906977922051</v>
      </c>
    </row>
    <row r="2584" spans="1:14" x14ac:dyDescent="0.3">
      <c r="A2584" s="1">
        <v>42447</v>
      </c>
      <c r="B2584">
        <v>15.97</v>
      </c>
      <c r="D2584">
        <f t="shared" si="320"/>
        <v>5</v>
      </c>
      <c r="E2584" s="1">
        <f t="shared" si="321"/>
        <v>42440</v>
      </c>
      <c r="F2584" s="1">
        <f t="shared" si="322"/>
        <v>42439</v>
      </c>
      <c r="G2584" s="1">
        <f t="shared" si="323"/>
        <v>42438</v>
      </c>
      <c r="H2584" s="1">
        <f t="shared" si="324"/>
        <v>42437</v>
      </c>
      <c r="I2584" s="2">
        <f>IF(SUMIFS($B$2:$B$3564,$A$2:$A$3564,"="&amp;E2584)=0,IF(SUMIFS($B$2:$B$3564,$A$2:$A$3564,"="&amp;F2584)=0,IF(SUMIFS($B$2:$B$3564,$A$2:$A$3564,"="&amp;G2584)=0,SUMIFS($B$2:$B$3564,$A$2:$A$3564,"="&amp;H2584),SUMIFS($B$2:$B$3564,$A$2:$A$3564,"="&amp;G2584)),SUMIFS($B$2:$B$3564,$A$2:$A$3564,"="&amp;F2584)),SUMIFS($B$2:$B$3564,$A$2:$A$3564,"="&amp;E2584))</f>
        <v>15.13</v>
      </c>
      <c r="K2584" s="2">
        <f>SUMIFS($J$2:$J$3564,$A$2:$A$3564,"&gt;"&amp;E2584,$A$2:$A$3564,"&lt;="&amp;A2584)</f>
        <v>0</v>
      </c>
      <c r="L2584" s="2">
        <f t="shared" si="325"/>
        <v>0</v>
      </c>
      <c r="M2584" s="2">
        <f t="shared" si="326"/>
        <v>1</v>
      </c>
      <c r="N2584">
        <f t="shared" si="327"/>
        <v>5.4032434426656568</v>
      </c>
    </row>
    <row r="2585" spans="1:14" x14ac:dyDescent="0.3">
      <c r="A2585" s="1">
        <v>42450</v>
      </c>
      <c r="B2585">
        <v>16.29</v>
      </c>
      <c r="D2585">
        <f t="shared" si="320"/>
        <v>1</v>
      </c>
      <c r="E2585" s="1">
        <f t="shared" si="321"/>
        <v>42443</v>
      </c>
      <c r="F2585" s="1">
        <f t="shared" si="322"/>
        <v>42442</v>
      </c>
      <c r="G2585" s="1">
        <f t="shared" si="323"/>
        <v>42441</v>
      </c>
      <c r="H2585" s="1">
        <f t="shared" si="324"/>
        <v>42440</v>
      </c>
      <c r="I2585" s="2">
        <f>IF(SUMIFS($B$2:$B$3564,$A$2:$A$3564,"="&amp;E2585)=0,IF(SUMIFS($B$2:$B$3564,$A$2:$A$3564,"="&amp;F2585)=0,IF(SUMIFS($B$2:$B$3564,$A$2:$A$3564,"="&amp;G2585)=0,SUMIFS($B$2:$B$3564,$A$2:$A$3564,"="&amp;H2585),SUMIFS($B$2:$B$3564,$A$2:$A$3564,"="&amp;G2585)),SUMIFS($B$2:$B$3564,$A$2:$A$3564,"="&amp;F2585)),SUMIFS($B$2:$B$3564,$A$2:$A$3564,"="&amp;E2585))</f>
        <v>15.42</v>
      </c>
      <c r="K2585" s="2">
        <f>SUMIFS($J$2:$J$3564,$A$2:$A$3564,"&gt;"&amp;E2585,$A$2:$A$3564,"&lt;="&amp;A2585)</f>
        <v>0</v>
      </c>
      <c r="L2585" s="2">
        <f t="shared" si="325"/>
        <v>0</v>
      </c>
      <c r="M2585" s="2">
        <f t="shared" si="326"/>
        <v>1</v>
      </c>
      <c r="N2585">
        <f t="shared" si="327"/>
        <v>5.4886054478770356</v>
      </c>
    </row>
    <row r="2586" spans="1:14" x14ac:dyDescent="0.3">
      <c r="A2586" s="1">
        <v>42451</v>
      </c>
      <c r="B2586">
        <v>16.579999999999998</v>
      </c>
      <c r="D2586">
        <f t="shared" si="320"/>
        <v>2</v>
      </c>
      <c r="E2586" s="1">
        <f t="shared" si="321"/>
        <v>42444</v>
      </c>
      <c r="F2586" s="1">
        <f t="shared" si="322"/>
        <v>42443</v>
      </c>
      <c r="G2586" s="1">
        <f t="shared" si="323"/>
        <v>42442</v>
      </c>
      <c r="H2586" s="1">
        <f t="shared" si="324"/>
        <v>42441</v>
      </c>
      <c r="I2586" s="2">
        <f>IF(SUMIFS($B$2:$B$3564,$A$2:$A$3564,"="&amp;E2586)=0,IF(SUMIFS($B$2:$B$3564,$A$2:$A$3564,"="&amp;F2586)=0,IF(SUMIFS($B$2:$B$3564,$A$2:$A$3564,"="&amp;G2586)=0,SUMIFS($B$2:$B$3564,$A$2:$A$3564,"="&amp;H2586),SUMIFS($B$2:$B$3564,$A$2:$A$3564,"="&amp;G2586)),SUMIFS($B$2:$B$3564,$A$2:$A$3564,"="&amp;F2586)),SUMIFS($B$2:$B$3564,$A$2:$A$3564,"="&amp;E2586))</f>
        <v>15.32</v>
      </c>
      <c r="K2586" s="2">
        <f>SUMIFS($J$2:$J$3564,$A$2:$A$3564,"&gt;"&amp;E2586,$A$2:$A$3564,"&lt;="&amp;A2586)</f>
        <v>0</v>
      </c>
      <c r="L2586" s="2">
        <f t="shared" si="325"/>
        <v>0</v>
      </c>
      <c r="M2586" s="2">
        <f t="shared" si="326"/>
        <v>1</v>
      </c>
      <c r="N2586">
        <f t="shared" si="327"/>
        <v>7.9037985394703592</v>
      </c>
    </row>
    <row r="2587" spans="1:14" x14ac:dyDescent="0.3">
      <c r="A2587" s="1">
        <v>42452</v>
      </c>
      <c r="B2587">
        <v>16.71</v>
      </c>
      <c r="D2587">
        <f t="shared" si="320"/>
        <v>3</v>
      </c>
      <c r="E2587" s="1">
        <f t="shared" si="321"/>
        <v>42445</v>
      </c>
      <c r="F2587" s="1">
        <f t="shared" si="322"/>
        <v>42444</v>
      </c>
      <c r="G2587" s="1">
        <f t="shared" si="323"/>
        <v>42443</v>
      </c>
      <c r="H2587" s="1">
        <f t="shared" si="324"/>
        <v>42442</v>
      </c>
      <c r="I2587" s="2">
        <f>IF(SUMIFS($B$2:$B$3564,$A$2:$A$3564,"="&amp;E2587)=0,IF(SUMIFS($B$2:$B$3564,$A$2:$A$3564,"="&amp;F2587)=0,IF(SUMIFS($B$2:$B$3564,$A$2:$A$3564,"="&amp;G2587)=0,SUMIFS($B$2:$B$3564,$A$2:$A$3564,"="&amp;H2587),SUMIFS($B$2:$B$3564,$A$2:$A$3564,"="&amp;G2587)),SUMIFS($B$2:$B$3564,$A$2:$A$3564,"="&amp;F2587)),SUMIFS($B$2:$B$3564,$A$2:$A$3564,"="&amp;E2587))</f>
        <v>15.47</v>
      </c>
      <c r="K2587" s="2">
        <f>SUMIFS($J$2:$J$3564,$A$2:$A$3564,"&gt;"&amp;E2587,$A$2:$A$3564,"&lt;="&amp;A2587)</f>
        <v>0</v>
      </c>
      <c r="L2587" s="2">
        <f t="shared" si="325"/>
        <v>0</v>
      </c>
      <c r="M2587" s="2">
        <f t="shared" si="326"/>
        <v>1</v>
      </c>
      <c r="N2587">
        <f t="shared" si="327"/>
        <v>7.7104678022327535</v>
      </c>
    </row>
    <row r="2588" spans="1:14" x14ac:dyDescent="0.3">
      <c r="A2588" s="1">
        <v>42453</v>
      </c>
      <c r="B2588">
        <v>15.87</v>
      </c>
      <c r="D2588">
        <f t="shared" si="320"/>
        <v>4</v>
      </c>
      <c r="E2588" s="1">
        <f t="shared" si="321"/>
        <v>42446</v>
      </c>
      <c r="F2588" s="1">
        <f t="shared" si="322"/>
        <v>42445</v>
      </c>
      <c r="G2588" s="1">
        <f t="shared" si="323"/>
        <v>42444</v>
      </c>
      <c r="H2588" s="1">
        <f t="shared" si="324"/>
        <v>42443</v>
      </c>
      <c r="I2588" s="2">
        <f>IF(SUMIFS($B$2:$B$3564,$A$2:$A$3564,"="&amp;E2588)=0,IF(SUMIFS($B$2:$B$3564,$A$2:$A$3564,"="&amp;F2588)=0,IF(SUMIFS($B$2:$B$3564,$A$2:$A$3564,"="&amp;G2588)=0,SUMIFS($B$2:$B$3564,$A$2:$A$3564,"="&amp;H2588),SUMIFS($B$2:$B$3564,$A$2:$A$3564,"="&amp;G2588)),SUMIFS($B$2:$B$3564,$A$2:$A$3564,"="&amp;F2588)),SUMIFS($B$2:$B$3564,$A$2:$A$3564,"="&amp;E2588))</f>
        <v>15.99</v>
      </c>
      <c r="K2588" s="2">
        <f>SUMIFS($J$2:$J$3564,$A$2:$A$3564,"&gt;"&amp;E2588,$A$2:$A$3564,"&lt;="&amp;A2588)</f>
        <v>0</v>
      </c>
      <c r="L2588" s="2">
        <f t="shared" si="325"/>
        <v>0</v>
      </c>
      <c r="M2588" s="2">
        <f t="shared" si="326"/>
        <v>1</v>
      </c>
      <c r="N2588">
        <f t="shared" si="327"/>
        <v>-0.75329923075452598</v>
      </c>
    </row>
    <row r="2589" spans="1:14" x14ac:dyDescent="0.3">
      <c r="A2589" s="1">
        <v>42457</v>
      </c>
      <c r="B2589">
        <v>15.94</v>
      </c>
      <c r="D2589">
        <f t="shared" si="320"/>
        <v>1</v>
      </c>
      <c r="E2589" s="1">
        <f t="shared" si="321"/>
        <v>42450</v>
      </c>
      <c r="F2589" s="1">
        <f t="shared" si="322"/>
        <v>42449</v>
      </c>
      <c r="G2589" s="1">
        <f t="shared" si="323"/>
        <v>42448</v>
      </c>
      <c r="H2589" s="1">
        <f t="shared" si="324"/>
        <v>42447</v>
      </c>
      <c r="I2589" s="2">
        <f>IF(SUMIFS($B$2:$B$3564,$A$2:$A$3564,"="&amp;E2589)=0,IF(SUMIFS($B$2:$B$3564,$A$2:$A$3564,"="&amp;F2589)=0,IF(SUMIFS($B$2:$B$3564,$A$2:$A$3564,"="&amp;G2589)=0,SUMIFS($B$2:$B$3564,$A$2:$A$3564,"="&amp;H2589),SUMIFS($B$2:$B$3564,$A$2:$A$3564,"="&amp;G2589)),SUMIFS($B$2:$B$3564,$A$2:$A$3564,"="&amp;F2589)),SUMIFS($B$2:$B$3564,$A$2:$A$3564,"="&amp;E2589))</f>
        <v>16.29</v>
      </c>
      <c r="K2589" s="2">
        <f>SUMIFS($J$2:$J$3564,$A$2:$A$3564,"&gt;"&amp;E2589,$A$2:$A$3564,"&lt;="&amp;A2589)</f>
        <v>0</v>
      </c>
      <c r="L2589" s="2">
        <f t="shared" si="325"/>
        <v>0</v>
      </c>
      <c r="M2589" s="2">
        <f t="shared" si="326"/>
        <v>1</v>
      </c>
      <c r="N2589">
        <f t="shared" si="327"/>
        <v>-2.1719749251884726</v>
      </c>
    </row>
    <row r="2590" spans="1:14" x14ac:dyDescent="0.3">
      <c r="A2590" s="1">
        <v>42458</v>
      </c>
      <c r="B2590">
        <v>15.86</v>
      </c>
      <c r="D2590">
        <f t="shared" si="320"/>
        <v>2</v>
      </c>
      <c r="E2590" s="1">
        <f t="shared" si="321"/>
        <v>42451</v>
      </c>
      <c r="F2590" s="1">
        <f t="shared" si="322"/>
        <v>42450</v>
      </c>
      <c r="G2590" s="1">
        <f t="shared" si="323"/>
        <v>42449</v>
      </c>
      <c r="H2590" s="1">
        <f t="shared" si="324"/>
        <v>42448</v>
      </c>
      <c r="I2590" s="2">
        <f>IF(SUMIFS($B$2:$B$3564,$A$2:$A$3564,"="&amp;E2590)=0,IF(SUMIFS($B$2:$B$3564,$A$2:$A$3564,"="&amp;F2590)=0,IF(SUMIFS($B$2:$B$3564,$A$2:$A$3564,"="&amp;G2590)=0,SUMIFS($B$2:$B$3564,$A$2:$A$3564,"="&amp;H2590),SUMIFS($B$2:$B$3564,$A$2:$A$3564,"="&amp;G2590)),SUMIFS($B$2:$B$3564,$A$2:$A$3564,"="&amp;F2590)),SUMIFS($B$2:$B$3564,$A$2:$A$3564,"="&amp;E2590))</f>
        <v>16.579999999999998</v>
      </c>
      <c r="K2590" s="2">
        <f>SUMIFS($J$2:$J$3564,$A$2:$A$3564,"&gt;"&amp;E2590,$A$2:$A$3564,"&lt;="&amp;A2590)</f>
        <v>0</v>
      </c>
      <c r="L2590" s="2">
        <f t="shared" si="325"/>
        <v>0</v>
      </c>
      <c r="M2590" s="2">
        <f t="shared" si="326"/>
        <v>1</v>
      </c>
      <c r="N2590">
        <f t="shared" si="327"/>
        <v>-4.4396933500446911</v>
      </c>
    </row>
    <row r="2591" spans="1:14" x14ac:dyDescent="0.3">
      <c r="A2591" s="1">
        <v>42459</v>
      </c>
      <c r="B2591">
        <v>15.87</v>
      </c>
      <c r="D2591">
        <f t="shared" si="320"/>
        <v>3</v>
      </c>
      <c r="E2591" s="1">
        <f t="shared" si="321"/>
        <v>42452</v>
      </c>
      <c r="F2591" s="1">
        <f t="shared" si="322"/>
        <v>42451</v>
      </c>
      <c r="G2591" s="1">
        <f t="shared" si="323"/>
        <v>42450</v>
      </c>
      <c r="H2591" s="1">
        <f t="shared" si="324"/>
        <v>42449</v>
      </c>
      <c r="I2591" s="2">
        <f>IF(SUMIFS($B$2:$B$3564,$A$2:$A$3564,"="&amp;E2591)=0,IF(SUMIFS($B$2:$B$3564,$A$2:$A$3564,"="&amp;F2591)=0,IF(SUMIFS($B$2:$B$3564,$A$2:$A$3564,"="&amp;G2591)=0,SUMIFS($B$2:$B$3564,$A$2:$A$3564,"="&amp;H2591),SUMIFS($B$2:$B$3564,$A$2:$A$3564,"="&amp;G2591)),SUMIFS($B$2:$B$3564,$A$2:$A$3564,"="&amp;F2591)),SUMIFS($B$2:$B$3564,$A$2:$A$3564,"="&amp;E2591))</f>
        <v>16.71</v>
      </c>
      <c r="K2591" s="2">
        <f>SUMIFS($J$2:$J$3564,$A$2:$A$3564,"&gt;"&amp;E2591,$A$2:$A$3564,"&lt;="&amp;A2591)</f>
        <v>0</v>
      </c>
      <c r="L2591" s="2">
        <f t="shared" si="325"/>
        <v>0</v>
      </c>
      <c r="M2591" s="2">
        <f t="shared" si="326"/>
        <v>1</v>
      </c>
      <c r="N2591">
        <f t="shared" si="327"/>
        <v>-5.1576808068984761</v>
      </c>
    </row>
    <row r="2592" spans="1:14" x14ac:dyDescent="0.3">
      <c r="A2592" s="1">
        <v>42460</v>
      </c>
      <c r="B2592">
        <v>15.35</v>
      </c>
      <c r="D2592">
        <f t="shared" si="320"/>
        <v>4</v>
      </c>
      <c r="E2592" s="1">
        <f t="shared" si="321"/>
        <v>42453</v>
      </c>
      <c r="F2592" s="1">
        <f t="shared" si="322"/>
        <v>42452</v>
      </c>
      <c r="G2592" s="1">
        <f t="shared" si="323"/>
        <v>42451</v>
      </c>
      <c r="H2592" s="1">
        <f t="shared" si="324"/>
        <v>42450</v>
      </c>
      <c r="I2592" s="2">
        <f>IF(SUMIFS($B$2:$B$3564,$A$2:$A$3564,"="&amp;E2592)=0,IF(SUMIFS($B$2:$B$3564,$A$2:$A$3564,"="&amp;F2592)=0,IF(SUMIFS($B$2:$B$3564,$A$2:$A$3564,"="&amp;G2592)=0,SUMIFS($B$2:$B$3564,$A$2:$A$3564,"="&amp;H2592),SUMIFS($B$2:$B$3564,$A$2:$A$3564,"="&amp;G2592)),SUMIFS($B$2:$B$3564,$A$2:$A$3564,"="&amp;F2592)),SUMIFS($B$2:$B$3564,$A$2:$A$3564,"="&amp;E2592))</f>
        <v>15.87</v>
      </c>
      <c r="K2592" s="2">
        <f>SUMIFS($J$2:$J$3564,$A$2:$A$3564,"&gt;"&amp;E2592,$A$2:$A$3564,"&lt;="&amp;A2592)</f>
        <v>0</v>
      </c>
      <c r="L2592" s="2">
        <f t="shared" si="325"/>
        <v>0</v>
      </c>
      <c r="M2592" s="2">
        <f t="shared" si="326"/>
        <v>1</v>
      </c>
      <c r="N2592">
        <f t="shared" si="327"/>
        <v>-3.3315060505111487</v>
      </c>
    </row>
    <row r="2593" spans="1:14" x14ac:dyDescent="0.3">
      <c r="A2593" s="1">
        <v>42461</v>
      </c>
      <c r="B2593">
        <v>15.18</v>
      </c>
      <c r="D2593">
        <f t="shared" si="320"/>
        <v>5</v>
      </c>
      <c r="E2593" s="1">
        <f t="shared" si="321"/>
        <v>42454</v>
      </c>
      <c r="F2593" s="1">
        <f t="shared" si="322"/>
        <v>42453</v>
      </c>
      <c r="G2593" s="1">
        <f t="shared" si="323"/>
        <v>42452</v>
      </c>
      <c r="H2593" s="1">
        <f t="shared" si="324"/>
        <v>42451</v>
      </c>
      <c r="I2593" s="2">
        <f>IF(SUMIFS($B$2:$B$3564,$A$2:$A$3564,"="&amp;E2593)=0,IF(SUMIFS($B$2:$B$3564,$A$2:$A$3564,"="&amp;F2593)=0,IF(SUMIFS($B$2:$B$3564,$A$2:$A$3564,"="&amp;G2593)=0,SUMIFS($B$2:$B$3564,$A$2:$A$3564,"="&amp;H2593),SUMIFS($B$2:$B$3564,$A$2:$A$3564,"="&amp;G2593)),SUMIFS($B$2:$B$3564,$A$2:$A$3564,"="&amp;F2593)),SUMIFS($B$2:$B$3564,$A$2:$A$3564,"="&amp;E2593))</f>
        <v>15.87</v>
      </c>
      <c r="K2593" s="2">
        <f>SUMIFS($J$2:$J$3564,$A$2:$A$3564,"&gt;"&amp;E2593,$A$2:$A$3564,"&lt;="&amp;A2593)</f>
        <v>0</v>
      </c>
      <c r="L2593" s="2">
        <f t="shared" si="325"/>
        <v>0</v>
      </c>
      <c r="M2593" s="2">
        <f t="shared" si="326"/>
        <v>1</v>
      </c>
      <c r="N2593">
        <f t="shared" si="327"/>
        <v>-4.4451762570833813</v>
      </c>
    </row>
    <row r="2594" spans="1:14" x14ac:dyDescent="0.3">
      <c r="A2594" s="1">
        <v>42464</v>
      </c>
      <c r="B2594">
        <v>14.64</v>
      </c>
      <c r="D2594">
        <f t="shared" si="320"/>
        <v>1</v>
      </c>
      <c r="E2594" s="1">
        <f t="shared" si="321"/>
        <v>42457</v>
      </c>
      <c r="F2594" s="1">
        <f t="shared" si="322"/>
        <v>42456</v>
      </c>
      <c r="G2594" s="1">
        <f t="shared" si="323"/>
        <v>42455</v>
      </c>
      <c r="H2594" s="1">
        <f t="shared" si="324"/>
        <v>42454</v>
      </c>
      <c r="I2594" s="2">
        <f>IF(SUMIFS($B$2:$B$3564,$A$2:$A$3564,"="&amp;E2594)=0,IF(SUMIFS($B$2:$B$3564,$A$2:$A$3564,"="&amp;F2594)=0,IF(SUMIFS($B$2:$B$3564,$A$2:$A$3564,"="&amp;G2594)=0,SUMIFS($B$2:$B$3564,$A$2:$A$3564,"="&amp;H2594),SUMIFS($B$2:$B$3564,$A$2:$A$3564,"="&amp;G2594)),SUMIFS($B$2:$B$3564,$A$2:$A$3564,"="&amp;F2594)),SUMIFS($B$2:$B$3564,$A$2:$A$3564,"="&amp;E2594))</f>
        <v>15.94</v>
      </c>
      <c r="K2594" s="2">
        <f>SUMIFS($J$2:$J$3564,$A$2:$A$3564,"&gt;"&amp;E2594,$A$2:$A$3564,"&lt;="&amp;A2594)</f>
        <v>0</v>
      </c>
      <c r="L2594" s="2">
        <f t="shared" si="325"/>
        <v>0</v>
      </c>
      <c r="M2594" s="2">
        <f t="shared" si="326"/>
        <v>1</v>
      </c>
      <c r="N2594">
        <f t="shared" si="327"/>
        <v>-8.507416482890342</v>
      </c>
    </row>
    <row r="2595" spans="1:14" x14ac:dyDescent="0.3">
      <c r="A2595" s="1">
        <v>42465</v>
      </c>
      <c r="B2595">
        <v>14.64</v>
      </c>
      <c r="D2595">
        <f t="shared" si="320"/>
        <v>2</v>
      </c>
      <c r="E2595" s="1">
        <f t="shared" si="321"/>
        <v>42458</v>
      </c>
      <c r="F2595" s="1">
        <f t="shared" si="322"/>
        <v>42457</v>
      </c>
      <c r="G2595" s="1">
        <f t="shared" si="323"/>
        <v>42456</v>
      </c>
      <c r="H2595" s="1">
        <f t="shared" si="324"/>
        <v>42455</v>
      </c>
      <c r="I2595" s="2">
        <f>IF(SUMIFS($B$2:$B$3564,$A$2:$A$3564,"="&amp;E2595)=0,IF(SUMIFS($B$2:$B$3564,$A$2:$A$3564,"="&amp;F2595)=0,IF(SUMIFS($B$2:$B$3564,$A$2:$A$3564,"="&amp;G2595)=0,SUMIFS($B$2:$B$3564,$A$2:$A$3564,"="&amp;H2595),SUMIFS($B$2:$B$3564,$A$2:$A$3564,"="&amp;G2595)),SUMIFS($B$2:$B$3564,$A$2:$A$3564,"="&amp;F2595)),SUMIFS($B$2:$B$3564,$A$2:$A$3564,"="&amp;E2595))</f>
        <v>15.86</v>
      </c>
      <c r="K2595" s="2">
        <f>SUMIFS($J$2:$J$3564,$A$2:$A$3564,"&gt;"&amp;E2595,$A$2:$A$3564,"&lt;="&amp;A2595)</f>
        <v>0</v>
      </c>
      <c r="L2595" s="2">
        <f t="shared" si="325"/>
        <v>0</v>
      </c>
      <c r="M2595" s="2">
        <f t="shared" si="326"/>
        <v>1</v>
      </c>
      <c r="N2595">
        <f t="shared" si="327"/>
        <v>-8.0042707673536366</v>
      </c>
    </row>
    <row r="2596" spans="1:14" x14ac:dyDescent="0.3">
      <c r="A2596" s="1">
        <v>42466</v>
      </c>
      <c r="B2596">
        <v>14.62</v>
      </c>
      <c r="D2596">
        <f t="shared" si="320"/>
        <v>3</v>
      </c>
      <c r="E2596" s="1">
        <f t="shared" si="321"/>
        <v>42459</v>
      </c>
      <c r="F2596" s="1">
        <f t="shared" si="322"/>
        <v>42458</v>
      </c>
      <c r="G2596" s="1">
        <f t="shared" si="323"/>
        <v>42457</v>
      </c>
      <c r="H2596" s="1">
        <f t="shared" si="324"/>
        <v>42456</v>
      </c>
      <c r="I2596" s="2">
        <f>IF(SUMIFS($B$2:$B$3564,$A$2:$A$3564,"="&amp;E2596)=0,IF(SUMIFS($B$2:$B$3564,$A$2:$A$3564,"="&amp;F2596)=0,IF(SUMIFS($B$2:$B$3564,$A$2:$A$3564,"="&amp;G2596)=0,SUMIFS($B$2:$B$3564,$A$2:$A$3564,"="&amp;H2596),SUMIFS($B$2:$B$3564,$A$2:$A$3564,"="&amp;G2596)),SUMIFS($B$2:$B$3564,$A$2:$A$3564,"="&amp;F2596)),SUMIFS($B$2:$B$3564,$A$2:$A$3564,"="&amp;E2596))</f>
        <v>15.87</v>
      </c>
      <c r="K2596" s="2">
        <f>SUMIFS($J$2:$J$3564,$A$2:$A$3564,"&gt;"&amp;E2596,$A$2:$A$3564,"&lt;="&amp;A2596)</f>
        <v>0</v>
      </c>
      <c r="L2596" s="2">
        <f t="shared" si="325"/>
        <v>0</v>
      </c>
      <c r="M2596" s="2">
        <f t="shared" si="326"/>
        <v>1</v>
      </c>
      <c r="N2596">
        <f t="shared" si="327"/>
        <v>-8.2040080216685265</v>
      </c>
    </row>
    <row r="2597" spans="1:14" x14ac:dyDescent="0.3">
      <c r="A2597" s="1">
        <v>42467</v>
      </c>
      <c r="B2597">
        <v>14.43</v>
      </c>
      <c r="D2597">
        <f t="shared" si="320"/>
        <v>4</v>
      </c>
      <c r="E2597" s="1">
        <f t="shared" si="321"/>
        <v>42460</v>
      </c>
      <c r="F2597" s="1">
        <f t="shared" si="322"/>
        <v>42459</v>
      </c>
      <c r="G2597" s="1">
        <f t="shared" si="323"/>
        <v>42458</v>
      </c>
      <c r="H2597" s="1">
        <f t="shared" si="324"/>
        <v>42457</v>
      </c>
      <c r="I2597" s="2">
        <f>IF(SUMIFS($B$2:$B$3564,$A$2:$A$3564,"="&amp;E2597)=0,IF(SUMIFS($B$2:$B$3564,$A$2:$A$3564,"="&amp;F2597)=0,IF(SUMIFS($B$2:$B$3564,$A$2:$A$3564,"="&amp;G2597)=0,SUMIFS($B$2:$B$3564,$A$2:$A$3564,"="&amp;H2597),SUMIFS($B$2:$B$3564,$A$2:$A$3564,"="&amp;G2597)),SUMIFS($B$2:$B$3564,$A$2:$A$3564,"="&amp;F2597)),SUMIFS($B$2:$B$3564,$A$2:$A$3564,"="&amp;E2597))</f>
        <v>15.35</v>
      </c>
      <c r="K2597" s="2">
        <f>SUMIFS($J$2:$J$3564,$A$2:$A$3564,"&gt;"&amp;E2597,$A$2:$A$3564,"&lt;="&amp;A2597)</f>
        <v>0</v>
      </c>
      <c r="L2597" s="2">
        <f t="shared" si="325"/>
        <v>0</v>
      </c>
      <c r="M2597" s="2">
        <f t="shared" si="326"/>
        <v>1</v>
      </c>
      <c r="N2597">
        <f t="shared" si="327"/>
        <v>-6.1806101247426657</v>
      </c>
    </row>
    <row r="2598" spans="1:14" x14ac:dyDescent="0.3">
      <c r="A2598" s="1">
        <v>42468</v>
      </c>
      <c r="B2598">
        <v>14.69</v>
      </c>
      <c r="C2598">
        <v>14.88</v>
      </c>
      <c r="D2598">
        <f t="shared" si="320"/>
        <v>5</v>
      </c>
      <c r="E2598" s="1">
        <f t="shared" si="321"/>
        <v>42461</v>
      </c>
      <c r="F2598" s="1">
        <f t="shared" si="322"/>
        <v>42460</v>
      </c>
      <c r="G2598" s="1">
        <f t="shared" si="323"/>
        <v>42459</v>
      </c>
      <c r="H2598" s="1">
        <f t="shared" si="324"/>
        <v>42458</v>
      </c>
      <c r="I2598" s="2">
        <f>IF(SUMIFS($B$2:$B$3564,$A$2:$A$3564,"="&amp;E2598)=0,IF(SUMIFS($B$2:$B$3564,$A$2:$A$3564,"="&amp;F2598)=0,IF(SUMIFS($B$2:$B$3564,$A$2:$A$3564,"="&amp;G2598)=0,SUMIFS($B$2:$B$3564,$A$2:$A$3564,"="&amp;H2598),SUMIFS($B$2:$B$3564,$A$2:$A$3564,"="&amp;G2598)),SUMIFS($B$2:$B$3564,$A$2:$A$3564,"="&amp;F2598)),SUMIFS($B$2:$B$3564,$A$2:$A$3564,"="&amp;E2598))</f>
        <v>15.18</v>
      </c>
      <c r="K2598" s="2">
        <f>SUMIFS($J$2:$J$3564,$A$2:$A$3564,"&gt;"&amp;E2598,$A$2:$A$3564,"&lt;="&amp;A2598)</f>
        <v>0</v>
      </c>
      <c r="L2598" s="2">
        <f t="shared" si="325"/>
        <v>0</v>
      </c>
      <c r="M2598" s="2">
        <f t="shared" si="326"/>
        <v>1</v>
      </c>
      <c r="N2598">
        <f t="shared" si="327"/>
        <v>-3.2811781781697893</v>
      </c>
    </row>
    <row r="2599" spans="1:14" x14ac:dyDescent="0.3">
      <c r="A2599" s="1">
        <v>42471</v>
      </c>
      <c r="B2599">
        <v>14.39</v>
      </c>
      <c r="D2599">
        <f t="shared" si="320"/>
        <v>1</v>
      </c>
      <c r="E2599" s="1">
        <f t="shared" si="321"/>
        <v>42464</v>
      </c>
      <c r="F2599" s="1">
        <f t="shared" si="322"/>
        <v>42463</v>
      </c>
      <c r="G2599" s="1">
        <f t="shared" si="323"/>
        <v>42462</v>
      </c>
      <c r="H2599" s="1">
        <f t="shared" si="324"/>
        <v>42461</v>
      </c>
      <c r="I2599" s="2">
        <f>IF(SUMIFS($B$2:$B$3564,$A$2:$A$3564,"="&amp;E2599)=0,IF(SUMIFS($B$2:$B$3564,$A$2:$A$3564,"="&amp;F2599)=0,IF(SUMIFS($B$2:$B$3564,$A$2:$A$3564,"="&amp;G2599)=0,SUMIFS($B$2:$B$3564,$A$2:$A$3564,"="&amp;H2599),SUMIFS($B$2:$B$3564,$A$2:$A$3564,"="&amp;G2599)),SUMIFS($B$2:$B$3564,$A$2:$A$3564,"="&amp;F2599)),SUMIFS($B$2:$B$3564,$A$2:$A$3564,"="&amp;E2599))</f>
        <v>14.64</v>
      </c>
      <c r="J2599">
        <v>14.88</v>
      </c>
      <c r="K2599" s="2">
        <f>SUMIFS($J$2:$J$3564,$A$2:$A$3564,"&gt;"&amp;E2599,$A$2:$A$3564,"&lt;="&amp;A2599)</f>
        <v>14.88</v>
      </c>
      <c r="L2599" s="2">
        <f t="shared" si="325"/>
        <v>14.69</v>
      </c>
      <c r="M2599" s="2">
        <f t="shared" si="326"/>
        <v>0.98723118279569888</v>
      </c>
      <c r="N2599">
        <f t="shared" si="327"/>
        <v>-3.0075026853048872</v>
      </c>
    </row>
    <row r="2600" spans="1:14" x14ac:dyDescent="0.3">
      <c r="A2600" s="1">
        <v>42472</v>
      </c>
      <c r="B2600">
        <v>14.34</v>
      </c>
      <c r="D2600">
        <f t="shared" si="320"/>
        <v>2</v>
      </c>
      <c r="E2600" s="1">
        <f t="shared" si="321"/>
        <v>42465</v>
      </c>
      <c r="F2600" s="1">
        <f t="shared" si="322"/>
        <v>42464</v>
      </c>
      <c r="G2600" s="1">
        <f t="shared" si="323"/>
        <v>42463</v>
      </c>
      <c r="H2600" s="1">
        <f t="shared" si="324"/>
        <v>42462</v>
      </c>
      <c r="I2600" s="2">
        <f>IF(SUMIFS($B$2:$B$3564,$A$2:$A$3564,"="&amp;E2600)=0,IF(SUMIFS($B$2:$B$3564,$A$2:$A$3564,"="&amp;F2600)=0,IF(SUMIFS($B$2:$B$3564,$A$2:$A$3564,"="&amp;G2600)=0,SUMIFS($B$2:$B$3564,$A$2:$A$3564,"="&amp;H2600),SUMIFS($B$2:$B$3564,$A$2:$A$3564,"="&amp;G2600)),SUMIFS($B$2:$B$3564,$A$2:$A$3564,"="&amp;F2600)),SUMIFS($B$2:$B$3564,$A$2:$A$3564,"="&amp;E2600))</f>
        <v>14.64</v>
      </c>
      <c r="K2600" s="2">
        <f>SUMIFS($J$2:$J$3564,$A$2:$A$3564,"&gt;"&amp;E2600,$A$2:$A$3564,"&lt;="&amp;A2600)</f>
        <v>14.88</v>
      </c>
      <c r="L2600" s="2">
        <f t="shared" si="325"/>
        <v>14.69</v>
      </c>
      <c r="M2600" s="2">
        <f t="shared" si="326"/>
        <v>0.98723118279569888</v>
      </c>
      <c r="N2600">
        <f t="shared" si="327"/>
        <v>-3.3555712580851189</v>
      </c>
    </row>
    <row r="2601" spans="1:14" x14ac:dyDescent="0.3">
      <c r="A2601" s="1">
        <v>42473</v>
      </c>
      <c r="B2601">
        <v>14.29</v>
      </c>
      <c r="D2601">
        <f t="shared" si="320"/>
        <v>3</v>
      </c>
      <c r="E2601" s="1">
        <f t="shared" si="321"/>
        <v>42466</v>
      </c>
      <c r="F2601" s="1">
        <f t="shared" si="322"/>
        <v>42465</v>
      </c>
      <c r="G2601" s="1">
        <f t="shared" si="323"/>
        <v>42464</v>
      </c>
      <c r="H2601" s="1">
        <f t="shared" si="324"/>
        <v>42463</v>
      </c>
      <c r="I2601" s="2">
        <f>IF(SUMIFS($B$2:$B$3564,$A$2:$A$3564,"="&amp;E2601)=0,IF(SUMIFS($B$2:$B$3564,$A$2:$A$3564,"="&amp;F2601)=0,IF(SUMIFS($B$2:$B$3564,$A$2:$A$3564,"="&amp;G2601)=0,SUMIFS($B$2:$B$3564,$A$2:$A$3564,"="&amp;H2601),SUMIFS($B$2:$B$3564,$A$2:$A$3564,"="&amp;G2601)),SUMIFS($B$2:$B$3564,$A$2:$A$3564,"="&amp;F2601)),SUMIFS($B$2:$B$3564,$A$2:$A$3564,"="&amp;E2601))</f>
        <v>14.62</v>
      </c>
      <c r="K2601" s="2">
        <f>SUMIFS($J$2:$J$3564,$A$2:$A$3564,"&gt;"&amp;E2601,$A$2:$A$3564,"&lt;="&amp;A2601)</f>
        <v>14.88</v>
      </c>
      <c r="L2601" s="2">
        <f t="shared" si="325"/>
        <v>14.69</v>
      </c>
      <c r="M2601" s="2">
        <f t="shared" si="326"/>
        <v>0.98723118279569888</v>
      </c>
      <c r="N2601">
        <f t="shared" si="327"/>
        <v>-3.5681501599016405</v>
      </c>
    </row>
    <row r="2602" spans="1:14" x14ac:dyDescent="0.3">
      <c r="A2602" s="1">
        <v>42474</v>
      </c>
      <c r="B2602">
        <v>14.37</v>
      </c>
      <c r="D2602">
        <f t="shared" si="320"/>
        <v>4</v>
      </c>
      <c r="E2602" s="1">
        <f t="shared" si="321"/>
        <v>42467</v>
      </c>
      <c r="F2602" s="1">
        <f t="shared" si="322"/>
        <v>42466</v>
      </c>
      <c r="G2602" s="1">
        <f t="shared" si="323"/>
        <v>42465</v>
      </c>
      <c r="H2602" s="1">
        <f t="shared" si="324"/>
        <v>42464</v>
      </c>
      <c r="I2602" s="2">
        <f>IF(SUMIFS($B$2:$B$3564,$A$2:$A$3564,"="&amp;E2602)=0,IF(SUMIFS($B$2:$B$3564,$A$2:$A$3564,"="&amp;F2602)=0,IF(SUMIFS($B$2:$B$3564,$A$2:$A$3564,"="&amp;G2602)=0,SUMIFS($B$2:$B$3564,$A$2:$A$3564,"="&amp;H2602),SUMIFS($B$2:$B$3564,$A$2:$A$3564,"="&amp;G2602)),SUMIFS($B$2:$B$3564,$A$2:$A$3564,"="&amp;F2602)),SUMIFS($B$2:$B$3564,$A$2:$A$3564,"="&amp;E2602))</f>
        <v>14.43</v>
      </c>
      <c r="K2602" s="2">
        <f>SUMIFS($J$2:$J$3564,$A$2:$A$3564,"&gt;"&amp;E2602,$A$2:$A$3564,"&lt;="&amp;A2602)</f>
        <v>14.88</v>
      </c>
      <c r="L2602" s="2">
        <f t="shared" si="325"/>
        <v>14.69</v>
      </c>
      <c r="M2602" s="2">
        <f t="shared" si="326"/>
        <v>0.98723118279569888</v>
      </c>
      <c r="N2602">
        <f t="shared" si="327"/>
        <v>-1.7017711914005842</v>
      </c>
    </row>
    <row r="2603" spans="1:14" x14ac:dyDescent="0.3">
      <c r="A2603" s="1">
        <v>42475</v>
      </c>
      <c r="B2603">
        <v>15.2</v>
      </c>
      <c r="D2603">
        <f t="shared" si="320"/>
        <v>5</v>
      </c>
      <c r="E2603" s="1">
        <f t="shared" si="321"/>
        <v>42468</v>
      </c>
      <c r="F2603" s="1">
        <f t="shared" si="322"/>
        <v>42467</v>
      </c>
      <c r="G2603" s="1">
        <f t="shared" si="323"/>
        <v>42466</v>
      </c>
      <c r="H2603" s="1">
        <f t="shared" si="324"/>
        <v>42465</v>
      </c>
      <c r="I2603" s="2">
        <f>IF(SUMIFS($B$2:$B$3564,$A$2:$A$3564,"="&amp;E2603)=0,IF(SUMIFS($B$2:$B$3564,$A$2:$A$3564,"="&amp;F2603)=0,IF(SUMIFS($B$2:$B$3564,$A$2:$A$3564,"="&amp;G2603)=0,SUMIFS($B$2:$B$3564,$A$2:$A$3564,"="&amp;H2603),SUMIFS($B$2:$B$3564,$A$2:$A$3564,"="&amp;G2603)),SUMIFS($B$2:$B$3564,$A$2:$A$3564,"="&amp;F2603)),SUMIFS($B$2:$B$3564,$A$2:$A$3564,"="&amp;E2603))</f>
        <v>14.69</v>
      </c>
      <c r="K2603" s="2">
        <f>SUMIFS($J$2:$J$3564,$A$2:$A$3564,"&gt;"&amp;E2603,$A$2:$A$3564,"&lt;="&amp;A2603)</f>
        <v>14.88</v>
      </c>
      <c r="L2603" s="2">
        <f t="shared" si="325"/>
        <v>14.69</v>
      </c>
      <c r="M2603" s="2">
        <f t="shared" si="326"/>
        <v>0.98723118279569888</v>
      </c>
      <c r="N2603">
        <f t="shared" si="327"/>
        <v>2.1277398447284881</v>
      </c>
    </row>
    <row r="2604" spans="1:14" x14ac:dyDescent="0.3">
      <c r="A2604" s="1">
        <v>42478</v>
      </c>
      <c r="B2604">
        <v>15.54</v>
      </c>
      <c r="D2604">
        <f t="shared" si="320"/>
        <v>1</v>
      </c>
      <c r="E2604" s="1">
        <f t="shared" si="321"/>
        <v>42471</v>
      </c>
      <c r="F2604" s="1">
        <f t="shared" si="322"/>
        <v>42470</v>
      </c>
      <c r="G2604" s="1">
        <f t="shared" si="323"/>
        <v>42469</v>
      </c>
      <c r="H2604" s="1">
        <f t="shared" si="324"/>
        <v>42468</v>
      </c>
      <c r="I2604" s="2">
        <f>IF(SUMIFS($B$2:$B$3564,$A$2:$A$3564,"="&amp;E2604)=0,IF(SUMIFS($B$2:$B$3564,$A$2:$A$3564,"="&amp;F2604)=0,IF(SUMIFS($B$2:$B$3564,$A$2:$A$3564,"="&amp;G2604)=0,SUMIFS($B$2:$B$3564,$A$2:$A$3564,"="&amp;H2604),SUMIFS($B$2:$B$3564,$A$2:$A$3564,"="&amp;G2604)),SUMIFS($B$2:$B$3564,$A$2:$A$3564,"="&amp;F2604)),SUMIFS($B$2:$B$3564,$A$2:$A$3564,"="&amp;E2604))</f>
        <v>14.39</v>
      </c>
      <c r="K2604" s="2">
        <f>SUMIFS($J$2:$J$3564,$A$2:$A$3564,"&gt;"&amp;E2604,$A$2:$A$3564,"&lt;="&amp;A2604)</f>
        <v>0</v>
      </c>
      <c r="L2604" s="2">
        <f t="shared" si="325"/>
        <v>0</v>
      </c>
      <c r="M2604" s="2">
        <f t="shared" si="326"/>
        <v>1</v>
      </c>
      <c r="N2604">
        <f t="shared" si="327"/>
        <v>7.6883824040224855</v>
      </c>
    </row>
    <row r="2605" spans="1:14" x14ac:dyDescent="0.3">
      <c r="A2605" s="1">
        <v>42479</v>
      </c>
      <c r="B2605">
        <v>15.42</v>
      </c>
      <c r="D2605">
        <f t="shared" si="320"/>
        <v>2</v>
      </c>
      <c r="E2605" s="1">
        <f t="shared" si="321"/>
        <v>42472</v>
      </c>
      <c r="F2605" s="1">
        <f t="shared" si="322"/>
        <v>42471</v>
      </c>
      <c r="G2605" s="1">
        <f t="shared" si="323"/>
        <v>42470</v>
      </c>
      <c r="H2605" s="1">
        <f t="shared" si="324"/>
        <v>42469</v>
      </c>
      <c r="I2605" s="2">
        <f>IF(SUMIFS($B$2:$B$3564,$A$2:$A$3564,"="&amp;E2605)=0,IF(SUMIFS($B$2:$B$3564,$A$2:$A$3564,"="&amp;F2605)=0,IF(SUMIFS($B$2:$B$3564,$A$2:$A$3564,"="&amp;G2605)=0,SUMIFS($B$2:$B$3564,$A$2:$A$3564,"="&amp;H2605),SUMIFS($B$2:$B$3564,$A$2:$A$3564,"="&amp;G2605)),SUMIFS($B$2:$B$3564,$A$2:$A$3564,"="&amp;F2605)),SUMIFS($B$2:$B$3564,$A$2:$A$3564,"="&amp;E2605))</f>
        <v>14.34</v>
      </c>
      <c r="K2605" s="2">
        <f>SUMIFS($J$2:$J$3564,$A$2:$A$3564,"&gt;"&amp;E2605,$A$2:$A$3564,"&lt;="&amp;A2605)</f>
        <v>0</v>
      </c>
      <c r="L2605" s="2">
        <f t="shared" si="325"/>
        <v>0</v>
      </c>
      <c r="M2605" s="2">
        <f t="shared" si="326"/>
        <v>1</v>
      </c>
      <c r="N2605">
        <f t="shared" si="327"/>
        <v>7.2612532963709215</v>
      </c>
    </row>
    <row r="2606" spans="1:14" x14ac:dyDescent="0.3">
      <c r="A2606" s="1">
        <v>42480</v>
      </c>
      <c r="B2606">
        <v>15.81</v>
      </c>
      <c r="D2606">
        <f t="shared" si="320"/>
        <v>3</v>
      </c>
      <c r="E2606" s="1">
        <f t="shared" si="321"/>
        <v>42473</v>
      </c>
      <c r="F2606" s="1">
        <f t="shared" si="322"/>
        <v>42472</v>
      </c>
      <c r="G2606" s="1">
        <f t="shared" si="323"/>
        <v>42471</v>
      </c>
      <c r="H2606" s="1">
        <f t="shared" si="324"/>
        <v>42470</v>
      </c>
      <c r="I2606" s="2">
        <f>IF(SUMIFS($B$2:$B$3564,$A$2:$A$3564,"="&amp;E2606)=0,IF(SUMIFS($B$2:$B$3564,$A$2:$A$3564,"="&amp;F2606)=0,IF(SUMIFS($B$2:$B$3564,$A$2:$A$3564,"="&amp;G2606)=0,SUMIFS($B$2:$B$3564,$A$2:$A$3564,"="&amp;H2606),SUMIFS($B$2:$B$3564,$A$2:$A$3564,"="&amp;G2606)),SUMIFS($B$2:$B$3564,$A$2:$A$3564,"="&amp;F2606)),SUMIFS($B$2:$B$3564,$A$2:$A$3564,"="&amp;E2606))</f>
        <v>14.29</v>
      </c>
      <c r="K2606" s="2">
        <f>SUMIFS($J$2:$J$3564,$A$2:$A$3564,"&gt;"&amp;E2606,$A$2:$A$3564,"&lt;="&amp;A2606)</f>
        <v>0</v>
      </c>
      <c r="L2606" s="2">
        <f t="shared" si="325"/>
        <v>0</v>
      </c>
      <c r="M2606" s="2">
        <f t="shared" si="326"/>
        <v>1</v>
      </c>
      <c r="N2606">
        <f t="shared" si="327"/>
        <v>10.108265927960479</v>
      </c>
    </row>
    <row r="2607" spans="1:14" x14ac:dyDescent="0.3">
      <c r="A2607" s="1">
        <v>42481</v>
      </c>
      <c r="B2607">
        <v>15.79</v>
      </c>
      <c r="D2607">
        <f t="shared" si="320"/>
        <v>4</v>
      </c>
      <c r="E2607" s="1">
        <f t="shared" si="321"/>
        <v>42474</v>
      </c>
      <c r="F2607" s="1">
        <f t="shared" si="322"/>
        <v>42473</v>
      </c>
      <c r="G2607" s="1">
        <f t="shared" si="323"/>
        <v>42472</v>
      </c>
      <c r="H2607" s="1">
        <f t="shared" si="324"/>
        <v>42471</v>
      </c>
      <c r="I2607" s="2">
        <f>IF(SUMIFS($B$2:$B$3564,$A$2:$A$3564,"="&amp;E2607)=0,IF(SUMIFS($B$2:$B$3564,$A$2:$A$3564,"="&amp;F2607)=0,IF(SUMIFS($B$2:$B$3564,$A$2:$A$3564,"="&amp;G2607)=0,SUMIFS($B$2:$B$3564,$A$2:$A$3564,"="&amp;H2607),SUMIFS($B$2:$B$3564,$A$2:$A$3564,"="&amp;G2607)),SUMIFS($B$2:$B$3564,$A$2:$A$3564,"="&amp;F2607)),SUMIFS($B$2:$B$3564,$A$2:$A$3564,"="&amp;E2607))</f>
        <v>14.37</v>
      </c>
      <c r="K2607" s="2">
        <f>SUMIFS($J$2:$J$3564,$A$2:$A$3564,"&gt;"&amp;E2607,$A$2:$A$3564,"&lt;="&amp;A2607)</f>
        <v>0</v>
      </c>
      <c r="L2607" s="2">
        <f t="shared" si="325"/>
        <v>0</v>
      </c>
      <c r="M2607" s="2">
        <f t="shared" si="326"/>
        <v>1</v>
      </c>
      <c r="N2607">
        <f t="shared" si="327"/>
        <v>9.4234128176617116</v>
      </c>
    </row>
    <row r="2608" spans="1:14" x14ac:dyDescent="0.3">
      <c r="A2608" s="1">
        <v>42482</v>
      </c>
      <c r="B2608">
        <v>15.47</v>
      </c>
      <c r="D2608">
        <f t="shared" si="320"/>
        <v>5</v>
      </c>
      <c r="E2608" s="1">
        <f t="shared" si="321"/>
        <v>42475</v>
      </c>
      <c r="F2608" s="1">
        <f t="shared" si="322"/>
        <v>42474</v>
      </c>
      <c r="G2608" s="1">
        <f t="shared" si="323"/>
        <v>42473</v>
      </c>
      <c r="H2608" s="1">
        <f t="shared" si="324"/>
        <v>42472</v>
      </c>
      <c r="I2608" s="2">
        <f>IF(SUMIFS($B$2:$B$3564,$A$2:$A$3564,"="&amp;E2608)=0,IF(SUMIFS($B$2:$B$3564,$A$2:$A$3564,"="&amp;F2608)=0,IF(SUMIFS($B$2:$B$3564,$A$2:$A$3564,"="&amp;G2608)=0,SUMIFS($B$2:$B$3564,$A$2:$A$3564,"="&amp;H2608),SUMIFS($B$2:$B$3564,$A$2:$A$3564,"="&amp;G2608)),SUMIFS($B$2:$B$3564,$A$2:$A$3564,"="&amp;F2608)),SUMIFS($B$2:$B$3564,$A$2:$A$3564,"="&amp;E2608))</f>
        <v>15.2</v>
      </c>
      <c r="K2608" s="2">
        <f>SUMIFS($J$2:$J$3564,$A$2:$A$3564,"&gt;"&amp;E2608,$A$2:$A$3564,"&lt;="&amp;A2608)</f>
        <v>0</v>
      </c>
      <c r="L2608" s="2">
        <f t="shared" si="325"/>
        <v>0</v>
      </c>
      <c r="M2608" s="2">
        <f t="shared" si="326"/>
        <v>1</v>
      </c>
      <c r="N2608">
        <f t="shared" si="327"/>
        <v>1.7607236732744238</v>
      </c>
    </row>
    <row r="2609" spans="1:14" x14ac:dyDescent="0.3">
      <c r="A2609" s="1">
        <v>42485</v>
      </c>
      <c r="B2609">
        <v>15.89</v>
      </c>
      <c r="D2609">
        <f t="shared" si="320"/>
        <v>1</v>
      </c>
      <c r="E2609" s="1">
        <f t="shared" si="321"/>
        <v>42478</v>
      </c>
      <c r="F2609" s="1">
        <f t="shared" si="322"/>
        <v>42477</v>
      </c>
      <c r="G2609" s="1">
        <f t="shared" si="323"/>
        <v>42476</v>
      </c>
      <c r="H2609" s="1">
        <f t="shared" si="324"/>
        <v>42475</v>
      </c>
      <c r="I2609" s="2">
        <f>IF(SUMIFS($B$2:$B$3564,$A$2:$A$3564,"="&amp;E2609)=0,IF(SUMIFS($B$2:$B$3564,$A$2:$A$3564,"="&amp;F2609)=0,IF(SUMIFS($B$2:$B$3564,$A$2:$A$3564,"="&amp;G2609)=0,SUMIFS($B$2:$B$3564,$A$2:$A$3564,"="&amp;H2609),SUMIFS($B$2:$B$3564,$A$2:$A$3564,"="&amp;G2609)),SUMIFS($B$2:$B$3564,$A$2:$A$3564,"="&amp;F2609)),SUMIFS($B$2:$B$3564,$A$2:$A$3564,"="&amp;E2609))</f>
        <v>15.54</v>
      </c>
      <c r="K2609" s="2">
        <f>SUMIFS($J$2:$J$3564,$A$2:$A$3564,"&gt;"&amp;E2609,$A$2:$A$3564,"&lt;="&amp;A2609)</f>
        <v>0</v>
      </c>
      <c r="L2609" s="2">
        <f t="shared" si="325"/>
        <v>0</v>
      </c>
      <c r="M2609" s="2">
        <f t="shared" si="326"/>
        <v>1</v>
      </c>
      <c r="N2609">
        <f t="shared" si="327"/>
        <v>2.2272635609123221</v>
      </c>
    </row>
    <row r="2610" spans="1:14" x14ac:dyDescent="0.3">
      <c r="A2610" s="1">
        <v>42486</v>
      </c>
      <c r="B2610">
        <v>16.05</v>
      </c>
      <c r="D2610">
        <f t="shared" si="320"/>
        <v>2</v>
      </c>
      <c r="E2610" s="1">
        <f t="shared" si="321"/>
        <v>42479</v>
      </c>
      <c r="F2610" s="1">
        <f t="shared" si="322"/>
        <v>42478</v>
      </c>
      <c r="G2610" s="1">
        <f t="shared" si="323"/>
        <v>42477</v>
      </c>
      <c r="H2610" s="1">
        <f t="shared" si="324"/>
        <v>42476</v>
      </c>
      <c r="I2610" s="2">
        <f>IF(SUMIFS($B$2:$B$3564,$A$2:$A$3564,"="&amp;E2610)=0,IF(SUMIFS($B$2:$B$3564,$A$2:$A$3564,"="&amp;F2610)=0,IF(SUMIFS($B$2:$B$3564,$A$2:$A$3564,"="&amp;G2610)=0,SUMIFS($B$2:$B$3564,$A$2:$A$3564,"="&amp;H2610),SUMIFS($B$2:$B$3564,$A$2:$A$3564,"="&amp;G2610)),SUMIFS($B$2:$B$3564,$A$2:$A$3564,"="&amp;F2610)),SUMIFS($B$2:$B$3564,$A$2:$A$3564,"="&amp;E2610))</f>
        <v>15.42</v>
      </c>
      <c r="K2610" s="2">
        <f>SUMIFS($J$2:$J$3564,$A$2:$A$3564,"&gt;"&amp;E2610,$A$2:$A$3564,"&lt;="&amp;A2610)</f>
        <v>0</v>
      </c>
      <c r="L2610" s="2">
        <f t="shared" si="325"/>
        <v>0</v>
      </c>
      <c r="M2610" s="2">
        <f t="shared" si="326"/>
        <v>1</v>
      </c>
      <c r="N2610">
        <f t="shared" si="327"/>
        <v>4.0043481440841511</v>
      </c>
    </row>
    <row r="2611" spans="1:14" x14ac:dyDescent="0.3">
      <c r="A2611" s="1">
        <v>42487</v>
      </c>
      <c r="B2611">
        <v>15.84</v>
      </c>
      <c r="D2611">
        <f t="shared" si="320"/>
        <v>3</v>
      </c>
      <c r="E2611" s="1">
        <f t="shared" si="321"/>
        <v>42480</v>
      </c>
      <c r="F2611" s="1">
        <f t="shared" si="322"/>
        <v>42479</v>
      </c>
      <c r="G2611" s="1">
        <f t="shared" si="323"/>
        <v>42478</v>
      </c>
      <c r="H2611" s="1">
        <f t="shared" si="324"/>
        <v>42477</v>
      </c>
      <c r="I2611" s="2">
        <f>IF(SUMIFS($B$2:$B$3564,$A$2:$A$3564,"="&amp;E2611)=0,IF(SUMIFS($B$2:$B$3564,$A$2:$A$3564,"="&amp;F2611)=0,IF(SUMIFS($B$2:$B$3564,$A$2:$A$3564,"="&amp;G2611)=0,SUMIFS($B$2:$B$3564,$A$2:$A$3564,"="&amp;H2611),SUMIFS($B$2:$B$3564,$A$2:$A$3564,"="&amp;G2611)),SUMIFS($B$2:$B$3564,$A$2:$A$3564,"="&amp;F2611)),SUMIFS($B$2:$B$3564,$A$2:$A$3564,"="&amp;E2611))</f>
        <v>15.81</v>
      </c>
      <c r="K2611" s="2">
        <f>SUMIFS($J$2:$J$3564,$A$2:$A$3564,"&gt;"&amp;E2611,$A$2:$A$3564,"&lt;="&amp;A2611)</f>
        <v>0</v>
      </c>
      <c r="L2611" s="2">
        <f t="shared" si="325"/>
        <v>0</v>
      </c>
      <c r="M2611" s="2">
        <f t="shared" si="326"/>
        <v>1</v>
      </c>
      <c r="N2611">
        <f t="shared" si="327"/>
        <v>0.18957351648991974</v>
      </c>
    </row>
    <row r="2612" spans="1:14" x14ac:dyDescent="0.3">
      <c r="A2612" s="1">
        <v>42488</v>
      </c>
      <c r="B2612">
        <v>15.71</v>
      </c>
      <c r="D2612">
        <f t="shared" si="320"/>
        <v>4</v>
      </c>
      <c r="E2612" s="1">
        <f t="shared" si="321"/>
        <v>42481</v>
      </c>
      <c r="F2612" s="1">
        <f t="shared" si="322"/>
        <v>42480</v>
      </c>
      <c r="G2612" s="1">
        <f t="shared" si="323"/>
        <v>42479</v>
      </c>
      <c r="H2612" s="1">
        <f t="shared" si="324"/>
        <v>42478</v>
      </c>
      <c r="I2612" s="2">
        <f>IF(SUMIFS($B$2:$B$3564,$A$2:$A$3564,"="&amp;E2612)=0,IF(SUMIFS($B$2:$B$3564,$A$2:$A$3564,"="&amp;F2612)=0,IF(SUMIFS($B$2:$B$3564,$A$2:$A$3564,"="&amp;G2612)=0,SUMIFS($B$2:$B$3564,$A$2:$A$3564,"="&amp;H2612),SUMIFS($B$2:$B$3564,$A$2:$A$3564,"="&amp;G2612)),SUMIFS($B$2:$B$3564,$A$2:$A$3564,"="&amp;F2612)),SUMIFS($B$2:$B$3564,$A$2:$A$3564,"="&amp;E2612))</f>
        <v>15.79</v>
      </c>
      <c r="K2612" s="2">
        <f>SUMIFS($J$2:$J$3564,$A$2:$A$3564,"&gt;"&amp;E2612,$A$2:$A$3564,"&lt;="&amp;A2612)</f>
        <v>0</v>
      </c>
      <c r="L2612" s="2">
        <f t="shared" si="325"/>
        <v>0</v>
      </c>
      <c r="M2612" s="2">
        <f t="shared" si="326"/>
        <v>1</v>
      </c>
      <c r="N2612">
        <f t="shared" si="327"/>
        <v>-0.50793760000207777</v>
      </c>
    </row>
    <row r="2613" spans="1:14" x14ac:dyDescent="0.3">
      <c r="A2613" s="1">
        <v>42489</v>
      </c>
      <c r="B2613">
        <v>16.32</v>
      </c>
      <c r="D2613">
        <f t="shared" si="320"/>
        <v>5</v>
      </c>
      <c r="E2613" s="1">
        <f t="shared" si="321"/>
        <v>42482</v>
      </c>
      <c r="F2613" s="1">
        <f t="shared" si="322"/>
        <v>42481</v>
      </c>
      <c r="G2613" s="1">
        <f t="shared" si="323"/>
        <v>42480</v>
      </c>
      <c r="H2613" s="1">
        <f t="shared" si="324"/>
        <v>42479</v>
      </c>
      <c r="I2613" s="2">
        <f>IF(SUMIFS($B$2:$B$3564,$A$2:$A$3564,"="&amp;E2613)=0,IF(SUMIFS($B$2:$B$3564,$A$2:$A$3564,"="&amp;F2613)=0,IF(SUMIFS($B$2:$B$3564,$A$2:$A$3564,"="&amp;G2613)=0,SUMIFS($B$2:$B$3564,$A$2:$A$3564,"="&amp;H2613),SUMIFS($B$2:$B$3564,$A$2:$A$3564,"="&amp;G2613)),SUMIFS($B$2:$B$3564,$A$2:$A$3564,"="&amp;F2613)),SUMIFS($B$2:$B$3564,$A$2:$A$3564,"="&amp;E2613))</f>
        <v>15.47</v>
      </c>
      <c r="K2613" s="2">
        <f>SUMIFS($J$2:$J$3564,$A$2:$A$3564,"&gt;"&amp;E2613,$A$2:$A$3564,"&lt;="&amp;A2613)</f>
        <v>0</v>
      </c>
      <c r="L2613" s="2">
        <f t="shared" si="325"/>
        <v>0</v>
      </c>
      <c r="M2613" s="2">
        <f t="shared" si="326"/>
        <v>1</v>
      </c>
      <c r="N2613">
        <f t="shared" si="327"/>
        <v>5.3488684950986221</v>
      </c>
    </row>
    <row r="2614" spans="1:14" x14ac:dyDescent="0.3">
      <c r="A2614" s="1">
        <v>42492</v>
      </c>
      <c r="B2614">
        <v>16.21</v>
      </c>
      <c r="D2614">
        <f t="shared" si="320"/>
        <v>1</v>
      </c>
      <c r="E2614" s="1">
        <f t="shared" si="321"/>
        <v>42485</v>
      </c>
      <c r="F2614" s="1">
        <f t="shared" si="322"/>
        <v>42484</v>
      </c>
      <c r="G2614" s="1">
        <f t="shared" si="323"/>
        <v>42483</v>
      </c>
      <c r="H2614" s="1">
        <f t="shared" si="324"/>
        <v>42482</v>
      </c>
      <c r="I2614" s="2">
        <f>IF(SUMIFS($B$2:$B$3564,$A$2:$A$3564,"="&amp;E2614)=0,IF(SUMIFS($B$2:$B$3564,$A$2:$A$3564,"="&amp;F2614)=0,IF(SUMIFS($B$2:$B$3564,$A$2:$A$3564,"="&amp;G2614)=0,SUMIFS($B$2:$B$3564,$A$2:$A$3564,"="&amp;H2614),SUMIFS($B$2:$B$3564,$A$2:$A$3564,"="&amp;G2614)),SUMIFS($B$2:$B$3564,$A$2:$A$3564,"="&amp;F2614)),SUMIFS($B$2:$B$3564,$A$2:$A$3564,"="&amp;E2614))</f>
        <v>15.89</v>
      </c>
      <c r="K2614" s="2">
        <f>SUMIFS($J$2:$J$3564,$A$2:$A$3564,"&gt;"&amp;E2614,$A$2:$A$3564,"&lt;="&amp;A2614)</f>
        <v>0</v>
      </c>
      <c r="L2614" s="2">
        <f t="shared" si="325"/>
        <v>0</v>
      </c>
      <c r="M2614" s="2">
        <f t="shared" si="326"/>
        <v>1</v>
      </c>
      <c r="N2614">
        <f t="shared" si="327"/>
        <v>1.993835519896012</v>
      </c>
    </row>
    <row r="2615" spans="1:14" x14ac:dyDescent="0.3">
      <c r="A2615" s="1">
        <v>42493</v>
      </c>
      <c r="B2615">
        <v>16.25</v>
      </c>
      <c r="D2615">
        <f t="shared" si="320"/>
        <v>2</v>
      </c>
      <c r="E2615" s="1">
        <f t="shared" si="321"/>
        <v>42486</v>
      </c>
      <c r="F2615" s="1">
        <f t="shared" si="322"/>
        <v>42485</v>
      </c>
      <c r="G2615" s="1">
        <f t="shared" si="323"/>
        <v>42484</v>
      </c>
      <c r="H2615" s="1">
        <f t="shared" si="324"/>
        <v>42483</v>
      </c>
      <c r="I2615" s="2">
        <f>IF(SUMIFS($B$2:$B$3564,$A$2:$A$3564,"="&amp;E2615)=0,IF(SUMIFS($B$2:$B$3564,$A$2:$A$3564,"="&amp;F2615)=0,IF(SUMIFS($B$2:$B$3564,$A$2:$A$3564,"="&amp;G2615)=0,SUMIFS($B$2:$B$3564,$A$2:$A$3564,"="&amp;H2615),SUMIFS($B$2:$B$3564,$A$2:$A$3564,"="&amp;G2615)),SUMIFS($B$2:$B$3564,$A$2:$A$3564,"="&amp;F2615)),SUMIFS($B$2:$B$3564,$A$2:$A$3564,"="&amp;E2615))</f>
        <v>16.05</v>
      </c>
      <c r="K2615" s="2">
        <f>SUMIFS($J$2:$J$3564,$A$2:$A$3564,"&gt;"&amp;E2615,$A$2:$A$3564,"&lt;="&amp;A2615)</f>
        <v>0</v>
      </c>
      <c r="L2615" s="2">
        <f t="shared" si="325"/>
        <v>0</v>
      </c>
      <c r="M2615" s="2">
        <f t="shared" si="326"/>
        <v>1</v>
      </c>
      <c r="N2615">
        <f t="shared" si="327"/>
        <v>1.2384059199721622</v>
      </c>
    </row>
    <row r="2616" spans="1:14" x14ac:dyDescent="0.3">
      <c r="A2616" s="1">
        <v>42494</v>
      </c>
      <c r="B2616">
        <v>16.649999999999999</v>
      </c>
      <c r="D2616">
        <f t="shared" si="320"/>
        <v>3</v>
      </c>
      <c r="E2616" s="1">
        <f t="shared" si="321"/>
        <v>42487</v>
      </c>
      <c r="F2616" s="1">
        <f t="shared" si="322"/>
        <v>42486</v>
      </c>
      <c r="G2616" s="1">
        <f t="shared" si="323"/>
        <v>42485</v>
      </c>
      <c r="H2616" s="1">
        <f t="shared" si="324"/>
        <v>42484</v>
      </c>
      <c r="I2616" s="2">
        <f>IF(SUMIFS($B$2:$B$3564,$A$2:$A$3564,"="&amp;E2616)=0,IF(SUMIFS($B$2:$B$3564,$A$2:$A$3564,"="&amp;F2616)=0,IF(SUMIFS($B$2:$B$3564,$A$2:$A$3564,"="&amp;G2616)=0,SUMIFS($B$2:$B$3564,$A$2:$A$3564,"="&amp;H2616),SUMIFS($B$2:$B$3564,$A$2:$A$3564,"="&amp;G2616)),SUMIFS($B$2:$B$3564,$A$2:$A$3564,"="&amp;F2616)),SUMIFS($B$2:$B$3564,$A$2:$A$3564,"="&amp;E2616))</f>
        <v>15.84</v>
      </c>
      <c r="K2616" s="2">
        <f>SUMIFS($J$2:$J$3564,$A$2:$A$3564,"&gt;"&amp;E2616,$A$2:$A$3564,"&lt;="&amp;A2616)</f>
        <v>0</v>
      </c>
      <c r="L2616" s="2">
        <f t="shared" si="325"/>
        <v>0</v>
      </c>
      <c r="M2616" s="2">
        <f t="shared" si="326"/>
        <v>1</v>
      </c>
      <c r="N2616">
        <f t="shared" si="327"/>
        <v>4.987183004017294</v>
      </c>
    </row>
    <row r="2617" spans="1:14" x14ac:dyDescent="0.3">
      <c r="A2617" s="1">
        <v>42495</v>
      </c>
      <c r="B2617">
        <v>15.84</v>
      </c>
      <c r="D2617">
        <f t="shared" si="320"/>
        <v>4</v>
      </c>
      <c r="E2617" s="1">
        <f t="shared" si="321"/>
        <v>42488</v>
      </c>
      <c r="F2617" s="1">
        <f t="shared" si="322"/>
        <v>42487</v>
      </c>
      <c r="G2617" s="1">
        <f t="shared" si="323"/>
        <v>42486</v>
      </c>
      <c r="H2617" s="1">
        <f t="shared" si="324"/>
        <v>42485</v>
      </c>
      <c r="I2617" s="2">
        <f>IF(SUMIFS($B$2:$B$3564,$A$2:$A$3564,"="&amp;E2617)=0,IF(SUMIFS($B$2:$B$3564,$A$2:$A$3564,"="&amp;F2617)=0,IF(SUMIFS($B$2:$B$3564,$A$2:$A$3564,"="&amp;G2617)=0,SUMIFS($B$2:$B$3564,$A$2:$A$3564,"="&amp;H2617),SUMIFS($B$2:$B$3564,$A$2:$A$3564,"="&amp;G2617)),SUMIFS($B$2:$B$3564,$A$2:$A$3564,"="&amp;F2617)),SUMIFS($B$2:$B$3564,$A$2:$A$3564,"="&amp;E2617))</f>
        <v>15.71</v>
      </c>
      <c r="K2617" s="2">
        <f>SUMIFS($J$2:$J$3564,$A$2:$A$3564,"&gt;"&amp;E2617,$A$2:$A$3564,"&lt;="&amp;A2617)</f>
        <v>0</v>
      </c>
      <c r="L2617" s="2">
        <f t="shared" si="325"/>
        <v>0</v>
      </c>
      <c r="M2617" s="2">
        <f t="shared" si="326"/>
        <v>1</v>
      </c>
      <c r="N2617">
        <f t="shared" si="327"/>
        <v>0.82409341187499574</v>
      </c>
    </row>
    <row r="2618" spans="1:14" x14ac:dyDescent="0.3">
      <c r="A2618" s="1">
        <v>42496</v>
      </c>
      <c r="B2618">
        <v>15.74</v>
      </c>
      <c r="D2618">
        <f t="shared" si="320"/>
        <v>5</v>
      </c>
      <c r="E2618" s="1">
        <f t="shared" si="321"/>
        <v>42489</v>
      </c>
      <c r="F2618" s="1">
        <f t="shared" si="322"/>
        <v>42488</v>
      </c>
      <c r="G2618" s="1">
        <f t="shared" si="323"/>
        <v>42487</v>
      </c>
      <c r="H2618" s="1">
        <f t="shared" si="324"/>
        <v>42486</v>
      </c>
      <c r="I2618" s="2">
        <f>IF(SUMIFS($B$2:$B$3564,$A$2:$A$3564,"="&amp;E2618)=0,IF(SUMIFS($B$2:$B$3564,$A$2:$A$3564,"="&amp;F2618)=0,IF(SUMIFS($B$2:$B$3564,$A$2:$A$3564,"="&amp;G2618)=0,SUMIFS($B$2:$B$3564,$A$2:$A$3564,"="&amp;H2618),SUMIFS($B$2:$B$3564,$A$2:$A$3564,"="&amp;G2618)),SUMIFS($B$2:$B$3564,$A$2:$A$3564,"="&amp;F2618)),SUMIFS($B$2:$B$3564,$A$2:$A$3564,"="&amp;E2618))</f>
        <v>16.32</v>
      </c>
      <c r="K2618" s="2">
        <f>SUMIFS($J$2:$J$3564,$A$2:$A$3564,"&gt;"&amp;E2618,$A$2:$A$3564,"&lt;="&amp;A2618)</f>
        <v>0</v>
      </c>
      <c r="L2618" s="2">
        <f t="shared" si="325"/>
        <v>0</v>
      </c>
      <c r="M2618" s="2">
        <f t="shared" si="326"/>
        <v>1</v>
      </c>
      <c r="N2618">
        <f t="shared" si="327"/>
        <v>-3.6186106546703769</v>
      </c>
    </row>
    <row r="2619" spans="1:14" x14ac:dyDescent="0.3">
      <c r="A2619" s="1">
        <v>42499</v>
      </c>
      <c r="B2619">
        <v>15.88</v>
      </c>
      <c r="D2619">
        <f t="shared" si="320"/>
        <v>1</v>
      </c>
      <c r="E2619" s="1">
        <f t="shared" si="321"/>
        <v>42492</v>
      </c>
      <c r="F2619" s="1">
        <f t="shared" si="322"/>
        <v>42491</v>
      </c>
      <c r="G2619" s="1">
        <f t="shared" si="323"/>
        <v>42490</v>
      </c>
      <c r="H2619" s="1">
        <f t="shared" si="324"/>
        <v>42489</v>
      </c>
      <c r="I2619" s="2">
        <f>IF(SUMIFS($B$2:$B$3564,$A$2:$A$3564,"="&amp;E2619)=0,IF(SUMIFS($B$2:$B$3564,$A$2:$A$3564,"="&amp;F2619)=0,IF(SUMIFS($B$2:$B$3564,$A$2:$A$3564,"="&amp;G2619)=0,SUMIFS($B$2:$B$3564,$A$2:$A$3564,"="&amp;H2619),SUMIFS($B$2:$B$3564,$A$2:$A$3564,"="&amp;G2619)),SUMIFS($B$2:$B$3564,$A$2:$A$3564,"="&amp;F2619)),SUMIFS($B$2:$B$3564,$A$2:$A$3564,"="&amp;E2619))</f>
        <v>16.21</v>
      </c>
      <c r="K2619" s="2">
        <f>SUMIFS($J$2:$J$3564,$A$2:$A$3564,"&gt;"&amp;E2619,$A$2:$A$3564,"&lt;="&amp;A2619)</f>
        <v>0</v>
      </c>
      <c r="L2619" s="2">
        <f t="shared" si="325"/>
        <v>0</v>
      </c>
      <c r="M2619" s="2">
        <f t="shared" si="326"/>
        <v>1</v>
      </c>
      <c r="N2619">
        <f t="shared" si="327"/>
        <v>-2.0567879928595021</v>
      </c>
    </row>
    <row r="2620" spans="1:14" x14ac:dyDescent="0.3">
      <c r="A2620" s="1">
        <v>42500</v>
      </c>
      <c r="B2620">
        <v>16.02</v>
      </c>
      <c r="D2620">
        <f t="shared" si="320"/>
        <v>2</v>
      </c>
      <c r="E2620" s="1">
        <f t="shared" si="321"/>
        <v>42493</v>
      </c>
      <c r="F2620" s="1">
        <f t="shared" si="322"/>
        <v>42492</v>
      </c>
      <c r="G2620" s="1">
        <f t="shared" si="323"/>
        <v>42491</v>
      </c>
      <c r="H2620" s="1">
        <f t="shared" si="324"/>
        <v>42490</v>
      </c>
      <c r="I2620" s="2">
        <f>IF(SUMIFS($B$2:$B$3564,$A$2:$A$3564,"="&amp;E2620)=0,IF(SUMIFS($B$2:$B$3564,$A$2:$A$3564,"="&amp;F2620)=0,IF(SUMIFS($B$2:$B$3564,$A$2:$A$3564,"="&amp;G2620)=0,SUMIFS($B$2:$B$3564,$A$2:$A$3564,"="&amp;H2620),SUMIFS($B$2:$B$3564,$A$2:$A$3564,"="&amp;G2620)),SUMIFS($B$2:$B$3564,$A$2:$A$3564,"="&amp;F2620)),SUMIFS($B$2:$B$3564,$A$2:$A$3564,"="&amp;E2620))</f>
        <v>16.25</v>
      </c>
      <c r="K2620" s="2">
        <f>SUMIFS($J$2:$J$3564,$A$2:$A$3564,"&gt;"&amp;E2620,$A$2:$A$3564,"&lt;="&amp;A2620)</f>
        <v>0</v>
      </c>
      <c r="L2620" s="2">
        <f t="shared" si="325"/>
        <v>0</v>
      </c>
      <c r="M2620" s="2">
        <f t="shared" si="326"/>
        <v>1</v>
      </c>
      <c r="N2620">
        <f t="shared" si="327"/>
        <v>-1.4254967135533358</v>
      </c>
    </row>
    <row r="2621" spans="1:14" x14ac:dyDescent="0.3">
      <c r="A2621" s="1">
        <v>42501</v>
      </c>
      <c r="B2621">
        <v>16.77</v>
      </c>
      <c r="D2621">
        <f t="shared" si="320"/>
        <v>3</v>
      </c>
      <c r="E2621" s="1">
        <f t="shared" si="321"/>
        <v>42494</v>
      </c>
      <c r="F2621" s="1">
        <f t="shared" si="322"/>
        <v>42493</v>
      </c>
      <c r="G2621" s="1">
        <f t="shared" si="323"/>
        <v>42492</v>
      </c>
      <c r="H2621" s="1">
        <f t="shared" si="324"/>
        <v>42491</v>
      </c>
      <c r="I2621" s="2">
        <f>IF(SUMIFS($B$2:$B$3564,$A$2:$A$3564,"="&amp;E2621)=0,IF(SUMIFS($B$2:$B$3564,$A$2:$A$3564,"="&amp;F2621)=0,IF(SUMIFS($B$2:$B$3564,$A$2:$A$3564,"="&amp;G2621)=0,SUMIFS($B$2:$B$3564,$A$2:$A$3564,"="&amp;H2621),SUMIFS($B$2:$B$3564,$A$2:$A$3564,"="&amp;G2621)),SUMIFS($B$2:$B$3564,$A$2:$A$3564,"="&amp;F2621)),SUMIFS($B$2:$B$3564,$A$2:$A$3564,"="&amp;E2621))</f>
        <v>16.649999999999999</v>
      </c>
      <c r="K2621" s="2">
        <f>SUMIFS($J$2:$J$3564,$A$2:$A$3564,"&gt;"&amp;E2621,$A$2:$A$3564,"&lt;="&amp;A2621)</f>
        <v>0</v>
      </c>
      <c r="L2621" s="2">
        <f t="shared" si="325"/>
        <v>0</v>
      </c>
      <c r="M2621" s="2">
        <f t="shared" si="326"/>
        <v>1</v>
      </c>
      <c r="N2621">
        <f t="shared" si="327"/>
        <v>0.71813594086647969</v>
      </c>
    </row>
    <row r="2622" spans="1:14" x14ac:dyDescent="0.3">
      <c r="A2622" s="1">
        <v>42502</v>
      </c>
      <c r="B2622">
        <v>16.98</v>
      </c>
      <c r="D2622">
        <f t="shared" si="320"/>
        <v>4</v>
      </c>
      <c r="E2622" s="1">
        <f t="shared" si="321"/>
        <v>42495</v>
      </c>
      <c r="F2622" s="1">
        <f t="shared" si="322"/>
        <v>42494</v>
      </c>
      <c r="G2622" s="1">
        <f t="shared" si="323"/>
        <v>42493</v>
      </c>
      <c r="H2622" s="1">
        <f t="shared" si="324"/>
        <v>42492</v>
      </c>
      <c r="I2622" s="2">
        <f>IF(SUMIFS($B$2:$B$3564,$A$2:$A$3564,"="&amp;E2622)=0,IF(SUMIFS($B$2:$B$3564,$A$2:$A$3564,"="&amp;F2622)=0,IF(SUMIFS($B$2:$B$3564,$A$2:$A$3564,"="&amp;G2622)=0,SUMIFS($B$2:$B$3564,$A$2:$A$3564,"="&amp;H2622),SUMIFS($B$2:$B$3564,$A$2:$A$3564,"="&amp;G2622)),SUMIFS($B$2:$B$3564,$A$2:$A$3564,"="&amp;F2622)),SUMIFS($B$2:$B$3564,$A$2:$A$3564,"="&amp;E2622))</f>
        <v>15.84</v>
      </c>
      <c r="K2622" s="2">
        <f>SUMIFS($J$2:$J$3564,$A$2:$A$3564,"&gt;"&amp;E2622,$A$2:$A$3564,"&lt;="&amp;A2622)</f>
        <v>0</v>
      </c>
      <c r="L2622" s="2">
        <f t="shared" si="325"/>
        <v>0</v>
      </c>
      <c r="M2622" s="2">
        <f t="shared" si="326"/>
        <v>1</v>
      </c>
      <c r="N2622">
        <f t="shared" si="327"/>
        <v>6.9497794496921506</v>
      </c>
    </row>
    <row r="2623" spans="1:14" x14ac:dyDescent="0.3">
      <c r="A2623" s="1">
        <v>42503</v>
      </c>
      <c r="B2623">
        <v>16.739999999999998</v>
      </c>
      <c r="D2623">
        <f t="shared" si="320"/>
        <v>5</v>
      </c>
      <c r="E2623" s="1">
        <f t="shared" si="321"/>
        <v>42496</v>
      </c>
      <c r="F2623" s="1">
        <f t="shared" si="322"/>
        <v>42495</v>
      </c>
      <c r="G2623" s="1">
        <f t="shared" si="323"/>
        <v>42494</v>
      </c>
      <c r="H2623" s="1">
        <f t="shared" si="324"/>
        <v>42493</v>
      </c>
      <c r="I2623" s="2">
        <f>IF(SUMIFS($B$2:$B$3564,$A$2:$A$3564,"="&amp;E2623)=0,IF(SUMIFS($B$2:$B$3564,$A$2:$A$3564,"="&amp;F2623)=0,IF(SUMIFS($B$2:$B$3564,$A$2:$A$3564,"="&amp;G2623)=0,SUMIFS($B$2:$B$3564,$A$2:$A$3564,"="&amp;H2623),SUMIFS($B$2:$B$3564,$A$2:$A$3564,"="&amp;G2623)),SUMIFS($B$2:$B$3564,$A$2:$A$3564,"="&amp;F2623)),SUMIFS($B$2:$B$3564,$A$2:$A$3564,"="&amp;E2623))</f>
        <v>15.74</v>
      </c>
      <c r="K2623" s="2">
        <f>SUMIFS($J$2:$J$3564,$A$2:$A$3564,"&gt;"&amp;E2623,$A$2:$A$3564,"&lt;="&amp;A2623)</f>
        <v>0</v>
      </c>
      <c r="L2623" s="2">
        <f t="shared" si="325"/>
        <v>0</v>
      </c>
      <c r="M2623" s="2">
        <f t="shared" si="326"/>
        <v>1</v>
      </c>
      <c r="N2623">
        <f t="shared" si="327"/>
        <v>6.1595822072072028</v>
      </c>
    </row>
    <row r="2624" spans="1:14" x14ac:dyDescent="0.3">
      <c r="A2624" s="1">
        <v>42506</v>
      </c>
      <c r="B2624">
        <v>16.89</v>
      </c>
      <c r="D2624">
        <f t="shared" si="320"/>
        <v>1</v>
      </c>
      <c r="E2624" s="1">
        <f t="shared" si="321"/>
        <v>42499</v>
      </c>
      <c r="F2624" s="1">
        <f t="shared" si="322"/>
        <v>42498</v>
      </c>
      <c r="G2624" s="1">
        <f t="shared" si="323"/>
        <v>42497</v>
      </c>
      <c r="H2624" s="1">
        <f t="shared" si="324"/>
        <v>42496</v>
      </c>
      <c r="I2624" s="2">
        <f>IF(SUMIFS($B$2:$B$3564,$A$2:$A$3564,"="&amp;E2624)=0,IF(SUMIFS($B$2:$B$3564,$A$2:$A$3564,"="&amp;F2624)=0,IF(SUMIFS($B$2:$B$3564,$A$2:$A$3564,"="&amp;G2624)=0,SUMIFS($B$2:$B$3564,$A$2:$A$3564,"="&amp;H2624),SUMIFS($B$2:$B$3564,$A$2:$A$3564,"="&amp;G2624)),SUMIFS($B$2:$B$3564,$A$2:$A$3564,"="&amp;F2624)),SUMIFS($B$2:$B$3564,$A$2:$A$3564,"="&amp;E2624))</f>
        <v>15.88</v>
      </c>
      <c r="K2624" s="2">
        <f>SUMIFS($J$2:$J$3564,$A$2:$A$3564,"&gt;"&amp;E2624,$A$2:$A$3564,"&lt;="&amp;A2624)</f>
        <v>0</v>
      </c>
      <c r="L2624" s="2">
        <f t="shared" si="325"/>
        <v>0</v>
      </c>
      <c r="M2624" s="2">
        <f t="shared" si="326"/>
        <v>1</v>
      </c>
      <c r="N2624">
        <f t="shared" si="327"/>
        <v>6.166127500071898</v>
      </c>
    </row>
    <row r="2625" spans="1:14" x14ac:dyDescent="0.3">
      <c r="A2625" s="1">
        <v>42507</v>
      </c>
      <c r="B2625">
        <v>16.82</v>
      </c>
      <c r="D2625">
        <f t="shared" si="320"/>
        <v>2</v>
      </c>
      <c r="E2625" s="1">
        <f t="shared" si="321"/>
        <v>42500</v>
      </c>
      <c r="F2625" s="1">
        <f t="shared" si="322"/>
        <v>42499</v>
      </c>
      <c r="G2625" s="1">
        <f t="shared" si="323"/>
        <v>42498</v>
      </c>
      <c r="H2625" s="1">
        <f t="shared" si="324"/>
        <v>42497</v>
      </c>
      <c r="I2625" s="2">
        <f>IF(SUMIFS($B$2:$B$3564,$A$2:$A$3564,"="&amp;E2625)=0,IF(SUMIFS($B$2:$B$3564,$A$2:$A$3564,"="&amp;F2625)=0,IF(SUMIFS($B$2:$B$3564,$A$2:$A$3564,"="&amp;G2625)=0,SUMIFS($B$2:$B$3564,$A$2:$A$3564,"="&amp;H2625),SUMIFS($B$2:$B$3564,$A$2:$A$3564,"="&amp;G2625)),SUMIFS($B$2:$B$3564,$A$2:$A$3564,"="&amp;F2625)),SUMIFS($B$2:$B$3564,$A$2:$A$3564,"="&amp;E2625))</f>
        <v>16.02</v>
      </c>
      <c r="K2625" s="2">
        <f>SUMIFS($J$2:$J$3564,$A$2:$A$3564,"&gt;"&amp;E2625,$A$2:$A$3564,"&lt;="&amp;A2625)</f>
        <v>0</v>
      </c>
      <c r="L2625" s="2">
        <f t="shared" si="325"/>
        <v>0</v>
      </c>
      <c r="M2625" s="2">
        <f t="shared" si="326"/>
        <v>1</v>
      </c>
      <c r="N2625">
        <f t="shared" si="327"/>
        <v>4.8730712904588946</v>
      </c>
    </row>
    <row r="2626" spans="1:14" x14ac:dyDescent="0.3">
      <c r="A2626" s="1">
        <v>42508</v>
      </c>
      <c r="B2626">
        <v>16.809999999999999</v>
      </c>
      <c r="D2626">
        <f t="shared" si="320"/>
        <v>3</v>
      </c>
      <c r="E2626" s="1">
        <f t="shared" si="321"/>
        <v>42501</v>
      </c>
      <c r="F2626" s="1">
        <f t="shared" si="322"/>
        <v>42500</v>
      </c>
      <c r="G2626" s="1">
        <f t="shared" si="323"/>
        <v>42499</v>
      </c>
      <c r="H2626" s="1">
        <f t="shared" si="324"/>
        <v>42498</v>
      </c>
      <c r="I2626" s="2">
        <f>IF(SUMIFS($B$2:$B$3564,$A$2:$A$3564,"="&amp;E2626)=0,IF(SUMIFS($B$2:$B$3564,$A$2:$A$3564,"="&amp;F2626)=0,IF(SUMIFS($B$2:$B$3564,$A$2:$A$3564,"="&amp;G2626)=0,SUMIFS($B$2:$B$3564,$A$2:$A$3564,"="&amp;H2626),SUMIFS($B$2:$B$3564,$A$2:$A$3564,"="&amp;G2626)),SUMIFS($B$2:$B$3564,$A$2:$A$3564,"="&amp;F2626)),SUMIFS($B$2:$B$3564,$A$2:$A$3564,"="&amp;E2626))</f>
        <v>16.77</v>
      </c>
      <c r="K2626" s="2">
        <f>SUMIFS($J$2:$J$3564,$A$2:$A$3564,"&gt;"&amp;E2626,$A$2:$A$3564,"&lt;="&amp;A2626)</f>
        <v>0</v>
      </c>
      <c r="L2626" s="2">
        <f t="shared" si="325"/>
        <v>0</v>
      </c>
      <c r="M2626" s="2">
        <f t="shared" si="326"/>
        <v>1</v>
      </c>
      <c r="N2626">
        <f t="shared" si="327"/>
        <v>0.23823715854066246</v>
      </c>
    </row>
    <row r="2627" spans="1:14" x14ac:dyDescent="0.3">
      <c r="A2627" s="1">
        <v>42509</v>
      </c>
      <c r="B2627">
        <v>16.7</v>
      </c>
      <c r="D2627">
        <f t="shared" ref="D2627:D2690" si="328">WEEKDAY(A2627,2)</f>
        <v>4</v>
      </c>
      <c r="E2627" s="1">
        <f t="shared" si="321"/>
        <v>42502</v>
      </c>
      <c r="F2627" s="1">
        <f t="shared" si="322"/>
        <v>42501</v>
      </c>
      <c r="G2627" s="1">
        <f t="shared" si="323"/>
        <v>42500</v>
      </c>
      <c r="H2627" s="1">
        <f t="shared" si="324"/>
        <v>42499</v>
      </c>
      <c r="I2627" s="2">
        <f>IF(SUMIFS($B$2:$B$3564,$A$2:$A$3564,"="&amp;E2627)=0,IF(SUMIFS($B$2:$B$3564,$A$2:$A$3564,"="&amp;F2627)=0,IF(SUMIFS($B$2:$B$3564,$A$2:$A$3564,"="&amp;G2627)=0,SUMIFS($B$2:$B$3564,$A$2:$A$3564,"="&amp;H2627),SUMIFS($B$2:$B$3564,$A$2:$A$3564,"="&amp;G2627)),SUMIFS($B$2:$B$3564,$A$2:$A$3564,"="&amp;F2627)),SUMIFS($B$2:$B$3564,$A$2:$A$3564,"="&amp;E2627))</f>
        <v>16.98</v>
      </c>
      <c r="K2627" s="2">
        <f>SUMIFS($J$2:$J$3564,$A$2:$A$3564,"&gt;"&amp;E2627,$A$2:$A$3564,"&lt;="&amp;A2627)</f>
        <v>0</v>
      </c>
      <c r="L2627" s="2">
        <f t="shared" si="325"/>
        <v>0</v>
      </c>
      <c r="M2627" s="2">
        <f t="shared" si="326"/>
        <v>1</v>
      </c>
      <c r="N2627">
        <f t="shared" si="327"/>
        <v>-1.6627461460491952</v>
      </c>
    </row>
    <row r="2628" spans="1:14" x14ac:dyDescent="0.3">
      <c r="A2628" s="1">
        <v>42510</v>
      </c>
      <c r="B2628">
        <v>17.07</v>
      </c>
      <c r="D2628">
        <f t="shared" si="328"/>
        <v>5</v>
      </c>
      <c r="E2628" s="1">
        <f t="shared" si="321"/>
        <v>42503</v>
      </c>
      <c r="F2628" s="1">
        <f t="shared" si="322"/>
        <v>42502</v>
      </c>
      <c r="G2628" s="1">
        <f t="shared" si="323"/>
        <v>42501</v>
      </c>
      <c r="H2628" s="1">
        <f t="shared" si="324"/>
        <v>42500</v>
      </c>
      <c r="I2628" s="2">
        <f>IF(SUMIFS($B$2:$B$3564,$A$2:$A$3564,"="&amp;E2628)=0,IF(SUMIFS($B$2:$B$3564,$A$2:$A$3564,"="&amp;F2628)=0,IF(SUMIFS($B$2:$B$3564,$A$2:$A$3564,"="&amp;G2628)=0,SUMIFS($B$2:$B$3564,$A$2:$A$3564,"="&amp;H2628),SUMIFS($B$2:$B$3564,$A$2:$A$3564,"="&amp;G2628)),SUMIFS($B$2:$B$3564,$A$2:$A$3564,"="&amp;F2628)),SUMIFS($B$2:$B$3564,$A$2:$A$3564,"="&amp;E2628))</f>
        <v>16.739999999999998</v>
      </c>
      <c r="K2628" s="2">
        <f>SUMIFS($J$2:$J$3564,$A$2:$A$3564,"&gt;"&amp;E2628,$A$2:$A$3564,"&lt;="&amp;A2628)</f>
        <v>0</v>
      </c>
      <c r="L2628" s="2">
        <f t="shared" si="325"/>
        <v>0</v>
      </c>
      <c r="M2628" s="2">
        <f t="shared" si="326"/>
        <v>1</v>
      </c>
      <c r="N2628">
        <f t="shared" si="327"/>
        <v>1.9521471745020109</v>
      </c>
    </row>
    <row r="2629" spans="1:14" x14ac:dyDescent="0.3">
      <c r="A2629" s="1">
        <v>42513</v>
      </c>
      <c r="B2629">
        <v>16.8</v>
      </c>
      <c r="D2629">
        <f t="shared" si="328"/>
        <v>1</v>
      </c>
      <c r="E2629" s="1">
        <f t="shared" si="321"/>
        <v>42506</v>
      </c>
      <c r="F2629" s="1">
        <f t="shared" si="322"/>
        <v>42505</v>
      </c>
      <c r="G2629" s="1">
        <f t="shared" si="323"/>
        <v>42504</v>
      </c>
      <c r="H2629" s="1">
        <f t="shared" si="324"/>
        <v>42503</v>
      </c>
      <c r="I2629" s="2">
        <f>IF(SUMIFS($B$2:$B$3564,$A$2:$A$3564,"="&amp;E2629)=0,IF(SUMIFS($B$2:$B$3564,$A$2:$A$3564,"="&amp;F2629)=0,IF(SUMIFS($B$2:$B$3564,$A$2:$A$3564,"="&amp;G2629)=0,SUMIFS($B$2:$B$3564,$A$2:$A$3564,"="&amp;H2629),SUMIFS($B$2:$B$3564,$A$2:$A$3564,"="&amp;G2629)),SUMIFS($B$2:$B$3564,$A$2:$A$3564,"="&amp;F2629)),SUMIFS($B$2:$B$3564,$A$2:$A$3564,"="&amp;E2629))</f>
        <v>16.89</v>
      </c>
      <c r="K2629" s="2">
        <f>SUMIFS($J$2:$J$3564,$A$2:$A$3564,"&gt;"&amp;E2629,$A$2:$A$3564,"&lt;="&amp;A2629)</f>
        <v>0</v>
      </c>
      <c r="L2629" s="2">
        <f t="shared" si="325"/>
        <v>0</v>
      </c>
      <c r="M2629" s="2">
        <f t="shared" si="326"/>
        <v>1</v>
      </c>
      <c r="N2629">
        <f t="shared" si="327"/>
        <v>-0.53428444104954698</v>
      </c>
    </row>
    <row r="2630" spans="1:14" x14ac:dyDescent="0.3">
      <c r="A2630" s="1">
        <v>42514</v>
      </c>
      <c r="B2630">
        <v>16.61</v>
      </c>
      <c r="D2630">
        <f t="shared" si="328"/>
        <v>2</v>
      </c>
      <c r="E2630" s="1">
        <f t="shared" si="321"/>
        <v>42507</v>
      </c>
      <c r="F2630" s="1">
        <f t="shared" si="322"/>
        <v>42506</v>
      </c>
      <c r="G2630" s="1">
        <f t="shared" si="323"/>
        <v>42505</v>
      </c>
      <c r="H2630" s="1">
        <f t="shared" si="324"/>
        <v>42504</v>
      </c>
      <c r="I2630" s="2">
        <f>IF(SUMIFS($B$2:$B$3564,$A$2:$A$3564,"="&amp;E2630)=0,IF(SUMIFS($B$2:$B$3564,$A$2:$A$3564,"="&amp;F2630)=0,IF(SUMIFS($B$2:$B$3564,$A$2:$A$3564,"="&amp;G2630)=0,SUMIFS($B$2:$B$3564,$A$2:$A$3564,"="&amp;H2630),SUMIFS($B$2:$B$3564,$A$2:$A$3564,"="&amp;G2630)),SUMIFS($B$2:$B$3564,$A$2:$A$3564,"="&amp;F2630)),SUMIFS($B$2:$B$3564,$A$2:$A$3564,"="&amp;E2630))</f>
        <v>16.82</v>
      </c>
      <c r="K2630" s="2">
        <f>SUMIFS($J$2:$J$3564,$A$2:$A$3564,"&gt;"&amp;E2630,$A$2:$A$3564,"&lt;="&amp;A2630)</f>
        <v>0</v>
      </c>
      <c r="L2630" s="2">
        <f t="shared" si="325"/>
        <v>0</v>
      </c>
      <c r="M2630" s="2">
        <f t="shared" si="326"/>
        <v>1</v>
      </c>
      <c r="N2630">
        <f t="shared" si="327"/>
        <v>-1.2563730919598586</v>
      </c>
    </row>
    <row r="2631" spans="1:14" x14ac:dyDescent="0.3">
      <c r="A2631" s="1">
        <v>42515</v>
      </c>
      <c r="B2631">
        <v>17.16</v>
      </c>
      <c r="D2631">
        <f t="shared" si="328"/>
        <v>3</v>
      </c>
      <c r="E2631" s="1">
        <f t="shared" si="321"/>
        <v>42508</v>
      </c>
      <c r="F2631" s="1">
        <f t="shared" si="322"/>
        <v>42507</v>
      </c>
      <c r="G2631" s="1">
        <f t="shared" si="323"/>
        <v>42506</v>
      </c>
      <c r="H2631" s="1">
        <f t="shared" si="324"/>
        <v>42505</v>
      </c>
      <c r="I2631" s="2">
        <f>IF(SUMIFS($B$2:$B$3564,$A$2:$A$3564,"="&amp;E2631)=0,IF(SUMIFS($B$2:$B$3564,$A$2:$A$3564,"="&amp;F2631)=0,IF(SUMIFS($B$2:$B$3564,$A$2:$A$3564,"="&amp;G2631)=0,SUMIFS($B$2:$B$3564,$A$2:$A$3564,"="&amp;H2631),SUMIFS($B$2:$B$3564,$A$2:$A$3564,"="&amp;G2631)),SUMIFS($B$2:$B$3564,$A$2:$A$3564,"="&amp;F2631)),SUMIFS($B$2:$B$3564,$A$2:$A$3564,"="&amp;E2631))</f>
        <v>16.809999999999999</v>
      </c>
      <c r="K2631" s="2">
        <f>SUMIFS($J$2:$J$3564,$A$2:$A$3564,"&gt;"&amp;E2631,$A$2:$A$3564,"&lt;="&amp;A2631)</f>
        <v>0</v>
      </c>
      <c r="L2631" s="2">
        <f t="shared" si="325"/>
        <v>0</v>
      </c>
      <c r="M2631" s="2">
        <f t="shared" si="326"/>
        <v>1</v>
      </c>
      <c r="N2631">
        <f t="shared" si="327"/>
        <v>2.060714663929204</v>
      </c>
    </row>
    <row r="2632" spans="1:14" x14ac:dyDescent="0.3">
      <c r="A2632" s="1">
        <v>42516</v>
      </c>
      <c r="B2632">
        <v>17.420000000000002</v>
      </c>
      <c r="D2632">
        <f t="shared" si="328"/>
        <v>4</v>
      </c>
      <c r="E2632" s="1">
        <f t="shared" ref="E2632:E2695" si="329">A2632-7</f>
        <v>42509</v>
      </c>
      <c r="F2632" s="1">
        <f t="shared" si="322"/>
        <v>42508</v>
      </c>
      <c r="G2632" s="1">
        <f t="shared" si="323"/>
        <v>42507</v>
      </c>
      <c r="H2632" s="1">
        <f t="shared" si="324"/>
        <v>42506</v>
      </c>
      <c r="I2632" s="2">
        <f>IF(SUMIFS($B$2:$B$3564,$A$2:$A$3564,"="&amp;E2632)=0,IF(SUMIFS($B$2:$B$3564,$A$2:$A$3564,"="&amp;F2632)=0,IF(SUMIFS($B$2:$B$3564,$A$2:$A$3564,"="&amp;G2632)=0,SUMIFS($B$2:$B$3564,$A$2:$A$3564,"="&amp;H2632),SUMIFS($B$2:$B$3564,$A$2:$A$3564,"="&amp;G2632)),SUMIFS($B$2:$B$3564,$A$2:$A$3564,"="&amp;F2632)),SUMIFS($B$2:$B$3564,$A$2:$A$3564,"="&amp;E2632))</f>
        <v>16.7</v>
      </c>
      <c r="K2632" s="2">
        <f>SUMIFS($J$2:$J$3564,$A$2:$A$3564,"&gt;"&amp;E2632,$A$2:$A$3564,"&lt;="&amp;A2632)</f>
        <v>0</v>
      </c>
      <c r="L2632" s="2">
        <f t="shared" si="325"/>
        <v>0</v>
      </c>
      <c r="M2632" s="2">
        <f t="shared" si="326"/>
        <v>1</v>
      </c>
      <c r="N2632">
        <f t="shared" si="327"/>
        <v>4.221025200164755</v>
      </c>
    </row>
    <row r="2633" spans="1:14" x14ac:dyDescent="0.3">
      <c r="A2633" s="1">
        <v>42517</v>
      </c>
      <c r="B2633">
        <v>17.52</v>
      </c>
      <c r="D2633">
        <f t="shared" si="328"/>
        <v>5</v>
      </c>
      <c r="E2633" s="1">
        <f t="shared" si="329"/>
        <v>42510</v>
      </c>
      <c r="F2633" s="1">
        <f t="shared" ref="F2633:F2696" si="330">E2633-1</f>
        <v>42509</v>
      </c>
      <c r="G2633" s="1">
        <f t="shared" ref="G2633:G2696" si="331">E2633-2</f>
        <v>42508</v>
      </c>
      <c r="H2633" s="1">
        <f t="shared" ref="H2633:H2696" si="332">E2633-3</f>
        <v>42507</v>
      </c>
      <c r="I2633" s="2">
        <f>IF(SUMIFS($B$2:$B$3564,$A$2:$A$3564,"="&amp;E2633)=0,IF(SUMIFS($B$2:$B$3564,$A$2:$A$3564,"="&amp;F2633)=0,IF(SUMIFS($B$2:$B$3564,$A$2:$A$3564,"="&amp;G2633)=0,SUMIFS($B$2:$B$3564,$A$2:$A$3564,"="&amp;H2633),SUMIFS($B$2:$B$3564,$A$2:$A$3564,"="&amp;G2633)),SUMIFS($B$2:$B$3564,$A$2:$A$3564,"="&amp;F2633)),SUMIFS($B$2:$B$3564,$A$2:$A$3564,"="&amp;E2633))</f>
        <v>17.07</v>
      </c>
      <c r="K2633" s="2">
        <f>SUMIFS($J$2:$J$3564,$A$2:$A$3564,"&gt;"&amp;E2633,$A$2:$A$3564,"&lt;="&amp;A2633)</f>
        <v>0</v>
      </c>
      <c r="L2633" s="2">
        <f t="shared" si="325"/>
        <v>0</v>
      </c>
      <c r="M2633" s="2">
        <f t="shared" si="326"/>
        <v>1</v>
      </c>
      <c r="N2633">
        <f t="shared" si="327"/>
        <v>2.602054870189606</v>
      </c>
    </row>
    <row r="2634" spans="1:14" x14ac:dyDescent="0.3">
      <c r="A2634" s="1">
        <v>42521</v>
      </c>
      <c r="B2634">
        <v>17.489999999999998</v>
      </c>
      <c r="D2634">
        <f t="shared" si="328"/>
        <v>2</v>
      </c>
      <c r="E2634" s="1">
        <f t="shared" si="329"/>
        <v>42514</v>
      </c>
      <c r="F2634" s="1">
        <f t="shared" si="330"/>
        <v>42513</v>
      </c>
      <c r="G2634" s="1">
        <f t="shared" si="331"/>
        <v>42512</v>
      </c>
      <c r="H2634" s="1">
        <f t="shared" si="332"/>
        <v>42511</v>
      </c>
      <c r="I2634" s="2">
        <f>IF(SUMIFS($B$2:$B$3564,$A$2:$A$3564,"="&amp;E2634)=0,IF(SUMIFS($B$2:$B$3564,$A$2:$A$3564,"="&amp;F2634)=0,IF(SUMIFS($B$2:$B$3564,$A$2:$A$3564,"="&amp;G2634)=0,SUMIFS($B$2:$B$3564,$A$2:$A$3564,"="&amp;H2634),SUMIFS($B$2:$B$3564,$A$2:$A$3564,"="&amp;G2634)),SUMIFS($B$2:$B$3564,$A$2:$A$3564,"="&amp;F2634)),SUMIFS($B$2:$B$3564,$A$2:$A$3564,"="&amp;E2634))</f>
        <v>16.61</v>
      </c>
      <c r="K2634" s="2">
        <f>SUMIFS($J$2:$J$3564,$A$2:$A$3564,"&gt;"&amp;E2634,$A$2:$A$3564,"&lt;="&amp;A2634)</f>
        <v>0</v>
      </c>
      <c r="L2634" s="2">
        <f t="shared" ref="L2634:L2697" si="333">IF(K2634&lt;&gt;0,LOOKUP(K2634,C2628:C2634,B2628:B2634),0)</f>
        <v>0</v>
      </c>
      <c r="M2634" s="2">
        <f t="shared" ref="M2634:M2697" si="334">IF(K2634&lt;&gt;0,L2634/K2634,1)</f>
        <v>1</v>
      </c>
      <c r="N2634">
        <f t="shared" ref="N2634:N2697" si="335">LN(B2634*M2634/I2634)*100</f>
        <v>5.1624365405307246</v>
      </c>
    </row>
    <row r="2635" spans="1:14" x14ac:dyDescent="0.3">
      <c r="A2635" s="1">
        <v>42522</v>
      </c>
      <c r="B2635">
        <v>17.41</v>
      </c>
      <c r="D2635">
        <f t="shared" si="328"/>
        <v>3</v>
      </c>
      <c r="E2635" s="1">
        <f t="shared" si="329"/>
        <v>42515</v>
      </c>
      <c r="F2635" s="1">
        <f t="shared" si="330"/>
        <v>42514</v>
      </c>
      <c r="G2635" s="1">
        <f t="shared" si="331"/>
        <v>42513</v>
      </c>
      <c r="H2635" s="1">
        <f t="shared" si="332"/>
        <v>42512</v>
      </c>
      <c r="I2635" s="2">
        <f>IF(SUMIFS($B$2:$B$3564,$A$2:$A$3564,"="&amp;E2635)=0,IF(SUMIFS($B$2:$B$3564,$A$2:$A$3564,"="&amp;F2635)=0,IF(SUMIFS($B$2:$B$3564,$A$2:$A$3564,"="&amp;G2635)=0,SUMIFS($B$2:$B$3564,$A$2:$A$3564,"="&amp;H2635),SUMIFS($B$2:$B$3564,$A$2:$A$3564,"="&amp;G2635)),SUMIFS($B$2:$B$3564,$A$2:$A$3564,"="&amp;F2635)),SUMIFS($B$2:$B$3564,$A$2:$A$3564,"="&amp;E2635))</f>
        <v>17.16</v>
      </c>
      <c r="K2635" s="2">
        <f>SUMIFS($J$2:$J$3564,$A$2:$A$3564,"&gt;"&amp;E2635,$A$2:$A$3564,"&lt;="&amp;A2635)</f>
        <v>0</v>
      </c>
      <c r="L2635" s="2">
        <f t="shared" si="333"/>
        <v>0</v>
      </c>
      <c r="M2635" s="2">
        <f t="shared" si="334"/>
        <v>1</v>
      </c>
      <c r="N2635">
        <f t="shared" si="335"/>
        <v>1.4463659720281539</v>
      </c>
    </row>
    <row r="2636" spans="1:14" x14ac:dyDescent="0.3">
      <c r="A2636" s="1">
        <v>42523</v>
      </c>
      <c r="B2636">
        <v>18.079999999999998</v>
      </c>
      <c r="D2636">
        <f t="shared" si="328"/>
        <v>4</v>
      </c>
      <c r="E2636" s="1">
        <f t="shared" si="329"/>
        <v>42516</v>
      </c>
      <c r="F2636" s="1">
        <f t="shared" si="330"/>
        <v>42515</v>
      </c>
      <c r="G2636" s="1">
        <f t="shared" si="331"/>
        <v>42514</v>
      </c>
      <c r="H2636" s="1">
        <f t="shared" si="332"/>
        <v>42513</v>
      </c>
      <c r="I2636" s="2">
        <f>IF(SUMIFS($B$2:$B$3564,$A$2:$A$3564,"="&amp;E2636)=0,IF(SUMIFS($B$2:$B$3564,$A$2:$A$3564,"="&amp;F2636)=0,IF(SUMIFS($B$2:$B$3564,$A$2:$A$3564,"="&amp;G2636)=0,SUMIFS($B$2:$B$3564,$A$2:$A$3564,"="&amp;H2636),SUMIFS($B$2:$B$3564,$A$2:$A$3564,"="&amp;G2636)),SUMIFS($B$2:$B$3564,$A$2:$A$3564,"="&amp;F2636)),SUMIFS($B$2:$B$3564,$A$2:$A$3564,"="&amp;E2636))</f>
        <v>17.420000000000002</v>
      </c>
      <c r="K2636" s="2">
        <f>SUMIFS($J$2:$J$3564,$A$2:$A$3564,"&gt;"&amp;E2636,$A$2:$A$3564,"&lt;="&amp;A2636)</f>
        <v>0</v>
      </c>
      <c r="L2636" s="2">
        <f t="shared" si="333"/>
        <v>0</v>
      </c>
      <c r="M2636" s="2">
        <f t="shared" si="334"/>
        <v>1</v>
      </c>
      <c r="N2636">
        <f t="shared" si="335"/>
        <v>3.7187383539673524</v>
      </c>
    </row>
    <row r="2637" spans="1:14" x14ac:dyDescent="0.3">
      <c r="A2637" s="1">
        <v>42524</v>
      </c>
      <c r="B2637">
        <v>18.75</v>
      </c>
      <c r="D2637">
        <f t="shared" si="328"/>
        <v>5</v>
      </c>
      <c r="E2637" s="1">
        <f t="shared" si="329"/>
        <v>42517</v>
      </c>
      <c r="F2637" s="1">
        <f t="shared" si="330"/>
        <v>42516</v>
      </c>
      <c r="G2637" s="1">
        <f t="shared" si="331"/>
        <v>42515</v>
      </c>
      <c r="H2637" s="1">
        <f t="shared" si="332"/>
        <v>42514</v>
      </c>
      <c r="I2637" s="2">
        <f>IF(SUMIFS($B$2:$B$3564,$A$2:$A$3564,"="&amp;E2637)=0,IF(SUMIFS($B$2:$B$3564,$A$2:$A$3564,"="&amp;F2637)=0,IF(SUMIFS($B$2:$B$3564,$A$2:$A$3564,"="&amp;G2637)=0,SUMIFS($B$2:$B$3564,$A$2:$A$3564,"="&amp;H2637),SUMIFS($B$2:$B$3564,$A$2:$A$3564,"="&amp;G2637)),SUMIFS($B$2:$B$3564,$A$2:$A$3564,"="&amp;F2637)),SUMIFS($B$2:$B$3564,$A$2:$A$3564,"="&amp;E2637))</f>
        <v>17.52</v>
      </c>
      <c r="K2637" s="2">
        <f>SUMIFS($J$2:$J$3564,$A$2:$A$3564,"&gt;"&amp;E2637,$A$2:$A$3564,"&lt;="&amp;A2637)</f>
        <v>0</v>
      </c>
      <c r="L2637" s="2">
        <f t="shared" si="333"/>
        <v>0</v>
      </c>
      <c r="M2637" s="2">
        <f t="shared" si="334"/>
        <v>1</v>
      </c>
      <c r="N2637">
        <f t="shared" si="335"/>
        <v>6.7850666908174446</v>
      </c>
    </row>
    <row r="2638" spans="1:14" x14ac:dyDescent="0.3">
      <c r="A2638" s="1">
        <v>42527</v>
      </c>
      <c r="B2638">
        <v>18.78</v>
      </c>
      <c r="D2638">
        <f t="shared" si="328"/>
        <v>1</v>
      </c>
      <c r="E2638" s="1">
        <f t="shared" si="329"/>
        <v>42520</v>
      </c>
      <c r="F2638" s="1">
        <f t="shared" si="330"/>
        <v>42519</v>
      </c>
      <c r="G2638" s="1">
        <f t="shared" si="331"/>
        <v>42518</v>
      </c>
      <c r="H2638" s="1">
        <f t="shared" si="332"/>
        <v>42517</v>
      </c>
      <c r="I2638" s="2">
        <f>IF(SUMIFS($B$2:$B$3564,$A$2:$A$3564,"="&amp;E2638)=0,IF(SUMIFS($B$2:$B$3564,$A$2:$A$3564,"="&amp;F2638)=0,IF(SUMIFS($B$2:$B$3564,$A$2:$A$3564,"="&amp;G2638)=0,SUMIFS($B$2:$B$3564,$A$2:$A$3564,"="&amp;H2638),SUMIFS($B$2:$B$3564,$A$2:$A$3564,"="&amp;G2638)),SUMIFS($B$2:$B$3564,$A$2:$A$3564,"="&amp;F2638)),SUMIFS($B$2:$B$3564,$A$2:$A$3564,"="&amp;E2638))</f>
        <v>17.52</v>
      </c>
      <c r="K2638" s="2">
        <f>SUMIFS($J$2:$J$3564,$A$2:$A$3564,"&gt;"&amp;E2638,$A$2:$A$3564,"&lt;="&amp;A2638)</f>
        <v>0</v>
      </c>
      <c r="L2638" s="2">
        <f t="shared" si="333"/>
        <v>0</v>
      </c>
      <c r="M2638" s="2">
        <f t="shared" si="334"/>
        <v>1</v>
      </c>
      <c r="N2638">
        <f t="shared" si="335"/>
        <v>6.9449388271871637</v>
      </c>
    </row>
    <row r="2639" spans="1:14" x14ac:dyDescent="0.3">
      <c r="A2639" s="1">
        <v>42528</v>
      </c>
      <c r="B2639">
        <v>19</v>
      </c>
      <c r="D2639">
        <f t="shared" si="328"/>
        <v>2</v>
      </c>
      <c r="E2639" s="1">
        <f t="shared" si="329"/>
        <v>42521</v>
      </c>
      <c r="F2639" s="1">
        <f t="shared" si="330"/>
        <v>42520</v>
      </c>
      <c r="G2639" s="1">
        <f t="shared" si="331"/>
        <v>42519</v>
      </c>
      <c r="H2639" s="1">
        <f t="shared" si="332"/>
        <v>42518</v>
      </c>
      <c r="I2639" s="2">
        <f>IF(SUMIFS($B$2:$B$3564,$A$2:$A$3564,"="&amp;E2639)=0,IF(SUMIFS($B$2:$B$3564,$A$2:$A$3564,"="&amp;F2639)=0,IF(SUMIFS($B$2:$B$3564,$A$2:$A$3564,"="&amp;G2639)=0,SUMIFS($B$2:$B$3564,$A$2:$A$3564,"="&amp;H2639),SUMIFS($B$2:$B$3564,$A$2:$A$3564,"="&amp;G2639)),SUMIFS($B$2:$B$3564,$A$2:$A$3564,"="&amp;F2639)),SUMIFS($B$2:$B$3564,$A$2:$A$3564,"="&amp;E2639))</f>
        <v>17.489999999999998</v>
      </c>
      <c r="K2639" s="2">
        <f>SUMIFS($J$2:$J$3564,$A$2:$A$3564,"&gt;"&amp;E2639,$A$2:$A$3564,"&lt;="&amp;A2639)</f>
        <v>0</v>
      </c>
      <c r="L2639" s="2">
        <f t="shared" si="333"/>
        <v>0</v>
      </c>
      <c r="M2639" s="2">
        <f t="shared" si="334"/>
        <v>1</v>
      </c>
      <c r="N2639">
        <f t="shared" si="335"/>
        <v>8.2809690135929817</v>
      </c>
    </row>
    <row r="2640" spans="1:14" x14ac:dyDescent="0.3">
      <c r="A2640" s="1">
        <v>42529</v>
      </c>
      <c r="B2640">
        <v>19.61</v>
      </c>
      <c r="D2640">
        <f t="shared" si="328"/>
        <v>3</v>
      </c>
      <c r="E2640" s="1">
        <f t="shared" si="329"/>
        <v>42522</v>
      </c>
      <c r="F2640" s="1">
        <f t="shared" si="330"/>
        <v>42521</v>
      </c>
      <c r="G2640" s="1">
        <f t="shared" si="331"/>
        <v>42520</v>
      </c>
      <c r="H2640" s="1">
        <f t="shared" si="332"/>
        <v>42519</v>
      </c>
      <c r="I2640" s="2">
        <f>IF(SUMIFS($B$2:$B$3564,$A$2:$A$3564,"="&amp;E2640)=0,IF(SUMIFS($B$2:$B$3564,$A$2:$A$3564,"="&amp;F2640)=0,IF(SUMIFS($B$2:$B$3564,$A$2:$A$3564,"="&amp;G2640)=0,SUMIFS($B$2:$B$3564,$A$2:$A$3564,"="&amp;H2640),SUMIFS($B$2:$B$3564,$A$2:$A$3564,"="&amp;G2640)),SUMIFS($B$2:$B$3564,$A$2:$A$3564,"="&amp;F2640)),SUMIFS($B$2:$B$3564,$A$2:$A$3564,"="&amp;E2640))</f>
        <v>17.41</v>
      </c>
      <c r="K2640" s="2">
        <f>SUMIFS($J$2:$J$3564,$A$2:$A$3564,"&gt;"&amp;E2640,$A$2:$A$3564,"&lt;="&amp;A2640)</f>
        <v>0</v>
      </c>
      <c r="L2640" s="2">
        <f t="shared" si="333"/>
        <v>0</v>
      </c>
      <c r="M2640" s="2">
        <f t="shared" si="334"/>
        <v>1</v>
      </c>
      <c r="N2640">
        <f t="shared" si="335"/>
        <v>11.899488642815726</v>
      </c>
    </row>
    <row r="2641" spans="1:14" x14ac:dyDescent="0.3">
      <c r="A2641" s="1">
        <v>42530</v>
      </c>
      <c r="B2641">
        <v>19.739999999999998</v>
      </c>
      <c r="C2641">
        <v>19.8</v>
      </c>
      <c r="D2641">
        <f t="shared" si="328"/>
        <v>4</v>
      </c>
      <c r="E2641" s="1">
        <f t="shared" si="329"/>
        <v>42523</v>
      </c>
      <c r="F2641" s="1">
        <f t="shared" si="330"/>
        <v>42522</v>
      </c>
      <c r="G2641" s="1">
        <f t="shared" si="331"/>
        <v>42521</v>
      </c>
      <c r="H2641" s="1">
        <f t="shared" si="332"/>
        <v>42520</v>
      </c>
      <c r="I2641" s="2">
        <f>IF(SUMIFS($B$2:$B$3564,$A$2:$A$3564,"="&amp;E2641)=0,IF(SUMIFS($B$2:$B$3564,$A$2:$A$3564,"="&amp;F2641)=0,IF(SUMIFS($B$2:$B$3564,$A$2:$A$3564,"="&amp;G2641)=0,SUMIFS($B$2:$B$3564,$A$2:$A$3564,"="&amp;H2641),SUMIFS($B$2:$B$3564,$A$2:$A$3564,"="&amp;G2641)),SUMIFS($B$2:$B$3564,$A$2:$A$3564,"="&amp;F2641)),SUMIFS($B$2:$B$3564,$A$2:$A$3564,"="&amp;E2641))</f>
        <v>18.079999999999998</v>
      </c>
      <c r="K2641" s="2">
        <f>SUMIFS($J$2:$J$3564,$A$2:$A$3564,"&gt;"&amp;E2641,$A$2:$A$3564,"&lt;="&amp;A2641)</f>
        <v>0</v>
      </c>
      <c r="L2641" s="2">
        <f t="shared" si="333"/>
        <v>0</v>
      </c>
      <c r="M2641" s="2">
        <f t="shared" si="334"/>
        <v>1</v>
      </c>
      <c r="N2641">
        <f t="shared" si="335"/>
        <v>8.7840679041305094</v>
      </c>
    </row>
    <row r="2642" spans="1:14" x14ac:dyDescent="0.3">
      <c r="A2642" s="1">
        <v>42531</v>
      </c>
      <c r="B2642">
        <v>19.73</v>
      </c>
      <c r="D2642">
        <f t="shared" si="328"/>
        <v>5</v>
      </c>
      <c r="E2642" s="1">
        <f t="shared" si="329"/>
        <v>42524</v>
      </c>
      <c r="F2642" s="1">
        <f t="shared" si="330"/>
        <v>42523</v>
      </c>
      <c r="G2642" s="1">
        <f t="shared" si="331"/>
        <v>42522</v>
      </c>
      <c r="H2642" s="1">
        <f t="shared" si="332"/>
        <v>42521</v>
      </c>
      <c r="I2642" s="2">
        <f>IF(SUMIFS($B$2:$B$3564,$A$2:$A$3564,"="&amp;E2642)=0,IF(SUMIFS($B$2:$B$3564,$A$2:$A$3564,"="&amp;F2642)=0,IF(SUMIFS($B$2:$B$3564,$A$2:$A$3564,"="&amp;G2642)=0,SUMIFS($B$2:$B$3564,$A$2:$A$3564,"="&amp;H2642),SUMIFS($B$2:$B$3564,$A$2:$A$3564,"="&amp;G2642)),SUMIFS($B$2:$B$3564,$A$2:$A$3564,"="&amp;F2642)),SUMIFS($B$2:$B$3564,$A$2:$A$3564,"="&amp;E2642))</f>
        <v>18.75</v>
      </c>
      <c r="J2642">
        <v>19.8</v>
      </c>
      <c r="K2642" s="2">
        <f>SUMIFS($J$2:$J$3564,$A$2:$A$3564,"&gt;"&amp;E2642,$A$2:$A$3564,"&lt;="&amp;A2642)</f>
        <v>19.8</v>
      </c>
      <c r="L2642" s="2">
        <f t="shared" si="333"/>
        <v>19.739999999999998</v>
      </c>
      <c r="M2642" s="2">
        <f t="shared" si="334"/>
        <v>0.99696969696969684</v>
      </c>
      <c r="N2642">
        <f t="shared" si="335"/>
        <v>4.7911663922950014</v>
      </c>
    </row>
    <row r="2643" spans="1:14" x14ac:dyDescent="0.3">
      <c r="A2643" s="1">
        <v>42534</v>
      </c>
      <c r="B2643">
        <v>19.64</v>
      </c>
      <c r="D2643">
        <f t="shared" si="328"/>
        <v>1</v>
      </c>
      <c r="E2643" s="1">
        <f t="shared" si="329"/>
        <v>42527</v>
      </c>
      <c r="F2643" s="1">
        <f t="shared" si="330"/>
        <v>42526</v>
      </c>
      <c r="G2643" s="1">
        <f t="shared" si="331"/>
        <v>42525</v>
      </c>
      <c r="H2643" s="1">
        <f t="shared" si="332"/>
        <v>42524</v>
      </c>
      <c r="I2643" s="2">
        <f>IF(SUMIFS($B$2:$B$3564,$A$2:$A$3564,"="&amp;E2643)=0,IF(SUMIFS($B$2:$B$3564,$A$2:$A$3564,"="&amp;F2643)=0,IF(SUMIFS($B$2:$B$3564,$A$2:$A$3564,"="&amp;G2643)=0,SUMIFS($B$2:$B$3564,$A$2:$A$3564,"="&amp;H2643),SUMIFS($B$2:$B$3564,$A$2:$A$3564,"="&amp;G2643)),SUMIFS($B$2:$B$3564,$A$2:$A$3564,"="&amp;F2643)),SUMIFS($B$2:$B$3564,$A$2:$A$3564,"="&amp;E2643))</f>
        <v>18.78</v>
      </c>
      <c r="K2643" s="2">
        <f>SUMIFS($J$2:$J$3564,$A$2:$A$3564,"&gt;"&amp;E2643,$A$2:$A$3564,"&lt;="&amp;A2643)</f>
        <v>19.8</v>
      </c>
      <c r="L2643" s="2">
        <f t="shared" si="333"/>
        <v>19.739999999999998</v>
      </c>
      <c r="M2643" s="2">
        <f t="shared" si="334"/>
        <v>0.99696969696969684</v>
      </c>
      <c r="N2643">
        <f t="shared" si="335"/>
        <v>4.174092545104882</v>
      </c>
    </row>
    <row r="2644" spans="1:14" x14ac:dyDescent="0.3">
      <c r="A2644" s="1">
        <v>42535</v>
      </c>
      <c r="B2644">
        <v>19.420000000000002</v>
      </c>
      <c r="D2644">
        <f t="shared" si="328"/>
        <v>2</v>
      </c>
      <c r="E2644" s="1">
        <f t="shared" si="329"/>
        <v>42528</v>
      </c>
      <c r="F2644" s="1">
        <f t="shared" si="330"/>
        <v>42527</v>
      </c>
      <c r="G2644" s="1">
        <f t="shared" si="331"/>
        <v>42526</v>
      </c>
      <c r="H2644" s="1">
        <f t="shared" si="332"/>
        <v>42525</v>
      </c>
      <c r="I2644" s="2">
        <f>IF(SUMIFS($B$2:$B$3564,$A$2:$A$3564,"="&amp;E2644)=0,IF(SUMIFS($B$2:$B$3564,$A$2:$A$3564,"="&amp;F2644)=0,IF(SUMIFS($B$2:$B$3564,$A$2:$A$3564,"="&amp;G2644)=0,SUMIFS($B$2:$B$3564,$A$2:$A$3564,"="&amp;H2644),SUMIFS($B$2:$B$3564,$A$2:$A$3564,"="&amp;G2644)),SUMIFS($B$2:$B$3564,$A$2:$A$3564,"="&amp;F2644)),SUMIFS($B$2:$B$3564,$A$2:$A$3564,"="&amp;E2644))</f>
        <v>19</v>
      </c>
      <c r="K2644" s="2">
        <f>SUMIFS($J$2:$J$3564,$A$2:$A$3564,"&gt;"&amp;E2644,$A$2:$A$3564,"&lt;="&amp;A2644)</f>
        <v>19.8</v>
      </c>
      <c r="L2644" s="2">
        <f t="shared" si="333"/>
        <v>19.739999999999998</v>
      </c>
      <c r="M2644" s="2">
        <f t="shared" si="334"/>
        <v>0.99696969696969684</v>
      </c>
      <c r="N2644">
        <f t="shared" si="335"/>
        <v>1.882958000158437</v>
      </c>
    </row>
    <row r="2645" spans="1:14" x14ac:dyDescent="0.3">
      <c r="A2645" s="1">
        <v>42536</v>
      </c>
      <c r="B2645">
        <v>19.850000000000001</v>
      </c>
      <c r="D2645">
        <f t="shared" si="328"/>
        <v>3</v>
      </c>
      <c r="E2645" s="1">
        <f t="shared" si="329"/>
        <v>42529</v>
      </c>
      <c r="F2645" s="1">
        <f t="shared" si="330"/>
        <v>42528</v>
      </c>
      <c r="G2645" s="1">
        <f t="shared" si="331"/>
        <v>42527</v>
      </c>
      <c r="H2645" s="1">
        <f t="shared" si="332"/>
        <v>42526</v>
      </c>
      <c r="I2645" s="2">
        <f>IF(SUMIFS($B$2:$B$3564,$A$2:$A$3564,"="&amp;E2645)=0,IF(SUMIFS($B$2:$B$3564,$A$2:$A$3564,"="&amp;F2645)=0,IF(SUMIFS($B$2:$B$3564,$A$2:$A$3564,"="&amp;G2645)=0,SUMIFS($B$2:$B$3564,$A$2:$A$3564,"="&amp;H2645),SUMIFS($B$2:$B$3564,$A$2:$A$3564,"="&amp;G2645)),SUMIFS($B$2:$B$3564,$A$2:$A$3564,"="&amp;F2645)),SUMIFS($B$2:$B$3564,$A$2:$A$3564,"="&amp;E2645))</f>
        <v>19.61</v>
      </c>
      <c r="K2645" s="2">
        <f>SUMIFS($J$2:$J$3564,$A$2:$A$3564,"&gt;"&amp;E2645,$A$2:$A$3564,"&lt;="&amp;A2645)</f>
        <v>19.8</v>
      </c>
      <c r="L2645" s="2">
        <f t="shared" si="333"/>
        <v>19.739999999999998</v>
      </c>
      <c r="M2645" s="2">
        <f t="shared" si="334"/>
        <v>0.99696969696969684</v>
      </c>
      <c r="N2645">
        <f t="shared" si="335"/>
        <v>0.91294632297905343</v>
      </c>
    </row>
    <row r="2646" spans="1:14" x14ac:dyDescent="0.3">
      <c r="A2646" s="1">
        <v>42537</v>
      </c>
      <c r="B2646">
        <v>19.760000000000002</v>
      </c>
      <c r="D2646">
        <f t="shared" si="328"/>
        <v>4</v>
      </c>
      <c r="E2646" s="1">
        <f t="shared" si="329"/>
        <v>42530</v>
      </c>
      <c r="F2646" s="1">
        <f t="shared" si="330"/>
        <v>42529</v>
      </c>
      <c r="G2646" s="1">
        <f t="shared" si="331"/>
        <v>42528</v>
      </c>
      <c r="H2646" s="1">
        <f t="shared" si="332"/>
        <v>42527</v>
      </c>
      <c r="I2646" s="2">
        <f>IF(SUMIFS($B$2:$B$3564,$A$2:$A$3564,"="&amp;E2646)=0,IF(SUMIFS($B$2:$B$3564,$A$2:$A$3564,"="&amp;F2646)=0,IF(SUMIFS($B$2:$B$3564,$A$2:$A$3564,"="&amp;G2646)=0,SUMIFS($B$2:$B$3564,$A$2:$A$3564,"="&amp;H2646),SUMIFS($B$2:$B$3564,$A$2:$A$3564,"="&amp;G2646)),SUMIFS($B$2:$B$3564,$A$2:$A$3564,"="&amp;F2646)),SUMIFS($B$2:$B$3564,$A$2:$A$3564,"="&amp;E2646))</f>
        <v>19.739999999999998</v>
      </c>
      <c r="K2646" s="2">
        <f>SUMIFS($J$2:$J$3564,$A$2:$A$3564,"&gt;"&amp;E2646,$A$2:$A$3564,"&lt;="&amp;A2646)</f>
        <v>19.8</v>
      </c>
      <c r="L2646" s="2">
        <f t="shared" si="333"/>
        <v>19.739999999999998</v>
      </c>
      <c r="M2646" s="2">
        <f t="shared" si="334"/>
        <v>0.99696969696969684</v>
      </c>
      <c r="N2646">
        <f t="shared" si="335"/>
        <v>-0.2022245380767809</v>
      </c>
    </row>
    <row r="2647" spans="1:14" x14ac:dyDescent="0.3">
      <c r="A2647" s="1">
        <v>42538</v>
      </c>
      <c r="B2647">
        <v>19.899999999999999</v>
      </c>
      <c r="D2647">
        <f t="shared" si="328"/>
        <v>5</v>
      </c>
      <c r="E2647" s="1">
        <f t="shared" si="329"/>
        <v>42531</v>
      </c>
      <c r="F2647" s="1">
        <f t="shared" si="330"/>
        <v>42530</v>
      </c>
      <c r="G2647" s="1">
        <f t="shared" si="331"/>
        <v>42529</v>
      </c>
      <c r="H2647" s="1">
        <f t="shared" si="332"/>
        <v>42528</v>
      </c>
      <c r="I2647" s="2">
        <f>IF(SUMIFS($B$2:$B$3564,$A$2:$A$3564,"="&amp;E2647)=0,IF(SUMIFS($B$2:$B$3564,$A$2:$A$3564,"="&amp;F2647)=0,IF(SUMIFS($B$2:$B$3564,$A$2:$A$3564,"="&amp;G2647)=0,SUMIFS($B$2:$B$3564,$A$2:$A$3564,"="&amp;H2647),SUMIFS($B$2:$B$3564,$A$2:$A$3564,"="&amp;G2647)),SUMIFS($B$2:$B$3564,$A$2:$A$3564,"="&amp;F2647)),SUMIFS($B$2:$B$3564,$A$2:$A$3564,"="&amp;E2647))</f>
        <v>19.73</v>
      </c>
      <c r="K2647" s="2">
        <f>SUMIFS($J$2:$J$3564,$A$2:$A$3564,"&gt;"&amp;E2647,$A$2:$A$3564,"&lt;="&amp;A2647)</f>
        <v>0</v>
      </c>
      <c r="L2647" s="2">
        <f t="shared" si="333"/>
        <v>0</v>
      </c>
      <c r="M2647" s="2">
        <f t="shared" si="334"/>
        <v>1</v>
      </c>
      <c r="N2647">
        <f t="shared" si="335"/>
        <v>0.85794116959225963</v>
      </c>
    </row>
    <row r="2648" spans="1:14" x14ac:dyDescent="0.3">
      <c r="A2648" s="1">
        <v>42541</v>
      </c>
      <c r="B2648">
        <v>19.760000000000002</v>
      </c>
      <c r="D2648">
        <f t="shared" si="328"/>
        <v>1</v>
      </c>
      <c r="E2648" s="1">
        <f t="shared" si="329"/>
        <v>42534</v>
      </c>
      <c r="F2648" s="1">
        <f t="shared" si="330"/>
        <v>42533</v>
      </c>
      <c r="G2648" s="1">
        <f t="shared" si="331"/>
        <v>42532</v>
      </c>
      <c r="H2648" s="1">
        <f t="shared" si="332"/>
        <v>42531</v>
      </c>
      <c r="I2648" s="2">
        <f>IF(SUMIFS($B$2:$B$3564,$A$2:$A$3564,"="&amp;E2648)=0,IF(SUMIFS($B$2:$B$3564,$A$2:$A$3564,"="&amp;F2648)=0,IF(SUMIFS($B$2:$B$3564,$A$2:$A$3564,"="&amp;G2648)=0,SUMIFS($B$2:$B$3564,$A$2:$A$3564,"="&amp;H2648),SUMIFS($B$2:$B$3564,$A$2:$A$3564,"="&amp;G2648)),SUMIFS($B$2:$B$3564,$A$2:$A$3564,"="&amp;F2648)),SUMIFS($B$2:$B$3564,$A$2:$A$3564,"="&amp;E2648))</f>
        <v>19.64</v>
      </c>
      <c r="K2648" s="2">
        <f>SUMIFS($J$2:$J$3564,$A$2:$A$3564,"&gt;"&amp;E2648,$A$2:$A$3564,"&lt;="&amp;A2648)</f>
        <v>0</v>
      </c>
      <c r="L2648" s="2">
        <f t="shared" si="333"/>
        <v>0</v>
      </c>
      <c r="M2648" s="2">
        <f t="shared" si="334"/>
        <v>1</v>
      </c>
      <c r="N2648">
        <f t="shared" si="335"/>
        <v>0.60913893934019125</v>
      </c>
    </row>
    <row r="2649" spans="1:14" x14ac:dyDescent="0.3">
      <c r="A2649" s="1">
        <v>42542</v>
      </c>
      <c r="B2649">
        <v>19.34</v>
      </c>
      <c r="D2649">
        <f t="shared" si="328"/>
        <v>2</v>
      </c>
      <c r="E2649" s="1">
        <f t="shared" si="329"/>
        <v>42535</v>
      </c>
      <c r="F2649" s="1">
        <f t="shared" si="330"/>
        <v>42534</v>
      </c>
      <c r="G2649" s="1">
        <f t="shared" si="331"/>
        <v>42533</v>
      </c>
      <c r="H2649" s="1">
        <f t="shared" si="332"/>
        <v>42532</v>
      </c>
      <c r="I2649" s="2">
        <f>IF(SUMIFS($B$2:$B$3564,$A$2:$A$3564,"="&amp;E2649)=0,IF(SUMIFS($B$2:$B$3564,$A$2:$A$3564,"="&amp;F2649)=0,IF(SUMIFS($B$2:$B$3564,$A$2:$A$3564,"="&amp;G2649)=0,SUMIFS($B$2:$B$3564,$A$2:$A$3564,"="&amp;H2649),SUMIFS($B$2:$B$3564,$A$2:$A$3564,"="&amp;G2649)),SUMIFS($B$2:$B$3564,$A$2:$A$3564,"="&amp;F2649)),SUMIFS($B$2:$B$3564,$A$2:$A$3564,"="&amp;E2649))</f>
        <v>19.420000000000002</v>
      </c>
      <c r="K2649" s="2">
        <f>SUMIFS($J$2:$J$3564,$A$2:$A$3564,"&gt;"&amp;E2649,$A$2:$A$3564,"&lt;="&amp;A2649)</f>
        <v>0</v>
      </c>
      <c r="L2649" s="2">
        <f t="shared" si="333"/>
        <v>0</v>
      </c>
      <c r="M2649" s="2">
        <f t="shared" si="334"/>
        <v>1</v>
      </c>
      <c r="N2649">
        <f t="shared" si="335"/>
        <v>-0.4127972838030719</v>
      </c>
    </row>
    <row r="2650" spans="1:14" x14ac:dyDescent="0.3">
      <c r="A2650" s="1">
        <v>42543</v>
      </c>
      <c r="B2650">
        <v>19.170000000000002</v>
      </c>
      <c r="D2650">
        <f t="shared" si="328"/>
        <v>3</v>
      </c>
      <c r="E2650" s="1">
        <f t="shared" si="329"/>
        <v>42536</v>
      </c>
      <c r="F2650" s="1">
        <f t="shared" si="330"/>
        <v>42535</v>
      </c>
      <c r="G2650" s="1">
        <f t="shared" si="331"/>
        <v>42534</v>
      </c>
      <c r="H2650" s="1">
        <f t="shared" si="332"/>
        <v>42533</v>
      </c>
      <c r="I2650" s="2">
        <f>IF(SUMIFS($B$2:$B$3564,$A$2:$A$3564,"="&amp;E2650)=0,IF(SUMIFS($B$2:$B$3564,$A$2:$A$3564,"="&amp;F2650)=0,IF(SUMIFS($B$2:$B$3564,$A$2:$A$3564,"="&amp;G2650)=0,SUMIFS($B$2:$B$3564,$A$2:$A$3564,"="&amp;H2650),SUMIFS($B$2:$B$3564,$A$2:$A$3564,"="&amp;G2650)),SUMIFS($B$2:$B$3564,$A$2:$A$3564,"="&amp;F2650)),SUMIFS($B$2:$B$3564,$A$2:$A$3564,"="&amp;E2650))</f>
        <v>19.850000000000001</v>
      </c>
      <c r="K2650" s="2">
        <f>SUMIFS($J$2:$J$3564,$A$2:$A$3564,"&gt;"&amp;E2650,$A$2:$A$3564,"&lt;="&amp;A2650)</f>
        <v>0</v>
      </c>
      <c r="L2650" s="2">
        <f t="shared" si="333"/>
        <v>0</v>
      </c>
      <c r="M2650" s="2">
        <f t="shared" si="334"/>
        <v>1</v>
      </c>
      <c r="N2650">
        <f t="shared" si="335"/>
        <v>-3.4857450075646232</v>
      </c>
    </row>
    <row r="2651" spans="1:14" x14ac:dyDescent="0.3">
      <c r="A2651" s="1">
        <v>42544</v>
      </c>
      <c r="B2651">
        <v>19.190000000000001</v>
      </c>
      <c r="D2651">
        <f t="shared" si="328"/>
        <v>4</v>
      </c>
      <c r="E2651" s="1">
        <f t="shared" si="329"/>
        <v>42537</v>
      </c>
      <c r="F2651" s="1">
        <f t="shared" si="330"/>
        <v>42536</v>
      </c>
      <c r="G2651" s="1">
        <f t="shared" si="331"/>
        <v>42535</v>
      </c>
      <c r="H2651" s="1">
        <f t="shared" si="332"/>
        <v>42534</v>
      </c>
      <c r="I2651" s="2">
        <f>IF(SUMIFS($B$2:$B$3564,$A$2:$A$3564,"="&amp;E2651)=0,IF(SUMIFS($B$2:$B$3564,$A$2:$A$3564,"="&amp;F2651)=0,IF(SUMIFS($B$2:$B$3564,$A$2:$A$3564,"="&amp;G2651)=0,SUMIFS($B$2:$B$3564,$A$2:$A$3564,"="&amp;H2651),SUMIFS($B$2:$B$3564,$A$2:$A$3564,"="&amp;G2651)),SUMIFS($B$2:$B$3564,$A$2:$A$3564,"="&amp;F2651)),SUMIFS($B$2:$B$3564,$A$2:$A$3564,"="&amp;E2651))</f>
        <v>19.760000000000002</v>
      </c>
      <c r="K2651" s="2">
        <f>SUMIFS($J$2:$J$3564,$A$2:$A$3564,"&gt;"&amp;E2651,$A$2:$A$3564,"&lt;="&amp;A2651)</f>
        <v>0</v>
      </c>
      <c r="L2651" s="2">
        <f t="shared" si="333"/>
        <v>0</v>
      </c>
      <c r="M2651" s="2">
        <f t="shared" si="334"/>
        <v>1</v>
      </c>
      <c r="N2651">
        <f t="shared" si="335"/>
        <v>-2.9270382300113225</v>
      </c>
    </row>
    <row r="2652" spans="1:14" x14ac:dyDescent="0.3">
      <c r="A2652" s="1">
        <v>42545</v>
      </c>
      <c r="B2652">
        <v>19.16</v>
      </c>
      <c r="D2652">
        <f t="shared" si="328"/>
        <v>5</v>
      </c>
      <c r="E2652" s="1">
        <f t="shared" si="329"/>
        <v>42538</v>
      </c>
      <c r="F2652" s="1">
        <f t="shared" si="330"/>
        <v>42537</v>
      </c>
      <c r="G2652" s="1">
        <f t="shared" si="331"/>
        <v>42536</v>
      </c>
      <c r="H2652" s="1">
        <f t="shared" si="332"/>
        <v>42535</v>
      </c>
      <c r="I2652" s="2">
        <f>IF(SUMIFS($B$2:$B$3564,$A$2:$A$3564,"="&amp;E2652)=0,IF(SUMIFS($B$2:$B$3564,$A$2:$A$3564,"="&amp;F2652)=0,IF(SUMIFS($B$2:$B$3564,$A$2:$A$3564,"="&amp;G2652)=0,SUMIFS($B$2:$B$3564,$A$2:$A$3564,"="&amp;H2652),SUMIFS($B$2:$B$3564,$A$2:$A$3564,"="&amp;G2652)),SUMIFS($B$2:$B$3564,$A$2:$A$3564,"="&amp;F2652)),SUMIFS($B$2:$B$3564,$A$2:$A$3564,"="&amp;E2652))</f>
        <v>19.899999999999999</v>
      </c>
      <c r="K2652" s="2">
        <f>SUMIFS($J$2:$J$3564,$A$2:$A$3564,"&gt;"&amp;E2652,$A$2:$A$3564,"&lt;="&amp;A2652)</f>
        <v>0</v>
      </c>
      <c r="L2652" s="2">
        <f t="shared" si="333"/>
        <v>0</v>
      </c>
      <c r="M2652" s="2">
        <f t="shared" si="334"/>
        <v>1</v>
      </c>
      <c r="N2652">
        <f t="shared" si="335"/>
        <v>-3.7894959187732091</v>
      </c>
    </row>
    <row r="2653" spans="1:14" x14ac:dyDescent="0.3">
      <c r="A2653" s="1">
        <v>42548</v>
      </c>
      <c r="B2653">
        <v>19.64</v>
      </c>
      <c r="D2653">
        <f t="shared" si="328"/>
        <v>1</v>
      </c>
      <c r="E2653" s="1">
        <f t="shared" si="329"/>
        <v>42541</v>
      </c>
      <c r="F2653" s="1">
        <f t="shared" si="330"/>
        <v>42540</v>
      </c>
      <c r="G2653" s="1">
        <f t="shared" si="331"/>
        <v>42539</v>
      </c>
      <c r="H2653" s="1">
        <f t="shared" si="332"/>
        <v>42538</v>
      </c>
      <c r="I2653" s="2">
        <f>IF(SUMIFS($B$2:$B$3564,$A$2:$A$3564,"="&amp;E2653)=0,IF(SUMIFS($B$2:$B$3564,$A$2:$A$3564,"="&amp;F2653)=0,IF(SUMIFS($B$2:$B$3564,$A$2:$A$3564,"="&amp;G2653)=0,SUMIFS($B$2:$B$3564,$A$2:$A$3564,"="&amp;H2653),SUMIFS($B$2:$B$3564,$A$2:$A$3564,"="&amp;G2653)),SUMIFS($B$2:$B$3564,$A$2:$A$3564,"="&amp;F2653)),SUMIFS($B$2:$B$3564,$A$2:$A$3564,"="&amp;E2653))</f>
        <v>19.760000000000002</v>
      </c>
      <c r="K2653" s="2">
        <f>SUMIFS($J$2:$J$3564,$A$2:$A$3564,"&gt;"&amp;E2653,$A$2:$A$3564,"&lt;="&amp;A2653)</f>
        <v>0</v>
      </c>
      <c r="L2653" s="2">
        <f t="shared" si="333"/>
        <v>0</v>
      </c>
      <c r="M2653" s="2">
        <f t="shared" si="334"/>
        <v>1</v>
      </c>
      <c r="N2653">
        <f t="shared" si="335"/>
        <v>-0.60913893934019281</v>
      </c>
    </row>
    <row r="2654" spans="1:14" x14ac:dyDescent="0.3">
      <c r="A2654" s="1">
        <v>42549</v>
      </c>
      <c r="B2654">
        <v>19.940000000000001</v>
      </c>
      <c r="D2654">
        <f t="shared" si="328"/>
        <v>2</v>
      </c>
      <c r="E2654" s="1">
        <f t="shared" si="329"/>
        <v>42542</v>
      </c>
      <c r="F2654" s="1">
        <f t="shared" si="330"/>
        <v>42541</v>
      </c>
      <c r="G2654" s="1">
        <f t="shared" si="331"/>
        <v>42540</v>
      </c>
      <c r="H2654" s="1">
        <f t="shared" si="332"/>
        <v>42539</v>
      </c>
      <c r="I2654" s="2">
        <f>IF(SUMIFS($B$2:$B$3564,$A$2:$A$3564,"="&amp;E2654)=0,IF(SUMIFS($B$2:$B$3564,$A$2:$A$3564,"="&amp;F2654)=0,IF(SUMIFS($B$2:$B$3564,$A$2:$A$3564,"="&amp;G2654)=0,SUMIFS($B$2:$B$3564,$A$2:$A$3564,"="&amp;H2654),SUMIFS($B$2:$B$3564,$A$2:$A$3564,"="&amp;G2654)),SUMIFS($B$2:$B$3564,$A$2:$A$3564,"="&amp;F2654)),SUMIFS($B$2:$B$3564,$A$2:$A$3564,"="&amp;E2654))</f>
        <v>19.34</v>
      </c>
      <c r="K2654" s="2">
        <f>SUMIFS($J$2:$J$3564,$A$2:$A$3564,"&gt;"&amp;E2654,$A$2:$A$3564,"&lt;="&amp;A2654)</f>
        <v>0</v>
      </c>
      <c r="L2654" s="2">
        <f t="shared" si="333"/>
        <v>0</v>
      </c>
      <c r="M2654" s="2">
        <f t="shared" si="334"/>
        <v>1</v>
      </c>
      <c r="N2654">
        <f t="shared" si="335"/>
        <v>3.0552274508544044</v>
      </c>
    </row>
    <row r="2655" spans="1:14" x14ac:dyDescent="0.3">
      <c r="A2655" s="1">
        <v>42550</v>
      </c>
      <c r="B2655">
        <v>21.01</v>
      </c>
      <c r="D2655">
        <f t="shared" si="328"/>
        <v>3</v>
      </c>
      <c r="E2655" s="1">
        <f t="shared" si="329"/>
        <v>42543</v>
      </c>
      <c r="F2655" s="1">
        <f t="shared" si="330"/>
        <v>42542</v>
      </c>
      <c r="G2655" s="1">
        <f t="shared" si="331"/>
        <v>42541</v>
      </c>
      <c r="H2655" s="1">
        <f t="shared" si="332"/>
        <v>42540</v>
      </c>
      <c r="I2655" s="2">
        <f>IF(SUMIFS($B$2:$B$3564,$A$2:$A$3564,"="&amp;E2655)=0,IF(SUMIFS($B$2:$B$3564,$A$2:$A$3564,"="&amp;F2655)=0,IF(SUMIFS($B$2:$B$3564,$A$2:$A$3564,"="&amp;G2655)=0,SUMIFS($B$2:$B$3564,$A$2:$A$3564,"="&amp;H2655),SUMIFS($B$2:$B$3564,$A$2:$A$3564,"="&amp;G2655)),SUMIFS($B$2:$B$3564,$A$2:$A$3564,"="&amp;F2655)),SUMIFS($B$2:$B$3564,$A$2:$A$3564,"="&amp;E2655))</f>
        <v>19.170000000000002</v>
      </c>
      <c r="K2655" s="2">
        <f>SUMIFS($J$2:$J$3564,$A$2:$A$3564,"&gt;"&amp;E2655,$A$2:$A$3564,"&lt;="&amp;A2655)</f>
        <v>0</v>
      </c>
      <c r="L2655" s="2">
        <f t="shared" si="333"/>
        <v>0</v>
      </c>
      <c r="M2655" s="2">
        <f t="shared" si="334"/>
        <v>1</v>
      </c>
      <c r="N2655">
        <f t="shared" si="335"/>
        <v>9.1651957799355905</v>
      </c>
    </row>
    <row r="2656" spans="1:14" x14ac:dyDescent="0.3">
      <c r="A2656" s="1">
        <v>42551</v>
      </c>
      <c r="B2656">
        <v>20.329999999999998</v>
      </c>
      <c r="D2656">
        <f t="shared" si="328"/>
        <v>4</v>
      </c>
      <c r="E2656" s="1">
        <f t="shared" si="329"/>
        <v>42544</v>
      </c>
      <c r="F2656" s="1">
        <f t="shared" si="330"/>
        <v>42543</v>
      </c>
      <c r="G2656" s="1">
        <f t="shared" si="331"/>
        <v>42542</v>
      </c>
      <c r="H2656" s="1">
        <f t="shared" si="332"/>
        <v>42541</v>
      </c>
      <c r="I2656" s="2">
        <f>IF(SUMIFS($B$2:$B$3564,$A$2:$A$3564,"="&amp;E2656)=0,IF(SUMIFS($B$2:$B$3564,$A$2:$A$3564,"="&amp;F2656)=0,IF(SUMIFS($B$2:$B$3564,$A$2:$A$3564,"="&amp;G2656)=0,SUMIFS($B$2:$B$3564,$A$2:$A$3564,"="&amp;H2656),SUMIFS($B$2:$B$3564,$A$2:$A$3564,"="&amp;G2656)),SUMIFS($B$2:$B$3564,$A$2:$A$3564,"="&amp;F2656)),SUMIFS($B$2:$B$3564,$A$2:$A$3564,"="&amp;E2656))</f>
        <v>19.190000000000001</v>
      </c>
      <c r="K2656" s="2">
        <f>SUMIFS($J$2:$J$3564,$A$2:$A$3564,"&gt;"&amp;E2656,$A$2:$A$3564,"&lt;="&amp;A2656)</f>
        <v>0</v>
      </c>
      <c r="L2656" s="2">
        <f t="shared" si="333"/>
        <v>0</v>
      </c>
      <c r="M2656" s="2">
        <f t="shared" si="334"/>
        <v>1</v>
      </c>
      <c r="N2656">
        <f t="shared" si="335"/>
        <v>5.7708317620646561</v>
      </c>
    </row>
    <row r="2657" spans="1:14" x14ac:dyDescent="0.3">
      <c r="A2657" s="1">
        <v>42552</v>
      </c>
      <c r="B2657">
        <v>20.78</v>
      </c>
      <c r="D2657">
        <f t="shared" si="328"/>
        <v>5</v>
      </c>
      <c r="E2657" s="1">
        <f t="shared" si="329"/>
        <v>42545</v>
      </c>
      <c r="F2657" s="1">
        <f t="shared" si="330"/>
        <v>42544</v>
      </c>
      <c r="G2657" s="1">
        <f t="shared" si="331"/>
        <v>42543</v>
      </c>
      <c r="H2657" s="1">
        <f t="shared" si="332"/>
        <v>42542</v>
      </c>
      <c r="I2657" s="2">
        <f>IF(SUMIFS($B$2:$B$3564,$A$2:$A$3564,"="&amp;E2657)=0,IF(SUMIFS($B$2:$B$3564,$A$2:$A$3564,"="&amp;F2657)=0,IF(SUMIFS($B$2:$B$3564,$A$2:$A$3564,"="&amp;G2657)=0,SUMIFS($B$2:$B$3564,$A$2:$A$3564,"="&amp;H2657),SUMIFS($B$2:$B$3564,$A$2:$A$3564,"="&amp;G2657)),SUMIFS($B$2:$B$3564,$A$2:$A$3564,"="&amp;F2657)),SUMIFS($B$2:$B$3564,$A$2:$A$3564,"="&amp;E2657))</f>
        <v>19.16</v>
      </c>
      <c r="K2657" s="2">
        <f>SUMIFS($J$2:$J$3564,$A$2:$A$3564,"&gt;"&amp;E2657,$A$2:$A$3564,"&lt;="&amp;A2657)</f>
        <v>0</v>
      </c>
      <c r="L2657" s="2">
        <f t="shared" si="333"/>
        <v>0</v>
      </c>
      <c r="M2657" s="2">
        <f t="shared" si="334"/>
        <v>1</v>
      </c>
      <c r="N2657">
        <f t="shared" si="335"/>
        <v>8.1166213128366849</v>
      </c>
    </row>
    <row r="2658" spans="1:14" x14ac:dyDescent="0.3">
      <c r="A2658" s="1">
        <v>42556</v>
      </c>
      <c r="B2658">
        <v>20.87</v>
      </c>
      <c r="D2658">
        <f t="shared" si="328"/>
        <v>2</v>
      </c>
      <c r="E2658" s="1">
        <f t="shared" si="329"/>
        <v>42549</v>
      </c>
      <c r="F2658" s="1">
        <f t="shared" si="330"/>
        <v>42548</v>
      </c>
      <c r="G2658" s="1">
        <f t="shared" si="331"/>
        <v>42547</v>
      </c>
      <c r="H2658" s="1">
        <f t="shared" si="332"/>
        <v>42546</v>
      </c>
      <c r="I2658" s="2">
        <f>IF(SUMIFS($B$2:$B$3564,$A$2:$A$3564,"="&amp;E2658)=0,IF(SUMIFS($B$2:$B$3564,$A$2:$A$3564,"="&amp;F2658)=0,IF(SUMIFS($B$2:$B$3564,$A$2:$A$3564,"="&amp;G2658)=0,SUMIFS($B$2:$B$3564,$A$2:$A$3564,"="&amp;H2658),SUMIFS($B$2:$B$3564,$A$2:$A$3564,"="&amp;G2658)),SUMIFS($B$2:$B$3564,$A$2:$A$3564,"="&amp;F2658)),SUMIFS($B$2:$B$3564,$A$2:$A$3564,"="&amp;E2658))</f>
        <v>19.940000000000001</v>
      </c>
      <c r="K2658" s="2">
        <f>SUMIFS($J$2:$J$3564,$A$2:$A$3564,"&gt;"&amp;E2658,$A$2:$A$3564,"&lt;="&amp;A2658)</f>
        <v>0</v>
      </c>
      <c r="L2658" s="2">
        <f t="shared" si="333"/>
        <v>0</v>
      </c>
      <c r="M2658" s="2">
        <f t="shared" si="334"/>
        <v>1</v>
      </c>
      <c r="N2658">
        <f t="shared" si="335"/>
        <v>4.5584956555417007</v>
      </c>
    </row>
    <row r="2659" spans="1:14" x14ac:dyDescent="0.3">
      <c r="A2659" s="1">
        <v>42557</v>
      </c>
      <c r="B2659">
        <v>20.57</v>
      </c>
      <c r="D2659">
        <f t="shared" si="328"/>
        <v>3</v>
      </c>
      <c r="E2659" s="1">
        <f t="shared" si="329"/>
        <v>42550</v>
      </c>
      <c r="F2659" s="1">
        <f t="shared" si="330"/>
        <v>42549</v>
      </c>
      <c r="G2659" s="1">
        <f t="shared" si="331"/>
        <v>42548</v>
      </c>
      <c r="H2659" s="1">
        <f t="shared" si="332"/>
        <v>42547</v>
      </c>
      <c r="I2659" s="2">
        <f>IF(SUMIFS($B$2:$B$3564,$A$2:$A$3564,"="&amp;E2659)=0,IF(SUMIFS($B$2:$B$3564,$A$2:$A$3564,"="&amp;F2659)=0,IF(SUMIFS($B$2:$B$3564,$A$2:$A$3564,"="&amp;G2659)=0,SUMIFS($B$2:$B$3564,$A$2:$A$3564,"="&amp;H2659),SUMIFS($B$2:$B$3564,$A$2:$A$3564,"="&amp;G2659)),SUMIFS($B$2:$B$3564,$A$2:$A$3564,"="&amp;F2659)),SUMIFS($B$2:$B$3564,$A$2:$A$3564,"="&amp;E2659))</f>
        <v>21.01</v>
      </c>
      <c r="K2659" s="2">
        <f>SUMIFS($J$2:$J$3564,$A$2:$A$3564,"&gt;"&amp;E2659,$A$2:$A$3564,"&lt;="&amp;A2659)</f>
        <v>0</v>
      </c>
      <c r="L2659" s="2">
        <f t="shared" si="333"/>
        <v>0</v>
      </c>
      <c r="M2659" s="2">
        <f t="shared" si="334"/>
        <v>1</v>
      </c>
      <c r="N2659">
        <f t="shared" si="335"/>
        <v>-2.1164811192043271</v>
      </c>
    </row>
    <row r="2660" spans="1:14" x14ac:dyDescent="0.3">
      <c r="A2660" s="1">
        <v>42558</v>
      </c>
      <c r="B2660">
        <v>19.73</v>
      </c>
      <c r="D2660">
        <f t="shared" si="328"/>
        <v>4</v>
      </c>
      <c r="E2660" s="1">
        <f t="shared" si="329"/>
        <v>42551</v>
      </c>
      <c r="F2660" s="1">
        <f t="shared" si="330"/>
        <v>42550</v>
      </c>
      <c r="G2660" s="1">
        <f t="shared" si="331"/>
        <v>42549</v>
      </c>
      <c r="H2660" s="1">
        <f t="shared" si="332"/>
        <v>42548</v>
      </c>
      <c r="I2660" s="2">
        <f>IF(SUMIFS($B$2:$B$3564,$A$2:$A$3564,"="&amp;E2660)=0,IF(SUMIFS($B$2:$B$3564,$A$2:$A$3564,"="&amp;F2660)=0,IF(SUMIFS($B$2:$B$3564,$A$2:$A$3564,"="&amp;G2660)=0,SUMIFS($B$2:$B$3564,$A$2:$A$3564,"="&amp;H2660),SUMIFS($B$2:$B$3564,$A$2:$A$3564,"="&amp;G2660)),SUMIFS($B$2:$B$3564,$A$2:$A$3564,"="&amp;F2660)),SUMIFS($B$2:$B$3564,$A$2:$A$3564,"="&amp;E2660))</f>
        <v>20.329999999999998</v>
      </c>
      <c r="K2660" s="2">
        <f>SUMIFS($J$2:$J$3564,$A$2:$A$3564,"&gt;"&amp;E2660,$A$2:$A$3564,"&lt;="&amp;A2660)</f>
        <v>0</v>
      </c>
      <c r="L2660" s="2">
        <f t="shared" si="333"/>
        <v>0</v>
      </c>
      <c r="M2660" s="2">
        <f t="shared" si="334"/>
        <v>1</v>
      </c>
      <c r="N2660">
        <f t="shared" si="335"/>
        <v>-2.9957307605731192</v>
      </c>
    </row>
    <row r="2661" spans="1:14" x14ac:dyDescent="0.3">
      <c r="A2661" s="1">
        <v>42559</v>
      </c>
      <c r="B2661">
        <v>19.57</v>
      </c>
      <c r="D2661">
        <f t="shared" si="328"/>
        <v>5</v>
      </c>
      <c r="E2661" s="1">
        <f t="shared" si="329"/>
        <v>42552</v>
      </c>
      <c r="F2661" s="1">
        <f t="shared" si="330"/>
        <v>42551</v>
      </c>
      <c r="G2661" s="1">
        <f t="shared" si="331"/>
        <v>42550</v>
      </c>
      <c r="H2661" s="1">
        <f t="shared" si="332"/>
        <v>42549</v>
      </c>
      <c r="I2661" s="2">
        <f>IF(SUMIFS($B$2:$B$3564,$A$2:$A$3564,"="&amp;E2661)=0,IF(SUMIFS($B$2:$B$3564,$A$2:$A$3564,"="&amp;F2661)=0,IF(SUMIFS($B$2:$B$3564,$A$2:$A$3564,"="&amp;G2661)=0,SUMIFS($B$2:$B$3564,$A$2:$A$3564,"="&amp;H2661),SUMIFS($B$2:$B$3564,$A$2:$A$3564,"="&amp;G2661)),SUMIFS($B$2:$B$3564,$A$2:$A$3564,"="&amp;F2661)),SUMIFS($B$2:$B$3564,$A$2:$A$3564,"="&amp;E2661))</f>
        <v>20.78</v>
      </c>
      <c r="K2661" s="2">
        <f>SUMIFS($J$2:$J$3564,$A$2:$A$3564,"&gt;"&amp;E2661,$A$2:$A$3564,"&lt;="&amp;A2661)</f>
        <v>0</v>
      </c>
      <c r="L2661" s="2">
        <f t="shared" si="333"/>
        <v>0</v>
      </c>
      <c r="M2661" s="2">
        <f t="shared" si="334"/>
        <v>1</v>
      </c>
      <c r="N2661">
        <f t="shared" si="335"/>
        <v>-5.9993204263096542</v>
      </c>
    </row>
    <row r="2662" spans="1:14" x14ac:dyDescent="0.3">
      <c r="A2662" s="1">
        <v>42562</v>
      </c>
      <c r="B2662">
        <v>20.28</v>
      </c>
      <c r="D2662">
        <f t="shared" si="328"/>
        <v>1</v>
      </c>
      <c r="E2662" s="1">
        <f t="shared" si="329"/>
        <v>42555</v>
      </c>
      <c r="F2662" s="1">
        <f t="shared" si="330"/>
        <v>42554</v>
      </c>
      <c r="G2662" s="1">
        <f t="shared" si="331"/>
        <v>42553</v>
      </c>
      <c r="H2662" s="1">
        <f t="shared" si="332"/>
        <v>42552</v>
      </c>
      <c r="I2662" s="2">
        <f>IF(SUMIFS($B$2:$B$3564,$A$2:$A$3564,"="&amp;E2662)=0,IF(SUMIFS($B$2:$B$3564,$A$2:$A$3564,"="&amp;F2662)=0,IF(SUMIFS($B$2:$B$3564,$A$2:$A$3564,"="&amp;G2662)=0,SUMIFS($B$2:$B$3564,$A$2:$A$3564,"="&amp;H2662),SUMIFS($B$2:$B$3564,$A$2:$A$3564,"="&amp;G2662)),SUMIFS($B$2:$B$3564,$A$2:$A$3564,"="&amp;F2662)),SUMIFS($B$2:$B$3564,$A$2:$A$3564,"="&amp;E2662))</f>
        <v>20.78</v>
      </c>
      <c r="K2662" s="2">
        <f>SUMIFS($J$2:$J$3564,$A$2:$A$3564,"&gt;"&amp;E2662,$A$2:$A$3564,"&lt;="&amp;A2662)</f>
        <v>0</v>
      </c>
      <c r="L2662" s="2">
        <f t="shared" si="333"/>
        <v>0</v>
      </c>
      <c r="M2662" s="2">
        <f t="shared" si="334"/>
        <v>1</v>
      </c>
      <c r="N2662">
        <f t="shared" si="335"/>
        <v>-2.4355806948098944</v>
      </c>
    </row>
    <row r="2663" spans="1:14" x14ac:dyDescent="0.3">
      <c r="A2663" s="1">
        <v>42563</v>
      </c>
      <c r="B2663">
        <v>19.72</v>
      </c>
      <c r="D2663">
        <f t="shared" si="328"/>
        <v>2</v>
      </c>
      <c r="E2663" s="1">
        <f t="shared" si="329"/>
        <v>42556</v>
      </c>
      <c r="F2663" s="1">
        <f t="shared" si="330"/>
        <v>42555</v>
      </c>
      <c r="G2663" s="1">
        <f t="shared" si="331"/>
        <v>42554</v>
      </c>
      <c r="H2663" s="1">
        <f t="shared" si="332"/>
        <v>42553</v>
      </c>
      <c r="I2663" s="2">
        <f>IF(SUMIFS($B$2:$B$3564,$A$2:$A$3564,"="&amp;E2663)=0,IF(SUMIFS($B$2:$B$3564,$A$2:$A$3564,"="&amp;F2663)=0,IF(SUMIFS($B$2:$B$3564,$A$2:$A$3564,"="&amp;G2663)=0,SUMIFS($B$2:$B$3564,$A$2:$A$3564,"="&amp;H2663),SUMIFS($B$2:$B$3564,$A$2:$A$3564,"="&amp;G2663)),SUMIFS($B$2:$B$3564,$A$2:$A$3564,"="&amp;F2663)),SUMIFS($B$2:$B$3564,$A$2:$A$3564,"="&amp;E2663))</f>
        <v>20.87</v>
      </c>
      <c r="K2663" s="2">
        <f>SUMIFS($J$2:$J$3564,$A$2:$A$3564,"&gt;"&amp;E2663,$A$2:$A$3564,"&lt;="&amp;A2663)</f>
        <v>0</v>
      </c>
      <c r="L2663" s="2">
        <f t="shared" si="333"/>
        <v>0</v>
      </c>
      <c r="M2663" s="2">
        <f t="shared" si="334"/>
        <v>1</v>
      </c>
      <c r="N2663">
        <f t="shared" si="335"/>
        <v>-5.66793719146201</v>
      </c>
    </row>
    <row r="2664" spans="1:14" x14ac:dyDescent="0.3">
      <c r="A2664" s="1">
        <v>42564</v>
      </c>
      <c r="B2664">
        <v>19.48</v>
      </c>
      <c r="D2664">
        <f t="shared" si="328"/>
        <v>3</v>
      </c>
      <c r="E2664" s="1">
        <f t="shared" si="329"/>
        <v>42557</v>
      </c>
      <c r="F2664" s="1">
        <f t="shared" si="330"/>
        <v>42556</v>
      </c>
      <c r="G2664" s="1">
        <f t="shared" si="331"/>
        <v>42555</v>
      </c>
      <c r="H2664" s="1">
        <f t="shared" si="332"/>
        <v>42554</v>
      </c>
      <c r="I2664" s="2">
        <f>IF(SUMIFS($B$2:$B$3564,$A$2:$A$3564,"="&amp;E2664)=0,IF(SUMIFS($B$2:$B$3564,$A$2:$A$3564,"="&amp;F2664)=0,IF(SUMIFS($B$2:$B$3564,$A$2:$A$3564,"="&amp;G2664)=0,SUMIFS($B$2:$B$3564,$A$2:$A$3564,"="&amp;H2664),SUMIFS($B$2:$B$3564,$A$2:$A$3564,"="&amp;G2664)),SUMIFS($B$2:$B$3564,$A$2:$A$3564,"="&amp;F2664)),SUMIFS($B$2:$B$3564,$A$2:$A$3564,"="&amp;E2664))</f>
        <v>20.57</v>
      </c>
      <c r="K2664" s="2">
        <f>SUMIFS($J$2:$J$3564,$A$2:$A$3564,"&gt;"&amp;E2664,$A$2:$A$3564,"&lt;="&amp;A2664)</f>
        <v>0</v>
      </c>
      <c r="L2664" s="2">
        <f t="shared" si="333"/>
        <v>0</v>
      </c>
      <c r="M2664" s="2">
        <f t="shared" si="334"/>
        <v>1</v>
      </c>
      <c r="N2664">
        <f t="shared" si="335"/>
        <v>-5.4445405450476754</v>
      </c>
    </row>
    <row r="2665" spans="1:14" x14ac:dyDescent="0.3">
      <c r="A2665" s="1">
        <v>42565</v>
      </c>
      <c r="B2665">
        <v>19.91</v>
      </c>
      <c r="D2665">
        <f t="shared" si="328"/>
        <v>4</v>
      </c>
      <c r="E2665" s="1">
        <f t="shared" si="329"/>
        <v>42558</v>
      </c>
      <c r="F2665" s="1">
        <f t="shared" si="330"/>
        <v>42557</v>
      </c>
      <c r="G2665" s="1">
        <f t="shared" si="331"/>
        <v>42556</v>
      </c>
      <c r="H2665" s="1">
        <f t="shared" si="332"/>
        <v>42555</v>
      </c>
      <c r="I2665" s="2">
        <f>IF(SUMIFS($B$2:$B$3564,$A$2:$A$3564,"="&amp;E2665)=0,IF(SUMIFS($B$2:$B$3564,$A$2:$A$3564,"="&amp;F2665)=0,IF(SUMIFS($B$2:$B$3564,$A$2:$A$3564,"="&amp;G2665)=0,SUMIFS($B$2:$B$3564,$A$2:$A$3564,"="&amp;H2665),SUMIFS($B$2:$B$3564,$A$2:$A$3564,"="&amp;G2665)),SUMIFS($B$2:$B$3564,$A$2:$A$3564,"="&amp;F2665)),SUMIFS($B$2:$B$3564,$A$2:$A$3564,"="&amp;E2665))</f>
        <v>19.73</v>
      </c>
      <c r="K2665" s="2">
        <f>SUMIFS($J$2:$J$3564,$A$2:$A$3564,"&gt;"&amp;E2665,$A$2:$A$3564,"&lt;="&amp;A2665)</f>
        <v>0</v>
      </c>
      <c r="L2665" s="2">
        <f t="shared" si="333"/>
        <v>0</v>
      </c>
      <c r="M2665" s="2">
        <f t="shared" si="334"/>
        <v>1</v>
      </c>
      <c r="N2665">
        <f t="shared" si="335"/>
        <v>0.90817980415809807</v>
      </c>
    </row>
    <row r="2666" spans="1:14" x14ac:dyDescent="0.3">
      <c r="A2666" s="1">
        <v>42566</v>
      </c>
      <c r="B2666">
        <v>19.309999999999999</v>
      </c>
      <c r="D2666">
        <f t="shared" si="328"/>
        <v>5</v>
      </c>
      <c r="E2666" s="1">
        <f t="shared" si="329"/>
        <v>42559</v>
      </c>
      <c r="F2666" s="1">
        <f t="shared" si="330"/>
        <v>42558</v>
      </c>
      <c r="G2666" s="1">
        <f t="shared" si="331"/>
        <v>42557</v>
      </c>
      <c r="H2666" s="1">
        <f t="shared" si="332"/>
        <v>42556</v>
      </c>
      <c r="I2666" s="2">
        <f>IF(SUMIFS($B$2:$B$3564,$A$2:$A$3564,"="&amp;E2666)=0,IF(SUMIFS($B$2:$B$3564,$A$2:$A$3564,"="&amp;F2666)=0,IF(SUMIFS($B$2:$B$3564,$A$2:$A$3564,"="&amp;G2666)=0,SUMIFS($B$2:$B$3564,$A$2:$A$3564,"="&amp;H2666),SUMIFS($B$2:$B$3564,$A$2:$A$3564,"="&amp;G2666)),SUMIFS($B$2:$B$3564,$A$2:$A$3564,"="&amp;F2666)),SUMIFS($B$2:$B$3564,$A$2:$A$3564,"="&amp;E2666))</f>
        <v>19.57</v>
      </c>
      <c r="K2666" s="2">
        <f>SUMIFS($J$2:$J$3564,$A$2:$A$3564,"&gt;"&amp;E2666,$A$2:$A$3564,"&lt;="&amp;A2666)</f>
        <v>0</v>
      </c>
      <c r="L2666" s="2">
        <f t="shared" si="333"/>
        <v>0</v>
      </c>
      <c r="M2666" s="2">
        <f t="shared" si="334"/>
        <v>1</v>
      </c>
      <c r="N2666">
        <f t="shared" si="335"/>
        <v>-1.3374684967561836</v>
      </c>
    </row>
    <row r="2667" spans="1:14" x14ac:dyDescent="0.3">
      <c r="A2667" s="1">
        <v>42569</v>
      </c>
      <c r="B2667">
        <v>19.37</v>
      </c>
      <c r="D2667">
        <f t="shared" si="328"/>
        <v>1</v>
      </c>
      <c r="E2667" s="1">
        <f t="shared" si="329"/>
        <v>42562</v>
      </c>
      <c r="F2667" s="1">
        <f t="shared" si="330"/>
        <v>42561</v>
      </c>
      <c r="G2667" s="1">
        <f t="shared" si="331"/>
        <v>42560</v>
      </c>
      <c r="H2667" s="1">
        <f t="shared" si="332"/>
        <v>42559</v>
      </c>
      <c r="I2667" s="2">
        <f>IF(SUMIFS($B$2:$B$3564,$A$2:$A$3564,"="&amp;E2667)=0,IF(SUMIFS($B$2:$B$3564,$A$2:$A$3564,"="&amp;F2667)=0,IF(SUMIFS($B$2:$B$3564,$A$2:$A$3564,"="&amp;G2667)=0,SUMIFS($B$2:$B$3564,$A$2:$A$3564,"="&amp;H2667),SUMIFS($B$2:$B$3564,$A$2:$A$3564,"="&amp;G2667)),SUMIFS($B$2:$B$3564,$A$2:$A$3564,"="&amp;F2667)),SUMIFS($B$2:$B$3564,$A$2:$A$3564,"="&amp;E2667))</f>
        <v>20.28</v>
      </c>
      <c r="K2667" s="2">
        <f>SUMIFS($J$2:$J$3564,$A$2:$A$3564,"&gt;"&amp;E2667,$A$2:$A$3564,"&lt;="&amp;A2667)</f>
        <v>0</v>
      </c>
      <c r="L2667" s="2">
        <f t="shared" si="333"/>
        <v>0</v>
      </c>
      <c r="M2667" s="2">
        <f t="shared" si="334"/>
        <v>1</v>
      </c>
      <c r="N2667">
        <f t="shared" si="335"/>
        <v>-4.5909701304077855</v>
      </c>
    </row>
    <row r="2668" spans="1:14" x14ac:dyDescent="0.3">
      <c r="A2668" s="1">
        <v>42570</v>
      </c>
      <c r="B2668">
        <v>19.36</v>
      </c>
      <c r="D2668">
        <f t="shared" si="328"/>
        <v>2</v>
      </c>
      <c r="E2668" s="1">
        <f t="shared" si="329"/>
        <v>42563</v>
      </c>
      <c r="F2668" s="1">
        <f t="shared" si="330"/>
        <v>42562</v>
      </c>
      <c r="G2668" s="1">
        <f t="shared" si="331"/>
        <v>42561</v>
      </c>
      <c r="H2668" s="1">
        <f t="shared" si="332"/>
        <v>42560</v>
      </c>
      <c r="I2668" s="2">
        <f>IF(SUMIFS($B$2:$B$3564,$A$2:$A$3564,"="&amp;E2668)=0,IF(SUMIFS($B$2:$B$3564,$A$2:$A$3564,"="&amp;F2668)=0,IF(SUMIFS($B$2:$B$3564,$A$2:$A$3564,"="&amp;G2668)=0,SUMIFS($B$2:$B$3564,$A$2:$A$3564,"="&amp;H2668),SUMIFS($B$2:$B$3564,$A$2:$A$3564,"="&amp;G2668)),SUMIFS($B$2:$B$3564,$A$2:$A$3564,"="&amp;F2668)),SUMIFS($B$2:$B$3564,$A$2:$A$3564,"="&amp;E2668))</f>
        <v>19.72</v>
      </c>
      <c r="K2668" s="2">
        <f>SUMIFS($J$2:$J$3564,$A$2:$A$3564,"&gt;"&amp;E2668,$A$2:$A$3564,"&lt;="&amp;A2668)</f>
        <v>0</v>
      </c>
      <c r="L2668" s="2">
        <f t="shared" si="333"/>
        <v>0</v>
      </c>
      <c r="M2668" s="2">
        <f t="shared" si="334"/>
        <v>1</v>
      </c>
      <c r="N2668">
        <f t="shared" si="335"/>
        <v>-1.8424267326058359</v>
      </c>
    </row>
    <row r="2669" spans="1:14" x14ac:dyDescent="0.3">
      <c r="A2669" s="1">
        <v>42571</v>
      </c>
      <c r="B2669">
        <v>19.28</v>
      </c>
      <c r="D2669">
        <f t="shared" si="328"/>
        <v>3</v>
      </c>
      <c r="E2669" s="1">
        <f t="shared" si="329"/>
        <v>42564</v>
      </c>
      <c r="F2669" s="1">
        <f t="shared" si="330"/>
        <v>42563</v>
      </c>
      <c r="G2669" s="1">
        <f t="shared" si="331"/>
        <v>42562</v>
      </c>
      <c r="H2669" s="1">
        <f t="shared" si="332"/>
        <v>42561</v>
      </c>
      <c r="I2669" s="2">
        <f>IF(SUMIFS($B$2:$B$3564,$A$2:$A$3564,"="&amp;E2669)=0,IF(SUMIFS($B$2:$B$3564,$A$2:$A$3564,"="&amp;F2669)=0,IF(SUMIFS($B$2:$B$3564,$A$2:$A$3564,"="&amp;G2669)=0,SUMIFS($B$2:$B$3564,$A$2:$A$3564,"="&amp;H2669),SUMIFS($B$2:$B$3564,$A$2:$A$3564,"="&amp;G2669)),SUMIFS($B$2:$B$3564,$A$2:$A$3564,"="&amp;F2669)),SUMIFS($B$2:$B$3564,$A$2:$A$3564,"="&amp;E2669))</f>
        <v>19.48</v>
      </c>
      <c r="K2669" s="2">
        <f>SUMIFS($J$2:$J$3564,$A$2:$A$3564,"&gt;"&amp;E2669,$A$2:$A$3564,"&lt;="&amp;A2669)</f>
        <v>0</v>
      </c>
      <c r="L2669" s="2">
        <f t="shared" si="333"/>
        <v>0</v>
      </c>
      <c r="M2669" s="2">
        <f t="shared" si="334"/>
        <v>1</v>
      </c>
      <c r="N2669">
        <f t="shared" si="335"/>
        <v>-1.0320009031989472</v>
      </c>
    </row>
    <row r="2670" spans="1:14" x14ac:dyDescent="0.3">
      <c r="A2670" s="1">
        <v>42572</v>
      </c>
      <c r="B2670">
        <v>19.559999999999999</v>
      </c>
      <c r="D2670">
        <f t="shared" si="328"/>
        <v>4</v>
      </c>
      <c r="E2670" s="1">
        <f t="shared" si="329"/>
        <v>42565</v>
      </c>
      <c r="F2670" s="1">
        <f t="shared" si="330"/>
        <v>42564</v>
      </c>
      <c r="G2670" s="1">
        <f t="shared" si="331"/>
        <v>42563</v>
      </c>
      <c r="H2670" s="1">
        <f t="shared" si="332"/>
        <v>42562</v>
      </c>
      <c r="I2670" s="2">
        <f>IF(SUMIFS($B$2:$B$3564,$A$2:$A$3564,"="&amp;E2670)=0,IF(SUMIFS($B$2:$B$3564,$A$2:$A$3564,"="&amp;F2670)=0,IF(SUMIFS($B$2:$B$3564,$A$2:$A$3564,"="&amp;G2670)=0,SUMIFS($B$2:$B$3564,$A$2:$A$3564,"="&amp;H2670),SUMIFS($B$2:$B$3564,$A$2:$A$3564,"="&amp;G2670)),SUMIFS($B$2:$B$3564,$A$2:$A$3564,"="&amp;F2670)),SUMIFS($B$2:$B$3564,$A$2:$A$3564,"="&amp;E2670))</f>
        <v>19.91</v>
      </c>
      <c r="K2670" s="2">
        <f>SUMIFS($J$2:$J$3564,$A$2:$A$3564,"&gt;"&amp;E2670,$A$2:$A$3564,"&lt;="&amp;A2670)</f>
        <v>0</v>
      </c>
      <c r="L2670" s="2">
        <f t="shared" si="333"/>
        <v>0</v>
      </c>
      <c r="M2670" s="2">
        <f t="shared" si="334"/>
        <v>1</v>
      </c>
      <c r="N2670">
        <f t="shared" si="335"/>
        <v>-1.7735453469433775</v>
      </c>
    </row>
    <row r="2671" spans="1:14" x14ac:dyDescent="0.3">
      <c r="A2671" s="1">
        <v>42573</v>
      </c>
      <c r="B2671">
        <v>19.59</v>
      </c>
      <c r="D2671">
        <f t="shared" si="328"/>
        <v>5</v>
      </c>
      <c r="E2671" s="1">
        <f t="shared" si="329"/>
        <v>42566</v>
      </c>
      <c r="F2671" s="1">
        <f t="shared" si="330"/>
        <v>42565</v>
      </c>
      <c r="G2671" s="1">
        <f t="shared" si="331"/>
        <v>42564</v>
      </c>
      <c r="H2671" s="1">
        <f t="shared" si="332"/>
        <v>42563</v>
      </c>
      <c r="I2671" s="2">
        <f>IF(SUMIFS($B$2:$B$3564,$A$2:$A$3564,"="&amp;E2671)=0,IF(SUMIFS($B$2:$B$3564,$A$2:$A$3564,"="&amp;F2671)=0,IF(SUMIFS($B$2:$B$3564,$A$2:$A$3564,"="&amp;G2671)=0,SUMIFS($B$2:$B$3564,$A$2:$A$3564,"="&amp;H2671),SUMIFS($B$2:$B$3564,$A$2:$A$3564,"="&amp;G2671)),SUMIFS($B$2:$B$3564,$A$2:$A$3564,"="&amp;F2671)),SUMIFS($B$2:$B$3564,$A$2:$A$3564,"="&amp;E2671))</f>
        <v>19.309999999999999</v>
      </c>
      <c r="K2671" s="2">
        <f>SUMIFS($J$2:$J$3564,$A$2:$A$3564,"&gt;"&amp;E2671,$A$2:$A$3564,"&lt;="&amp;A2671)</f>
        <v>0</v>
      </c>
      <c r="L2671" s="2">
        <f t="shared" si="333"/>
        <v>0</v>
      </c>
      <c r="M2671" s="2">
        <f t="shared" si="334"/>
        <v>1</v>
      </c>
      <c r="N2671">
        <f t="shared" si="335"/>
        <v>1.439613551602636</v>
      </c>
    </row>
    <row r="2672" spans="1:14" x14ac:dyDescent="0.3">
      <c r="A2672" s="1">
        <v>42576</v>
      </c>
      <c r="B2672">
        <v>19.89</v>
      </c>
      <c r="D2672">
        <f t="shared" si="328"/>
        <v>1</v>
      </c>
      <c r="E2672" s="1">
        <f t="shared" si="329"/>
        <v>42569</v>
      </c>
      <c r="F2672" s="1">
        <f t="shared" si="330"/>
        <v>42568</v>
      </c>
      <c r="G2672" s="1">
        <f t="shared" si="331"/>
        <v>42567</v>
      </c>
      <c r="H2672" s="1">
        <f t="shared" si="332"/>
        <v>42566</v>
      </c>
      <c r="I2672" s="2">
        <f>IF(SUMIFS($B$2:$B$3564,$A$2:$A$3564,"="&amp;E2672)=0,IF(SUMIFS($B$2:$B$3564,$A$2:$A$3564,"="&amp;F2672)=0,IF(SUMIFS($B$2:$B$3564,$A$2:$A$3564,"="&amp;G2672)=0,SUMIFS($B$2:$B$3564,$A$2:$A$3564,"="&amp;H2672),SUMIFS($B$2:$B$3564,$A$2:$A$3564,"="&amp;G2672)),SUMIFS($B$2:$B$3564,$A$2:$A$3564,"="&amp;F2672)),SUMIFS($B$2:$B$3564,$A$2:$A$3564,"="&amp;E2672))</f>
        <v>19.37</v>
      </c>
      <c r="K2672" s="2">
        <f>SUMIFS($J$2:$J$3564,$A$2:$A$3564,"&gt;"&amp;E2672,$A$2:$A$3564,"&lt;="&amp;A2672)</f>
        <v>0</v>
      </c>
      <c r="L2672" s="2">
        <f t="shared" si="333"/>
        <v>0</v>
      </c>
      <c r="M2672" s="2">
        <f t="shared" si="334"/>
        <v>1</v>
      </c>
      <c r="N2672">
        <f t="shared" si="335"/>
        <v>2.6491615446976287</v>
      </c>
    </row>
    <row r="2673" spans="1:14" x14ac:dyDescent="0.3">
      <c r="A2673" s="1">
        <v>42577</v>
      </c>
      <c r="B2673">
        <v>19.52</v>
      </c>
      <c r="D2673">
        <f t="shared" si="328"/>
        <v>2</v>
      </c>
      <c r="E2673" s="1">
        <f t="shared" si="329"/>
        <v>42570</v>
      </c>
      <c r="F2673" s="1">
        <f t="shared" si="330"/>
        <v>42569</v>
      </c>
      <c r="G2673" s="1">
        <f t="shared" si="331"/>
        <v>42568</v>
      </c>
      <c r="H2673" s="1">
        <f t="shared" si="332"/>
        <v>42567</v>
      </c>
      <c r="I2673" s="2">
        <f>IF(SUMIFS($B$2:$B$3564,$A$2:$A$3564,"="&amp;E2673)=0,IF(SUMIFS($B$2:$B$3564,$A$2:$A$3564,"="&amp;F2673)=0,IF(SUMIFS($B$2:$B$3564,$A$2:$A$3564,"="&amp;G2673)=0,SUMIFS($B$2:$B$3564,$A$2:$A$3564,"="&amp;H2673),SUMIFS($B$2:$B$3564,$A$2:$A$3564,"="&amp;G2673)),SUMIFS($B$2:$B$3564,$A$2:$A$3564,"="&amp;F2673)),SUMIFS($B$2:$B$3564,$A$2:$A$3564,"="&amp;E2673))</f>
        <v>19.36</v>
      </c>
      <c r="K2673" s="2">
        <f>SUMIFS($J$2:$J$3564,$A$2:$A$3564,"&gt;"&amp;E2673,$A$2:$A$3564,"&lt;="&amp;A2673)</f>
        <v>0</v>
      </c>
      <c r="L2673" s="2">
        <f t="shared" si="333"/>
        <v>0</v>
      </c>
      <c r="M2673" s="2">
        <f t="shared" si="334"/>
        <v>1</v>
      </c>
      <c r="N2673">
        <f t="shared" si="335"/>
        <v>0.82304991365154434</v>
      </c>
    </row>
    <row r="2674" spans="1:14" x14ac:dyDescent="0.3">
      <c r="A2674" s="1">
        <v>42578</v>
      </c>
      <c r="B2674">
        <v>19.100000000000001</v>
      </c>
      <c r="D2674">
        <f t="shared" si="328"/>
        <v>3</v>
      </c>
      <c r="E2674" s="1">
        <f t="shared" si="329"/>
        <v>42571</v>
      </c>
      <c r="F2674" s="1">
        <f t="shared" si="330"/>
        <v>42570</v>
      </c>
      <c r="G2674" s="1">
        <f t="shared" si="331"/>
        <v>42569</v>
      </c>
      <c r="H2674" s="1">
        <f t="shared" si="332"/>
        <v>42568</v>
      </c>
      <c r="I2674" s="2">
        <f>IF(SUMIFS($B$2:$B$3564,$A$2:$A$3564,"="&amp;E2674)=0,IF(SUMIFS($B$2:$B$3564,$A$2:$A$3564,"="&amp;F2674)=0,IF(SUMIFS($B$2:$B$3564,$A$2:$A$3564,"="&amp;G2674)=0,SUMIFS($B$2:$B$3564,$A$2:$A$3564,"="&amp;H2674),SUMIFS($B$2:$B$3564,$A$2:$A$3564,"="&amp;G2674)),SUMIFS($B$2:$B$3564,$A$2:$A$3564,"="&amp;F2674)),SUMIFS($B$2:$B$3564,$A$2:$A$3564,"="&amp;E2674))</f>
        <v>19.28</v>
      </c>
      <c r="K2674" s="2">
        <f>SUMIFS($J$2:$J$3564,$A$2:$A$3564,"&gt;"&amp;E2674,$A$2:$A$3564,"&lt;="&amp;A2674)</f>
        <v>0</v>
      </c>
      <c r="L2674" s="2">
        <f t="shared" si="333"/>
        <v>0</v>
      </c>
      <c r="M2674" s="2">
        <f t="shared" si="334"/>
        <v>1</v>
      </c>
      <c r="N2674">
        <f t="shared" si="335"/>
        <v>-0.93799541298153333</v>
      </c>
    </row>
    <row r="2675" spans="1:14" x14ac:dyDescent="0.3">
      <c r="A2675" s="1">
        <v>42579</v>
      </c>
      <c r="B2675">
        <v>18.8</v>
      </c>
      <c r="D2675">
        <f t="shared" si="328"/>
        <v>4</v>
      </c>
      <c r="E2675" s="1">
        <f t="shared" si="329"/>
        <v>42572</v>
      </c>
      <c r="F2675" s="1">
        <f t="shared" si="330"/>
        <v>42571</v>
      </c>
      <c r="G2675" s="1">
        <f t="shared" si="331"/>
        <v>42570</v>
      </c>
      <c r="H2675" s="1">
        <f t="shared" si="332"/>
        <v>42569</v>
      </c>
      <c r="I2675" s="2">
        <f>IF(SUMIFS($B$2:$B$3564,$A$2:$A$3564,"="&amp;E2675)=0,IF(SUMIFS($B$2:$B$3564,$A$2:$A$3564,"="&amp;F2675)=0,IF(SUMIFS($B$2:$B$3564,$A$2:$A$3564,"="&amp;G2675)=0,SUMIFS($B$2:$B$3564,$A$2:$A$3564,"="&amp;H2675),SUMIFS($B$2:$B$3564,$A$2:$A$3564,"="&amp;G2675)),SUMIFS($B$2:$B$3564,$A$2:$A$3564,"="&amp;F2675)),SUMIFS($B$2:$B$3564,$A$2:$A$3564,"="&amp;E2675))</f>
        <v>19.559999999999999</v>
      </c>
      <c r="K2675" s="2">
        <f>SUMIFS($J$2:$J$3564,$A$2:$A$3564,"&gt;"&amp;E2675,$A$2:$A$3564,"&lt;="&amp;A2675)</f>
        <v>0</v>
      </c>
      <c r="L2675" s="2">
        <f t="shared" si="333"/>
        <v>0</v>
      </c>
      <c r="M2675" s="2">
        <f t="shared" si="334"/>
        <v>1</v>
      </c>
      <c r="N2675">
        <f t="shared" si="335"/>
        <v>-3.9629794770767597</v>
      </c>
    </row>
    <row r="2676" spans="1:14" x14ac:dyDescent="0.3">
      <c r="A2676" s="1">
        <v>42580</v>
      </c>
      <c r="B2676">
        <v>19.05</v>
      </c>
      <c r="D2676">
        <f t="shared" si="328"/>
        <v>5</v>
      </c>
      <c r="E2676" s="1">
        <f t="shared" si="329"/>
        <v>42573</v>
      </c>
      <c r="F2676" s="1">
        <f t="shared" si="330"/>
        <v>42572</v>
      </c>
      <c r="G2676" s="1">
        <f t="shared" si="331"/>
        <v>42571</v>
      </c>
      <c r="H2676" s="1">
        <f t="shared" si="332"/>
        <v>42570</v>
      </c>
      <c r="I2676" s="2">
        <f>IF(SUMIFS($B$2:$B$3564,$A$2:$A$3564,"="&amp;E2676)=0,IF(SUMIFS($B$2:$B$3564,$A$2:$A$3564,"="&amp;F2676)=0,IF(SUMIFS($B$2:$B$3564,$A$2:$A$3564,"="&amp;G2676)=0,SUMIFS($B$2:$B$3564,$A$2:$A$3564,"="&amp;H2676),SUMIFS($B$2:$B$3564,$A$2:$A$3564,"="&amp;G2676)),SUMIFS($B$2:$B$3564,$A$2:$A$3564,"="&amp;F2676)),SUMIFS($B$2:$B$3564,$A$2:$A$3564,"="&amp;E2676))</f>
        <v>19.59</v>
      </c>
      <c r="K2676" s="2">
        <f>SUMIFS($J$2:$J$3564,$A$2:$A$3564,"&gt;"&amp;E2676,$A$2:$A$3564,"&lt;="&amp;A2676)</f>
        <v>0</v>
      </c>
      <c r="L2676" s="2">
        <f t="shared" si="333"/>
        <v>0</v>
      </c>
      <c r="M2676" s="2">
        <f t="shared" si="334"/>
        <v>1</v>
      </c>
      <c r="N2676">
        <f t="shared" si="335"/>
        <v>-2.7952130383739329</v>
      </c>
    </row>
    <row r="2677" spans="1:14" x14ac:dyDescent="0.3">
      <c r="A2677" s="1">
        <v>42583</v>
      </c>
      <c r="B2677">
        <v>18.809999999999999</v>
      </c>
      <c r="D2677">
        <f t="shared" si="328"/>
        <v>1</v>
      </c>
      <c r="E2677" s="1">
        <f t="shared" si="329"/>
        <v>42576</v>
      </c>
      <c r="F2677" s="1">
        <f t="shared" si="330"/>
        <v>42575</v>
      </c>
      <c r="G2677" s="1">
        <f t="shared" si="331"/>
        <v>42574</v>
      </c>
      <c r="H2677" s="1">
        <f t="shared" si="332"/>
        <v>42573</v>
      </c>
      <c r="I2677" s="2">
        <f>IF(SUMIFS($B$2:$B$3564,$A$2:$A$3564,"="&amp;E2677)=0,IF(SUMIFS($B$2:$B$3564,$A$2:$A$3564,"="&amp;F2677)=0,IF(SUMIFS($B$2:$B$3564,$A$2:$A$3564,"="&amp;G2677)=0,SUMIFS($B$2:$B$3564,$A$2:$A$3564,"="&amp;H2677),SUMIFS($B$2:$B$3564,$A$2:$A$3564,"="&amp;G2677)),SUMIFS($B$2:$B$3564,$A$2:$A$3564,"="&amp;F2677)),SUMIFS($B$2:$B$3564,$A$2:$A$3564,"="&amp;E2677))</f>
        <v>19.89</v>
      </c>
      <c r="K2677" s="2">
        <f>SUMIFS($J$2:$J$3564,$A$2:$A$3564,"&gt;"&amp;E2677,$A$2:$A$3564,"&lt;="&amp;A2677)</f>
        <v>0</v>
      </c>
      <c r="L2677" s="2">
        <f t="shared" si="333"/>
        <v>0</v>
      </c>
      <c r="M2677" s="2">
        <f t="shared" si="334"/>
        <v>1</v>
      </c>
      <c r="N2677">
        <f t="shared" si="335"/>
        <v>-5.5828449552941954</v>
      </c>
    </row>
    <row r="2678" spans="1:14" x14ac:dyDescent="0.3">
      <c r="A2678" s="1">
        <v>42584</v>
      </c>
      <c r="B2678">
        <v>19.05</v>
      </c>
      <c r="D2678">
        <f t="shared" si="328"/>
        <v>2</v>
      </c>
      <c r="E2678" s="1">
        <f t="shared" si="329"/>
        <v>42577</v>
      </c>
      <c r="F2678" s="1">
        <f t="shared" si="330"/>
        <v>42576</v>
      </c>
      <c r="G2678" s="1">
        <f t="shared" si="331"/>
        <v>42575</v>
      </c>
      <c r="H2678" s="1">
        <f t="shared" si="332"/>
        <v>42574</v>
      </c>
      <c r="I2678" s="2">
        <f>IF(SUMIFS($B$2:$B$3564,$A$2:$A$3564,"="&amp;E2678)=0,IF(SUMIFS($B$2:$B$3564,$A$2:$A$3564,"="&amp;F2678)=0,IF(SUMIFS($B$2:$B$3564,$A$2:$A$3564,"="&amp;G2678)=0,SUMIFS($B$2:$B$3564,$A$2:$A$3564,"="&amp;H2678),SUMIFS($B$2:$B$3564,$A$2:$A$3564,"="&amp;G2678)),SUMIFS($B$2:$B$3564,$A$2:$A$3564,"="&amp;F2678)),SUMIFS($B$2:$B$3564,$A$2:$A$3564,"="&amp;E2678))</f>
        <v>19.52</v>
      </c>
      <c r="K2678" s="2">
        <f>SUMIFS($J$2:$J$3564,$A$2:$A$3564,"&gt;"&amp;E2678,$A$2:$A$3564,"&lt;="&amp;A2678)</f>
        <v>0</v>
      </c>
      <c r="L2678" s="2">
        <f t="shared" si="333"/>
        <v>0</v>
      </c>
      <c r="M2678" s="2">
        <f t="shared" si="334"/>
        <v>1</v>
      </c>
      <c r="N2678">
        <f t="shared" si="335"/>
        <v>-2.4372479412236436</v>
      </c>
    </row>
    <row r="2679" spans="1:14" x14ac:dyDescent="0.3">
      <c r="A2679" s="1">
        <v>42585</v>
      </c>
      <c r="B2679">
        <v>19.04</v>
      </c>
      <c r="D2679">
        <f t="shared" si="328"/>
        <v>3</v>
      </c>
      <c r="E2679" s="1">
        <f t="shared" si="329"/>
        <v>42578</v>
      </c>
      <c r="F2679" s="1">
        <f t="shared" si="330"/>
        <v>42577</v>
      </c>
      <c r="G2679" s="1">
        <f t="shared" si="331"/>
        <v>42576</v>
      </c>
      <c r="H2679" s="1">
        <f t="shared" si="332"/>
        <v>42575</v>
      </c>
      <c r="I2679" s="2">
        <f>IF(SUMIFS($B$2:$B$3564,$A$2:$A$3564,"="&amp;E2679)=0,IF(SUMIFS($B$2:$B$3564,$A$2:$A$3564,"="&amp;F2679)=0,IF(SUMIFS($B$2:$B$3564,$A$2:$A$3564,"="&amp;G2679)=0,SUMIFS($B$2:$B$3564,$A$2:$A$3564,"="&amp;H2679),SUMIFS($B$2:$B$3564,$A$2:$A$3564,"="&amp;G2679)),SUMIFS($B$2:$B$3564,$A$2:$A$3564,"="&amp;F2679)),SUMIFS($B$2:$B$3564,$A$2:$A$3564,"="&amp;E2679))</f>
        <v>19.100000000000001</v>
      </c>
      <c r="K2679" s="2">
        <f>SUMIFS($J$2:$J$3564,$A$2:$A$3564,"&gt;"&amp;E2679,$A$2:$A$3564,"&lt;="&amp;A2679)</f>
        <v>0</v>
      </c>
      <c r="L2679" s="2">
        <f t="shared" si="333"/>
        <v>0</v>
      </c>
      <c r="M2679" s="2">
        <f t="shared" si="334"/>
        <v>1</v>
      </c>
      <c r="N2679">
        <f t="shared" si="335"/>
        <v>-0.31463056893650598</v>
      </c>
    </row>
    <row r="2680" spans="1:14" x14ac:dyDescent="0.3">
      <c r="A2680" s="1">
        <v>42586</v>
      </c>
      <c r="B2680">
        <v>19.7</v>
      </c>
      <c r="D2680">
        <f t="shared" si="328"/>
        <v>4</v>
      </c>
      <c r="E2680" s="1">
        <f t="shared" si="329"/>
        <v>42579</v>
      </c>
      <c r="F2680" s="1">
        <f t="shared" si="330"/>
        <v>42578</v>
      </c>
      <c r="G2680" s="1">
        <f t="shared" si="331"/>
        <v>42577</v>
      </c>
      <c r="H2680" s="1">
        <f t="shared" si="332"/>
        <v>42576</v>
      </c>
      <c r="I2680" s="2">
        <f>IF(SUMIFS($B$2:$B$3564,$A$2:$A$3564,"="&amp;E2680)=0,IF(SUMIFS($B$2:$B$3564,$A$2:$A$3564,"="&amp;F2680)=0,IF(SUMIFS($B$2:$B$3564,$A$2:$A$3564,"="&amp;G2680)=0,SUMIFS($B$2:$B$3564,$A$2:$A$3564,"="&amp;H2680),SUMIFS($B$2:$B$3564,$A$2:$A$3564,"="&amp;G2680)),SUMIFS($B$2:$B$3564,$A$2:$A$3564,"="&amp;F2680)),SUMIFS($B$2:$B$3564,$A$2:$A$3564,"="&amp;E2680))</f>
        <v>18.8</v>
      </c>
      <c r="K2680" s="2">
        <f>SUMIFS($J$2:$J$3564,$A$2:$A$3564,"&gt;"&amp;E2680,$A$2:$A$3564,"&lt;="&amp;A2680)</f>
        <v>0</v>
      </c>
      <c r="L2680" s="2">
        <f t="shared" si="333"/>
        <v>0</v>
      </c>
      <c r="M2680" s="2">
        <f t="shared" si="334"/>
        <v>1</v>
      </c>
      <c r="N2680">
        <f t="shared" si="335"/>
        <v>4.6761765908039283</v>
      </c>
    </row>
    <row r="2681" spans="1:14" x14ac:dyDescent="0.3">
      <c r="A2681" s="1">
        <v>42587</v>
      </c>
      <c r="B2681">
        <v>20.350000000000001</v>
      </c>
      <c r="D2681">
        <f t="shared" si="328"/>
        <v>5</v>
      </c>
      <c r="E2681" s="1">
        <f t="shared" si="329"/>
        <v>42580</v>
      </c>
      <c r="F2681" s="1">
        <f t="shared" si="330"/>
        <v>42579</v>
      </c>
      <c r="G2681" s="1">
        <f t="shared" si="331"/>
        <v>42578</v>
      </c>
      <c r="H2681" s="1">
        <f t="shared" si="332"/>
        <v>42577</v>
      </c>
      <c r="I2681" s="2">
        <f>IF(SUMIFS($B$2:$B$3564,$A$2:$A$3564,"="&amp;E2681)=0,IF(SUMIFS($B$2:$B$3564,$A$2:$A$3564,"="&amp;F2681)=0,IF(SUMIFS($B$2:$B$3564,$A$2:$A$3564,"="&amp;G2681)=0,SUMIFS($B$2:$B$3564,$A$2:$A$3564,"="&amp;H2681),SUMIFS($B$2:$B$3564,$A$2:$A$3564,"="&amp;G2681)),SUMIFS($B$2:$B$3564,$A$2:$A$3564,"="&amp;F2681)),SUMIFS($B$2:$B$3564,$A$2:$A$3564,"="&amp;E2681))</f>
        <v>19.05</v>
      </c>
      <c r="K2681" s="2">
        <f>SUMIFS($J$2:$J$3564,$A$2:$A$3564,"&gt;"&amp;E2681,$A$2:$A$3564,"&lt;="&amp;A2681)</f>
        <v>0</v>
      </c>
      <c r="L2681" s="2">
        <f t="shared" si="333"/>
        <v>0</v>
      </c>
      <c r="M2681" s="2">
        <f t="shared" si="334"/>
        <v>1</v>
      </c>
      <c r="N2681">
        <f t="shared" si="335"/>
        <v>6.6013810315894057</v>
      </c>
    </row>
    <row r="2682" spans="1:14" x14ac:dyDescent="0.3">
      <c r="A2682" s="1">
        <v>42590</v>
      </c>
      <c r="B2682">
        <v>20.55</v>
      </c>
      <c r="D2682">
        <f t="shared" si="328"/>
        <v>1</v>
      </c>
      <c r="E2682" s="1">
        <f t="shared" si="329"/>
        <v>42583</v>
      </c>
      <c r="F2682" s="1">
        <f t="shared" si="330"/>
        <v>42582</v>
      </c>
      <c r="G2682" s="1">
        <f t="shared" si="331"/>
        <v>42581</v>
      </c>
      <c r="H2682" s="1">
        <f t="shared" si="332"/>
        <v>42580</v>
      </c>
      <c r="I2682" s="2">
        <f>IF(SUMIFS($B$2:$B$3564,$A$2:$A$3564,"="&amp;E2682)=0,IF(SUMIFS($B$2:$B$3564,$A$2:$A$3564,"="&amp;F2682)=0,IF(SUMIFS($B$2:$B$3564,$A$2:$A$3564,"="&amp;G2682)=0,SUMIFS($B$2:$B$3564,$A$2:$A$3564,"="&amp;H2682),SUMIFS($B$2:$B$3564,$A$2:$A$3564,"="&amp;G2682)),SUMIFS($B$2:$B$3564,$A$2:$A$3564,"="&amp;F2682)),SUMIFS($B$2:$B$3564,$A$2:$A$3564,"="&amp;E2682))</f>
        <v>18.809999999999999</v>
      </c>
      <c r="K2682" s="2">
        <f>SUMIFS($J$2:$J$3564,$A$2:$A$3564,"&gt;"&amp;E2682,$A$2:$A$3564,"&lt;="&amp;A2682)</f>
        <v>0</v>
      </c>
      <c r="L2682" s="2">
        <f t="shared" si="333"/>
        <v>0</v>
      </c>
      <c r="M2682" s="2">
        <f t="shared" si="334"/>
        <v>1</v>
      </c>
      <c r="N2682">
        <f t="shared" si="335"/>
        <v>8.8472297629304766</v>
      </c>
    </row>
    <row r="2683" spans="1:14" x14ac:dyDescent="0.3">
      <c r="A2683" s="1">
        <v>42591</v>
      </c>
      <c r="B2683">
        <v>20.39</v>
      </c>
      <c r="D2683">
        <f t="shared" si="328"/>
        <v>2</v>
      </c>
      <c r="E2683" s="1">
        <f t="shared" si="329"/>
        <v>42584</v>
      </c>
      <c r="F2683" s="1">
        <f t="shared" si="330"/>
        <v>42583</v>
      </c>
      <c r="G2683" s="1">
        <f t="shared" si="331"/>
        <v>42582</v>
      </c>
      <c r="H2683" s="1">
        <f t="shared" si="332"/>
        <v>42581</v>
      </c>
      <c r="I2683" s="2">
        <f>IF(SUMIFS($B$2:$B$3564,$A$2:$A$3564,"="&amp;E2683)=0,IF(SUMIFS($B$2:$B$3564,$A$2:$A$3564,"="&amp;F2683)=0,IF(SUMIFS($B$2:$B$3564,$A$2:$A$3564,"="&amp;G2683)=0,SUMIFS($B$2:$B$3564,$A$2:$A$3564,"="&amp;H2683),SUMIFS($B$2:$B$3564,$A$2:$A$3564,"="&amp;G2683)),SUMIFS($B$2:$B$3564,$A$2:$A$3564,"="&amp;F2683)),SUMIFS($B$2:$B$3564,$A$2:$A$3564,"="&amp;E2683))</f>
        <v>19.05</v>
      </c>
      <c r="K2683" s="2">
        <f>SUMIFS($J$2:$J$3564,$A$2:$A$3564,"&gt;"&amp;E2683,$A$2:$A$3564,"&lt;="&amp;A2683)</f>
        <v>0</v>
      </c>
      <c r="L2683" s="2">
        <f t="shared" si="333"/>
        <v>0</v>
      </c>
      <c r="M2683" s="2">
        <f t="shared" si="334"/>
        <v>1</v>
      </c>
      <c r="N2683">
        <f t="shared" si="335"/>
        <v>6.7977483013653917</v>
      </c>
    </row>
    <row r="2684" spans="1:14" x14ac:dyDescent="0.3">
      <c r="A2684" s="1">
        <v>42592</v>
      </c>
      <c r="B2684">
        <v>19.64</v>
      </c>
      <c r="D2684">
        <f t="shared" si="328"/>
        <v>3</v>
      </c>
      <c r="E2684" s="1">
        <f t="shared" si="329"/>
        <v>42585</v>
      </c>
      <c r="F2684" s="1">
        <f t="shared" si="330"/>
        <v>42584</v>
      </c>
      <c r="G2684" s="1">
        <f t="shared" si="331"/>
        <v>42583</v>
      </c>
      <c r="H2684" s="1">
        <f t="shared" si="332"/>
        <v>42582</v>
      </c>
      <c r="I2684" s="2">
        <f>IF(SUMIFS($B$2:$B$3564,$A$2:$A$3564,"="&amp;E2684)=0,IF(SUMIFS($B$2:$B$3564,$A$2:$A$3564,"="&amp;F2684)=0,IF(SUMIFS($B$2:$B$3564,$A$2:$A$3564,"="&amp;G2684)=0,SUMIFS($B$2:$B$3564,$A$2:$A$3564,"="&amp;H2684),SUMIFS($B$2:$B$3564,$A$2:$A$3564,"="&amp;G2684)),SUMIFS($B$2:$B$3564,$A$2:$A$3564,"="&amp;F2684)),SUMIFS($B$2:$B$3564,$A$2:$A$3564,"="&amp;E2684))</f>
        <v>19.04</v>
      </c>
      <c r="K2684" s="2">
        <f>SUMIFS($J$2:$J$3564,$A$2:$A$3564,"&gt;"&amp;E2684,$A$2:$A$3564,"&lt;="&amp;A2684)</f>
        <v>0</v>
      </c>
      <c r="L2684" s="2">
        <f t="shared" si="333"/>
        <v>0</v>
      </c>
      <c r="M2684" s="2">
        <f t="shared" si="334"/>
        <v>1</v>
      </c>
      <c r="N2684">
        <f t="shared" si="335"/>
        <v>3.1026273563100681</v>
      </c>
    </row>
    <row r="2685" spans="1:14" x14ac:dyDescent="0.3">
      <c r="A2685" s="1">
        <v>42593</v>
      </c>
      <c r="B2685">
        <v>19.600000000000001</v>
      </c>
      <c r="D2685">
        <f t="shared" si="328"/>
        <v>4</v>
      </c>
      <c r="E2685" s="1">
        <f t="shared" si="329"/>
        <v>42586</v>
      </c>
      <c r="F2685" s="1">
        <f t="shared" si="330"/>
        <v>42585</v>
      </c>
      <c r="G2685" s="1">
        <f t="shared" si="331"/>
        <v>42584</v>
      </c>
      <c r="H2685" s="1">
        <f t="shared" si="332"/>
        <v>42583</v>
      </c>
      <c r="I2685" s="2">
        <f>IF(SUMIFS($B$2:$B$3564,$A$2:$A$3564,"="&amp;E2685)=0,IF(SUMIFS($B$2:$B$3564,$A$2:$A$3564,"="&amp;F2685)=0,IF(SUMIFS($B$2:$B$3564,$A$2:$A$3564,"="&amp;G2685)=0,SUMIFS($B$2:$B$3564,$A$2:$A$3564,"="&amp;H2685),SUMIFS($B$2:$B$3564,$A$2:$A$3564,"="&amp;G2685)),SUMIFS($B$2:$B$3564,$A$2:$A$3564,"="&amp;F2685)),SUMIFS($B$2:$B$3564,$A$2:$A$3564,"="&amp;E2685))</f>
        <v>19.7</v>
      </c>
      <c r="K2685" s="2">
        <f>SUMIFS($J$2:$J$3564,$A$2:$A$3564,"&gt;"&amp;E2685,$A$2:$A$3564,"&lt;="&amp;A2685)</f>
        <v>0</v>
      </c>
      <c r="L2685" s="2">
        <f t="shared" si="333"/>
        <v>0</v>
      </c>
      <c r="M2685" s="2">
        <f t="shared" si="334"/>
        <v>1</v>
      </c>
      <c r="N2685">
        <f t="shared" si="335"/>
        <v>-0.50890695074711811</v>
      </c>
    </row>
    <row r="2686" spans="1:14" x14ac:dyDescent="0.3">
      <c r="A2686" s="1">
        <v>42594</v>
      </c>
      <c r="B2686">
        <v>19.71</v>
      </c>
      <c r="D2686">
        <f t="shared" si="328"/>
        <v>5</v>
      </c>
      <c r="E2686" s="1">
        <f t="shared" si="329"/>
        <v>42587</v>
      </c>
      <c r="F2686" s="1">
        <f t="shared" si="330"/>
        <v>42586</v>
      </c>
      <c r="G2686" s="1">
        <f t="shared" si="331"/>
        <v>42585</v>
      </c>
      <c r="H2686" s="1">
        <f t="shared" si="332"/>
        <v>42584</v>
      </c>
      <c r="I2686" s="2">
        <f>IF(SUMIFS($B$2:$B$3564,$A$2:$A$3564,"="&amp;E2686)=0,IF(SUMIFS($B$2:$B$3564,$A$2:$A$3564,"="&amp;F2686)=0,IF(SUMIFS($B$2:$B$3564,$A$2:$A$3564,"="&amp;G2686)=0,SUMIFS($B$2:$B$3564,$A$2:$A$3564,"="&amp;H2686),SUMIFS($B$2:$B$3564,$A$2:$A$3564,"="&amp;G2686)),SUMIFS($B$2:$B$3564,$A$2:$A$3564,"="&amp;F2686)),SUMIFS($B$2:$B$3564,$A$2:$A$3564,"="&amp;E2686))</f>
        <v>20.350000000000001</v>
      </c>
      <c r="K2686" s="2">
        <f>SUMIFS($J$2:$J$3564,$A$2:$A$3564,"&gt;"&amp;E2686,$A$2:$A$3564,"&lt;="&amp;A2686)</f>
        <v>0</v>
      </c>
      <c r="L2686" s="2">
        <f t="shared" si="333"/>
        <v>0</v>
      </c>
      <c r="M2686" s="2">
        <f t="shared" si="334"/>
        <v>1</v>
      </c>
      <c r="N2686">
        <f t="shared" si="335"/>
        <v>-3.1954790723975135</v>
      </c>
    </row>
    <row r="2687" spans="1:14" x14ac:dyDescent="0.3">
      <c r="A2687" s="1">
        <v>42597</v>
      </c>
      <c r="B2687">
        <v>19.98</v>
      </c>
      <c r="D2687">
        <f t="shared" si="328"/>
        <v>1</v>
      </c>
      <c r="E2687" s="1">
        <f t="shared" si="329"/>
        <v>42590</v>
      </c>
      <c r="F2687" s="1">
        <f t="shared" si="330"/>
        <v>42589</v>
      </c>
      <c r="G2687" s="1">
        <f t="shared" si="331"/>
        <v>42588</v>
      </c>
      <c r="H2687" s="1">
        <f t="shared" si="332"/>
        <v>42587</v>
      </c>
      <c r="I2687" s="2">
        <f>IF(SUMIFS($B$2:$B$3564,$A$2:$A$3564,"="&amp;E2687)=0,IF(SUMIFS($B$2:$B$3564,$A$2:$A$3564,"="&amp;F2687)=0,IF(SUMIFS($B$2:$B$3564,$A$2:$A$3564,"="&amp;G2687)=0,SUMIFS($B$2:$B$3564,$A$2:$A$3564,"="&amp;H2687),SUMIFS($B$2:$B$3564,$A$2:$A$3564,"="&amp;G2687)),SUMIFS($B$2:$B$3564,$A$2:$A$3564,"="&amp;F2687)),SUMIFS($B$2:$B$3564,$A$2:$A$3564,"="&amp;E2687))</f>
        <v>20.55</v>
      </c>
      <c r="K2687" s="2">
        <f>SUMIFS($J$2:$J$3564,$A$2:$A$3564,"&gt;"&amp;E2687,$A$2:$A$3564,"&lt;="&amp;A2687)</f>
        <v>0</v>
      </c>
      <c r="L2687" s="2">
        <f t="shared" si="333"/>
        <v>0</v>
      </c>
      <c r="M2687" s="2">
        <f t="shared" si="334"/>
        <v>1</v>
      </c>
      <c r="N2687">
        <f t="shared" si="335"/>
        <v>-2.8129167721836188</v>
      </c>
    </row>
    <row r="2688" spans="1:14" x14ac:dyDescent="0.3">
      <c r="A2688" s="1">
        <v>42598</v>
      </c>
      <c r="B2688">
        <v>20.260000000000002</v>
      </c>
      <c r="D2688">
        <f t="shared" si="328"/>
        <v>2</v>
      </c>
      <c r="E2688" s="1">
        <f t="shared" si="329"/>
        <v>42591</v>
      </c>
      <c r="F2688" s="1">
        <f t="shared" si="330"/>
        <v>42590</v>
      </c>
      <c r="G2688" s="1">
        <f t="shared" si="331"/>
        <v>42589</v>
      </c>
      <c r="H2688" s="1">
        <f t="shared" si="332"/>
        <v>42588</v>
      </c>
      <c r="I2688" s="2">
        <f>IF(SUMIFS($B$2:$B$3564,$A$2:$A$3564,"="&amp;E2688)=0,IF(SUMIFS($B$2:$B$3564,$A$2:$A$3564,"="&amp;F2688)=0,IF(SUMIFS($B$2:$B$3564,$A$2:$A$3564,"="&amp;G2688)=0,SUMIFS($B$2:$B$3564,$A$2:$A$3564,"="&amp;H2688),SUMIFS($B$2:$B$3564,$A$2:$A$3564,"="&amp;G2688)),SUMIFS($B$2:$B$3564,$A$2:$A$3564,"="&amp;F2688)),SUMIFS($B$2:$B$3564,$A$2:$A$3564,"="&amp;E2688))</f>
        <v>20.39</v>
      </c>
      <c r="K2688" s="2">
        <f>SUMIFS($J$2:$J$3564,$A$2:$A$3564,"&gt;"&amp;E2688,$A$2:$A$3564,"&lt;="&amp;A2688)</f>
        <v>0</v>
      </c>
      <c r="L2688" s="2">
        <f t="shared" si="333"/>
        <v>0</v>
      </c>
      <c r="M2688" s="2">
        <f t="shared" si="334"/>
        <v>1</v>
      </c>
      <c r="N2688">
        <f t="shared" si="335"/>
        <v>-0.63960857658264447</v>
      </c>
    </row>
    <row r="2689" spans="1:14" x14ac:dyDescent="0.3">
      <c r="A2689" s="1">
        <v>42599</v>
      </c>
      <c r="B2689">
        <v>19.72</v>
      </c>
      <c r="D2689">
        <f t="shared" si="328"/>
        <v>3</v>
      </c>
      <c r="E2689" s="1">
        <f t="shared" si="329"/>
        <v>42592</v>
      </c>
      <c r="F2689" s="1">
        <f t="shared" si="330"/>
        <v>42591</v>
      </c>
      <c r="G2689" s="1">
        <f t="shared" si="331"/>
        <v>42590</v>
      </c>
      <c r="H2689" s="1">
        <f t="shared" si="332"/>
        <v>42589</v>
      </c>
      <c r="I2689" s="2">
        <f>IF(SUMIFS($B$2:$B$3564,$A$2:$A$3564,"="&amp;E2689)=0,IF(SUMIFS($B$2:$B$3564,$A$2:$A$3564,"="&amp;F2689)=0,IF(SUMIFS($B$2:$B$3564,$A$2:$A$3564,"="&amp;G2689)=0,SUMIFS($B$2:$B$3564,$A$2:$A$3564,"="&amp;H2689),SUMIFS($B$2:$B$3564,$A$2:$A$3564,"="&amp;G2689)),SUMIFS($B$2:$B$3564,$A$2:$A$3564,"="&amp;F2689)),SUMIFS($B$2:$B$3564,$A$2:$A$3564,"="&amp;E2689))</f>
        <v>19.64</v>
      </c>
      <c r="K2689" s="2">
        <f>SUMIFS($J$2:$J$3564,$A$2:$A$3564,"&gt;"&amp;E2689,$A$2:$A$3564,"&lt;="&amp;A2689)</f>
        <v>0</v>
      </c>
      <c r="L2689" s="2">
        <f t="shared" si="333"/>
        <v>0</v>
      </c>
      <c r="M2689" s="2">
        <f t="shared" si="334"/>
        <v>1</v>
      </c>
      <c r="N2689">
        <f t="shared" si="335"/>
        <v>0.40650462481693722</v>
      </c>
    </row>
    <row r="2690" spans="1:14" x14ac:dyDescent="0.3">
      <c r="A2690" s="1">
        <v>42600</v>
      </c>
      <c r="B2690">
        <v>19.98</v>
      </c>
      <c r="D2690">
        <f t="shared" si="328"/>
        <v>4</v>
      </c>
      <c r="E2690" s="1">
        <f t="shared" si="329"/>
        <v>42593</v>
      </c>
      <c r="F2690" s="1">
        <f t="shared" si="330"/>
        <v>42592</v>
      </c>
      <c r="G2690" s="1">
        <f t="shared" si="331"/>
        <v>42591</v>
      </c>
      <c r="H2690" s="1">
        <f t="shared" si="332"/>
        <v>42590</v>
      </c>
      <c r="I2690" s="2">
        <f>IF(SUMIFS($B$2:$B$3564,$A$2:$A$3564,"="&amp;E2690)=0,IF(SUMIFS($B$2:$B$3564,$A$2:$A$3564,"="&amp;F2690)=0,IF(SUMIFS($B$2:$B$3564,$A$2:$A$3564,"="&amp;G2690)=0,SUMIFS($B$2:$B$3564,$A$2:$A$3564,"="&amp;H2690),SUMIFS($B$2:$B$3564,$A$2:$A$3564,"="&amp;G2690)),SUMIFS($B$2:$B$3564,$A$2:$A$3564,"="&amp;F2690)),SUMIFS($B$2:$B$3564,$A$2:$A$3564,"="&amp;E2690))</f>
        <v>19.600000000000001</v>
      </c>
      <c r="K2690" s="2">
        <f>SUMIFS($J$2:$J$3564,$A$2:$A$3564,"&gt;"&amp;E2690,$A$2:$A$3564,"&lt;="&amp;A2690)</f>
        <v>0</v>
      </c>
      <c r="L2690" s="2">
        <f t="shared" si="333"/>
        <v>0</v>
      </c>
      <c r="M2690" s="2">
        <f t="shared" si="334"/>
        <v>1</v>
      </c>
      <c r="N2690">
        <f t="shared" si="335"/>
        <v>1.9202206983935817</v>
      </c>
    </row>
    <row r="2691" spans="1:14" x14ac:dyDescent="0.3">
      <c r="A2691" s="1">
        <v>42601</v>
      </c>
      <c r="B2691">
        <v>19.77</v>
      </c>
      <c r="D2691">
        <f t="shared" ref="D2691:D2754" si="336">WEEKDAY(A2691,2)</f>
        <v>5</v>
      </c>
      <c r="E2691" s="1">
        <f t="shared" si="329"/>
        <v>42594</v>
      </c>
      <c r="F2691" s="1">
        <f t="shared" si="330"/>
        <v>42593</v>
      </c>
      <c r="G2691" s="1">
        <f t="shared" si="331"/>
        <v>42592</v>
      </c>
      <c r="H2691" s="1">
        <f t="shared" si="332"/>
        <v>42591</v>
      </c>
      <c r="I2691" s="2">
        <f>IF(SUMIFS($B$2:$B$3564,$A$2:$A$3564,"="&amp;E2691)=0,IF(SUMIFS($B$2:$B$3564,$A$2:$A$3564,"="&amp;F2691)=0,IF(SUMIFS($B$2:$B$3564,$A$2:$A$3564,"="&amp;G2691)=0,SUMIFS($B$2:$B$3564,$A$2:$A$3564,"="&amp;H2691),SUMIFS($B$2:$B$3564,$A$2:$A$3564,"="&amp;G2691)),SUMIFS($B$2:$B$3564,$A$2:$A$3564,"="&amp;F2691)),SUMIFS($B$2:$B$3564,$A$2:$A$3564,"="&amp;E2691))</f>
        <v>19.71</v>
      </c>
      <c r="K2691" s="2">
        <f>SUMIFS($J$2:$J$3564,$A$2:$A$3564,"&gt;"&amp;E2691,$A$2:$A$3564,"&lt;="&amp;A2691)</f>
        <v>0</v>
      </c>
      <c r="L2691" s="2">
        <f t="shared" si="333"/>
        <v>0</v>
      </c>
      <c r="M2691" s="2">
        <f t="shared" si="334"/>
        <v>1</v>
      </c>
      <c r="N2691">
        <f t="shared" si="335"/>
        <v>0.30395160178965963</v>
      </c>
    </row>
    <row r="2692" spans="1:14" x14ac:dyDescent="0.3">
      <c r="A2692" s="1">
        <v>42604</v>
      </c>
      <c r="B2692">
        <v>20.420000000000002</v>
      </c>
      <c r="D2692">
        <f t="shared" si="336"/>
        <v>1</v>
      </c>
      <c r="E2692" s="1">
        <f t="shared" si="329"/>
        <v>42597</v>
      </c>
      <c r="F2692" s="1">
        <f t="shared" si="330"/>
        <v>42596</v>
      </c>
      <c r="G2692" s="1">
        <f t="shared" si="331"/>
        <v>42595</v>
      </c>
      <c r="H2692" s="1">
        <f t="shared" si="332"/>
        <v>42594</v>
      </c>
      <c r="I2692" s="2">
        <f>IF(SUMIFS($B$2:$B$3564,$A$2:$A$3564,"="&amp;E2692)=0,IF(SUMIFS($B$2:$B$3564,$A$2:$A$3564,"="&amp;F2692)=0,IF(SUMIFS($B$2:$B$3564,$A$2:$A$3564,"="&amp;G2692)=0,SUMIFS($B$2:$B$3564,$A$2:$A$3564,"="&amp;H2692),SUMIFS($B$2:$B$3564,$A$2:$A$3564,"="&amp;G2692)),SUMIFS($B$2:$B$3564,$A$2:$A$3564,"="&amp;F2692)),SUMIFS($B$2:$B$3564,$A$2:$A$3564,"="&amp;E2692))</f>
        <v>19.98</v>
      </c>
      <c r="K2692" s="2">
        <f>SUMIFS($J$2:$J$3564,$A$2:$A$3564,"&gt;"&amp;E2692,$A$2:$A$3564,"&lt;="&amp;A2692)</f>
        <v>0</v>
      </c>
      <c r="L2692" s="2">
        <f t="shared" si="333"/>
        <v>0</v>
      </c>
      <c r="M2692" s="2">
        <f t="shared" si="334"/>
        <v>1</v>
      </c>
      <c r="N2692">
        <f t="shared" si="335"/>
        <v>2.1783039516112201</v>
      </c>
    </row>
    <row r="2693" spans="1:14" x14ac:dyDescent="0.3">
      <c r="A2693" s="1">
        <v>42605</v>
      </c>
      <c r="B2693">
        <v>20.73</v>
      </c>
      <c r="D2693">
        <f t="shared" si="336"/>
        <v>2</v>
      </c>
      <c r="E2693" s="1">
        <f t="shared" si="329"/>
        <v>42598</v>
      </c>
      <c r="F2693" s="1">
        <f t="shared" si="330"/>
        <v>42597</v>
      </c>
      <c r="G2693" s="1">
        <f t="shared" si="331"/>
        <v>42596</v>
      </c>
      <c r="H2693" s="1">
        <f t="shared" si="332"/>
        <v>42595</v>
      </c>
      <c r="I2693" s="2">
        <f>IF(SUMIFS($B$2:$B$3564,$A$2:$A$3564,"="&amp;E2693)=0,IF(SUMIFS($B$2:$B$3564,$A$2:$A$3564,"="&amp;F2693)=0,IF(SUMIFS($B$2:$B$3564,$A$2:$A$3564,"="&amp;G2693)=0,SUMIFS($B$2:$B$3564,$A$2:$A$3564,"="&amp;H2693),SUMIFS($B$2:$B$3564,$A$2:$A$3564,"="&amp;G2693)),SUMIFS($B$2:$B$3564,$A$2:$A$3564,"="&amp;F2693)),SUMIFS($B$2:$B$3564,$A$2:$A$3564,"="&amp;E2693))</f>
        <v>20.260000000000002</v>
      </c>
      <c r="K2693" s="2">
        <f>SUMIFS($J$2:$J$3564,$A$2:$A$3564,"&gt;"&amp;E2693,$A$2:$A$3564,"&lt;="&amp;A2693)</f>
        <v>0</v>
      </c>
      <c r="L2693" s="2">
        <f t="shared" si="333"/>
        <v>0</v>
      </c>
      <c r="M2693" s="2">
        <f t="shared" si="334"/>
        <v>1</v>
      </c>
      <c r="N2693">
        <f t="shared" si="335"/>
        <v>2.2933427627150786</v>
      </c>
    </row>
    <row r="2694" spans="1:14" x14ac:dyDescent="0.3">
      <c r="A2694" s="1">
        <v>42606</v>
      </c>
      <c r="B2694">
        <v>20.22</v>
      </c>
      <c r="D2694">
        <f t="shared" si="336"/>
        <v>3</v>
      </c>
      <c r="E2694" s="1">
        <f t="shared" si="329"/>
        <v>42599</v>
      </c>
      <c r="F2694" s="1">
        <f t="shared" si="330"/>
        <v>42598</v>
      </c>
      <c r="G2694" s="1">
        <f t="shared" si="331"/>
        <v>42597</v>
      </c>
      <c r="H2694" s="1">
        <f t="shared" si="332"/>
        <v>42596</v>
      </c>
      <c r="I2694" s="2">
        <f>IF(SUMIFS($B$2:$B$3564,$A$2:$A$3564,"="&amp;E2694)=0,IF(SUMIFS($B$2:$B$3564,$A$2:$A$3564,"="&amp;F2694)=0,IF(SUMIFS($B$2:$B$3564,$A$2:$A$3564,"="&amp;G2694)=0,SUMIFS($B$2:$B$3564,$A$2:$A$3564,"="&amp;H2694),SUMIFS($B$2:$B$3564,$A$2:$A$3564,"="&amp;G2694)),SUMIFS($B$2:$B$3564,$A$2:$A$3564,"="&amp;F2694)),SUMIFS($B$2:$B$3564,$A$2:$A$3564,"="&amp;E2694))</f>
        <v>19.72</v>
      </c>
      <c r="K2694" s="2">
        <f>SUMIFS($J$2:$J$3564,$A$2:$A$3564,"&gt;"&amp;E2694,$A$2:$A$3564,"&lt;="&amp;A2694)</f>
        <v>0</v>
      </c>
      <c r="L2694" s="2">
        <f t="shared" si="333"/>
        <v>0</v>
      </c>
      <c r="M2694" s="2">
        <f t="shared" si="334"/>
        <v>1</v>
      </c>
      <c r="N2694">
        <f t="shared" si="335"/>
        <v>2.5038864417835978</v>
      </c>
    </row>
    <row r="2695" spans="1:14" x14ac:dyDescent="0.3">
      <c r="A2695" s="1">
        <v>42607</v>
      </c>
      <c r="B2695">
        <v>20.55</v>
      </c>
      <c r="D2695">
        <f t="shared" si="336"/>
        <v>4</v>
      </c>
      <c r="E2695" s="1">
        <f t="shared" si="329"/>
        <v>42600</v>
      </c>
      <c r="F2695" s="1">
        <f t="shared" si="330"/>
        <v>42599</v>
      </c>
      <c r="G2695" s="1">
        <f t="shared" si="331"/>
        <v>42598</v>
      </c>
      <c r="H2695" s="1">
        <f t="shared" si="332"/>
        <v>42597</v>
      </c>
      <c r="I2695" s="2">
        <f>IF(SUMIFS($B$2:$B$3564,$A$2:$A$3564,"="&amp;E2695)=0,IF(SUMIFS($B$2:$B$3564,$A$2:$A$3564,"="&amp;F2695)=0,IF(SUMIFS($B$2:$B$3564,$A$2:$A$3564,"="&amp;G2695)=0,SUMIFS($B$2:$B$3564,$A$2:$A$3564,"="&amp;H2695),SUMIFS($B$2:$B$3564,$A$2:$A$3564,"="&amp;G2695)),SUMIFS($B$2:$B$3564,$A$2:$A$3564,"="&amp;F2695)),SUMIFS($B$2:$B$3564,$A$2:$A$3564,"="&amp;E2695))</f>
        <v>19.98</v>
      </c>
      <c r="K2695" s="2">
        <f>SUMIFS($J$2:$J$3564,$A$2:$A$3564,"&gt;"&amp;E2695,$A$2:$A$3564,"&lt;="&amp;A2695)</f>
        <v>0</v>
      </c>
      <c r="L2695" s="2">
        <f t="shared" si="333"/>
        <v>0</v>
      </c>
      <c r="M2695" s="2">
        <f t="shared" si="334"/>
        <v>1</v>
      </c>
      <c r="N2695">
        <f t="shared" si="335"/>
        <v>2.8129167721836228</v>
      </c>
    </row>
    <row r="2696" spans="1:14" x14ac:dyDescent="0.3">
      <c r="A2696" s="1">
        <v>42608</v>
      </c>
      <c r="B2696">
        <v>20.61</v>
      </c>
      <c r="D2696">
        <f t="shared" si="336"/>
        <v>5</v>
      </c>
      <c r="E2696" s="1">
        <f t="shared" ref="E2696:E2759" si="337">A2696-7</f>
        <v>42601</v>
      </c>
      <c r="F2696" s="1">
        <f t="shared" si="330"/>
        <v>42600</v>
      </c>
      <c r="G2696" s="1">
        <f t="shared" si="331"/>
        <v>42599</v>
      </c>
      <c r="H2696" s="1">
        <f t="shared" si="332"/>
        <v>42598</v>
      </c>
      <c r="I2696" s="2">
        <f>IF(SUMIFS($B$2:$B$3564,$A$2:$A$3564,"="&amp;E2696)=0,IF(SUMIFS($B$2:$B$3564,$A$2:$A$3564,"="&amp;F2696)=0,IF(SUMIFS($B$2:$B$3564,$A$2:$A$3564,"="&amp;G2696)=0,SUMIFS($B$2:$B$3564,$A$2:$A$3564,"="&amp;H2696),SUMIFS($B$2:$B$3564,$A$2:$A$3564,"="&amp;G2696)),SUMIFS($B$2:$B$3564,$A$2:$A$3564,"="&amp;F2696)),SUMIFS($B$2:$B$3564,$A$2:$A$3564,"="&amp;E2696))</f>
        <v>19.77</v>
      </c>
      <c r="K2696" s="2">
        <f>SUMIFS($J$2:$J$3564,$A$2:$A$3564,"&gt;"&amp;E2696,$A$2:$A$3564,"&lt;="&amp;A2696)</f>
        <v>0</v>
      </c>
      <c r="L2696" s="2">
        <f t="shared" si="333"/>
        <v>0</v>
      </c>
      <c r="M2696" s="2">
        <f t="shared" si="334"/>
        <v>1</v>
      </c>
      <c r="N2696">
        <f t="shared" si="335"/>
        <v>4.1610757719842075</v>
      </c>
    </row>
    <row r="2697" spans="1:14" x14ac:dyDescent="0.3">
      <c r="A2697" s="1">
        <v>42611</v>
      </c>
      <c r="B2697">
        <v>20.67</v>
      </c>
      <c r="D2697">
        <f t="shared" si="336"/>
        <v>1</v>
      </c>
      <c r="E2697" s="1">
        <f t="shared" si="337"/>
        <v>42604</v>
      </c>
      <c r="F2697" s="1">
        <f t="shared" ref="F2697:F2760" si="338">E2697-1</f>
        <v>42603</v>
      </c>
      <c r="G2697" s="1">
        <f t="shared" ref="G2697:G2760" si="339">E2697-2</f>
        <v>42602</v>
      </c>
      <c r="H2697" s="1">
        <f t="shared" ref="H2697:H2760" si="340">E2697-3</f>
        <v>42601</v>
      </c>
      <c r="I2697" s="2">
        <f>IF(SUMIFS($B$2:$B$3564,$A$2:$A$3564,"="&amp;E2697)=0,IF(SUMIFS($B$2:$B$3564,$A$2:$A$3564,"="&amp;F2697)=0,IF(SUMIFS($B$2:$B$3564,$A$2:$A$3564,"="&amp;G2697)=0,SUMIFS($B$2:$B$3564,$A$2:$A$3564,"="&amp;H2697),SUMIFS($B$2:$B$3564,$A$2:$A$3564,"="&amp;G2697)),SUMIFS($B$2:$B$3564,$A$2:$A$3564,"="&amp;F2697)),SUMIFS($B$2:$B$3564,$A$2:$A$3564,"="&amp;E2697))</f>
        <v>20.420000000000002</v>
      </c>
      <c r="K2697" s="2">
        <f>SUMIFS($J$2:$J$3564,$A$2:$A$3564,"&gt;"&amp;E2697,$A$2:$A$3564,"&lt;="&amp;A2697)</f>
        <v>0</v>
      </c>
      <c r="L2697" s="2">
        <f t="shared" si="333"/>
        <v>0</v>
      </c>
      <c r="M2697" s="2">
        <f t="shared" si="334"/>
        <v>1</v>
      </c>
      <c r="N2697">
        <f t="shared" si="335"/>
        <v>1.2168560957157417</v>
      </c>
    </row>
    <row r="2698" spans="1:14" x14ac:dyDescent="0.3">
      <c r="A2698" s="1">
        <v>42612</v>
      </c>
      <c r="B2698">
        <v>20.52</v>
      </c>
      <c r="D2698">
        <f t="shared" si="336"/>
        <v>2</v>
      </c>
      <c r="E2698" s="1">
        <f t="shared" si="337"/>
        <v>42605</v>
      </c>
      <c r="F2698" s="1">
        <f t="shared" si="338"/>
        <v>42604</v>
      </c>
      <c r="G2698" s="1">
        <f t="shared" si="339"/>
        <v>42603</v>
      </c>
      <c r="H2698" s="1">
        <f t="shared" si="340"/>
        <v>42602</v>
      </c>
      <c r="I2698" s="2">
        <f>IF(SUMIFS($B$2:$B$3564,$A$2:$A$3564,"="&amp;E2698)=0,IF(SUMIFS($B$2:$B$3564,$A$2:$A$3564,"="&amp;F2698)=0,IF(SUMIFS($B$2:$B$3564,$A$2:$A$3564,"="&amp;G2698)=0,SUMIFS($B$2:$B$3564,$A$2:$A$3564,"="&amp;H2698),SUMIFS($B$2:$B$3564,$A$2:$A$3564,"="&amp;G2698)),SUMIFS($B$2:$B$3564,$A$2:$A$3564,"="&amp;F2698)),SUMIFS($B$2:$B$3564,$A$2:$A$3564,"="&amp;E2698))</f>
        <v>20.73</v>
      </c>
      <c r="K2698" s="2">
        <f>SUMIFS($J$2:$J$3564,$A$2:$A$3564,"&gt;"&amp;E2698,$A$2:$A$3564,"&lt;="&amp;A2698)</f>
        <v>0</v>
      </c>
      <c r="L2698" s="2">
        <f t="shared" ref="L2698:L2761" si="341">IF(K2698&lt;&gt;0,LOOKUP(K2698,C2692:C2698,B2692:B2698),0)</f>
        <v>0</v>
      </c>
      <c r="M2698" s="2">
        <f t="shared" ref="M2698:M2761" si="342">IF(K2698&lt;&gt;0,L2698/K2698,1)</f>
        <v>1</v>
      </c>
      <c r="N2698">
        <f t="shared" ref="N2698:N2761" si="343">LN(B2698*M2698/I2698)*100</f>
        <v>-1.0181906145119526</v>
      </c>
    </row>
    <row r="2699" spans="1:14" x14ac:dyDescent="0.3">
      <c r="A2699" s="1">
        <v>42613</v>
      </c>
      <c r="B2699">
        <v>20.059999999999999</v>
      </c>
      <c r="D2699">
        <f t="shared" si="336"/>
        <v>3</v>
      </c>
      <c r="E2699" s="1">
        <f t="shared" si="337"/>
        <v>42606</v>
      </c>
      <c r="F2699" s="1">
        <f t="shared" si="338"/>
        <v>42605</v>
      </c>
      <c r="G2699" s="1">
        <f t="shared" si="339"/>
        <v>42604</v>
      </c>
      <c r="H2699" s="1">
        <f t="shared" si="340"/>
        <v>42603</v>
      </c>
      <c r="I2699" s="2">
        <f>IF(SUMIFS($B$2:$B$3564,$A$2:$A$3564,"="&amp;E2699)=0,IF(SUMIFS($B$2:$B$3564,$A$2:$A$3564,"="&amp;F2699)=0,IF(SUMIFS($B$2:$B$3564,$A$2:$A$3564,"="&amp;G2699)=0,SUMIFS($B$2:$B$3564,$A$2:$A$3564,"="&amp;H2699),SUMIFS($B$2:$B$3564,$A$2:$A$3564,"="&amp;G2699)),SUMIFS($B$2:$B$3564,$A$2:$A$3564,"="&amp;F2699)),SUMIFS($B$2:$B$3564,$A$2:$A$3564,"="&amp;E2699))</f>
        <v>20.22</v>
      </c>
      <c r="K2699" s="2">
        <f>SUMIFS($J$2:$J$3564,$A$2:$A$3564,"&gt;"&amp;E2699,$A$2:$A$3564,"&lt;="&amp;A2699)</f>
        <v>0</v>
      </c>
      <c r="L2699" s="2">
        <f t="shared" si="341"/>
        <v>0</v>
      </c>
      <c r="M2699" s="2">
        <f t="shared" si="342"/>
        <v>1</v>
      </c>
      <c r="N2699">
        <f t="shared" si="343"/>
        <v>-0.79444310585358624</v>
      </c>
    </row>
    <row r="2700" spans="1:14" x14ac:dyDescent="0.3">
      <c r="A2700" s="1">
        <v>42614</v>
      </c>
      <c r="B2700">
        <v>19.59</v>
      </c>
      <c r="D2700">
        <f t="shared" si="336"/>
        <v>4</v>
      </c>
      <c r="E2700" s="1">
        <f t="shared" si="337"/>
        <v>42607</v>
      </c>
      <c r="F2700" s="1">
        <f t="shared" si="338"/>
        <v>42606</v>
      </c>
      <c r="G2700" s="1">
        <f t="shared" si="339"/>
        <v>42605</v>
      </c>
      <c r="H2700" s="1">
        <f t="shared" si="340"/>
        <v>42604</v>
      </c>
      <c r="I2700" s="2">
        <f>IF(SUMIFS($B$2:$B$3564,$A$2:$A$3564,"="&amp;E2700)=0,IF(SUMIFS($B$2:$B$3564,$A$2:$A$3564,"="&amp;F2700)=0,IF(SUMIFS($B$2:$B$3564,$A$2:$A$3564,"="&amp;G2700)=0,SUMIFS($B$2:$B$3564,$A$2:$A$3564,"="&amp;H2700),SUMIFS($B$2:$B$3564,$A$2:$A$3564,"="&amp;G2700)),SUMIFS($B$2:$B$3564,$A$2:$A$3564,"="&amp;F2700)),SUMIFS($B$2:$B$3564,$A$2:$A$3564,"="&amp;E2700))</f>
        <v>20.55</v>
      </c>
      <c r="K2700" s="2">
        <f>SUMIFS($J$2:$J$3564,$A$2:$A$3564,"&gt;"&amp;E2700,$A$2:$A$3564,"&lt;="&amp;A2700)</f>
        <v>0</v>
      </c>
      <c r="L2700" s="2">
        <f t="shared" si="341"/>
        <v>0</v>
      </c>
      <c r="M2700" s="2">
        <f t="shared" si="342"/>
        <v>1</v>
      </c>
      <c r="N2700">
        <f t="shared" si="343"/>
        <v>-4.7841708985794265</v>
      </c>
    </row>
    <row r="2701" spans="1:14" x14ac:dyDescent="0.3">
      <c r="A2701" s="1">
        <v>42615</v>
      </c>
      <c r="B2701">
        <v>20.18</v>
      </c>
      <c r="D2701">
        <f t="shared" si="336"/>
        <v>5</v>
      </c>
      <c r="E2701" s="1">
        <f t="shared" si="337"/>
        <v>42608</v>
      </c>
      <c r="F2701" s="1">
        <f t="shared" si="338"/>
        <v>42607</v>
      </c>
      <c r="G2701" s="1">
        <f t="shared" si="339"/>
        <v>42606</v>
      </c>
      <c r="H2701" s="1">
        <f t="shared" si="340"/>
        <v>42605</v>
      </c>
      <c r="I2701" s="2">
        <f>IF(SUMIFS($B$2:$B$3564,$A$2:$A$3564,"="&amp;E2701)=0,IF(SUMIFS($B$2:$B$3564,$A$2:$A$3564,"="&amp;F2701)=0,IF(SUMIFS($B$2:$B$3564,$A$2:$A$3564,"="&amp;G2701)=0,SUMIFS($B$2:$B$3564,$A$2:$A$3564,"="&amp;H2701),SUMIFS($B$2:$B$3564,$A$2:$A$3564,"="&amp;G2701)),SUMIFS($B$2:$B$3564,$A$2:$A$3564,"="&amp;F2701)),SUMIFS($B$2:$B$3564,$A$2:$A$3564,"="&amp;E2701))</f>
        <v>20.61</v>
      </c>
      <c r="K2701" s="2">
        <f>SUMIFS($J$2:$J$3564,$A$2:$A$3564,"&gt;"&amp;E2701,$A$2:$A$3564,"&lt;="&amp;A2701)</f>
        <v>0</v>
      </c>
      <c r="L2701" s="2">
        <f t="shared" si="341"/>
        <v>0</v>
      </c>
      <c r="M2701" s="2">
        <f t="shared" si="342"/>
        <v>1</v>
      </c>
      <c r="N2701">
        <f t="shared" si="343"/>
        <v>-2.108437997690475</v>
      </c>
    </row>
    <row r="2702" spans="1:14" x14ac:dyDescent="0.3">
      <c r="A2702" s="1">
        <v>42619</v>
      </c>
      <c r="B2702">
        <v>20.22</v>
      </c>
      <c r="D2702">
        <f t="shared" si="336"/>
        <v>2</v>
      </c>
      <c r="E2702" s="1">
        <f t="shared" si="337"/>
        <v>42612</v>
      </c>
      <c r="F2702" s="1">
        <f t="shared" si="338"/>
        <v>42611</v>
      </c>
      <c r="G2702" s="1">
        <f t="shared" si="339"/>
        <v>42610</v>
      </c>
      <c r="H2702" s="1">
        <f t="shared" si="340"/>
        <v>42609</v>
      </c>
      <c r="I2702" s="2">
        <f>IF(SUMIFS($B$2:$B$3564,$A$2:$A$3564,"="&amp;E2702)=0,IF(SUMIFS($B$2:$B$3564,$A$2:$A$3564,"="&amp;F2702)=0,IF(SUMIFS($B$2:$B$3564,$A$2:$A$3564,"="&amp;G2702)=0,SUMIFS($B$2:$B$3564,$A$2:$A$3564,"="&amp;H2702),SUMIFS($B$2:$B$3564,$A$2:$A$3564,"="&amp;G2702)),SUMIFS($B$2:$B$3564,$A$2:$A$3564,"="&amp;F2702)),SUMIFS($B$2:$B$3564,$A$2:$A$3564,"="&amp;E2702))</f>
        <v>20.52</v>
      </c>
      <c r="K2702" s="2">
        <f>SUMIFS($J$2:$J$3564,$A$2:$A$3564,"&gt;"&amp;E2702,$A$2:$A$3564,"&lt;="&amp;A2702)</f>
        <v>0</v>
      </c>
      <c r="L2702" s="2">
        <f t="shared" si="341"/>
        <v>0</v>
      </c>
      <c r="M2702" s="2">
        <f t="shared" si="342"/>
        <v>1</v>
      </c>
      <c r="N2702">
        <f t="shared" si="343"/>
        <v>-1.4727806710243512</v>
      </c>
    </row>
    <row r="2703" spans="1:14" x14ac:dyDescent="0.3">
      <c r="A2703" s="1">
        <v>42620</v>
      </c>
      <c r="B2703">
        <v>20.29</v>
      </c>
      <c r="D2703">
        <f t="shared" si="336"/>
        <v>3</v>
      </c>
      <c r="E2703" s="1">
        <f t="shared" si="337"/>
        <v>42613</v>
      </c>
      <c r="F2703" s="1">
        <f t="shared" si="338"/>
        <v>42612</v>
      </c>
      <c r="G2703" s="1">
        <f t="shared" si="339"/>
        <v>42611</v>
      </c>
      <c r="H2703" s="1">
        <f t="shared" si="340"/>
        <v>42610</v>
      </c>
      <c r="I2703" s="2">
        <f>IF(SUMIFS($B$2:$B$3564,$A$2:$A$3564,"="&amp;E2703)=0,IF(SUMIFS($B$2:$B$3564,$A$2:$A$3564,"="&amp;F2703)=0,IF(SUMIFS($B$2:$B$3564,$A$2:$A$3564,"="&amp;G2703)=0,SUMIFS($B$2:$B$3564,$A$2:$A$3564,"="&amp;H2703),SUMIFS($B$2:$B$3564,$A$2:$A$3564,"="&amp;G2703)),SUMIFS($B$2:$B$3564,$A$2:$A$3564,"="&amp;F2703)),SUMIFS($B$2:$B$3564,$A$2:$A$3564,"="&amp;E2703))</f>
        <v>20.059999999999999</v>
      </c>
      <c r="K2703" s="2">
        <f>SUMIFS($J$2:$J$3564,$A$2:$A$3564,"&gt;"&amp;E2703,$A$2:$A$3564,"&lt;="&amp;A2703)</f>
        <v>0</v>
      </c>
      <c r="L2703" s="2">
        <f t="shared" si="341"/>
        <v>0</v>
      </c>
      <c r="M2703" s="2">
        <f t="shared" si="342"/>
        <v>1</v>
      </c>
      <c r="N2703">
        <f t="shared" si="343"/>
        <v>1.1400371303933963</v>
      </c>
    </row>
    <row r="2704" spans="1:14" x14ac:dyDescent="0.3">
      <c r="A2704" s="1">
        <v>42621</v>
      </c>
      <c r="B2704">
        <v>20.22</v>
      </c>
      <c r="D2704">
        <f t="shared" si="336"/>
        <v>4</v>
      </c>
      <c r="E2704" s="1">
        <f t="shared" si="337"/>
        <v>42614</v>
      </c>
      <c r="F2704" s="1">
        <f t="shared" si="338"/>
        <v>42613</v>
      </c>
      <c r="G2704" s="1">
        <f t="shared" si="339"/>
        <v>42612</v>
      </c>
      <c r="H2704" s="1">
        <f t="shared" si="340"/>
        <v>42611</v>
      </c>
      <c r="I2704" s="2">
        <f>IF(SUMIFS($B$2:$B$3564,$A$2:$A$3564,"="&amp;E2704)=0,IF(SUMIFS($B$2:$B$3564,$A$2:$A$3564,"="&amp;F2704)=0,IF(SUMIFS($B$2:$B$3564,$A$2:$A$3564,"="&amp;G2704)=0,SUMIFS($B$2:$B$3564,$A$2:$A$3564,"="&amp;H2704),SUMIFS($B$2:$B$3564,$A$2:$A$3564,"="&amp;G2704)),SUMIFS($B$2:$B$3564,$A$2:$A$3564,"="&amp;F2704)),SUMIFS($B$2:$B$3564,$A$2:$A$3564,"="&amp;E2704))</f>
        <v>19.59</v>
      </c>
      <c r="K2704" s="2">
        <f>SUMIFS($J$2:$J$3564,$A$2:$A$3564,"&gt;"&amp;E2704,$A$2:$A$3564,"&lt;="&amp;A2704)</f>
        <v>0</v>
      </c>
      <c r="L2704" s="2">
        <f t="shared" si="341"/>
        <v>0</v>
      </c>
      <c r="M2704" s="2">
        <f t="shared" si="342"/>
        <v>1</v>
      </c>
      <c r="N2704">
        <f t="shared" si="343"/>
        <v>3.1652981635876021</v>
      </c>
    </row>
    <row r="2705" spans="1:14" x14ac:dyDescent="0.3">
      <c r="A2705" s="1">
        <v>42622</v>
      </c>
      <c r="B2705">
        <v>19.989999999999998</v>
      </c>
      <c r="C2705">
        <v>20.69</v>
      </c>
      <c r="D2705">
        <f t="shared" si="336"/>
        <v>5</v>
      </c>
      <c r="E2705" s="1">
        <f t="shared" si="337"/>
        <v>42615</v>
      </c>
      <c r="F2705" s="1">
        <f t="shared" si="338"/>
        <v>42614</v>
      </c>
      <c r="G2705" s="1">
        <f t="shared" si="339"/>
        <v>42613</v>
      </c>
      <c r="H2705" s="1">
        <f t="shared" si="340"/>
        <v>42612</v>
      </c>
      <c r="I2705" s="2">
        <f>IF(SUMIFS($B$2:$B$3564,$A$2:$A$3564,"="&amp;E2705)=0,IF(SUMIFS($B$2:$B$3564,$A$2:$A$3564,"="&amp;F2705)=0,IF(SUMIFS($B$2:$B$3564,$A$2:$A$3564,"="&amp;G2705)=0,SUMIFS($B$2:$B$3564,$A$2:$A$3564,"="&amp;H2705),SUMIFS($B$2:$B$3564,$A$2:$A$3564,"="&amp;G2705)),SUMIFS($B$2:$B$3564,$A$2:$A$3564,"="&amp;F2705)),SUMIFS($B$2:$B$3564,$A$2:$A$3564,"="&amp;E2705))</f>
        <v>20.18</v>
      </c>
      <c r="K2705" s="2">
        <f>SUMIFS($J$2:$J$3564,$A$2:$A$3564,"&gt;"&amp;E2705,$A$2:$A$3564,"&lt;="&amp;A2705)</f>
        <v>0</v>
      </c>
      <c r="L2705" s="2">
        <f t="shared" si="341"/>
        <v>0</v>
      </c>
      <c r="M2705" s="2">
        <f t="shared" si="342"/>
        <v>1</v>
      </c>
      <c r="N2705">
        <f t="shared" si="343"/>
        <v>-0.94598664131542343</v>
      </c>
    </row>
    <row r="2706" spans="1:14" x14ac:dyDescent="0.3">
      <c r="A2706" s="1">
        <v>42625</v>
      </c>
      <c r="B2706">
        <v>20.85</v>
      </c>
      <c r="D2706">
        <f t="shared" si="336"/>
        <v>1</v>
      </c>
      <c r="E2706" s="1">
        <f t="shared" si="337"/>
        <v>42618</v>
      </c>
      <c r="F2706" s="1">
        <f t="shared" si="338"/>
        <v>42617</v>
      </c>
      <c r="G2706" s="1">
        <f t="shared" si="339"/>
        <v>42616</v>
      </c>
      <c r="H2706" s="1">
        <f t="shared" si="340"/>
        <v>42615</v>
      </c>
      <c r="I2706" s="2">
        <f>IF(SUMIFS($B$2:$B$3564,$A$2:$A$3564,"="&amp;E2706)=0,IF(SUMIFS($B$2:$B$3564,$A$2:$A$3564,"="&amp;F2706)=0,IF(SUMIFS($B$2:$B$3564,$A$2:$A$3564,"="&amp;G2706)=0,SUMIFS($B$2:$B$3564,$A$2:$A$3564,"="&amp;H2706),SUMIFS($B$2:$B$3564,$A$2:$A$3564,"="&amp;G2706)),SUMIFS($B$2:$B$3564,$A$2:$A$3564,"="&amp;F2706)),SUMIFS($B$2:$B$3564,$A$2:$A$3564,"="&amp;E2706))</f>
        <v>20.18</v>
      </c>
      <c r="J2706">
        <v>20.69</v>
      </c>
      <c r="K2706" s="2">
        <f>SUMIFS($J$2:$J$3564,$A$2:$A$3564,"&gt;"&amp;E2706,$A$2:$A$3564,"&lt;="&amp;A2706)</f>
        <v>20.69</v>
      </c>
      <c r="L2706" s="2">
        <f t="shared" si="341"/>
        <v>19.989999999999998</v>
      </c>
      <c r="M2706" s="2">
        <f t="shared" si="342"/>
        <v>0.96616723054615739</v>
      </c>
      <c r="N2706">
        <f t="shared" si="343"/>
        <v>-0.17564099257955798</v>
      </c>
    </row>
    <row r="2707" spans="1:14" x14ac:dyDescent="0.3">
      <c r="A2707" s="1">
        <v>42626</v>
      </c>
      <c r="B2707">
        <v>20.96</v>
      </c>
      <c r="D2707">
        <f t="shared" si="336"/>
        <v>2</v>
      </c>
      <c r="E2707" s="1">
        <f t="shared" si="337"/>
        <v>42619</v>
      </c>
      <c r="F2707" s="1">
        <f t="shared" si="338"/>
        <v>42618</v>
      </c>
      <c r="G2707" s="1">
        <f t="shared" si="339"/>
        <v>42617</v>
      </c>
      <c r="H2707" s="1">
        <f t="shared" si="340"/>
        <v>42616</v>
      </c>
      <c r="I2707" s="2">
        <f>IF(SUMIFS($B$2:$B$3564,$A$2:$A$3564,"="&amp;E2707)=0,IF(SUMIFS($B$2:$B$3564,$A$2:$A$3564,"="&amp;F2707)=0,IF(SUMIFS($B$2:$B$3564,$A$2:$A$3564,"="&amp;G2707)=0,SUMIFS($B$2:$B$3564,$A$2:$A$3564,"="&amp;H2707),SUMIFS($B$2:$B$3564,$A$2:$A$3564,"="&amp;G2707)),SUMIFS($B$2:$B$3564,$A$2:$A$3564,"="&amp;F2707)),SUMIFS($B$2:$B$3564,$A$2:$A$3564,"="&amp;E2707))</f>
        <v>20.22</v>
      </c>
      <c r="K2707" s="2">
        <f>SUMIFS($J$2:$J$3564,$A$2:$A$3564,"&gt;"&amp;E2707,$A$2:$A$3564,"&lt;="&amp;A2707)</f>
        <v>20.69</v>
      </c>
      <c r="L2707" s="2">
        <f t="shared" si="341"/>
        <v>19.989999999999998</v>
      </c>
      <c r="M2707" s="2">
        <f t="shared" si="342"/>
        <v>0.96616723054615739</v>
      </c>
      <c r="N2707">
        <f t="shared" si="343"/>
        <v>0.15253026153730903</v>
      </c>
    </row>
    <row r="2708" spans="1:14" x14ac:dyDescent="0.3">
      <c r="A2708" s="1">
        <v>42627</v>
      </c>
      <c r="B2708">
        <v>20.73</v>
      </c>
      <c r="D2708">
        <f t="shared" si="336"/>
        <v>3</v>
      </c>
      <c r="E2708" s="1">
        <f t="shared" si="337"/>
        <v>42620</v>
      </c>
      <c r="F2708" s="1">
        <f t="shared" si="338"/>
        <v>42619</v>
      </c>
      <c r="G2708" s="1">
        <f t="shared" si="339"/>
        <v>42618</v>
      </c>
      <c r="H2708" s="1">
        <f t="shared" si="340"/>
        <v>42617</v>
      </c>
      <c r="I2708" s="2">
        <f>IF(SUMIFS($B$2:$B$3564,$A$2:$A$3564,"="&amp;E2708)=0,IF(SUMIFS($B$2:$B$3564,$A$2:$A$3564,"="&amp;F2708)=0,IF(SUMIFS($B$2:$B$3564,$A$2:$A$3564,"="&amp;G2708)=0,SUMIFS($B$2:$B$3564,$A$2:$A$3564,"="&amp;H2708),SUMIFS($B$2:$B$3564,$A$2:$A$3564,"="&amp;G2708)),SUMIFS($B$2:$B$3564,$A$2:$A$3564,"="&amp;F2708)),SUMIFS($B$2:$B$3564,$A$2:$A$3564,"="&amp;E2708))</f>
        <v>20.29</v>
      </c>
      <c r="K2708" s="2">
        <f>SUMIFS($J$2:$J$3564,$A$2:$A$3564,"&gt;"&amp;E2708,$A$2:$A$3564,"&lt;="&amp;A2708)</f>
        <v>20.69</v>
      </c>
      <c r="L2708" s="2">
        <f t="shared" si="341"/>
        <v>19.989999999999998</v>
      </c>
      <c r="M2708" s="2">
        <f t="shared" si="342"/>
        <v>0.96616723054615739</v>
      </c>
      <c r="N2708">
        <f t="shared" si="343"/>
        <v>-1.2964570635178141</v>
      </c>
    </row>
    <row r="2709" spans="1:14" x14ac:dyDescent="0.3">
      <c r="A2709" s="1">
        <v>42628</v>
      </c>
      <c r="B2709">
        <v>21.16</v>
      </c>
      <c r="D2709">
        <f t="shared" si="336"/>
        <v>4</v>
      </c>
      <c r="E2709" s="1">
        <f t="shared" si="337"/>
        <v>42621</v>
      </c>
      <c r="F2709" s="1">
        <f t="shared" si="338"/>
        <v>42620</v>
      </c>
      <c r="G2709" s="1">
        <f t="shared" si="339"/>
        <v>42619</v>
      </c>
      <c r="H2709" s="1">
        <f t="shared" si="340"/>
        <v>42618</v>
      </c>
      <c r="I2709" s="2">
        <f>IF(SUMIFS($B$2:$B$3564,$A$2:$A$3564,"="&amp;E2709)=0,IF(SUMIFS($B$2:$B$3564,$A$2:$A$3564,"="&amp;F2709)=0,IF(SUMIFS($B$2:$B$3564,$A$2:$A$3564,"="&amp;G2709)=0,SUMIFS($B$2:$B$3564,$A$2:$A$3564,"="&amp;H2709),SUMIFS($B$2:$B$3564,$A$2:$A$3564,"="&amp;G2709)),SUMIFS($B$2:$B$3564,$A$2:$A$3564,"="&amp;F2709)),SUMIFS($B$2:$B$3564,$A$2:$A$3564,"="&amp;E2709))</f>
        <v>20.22</v>
      </c>
      <c r="K2709" s="2">
        <f>SUMIFS($J$2:$J$3564,$A$2:$A$3564,"&gt;"&amp;E2709,$A$2:$A$3564,"&lt;="&amp;A2709)</f>
        <v>20.69</v>
      </c>
      <c r="L2709" s="2">
        <f t="shared" si="341"/>
        <v>19.989999999999998</v>
      </c>
      <c r="M2709" s="2">
        <f t="shared" si="342"/>
        <v>0.96616723054615739</v>
      </c>
      <c r="N2709">
        <f t="shared" si="343"/>
        <v>1.1022050152630221</v>
      </c>
    </row>
    <row r="2710" spans="1:14" x14ac:dyDescent="0.3">
      <c r="A2710" s="1">
        <v>42629</v>
      </c>
      <c r="B2710">
        <v>22.47</v>
      </c>
      <c r="D2710">
        <f t="shared" si="336"/>
        <v>5</v>
      </c>
      <c r="E2710" s="1">
        <f t="shared" si="337"/>
        <v>42622</v>
      </c>
      <c r="F2710" s="1">
        <f t="shared" si="338"/>
        <v>42621</v>
      </c>
      <c r="G2710" s="1">
        <f t="shared" si="339"/>
        <v>42620</v>
      </c>
      <c r="H2710" s="1">
        <f t="shared" si="340"/>
        <v>42619</v>
      </c>
      <c r="I2710" s="2">
        <f>IF(SUMIFS($B$2:$B$3564,$A$2:$A$3564,"="&amp;E2710)=0,IF(SUMIFS($B$2:$B$3564,$A$2:$A$3564,"="&amp;F2710)=0,IF(SUMIFS($B$2:$B$3564,$A$2:$A$3564,"="&amp;G2710)=0,SUMIFS($B$2:$B$3564,$A$2:$A$3564,"="&amp;H2710),SUMIFS($B$2:$B$3564,$A$2:$A$3564,"="&amp;G2710)),SUMIFS($B$2:$B$3564,$A$2:$A$3564,"="&amp;F2710)),SUMIFS($B$2:$B$3564,$A$2:$A$3564,"="&amp;E2710))</f>
        <v>19.989999999999998</v>
      </c>
      <c r="K2710" s="2">
        <f>SUMIFS($J$2:$J$3564,$A$2:$A$3564,"&gt;"&amp;E2710,$A$2:$A$3564,"&lt;="&amp;A2710)</f>
        <v>20.69</v>
      </c>
      <c r="L2710" s="2">
        <f t="shared" si="341"/>
        <v>19.989999999999998</v>
      </c>
      <c r="M2710" s="2">
        <f t="shared" si="342"/>
        <v>0.96616723054615739</v>
      </c>
      <c r="N2710">
        <f t="shared" si="343"/>
        <v>8.2530594439785965</v>
      </c>
    </row>
    <row r="2711" spans="1:14" x14ac:dyDescent="0.3">
      <c r="A2711" s="1">
        <v>42632</v>
      </c>
      <c r="B2711">
        <v>22.75</v>
      </c>
      <c r="D2711">
        <f t="shared" si="336"/>
        <v>1</v>
      </c>
      <c r="E2711" s="1">
        <f t="shared" si="337"/>
        <v>42625</v>
      </c>
      <c r="F2711" s="1">
        <f t="shared" si="338"/>
        <v>42624</v>
      </c>
      <c r="G2711" s="1">
        <f t="shared" si="339"/>
        <v>42623</v>
      </c>
      <c r="H2711" s="1">
        <f t="shared" si="340"/>
        <v>42622</v>
      </c>
      <c r="I2711" s="2">
        <f>IF(SUMIFS($B$2:$B$3564,$A$2:$A$3564,"="&amp;E2711)=0,IF(SUMIFS($B$2:$B$3564,$A$2:$A$3564,"="&amp;F2711)=0,IF(SUMIFS($B$2:$B$3564,$A$2:$A$3564,"="&amp;G2711)=0,SUMIFS($B$2:$B$3564,$A$2:$A$3564,"="&amp;H2711),SUMIFS($B$2:$B$3564,$A$2:$A$3564,"="&amp;G2711)),SUMIFS($B$2:$B$3564,$A$2:$A$3564,"="&amp;F2711)),SUMIFS($B$2:$B$3564,$A$2:$A$3564,"="&amp;E2711))</f>
        <v>20.85</v>
      </c>
      <c r="K2711" s="2">
        <f>SUMIFS($J$2:$J$3564,$A$2:$A$3564,"&gt;"&amp;E2711,$A$2:$A$3564,"&lt;="&amp;A2711)</f>
        <v>0</v>
      </c>
      <c r="L2711" s="2">
        <f t="shared" si="341"/>
        <v>0</v>
      </c>
      <c r="M2711" s="2">
        <f t="shared" si="342"/>
        <v>1</v>
      </c>
      <c r="N2711">
        <f t="shared" si="343"/>
        <v>8.7211197152148845</v>
      </c>
    </row>
    <row r="2712" spans="1:14" x14ac:dyDescent="0.3">
      <c r="A2712" s="1">
        <v>42633</v>
      </c>
      <c r="B2712">
        <v>22.7</v>
      </c>
      <c r="D2712">
        <f t="shared" si="336"/>
        <v>2</v>
      </c>
      <c r="E2712" s="1">
        <f t="shared" si="337"/>
        <v>42626</v>
      </c>
      <c r="F2712" s="1">
        <f t="shared" si="338"/>
        <v>42625</v>
      </c>
      <c r="G2712" s="1">
        <f t="shared" si="339"/>
        <v>42624</v>
      </c>
      <c r="H2712" s="1">
        <f t="shared" si="340"/>
        <v>42623</v>
      </c>
      <c r="I2712" s="2">
        <f>IF(SUMIFS($B$2:$B$3564,$A$2:$A$3564,"="&amp;E2712)=0,IF(SUMIFS($B$2:$B$3564,$A$2:$A$3564,"="&amp;F2712)=0,IF(SUMIFS($B$2:$B$3564,$A$2:$A$3564,"="&amp;G2712)=0,SUMIFS($B$2:$B$3564,$A$2:$A$3564,"="&amp;H2712),SUMIFS($B$2:$B$3564,$A$2:$A$3564,"="&amp;G2712)),SUMIFS($B$2:$B$3564,$A$2:$A$3564,"="&amp;F2712)),SUMIFS($B$2:$B$3564,$A$2:$A$3564,"="&amp;E2712))</f>
        <v>20.96</v>
      </c>
      <c r="K2712" s="2">
        <f>SUMIFS($J$2:$J$3564,$A$2:$A$3564,"&gt;"&amp;E2712,$A$2:$A$3564,"&lt;="&amp;A2712)</f>
        <v>0</v>
      </c>
      <c r="L2712" s="2">
        <f t="shared" si="341"/>
        <v>0</v>
      </c>
      <c r="M2712" s="2">
        <f t="shared" si="342"/>
        <v>1</v>
      </c>
      <c r="N2712">
        <f t="shared" si="343"/>
        <v>7.9749065034515469</v>
      </c>
    </row>
    <row r="2713" spans="1:14" x14ac:dyDescent="0.3">
      <c r="A2713" s="1">
        <v>42634</v>
      </c>
      <c r="B2713">
        <v>22.76</v>
      </c>
      <c r="D2713">
        <f t="shared" si="336"/>
        <v>3</v>
      </c>
      <c r="E2713" s="1">
        <f t="shared" si="337"/>
        <v>42627</v>
      </c>
      <c r="F2713" s="1">
        <f t="shared" si="338"/>
        <v>42626</v>
      </c>
      <c r="G2713" s="1">
        <f t="shared" si="339"/>
        <v>42625</v>
      </c>
      <c r="H2713" s="1">
        <f t="shared" si="340"/>
        <v>42624</v>
      </c>
      <c r="I2713" s="2">
        <f>IF(SUMIFS($B$2:$B$3564,$A$2:$A$3564,"="&amp;E2713)=0,IF(SUMIFS($B$2:$B$3564,$A$2:$A$3564,"="&amp;F2713)=0,IF(SUMIFS($B$2:$B$3564,$A$2:$A$3564,"="&amp;G2713)=0,SUMIFS($B$2:$B$3564,$A$2:$A$3564,"="&amp;H2713),SUMIFS($B$2:$B$3564,$A$2:$A$3564,"="&amp;G2713)),SUMIFS($B$2:$B$3564,$A$2:$A$3564,"="&amp;F2713)),SUMIFS($B$2:$B$3564,$A$2:$A$3564,"="&amp;E2713))</f>
        <v>20.73</v>
      </c>
      <c r="K2713" s="2">
        <f>SUMIFS($J$2:$J$3564,$A$2:$A$3564,"&gt;"&amp;E2713,$A$2:$A$3564,"&lt;="&amp;A2713)</f>
        <v>0</v>
      </c>
      <c r="L2713" s="2">
        <f t="shared" si="341"/>
        <v>0</v>
      </c>
      <c r="M2713" s="2">
        <f t="shared" si="342"/>
        <v>1</v>
      </c>
      <c r="N2713">
        <f t="shared" si="343"/>
        <v>9.3422682810441913</v>
      </c>
    </row>
    <row r="2714" spans="1:14" x14ac:dyDescent="0.3">
      <c r="A2714" s="1">
        <v>42635</v>
      </c>
      <c r="B2714">
        <v>22.67</v>
      </c>
      <c r="D2714">
        <f t="shared" si="336"/>
        <v>4</v>
      </c>
      <c r="E2714" s="1">
        <f t="shared" si="337"/>
        <v>42628</v>
      </c>
      <c r="F2714" s="1">
        <f t="shared" si="338"/>
        <v>42627</v>
      </c>
      <c r="G2714" s="1">
        <f t="shared" si="339"/>
        <v>42626</v>
      </c>
      <c r="H2714" s="1">
        <f t="shared" si="340"/>
        <v>42625</v>
      </c>
      <c r="I2714" s="2">
        <f>IF(SUMIFS($B$2:$B$3564,$A$2:$A$3564,"="&amp;E2714)=0,IF(SUMIFS($B$2:$B$3564,$A$2:$A$3564,"="&amp;F2714)=0,IF(SUMIFS($B$2:$B$3564,$A$2:$A$3564,"="&amp;G2714)=0,SUMIFS($B$2:$B$3564,$A$2:$A$3564,"="&amp;H2714),SUMIFS($B$2:$B$3564,$A$2:$A$3564,"="&amp;G2714)),SUMIFS($B$2:$B$3564,$A$2:$A$3564,"="&amp;F2714)),SUMIFS($B$2:$B$3564,$A$2:$A$3564,"="&amp;E2714))</f>
        <v>21.16</v>
      </c>
      <c r="K2714" s="2">
        <f>SUMIFS($J$2:$J$3564,$A$2:$A$3564,"&gt;"&amp;E2714,$A$2:$A$3564,"&lt;="&amp;A2714)</f>
        <v>0</v>
      </c>
      <c r="L2714" s="2">
        <f t="shared" si="341"/>
        <v>0</v>
      </c>
      <c r="M2714" s="2">
        <f t="shared" si="342"/>
        <v>1</v>
      </c>
      <c r="N2714">
        <f t="shared" si="343"/>
        <v>6.8929857529339165</v>
      </c>
    </row>
    <row r="2715" spans="1:14" x14ac:dyDescent="0.3">
      <c r="A2715" s="1">
        <v>42636</v>
      </c>
      <c r="B2715">
        <v>22.7</v>
      </c>
      <c r="D2715">
        <f t="shared" si="336"/>
        <v>5</v>
      </c>
      <c r="E2715" s="1">
        <f t="shared" si="337"/>
        <v>42629</v>
      </c>
      <c r="F2715" s="1">
        <f t="shared" si="338"/>
        <v>42628</v>
      </c>
      <c r="G2715" s="1">
        <f t="shared" si="339"/>
        <v>42627</v>
      </c>
      <c r="H2715" s="1">
        <f t="shared" si="340"/>
        <v>42626</v>
      </c>
      <c r="I2715" s="2">
        <f>IF(SUMIFS($B$2:$B$3564,$A$2:$A$3564,"="&amp;E2715)=0,IF(SUMIFS($B$2:$B$3564,$A$2:$A$3564,"="&amp;F2715)=0,IF(SUMIFS($B$2:$B$3564,$A$2:$A$3564,"="&amp;G2715)=0,SUMIFS($B$2:$B$3564,$A$2:$A$3564,"="&amp;H2715),SUMIFS($B$2:$B$3564,$A$2:$A$3564,"="&amp;G2715)),SUMIFS($B$2:$B$3564,$A$2:$A$3564,"="&amp;F2715)),SUMIFS($B$2:$B$3564,$A$2:$A$3564,"="&amp;E2715))</f>
        <v>22.47</v>
      </c>
      <c r="K2715" s="2">
        <f>SUMIFS($J$2:$J$3564,$A$2:$A$3564,"&gt;"&amp;E2715,$A$2:$A$3564,"&lt;="&amp;A2715)</f>
        <v>0</v>
      </c>
      <c r="L2715" s="2">
        <f t="shared" si="341"/>
        <v>0</v>
      </c>
      <c r="M2715" s="2">
        <f t="shared" si="342"/>
        <v>1</v>
      </c>
      <c r="N2715">
        <f t="shared" si="343"/>
        <v>1.0183838290119238</v>
      </c>
    </row>
    <row r="2716" spans="1:14" x14ac:dyDescent="0.3">
      <c r="A2716" s="1">
        <v>42639</v>
      </c>
      <c r="B2716">
        <v>23.12</v>
      </c>
      <c r="D2716">
        <f t="shared" si="336"/>
        <v>1</v>
      </c>
      <c r="E2716" s="1">
        <f t="shared" si="337"/>
        <v>42632</v>
      </c>
      <c r="F2716" s="1">
        <f t="shared" si="338"/>
        <v>42631</v>
      </c>
      <c r="G2716" s="1">
        <f t="shared" si="339"/>
        <v>42630</v>
      </c>
      <c r="H2716" s="1">
        <f t="shared" si="340"/>
        <v>42629</v>
      </c>
      <c r="I2716" s="2">
        <f>IF(SUMIFS($B$2:$B$3564,$A$2:$A$3564,"="&amp;E2716)=0,IF(SUMIFS($B$2:$B$3564,$A$2:$A$3564,"="&amp;F2716)=0,IF(SUMIFS($B$2:$B$3564,$A$2:$A$3564,"="&amp;G2716)=0,SUMIFS($B$2:$B$3564,$A$2:$A$3564,"="&amp;H2716),SUMIFS($B$2:$B$3564,$A$2:$A$3564,"="&amp;G2716)),SUMIFS($B$2:$B$3564,$A$2:$A$3564,"="&amp;F2716)),SUMIFS($B$2:$B$3564,$A$2:$A$3564,"="&amp;E2716))</f>
        <v>22.75</v>
      </c>
      <c r="K2716" s="2">
        <f>SUMIFS($J$2:$J$3564,$A$2:$A$3564,"&gt;"&amp;E2716,$A$2:$A$3564,"&lt;="&amp;A2716)</f>
        <v>0</v>
      </c>
      <c r="L2716" s="2">
        <f t="shared" si="341"/>
        <v>0</v>
      </c>
      <c r="M2716" s="2">
        <f t="shared" si="342"/>
        <v>1</v>
      </c>
      <c r="N2716">
        <f t="shared" si="343"/>
        <v>1.6132898407217373</v>
      </c>
    </row>
    <row r="2717" spans="1:14" x14ac:dyDescent="0.3">
      <c r="A2717" s="1">
        <v>42640</v>
      </c>
      <c r="B2717">
        <v>23.44</v>
      </c>
      <c r="D2717">
        <f t="shared" si="336"/>
        <v>2</v>
      </c>
      <c r="E2717" s="1">
        <f t="shared" si="337"/>
        <v>42633</v>
      </c>
      <c r="F2717" s="1">
        <f t="shared" si="338"/>
        <v>42632</v>
      </c>
      <c r="G2717" s="1">
        <f t="shared" si="339"/>
        <v>42631</v>
      </c>
      <c r="H2717" s="1">
        <f t="shared" si="340"/>
        <v>42630</v>
      </c>
      <c r="I2717" s="2">
        <f>IF(SUMIFS($B$2:$B$3564,$A$2:$A$3564,"="&amp;E2717)=0,IF(SUMIFS($B$2:$B$3564,$A$2:$A$3564,"="&amp;F2717)=0,IF(SUMIFS($B$2:$B$3564,$A$2:$A$3564,"="&amp;G2717)=0,SUMIFS($B$2:$B$3564,$A$2:$A$3564,"="&amp;H2717),SUMIFS($B$2:$B$3564,$A$2:$A$3564,"="&amp;G2717)),SUMIFS($B$2:$B$3564,$A$2:$A$3564,"="&amp;F2717)),SUMIFS($B$2:$B$3564,$A$2:$A$3564,"="&amp;E2717))</f>
        <v>22.7</v>
      </c>
      <c r="K2717" s="2">
        <f>SUMIFS($J$2:$J$3564,$A$2:$A$3564,"&gt;"&amp;E2717,$A$2:$A$3564,"&lt;="&amp;A2717)</f>
        <v>0</v>
      </c>
      <c r="L2717" s="2">
        <f t="shared" si="341"/>
        <v>0</v>
      </c>
      <c r="M2717" s="2">
        <f t="shared" si="342"/>
        <v>1</v>
      </c>
      <c r="N2717">
        <f t="shared" si="343"/>
        <v>3.2079040221454864</v>
      </c>
    </row>
    <row r="2718" spans="1:14" x14ac:dyDescent="0.3">
      <c r="A2718" s="1">
        <v>42641</v>
      </c>
      <c r="B2718">
        <v>23.78</v>
      </c>
      <c r="D2718">
        <f t="shared" si="336"/>
        <v>3</v>
      </c>
      <c r="E2718" s="1">
        <f t="shared" si="337"/>
        <v>42634</v>
      </c>
      <c r="F2718" s="1">
        <f t="shared" si="338"/>
        <v>42633</v>
      </c>
      <c r="G2718" s="1">
        <f t="shared" si="339"/>
        <v>42632</v>
      </c>
      <c r="H2718" s="1">
        <f t="shared" si="340"/>
        <v>42631</v>
      </c>
      <c r="I2718" s="2">
        <f>IF(SUMIFS($B$2:$B$3564,$A$2:$A$3564,"="&amp;E2718)=0,IF(SUMIFS($B$2:$B$3564,$A$2:$A$3564,"="&amp;F2718)=0,IF(SUMIFS($B$2:$B$3564,$A$2:$A$3564,"="&amp;G2718)=0,SUMIFS($B$2:$B$3564,$A$2:$A$3564,"="&amp;H2718),SUMIFS($B$2:$B$3564,$A$2:$A$3564,"="&amp;G2718)),SUMIFS($B$2:$B$3564,$A$2:$A$3564,"="&amp;F2718)),SUMIFS($B$2:$B$3564,$A$2:$A$3564,"="&amp;E2718))</f>
        <v>22.76</v>
      </c>
      <c r="K2718" s="2">
        <f>SUMIFS($J$2:$J$3564,$A$2:$A$3564,"&gt;"&amp;E2718,$A$2:$A$3564,"&lt;="&amp;A2718)</f>
        <v>0</v>
      </c>
      <c r="L2718" s="2">
        <f t="shared" si="341"/>
        <v>0</v>
      </c>
      <c r="M2718" s="2">
        <f t="shared" si="342"/>
        <v>1</v>
      </c>
      <c r="N2718">
        <f t="shared" si="343"/>
        <v>4.3840282004505662</v>
      </c>
    </row>
    <row r="2719" spans="1:14" x14ac:dyDescent="0.3">
      <c r="A2719" s="1">
        <v>42642</v>
      </c>
      <c r="B2719">
        <v>23.35</v>
      </c>
      <c r="D2719">
        <f t="shared" si="336"/>
        <v>4</v>
      </c>
      <c r="E2719" s="1">
        <f t="shared" si="337"/>
        <v>42635</v>
      </c>
      <c r="F2719" s="1">
        <f t="shared" si="338"/>
        <v>42634</v>
      </c>
      <c r="G2719" s="1">
        <f t="shared" si="339"/>
        <v>42633</v>
      </c>
      <c r="H2719" s="1">
        <f t="shared" si="340"/>
        <v>42632</v>
      </c>
      <c r="I2719" s="2">
        <f>IF(SUMIFS($B$2:$B$3564,$A$2:$A$3564,"="&amp;E2719)=0,IF(SUMIFS($B$2:$B$3564,$A$2:$A$3564,"="&amp;F2719)=0,IF(SUMIFS($B$2:$B$3564,$A$2:$A$3564,"="&amp;G2719)=0,SUMIFS($B$2:$B$3564,$A$2:$A$3564,"="&amp;H2719),SUMIFS($B$2:$B$3564,$A$2:$A$3564,"="&amp;G2719)),SUMIFS($B$2:$B$3564,$A$2:$A$3564,"="&amp;F2719)),SUMIFS($B$2:$B$3564,$A$2:$A$3564,"="&amp;E2719))</f>
        <v>22.67</v>
      </c>
      <c r="K2719" s="2">
        <f>SUMIFS($J$2:$J$3564,$A$2:$A$3564,"&gt;"&amp;E2719,$A$2:$A$3564,"&lt;="&amp;A2719)</f>
        <v>0</v>
      </c>
      <c r="L2719" s="2">
        <f t="shared" si="341"/>
        <v>0</v>
      </c>
      <c r="M2719" s="2">
        <f t="shared" si="342"/>
        <v>1</v>
      </c>
      <c r="N2719">
        <f t="shared" si="343"/>
        <v>2.9554519595468611</v>
      </c>
    </row>
    <row r="2720" spans="1:14" x14ac:dyDescent="0.3">
      <c r="A2720" s="1">
        <v>42643</v>
      </c>
      <c r="B2720">
        <v>23</v>
      </c>
      <c r="D2720">
        <f t="shared" si="336"/>
        <v>5</v>
      </c>
      <c r="E2720" s="1">
        <f t="shared" si="337"/>
        <v>42636</v>
      </c>
      <c r="F2720" s="1">
        <f t="shared" si="338"/>
        <v>42635</v>
      </c>
      <c r="G2720" s="1">
        <f t="shared" si="339"/>
        <v>42634</v>
      </c>
      <c r="H2720" s="1">
        <f t="shared" si="340"/>
        <v>42633</v>
      </c>
      <c r="I2720" s="2">
        <f>IF(SUMIFS($B$2:$B$3564,$A$2:$A$3564,"="&amp;E2720)=0,IF(SUMIFS($B$2:$B$3564,$A$2:$A$3564,"="&amp;F2720)=0,IF(SUMIFS($B$2:$B$3564,$A$2:$A$3564,"="&amp;G2720)=0,SUMIFS($B$2:$B$3564,$A$2:$A$3564,"="&amp;H2720),SUMIFS($B$2:$B$3564,$A$2:$A$3564,"="&amp;G2720)),SUMIFS($B$2:$B$3564,$A$2:$A$3564,"="&amp;F2720)),SUMIFS($B$2:$B$3564,$A$2:$A$3564,"="&amp;E2720))</f>
        <v>22.7</v>
      </c>
      <c r="K2720" s="2">
        <f>SUMIFS($J$2:$J$3564,$A$2:$A$3564,"&gt;"&amp;E2720,$A$2:$A$3564,"&lt;="&amp;A2720)</f>
        <v>0</v>
      </c>
      <c r="L2720" s="2">
        <f t="shared" si="341"/>
        <v>0</v>
      </c>
      <c r="M2720" s="2">
        <f t="shared" si="342"/>
        <v>1</v>
      </c>
      <c r="N2720">
        <f t="shared" si="343"/>
        <v>1.3129291441792801</v>
      </c>
    </row>
    <row r="2721" spans="1:14" x14ac:dyDescent="0.3">
      <c r="A2721" s="1">
        <v>42646</v>
      </c>
      <c r="B2721">
        <v>22.67</v>
      </c>
      <c r="D2721">
        <f t="shared" si="336"/>
        <v>1</v>
      </c>
      <c r="E2721" s="1">
        <f t="shared" si="337"/>
        <v>42639</v>
      </c>
      <c r="F2721" s="1">
        <f t="shared" si="338"/>
        <v>42638</v>
      </c>
      <c r="G2721" s="1">
        <f t="shared" si="339"/>
        <v>42637</v>
      </c>
      <c r="H2721" s="1">
        <f t="shared" si="340"/>
        <v>42636</v>
      </c>
      <c r="I2721" s="2">
        <f>IF(SUMIFS($B$2:$B$3564,$A$2:$A$3564,"="&amp;E2721)=0,IF(SUMIFS($B$2:$B$3564,$A$2:$A$3564,"="&amp;F2721)=0,IF(SUMIFS($B$2:$B$3564,$A$2:$A$3564,"="&amp;G2721)=0,SUMIFS($B$2:$B$3564,$A$2:$A$3564,"="&amp;H2721),SUMIFS($B$2:$B$3564,$A$2:$A$3564,"="&amp;G2721)),SUMIFS($B$2:$B$3564,$A$2:$A$3564,"="&amp;F2721)),SUMIFS($B$2:$B$3564,$A$2:$A$3564,"="&amp;E2721))</f>
        <v>23.12</v>
      </c>
      <c r="K2721" s="2">
        <f>SUMIFS($J$2:$J$3564,$A$2:$A$3564,"&gt;"&amp;E2721,$A$2:$A$3564,"&lt;="&amp;A2721)</f>
        <v>0</v>
      </c>
      <c r="L2721" s="2">
        <f t="shared" si="341"/>
        <v>0</v>
      </c>
      <c r="M2721" s="2">
        <f t="shared" si="342"/>
        <v>1</v>
      </c>
      <c r="N2721">
        <f t="shared" si="343"/>
        <v>-1.9655579284739031</v>
      </c>
    </row>
    <row r="2722" spans="1:14" x14ac:dyDescent="0.3">
      <c r="A2722" s="1">
        <v>42647</v>
      </c>
      <c r="B2722">
        <v>23.26</v>
      </c>
      <c r="D2722">
        <f t="shared" si="336"/>
        <v>2</v>
      </c>
      <c r="E2722" s="1">
        <f t="shared" si="337"/>
        <v>42640</v>
      </c>
      <c r="F2722" s="1">
        <f t="shared" si="338"/>
        <v>42639</v>
      </c>
      <c r="G2722" s="1">
        <f t="shared" si="339"/>
        <v>42638</v>
      </c>
      <c r="H2722" s="1">
        <f t="shared" si="340"/>
        <v>42637</v>
      </c>
      <c r="I2722" s="2">
        <f>IF(SUMIFS($B$2:$B$3564,$A$2:$A$3564,"="&amp;E2722)=0,IF(SUMIFS($B$2:$B$3564,$A$2:$A$3564,"="&amp;F2722)=0,IF(SUMIFS($B$2:$B$3564,$A$2:$A$3564,"="&amp;G2722)=0,SUMIFS($B$2:$B$3564,$A$2:$A$3564,"="&amp;H2722),SUMIFS($B$2:$B$3564,$A$2:$A$3564,"="&amp;G2722)),SUMIFS($B$2:$B$3564,$A$2:$A$3564,"="&amp;F2722)),SUMIFS($B$2:$B$3564,$A$2:$A$3564,"="&amp;E2722))</f>
        <v>23.44</v>
      </c>
      <c r="K2722" s="2">
        <f>SUMIFS($J$2:$J$3564,$A$2:$A$3564,"&gt;"&amp;E2722,$A$2:$A$3564,"&lt;="&amp;A2722)</f>
        <v>0</v>
      </c>
      <c r="L2722" s="2">
        <f t="shared" si="341"/>
        <v>0</v>
      </c>
      <c r="M2722" s="2">
        <f t="shared" si="342"/>
        <v>1</v>
      </c>
      <c r="N2722">
        <f t="shared" si="343"/>
        <v>-0.77088176182934476</v>
      </c>
    </row>
    <row r="2723" spans="1:14" x14ac:dyDescent="0.3">
      <c r="A2723" s="1">
        <v>42648</v>
      </c>
      <c r="B2723">
        <v>23.81</v>
      </c>
      <c r="D2723">
        <f t="shared" si="336"/>
        <v>3</v>
      </c>
      <c r="E2723" s="1">
        <f t="shared" si="337"/>
        <v>42641</v>
      </c>
      <c r="F2723" s="1">
        <f t="shared" si="338"/>
        <v>42640</v>
      </c>
      <c r="G2723" s="1">
        <f t="shared" si="339"/>
        <v>42639</v>
      </c>
      <c r="H2723" s="1">
        <f t="shared" si="340"/>
        <v>42638</v>
      </c>
      <c r="I2723" s="2">
        <f>IF(SUMIFS($B$2:$B$3564,$A$2:$A$3564,"="&amp;E2723)=0,IF(SUMIFS($B$2:$B$3564,$A$2:$A$3564,"="&amp;F2723)=0,IF(SUMIFS($B$2:$B$3564,$A$2:$A$3564,"="&amp;G2723)=0,SUMIFS($B$2:$B$3564,$A$2:$A$3564,"="&amp;H2723),SUMIFS($B$2:$B$3564,$A$2:$A$3564,"="&amp;G2723)),SUMIFS($B$2:$B$3564,$A$2:$A$3564,"="&amp;F2723)),SUMIFS($B$2:$B$3564,$A$2:$A$3564,"="&amp;E2723))</f>
        <v>23.78</v>
      </c>
      <c r="K2723" s="2">
        <f>SUMIFS($J$2:$J$3564,$A$2:$A$3564,"&gt;"&amp;E2723,$A$2:$A$3564,"&lt;="&amp;A2723)</f>
        <v>0</v>
      </c>
      <c r="L2723" s="2">
        <f t="shared" si="341"/>
        <v>0</v>
      </c>
      <c r="M2723" s="2">
        <f t="shared" si="342"/>
        <v>1</v>
      </c>
      <c r="N2723">
        <f t="shared" si="343"/>
        <v>0.12607692361356185</v>
      </c>
    </row>
    <row r="2724" spans="1:14" x14ac:dyDescent="0.3">
      <c r="A2724" s="1">
        <v>42649</v>
      </c>
      <c r="B2724">
        <v>23.11</v>
      </c>
      <c r="D2724">
        <f t="shared" si="336"/>
        <v>4</v>
      </c>
      <c r="E2724" s="1">
        <f t="shared" si="337"/>
        <v>42642</v>
      </c>
      <c r="F2724" s="1">
        <f t="shared" si="338"/>
        <v>42641</v>
      </c>
      <c r="G2724" s="1">
        <f t="shared" si="339"/>
        <v>42640</v>
      </c>
      <c r="H2724" s="1">
        <f t="shared" si="340"/>
        <v>42639</v>
      </c>
      <c r="I2724" s="2">
        <f>IF(SUMIFS($B$2:$B$3564,$A$2:$A$3564,"="&amp;E2724)=0,IF(SUMIFS($B$2:$B$3564,$A$2:$A$3564,"="&amp;F2724)=0,IF(SUMIFS($B$2:$B$3564,$A$2:$A$3564,"="&amp;G2724)=0,SUMIFS($B$2:$B$3564,$A$2:$A$3564,"="&amp;H2724),SUMIFS($B$2:$B$3564,$A$2:$A$3564,"="&amp;G2724)),SUMIFS($B$2:$B$3564,$A$2:$A$3564,"="&amp;F2724)),SUMIFS($B$2:$B$3564,$A$2:$A$3564,"="&amp;E2724))</f>
        <v>23.35</v>
      </c>
      <c r="K2724" s="2">
        <f>SUMIFS($J$2:$J$3564,$A$2:$A$3564,"&gt;"&amp;E2724,$A$2:$A$3564,"&lt;="&amp;A2724)</f>
        <v>0</v>
      </c>
      <c r="L2724" s="2">
        <f t="shared" si="341"/>
        <v>0</v>
      </c>
      <c r="M2724" s="2">
        <f t="shared" si="342"/>
        <v>1</v>
      </c>
      <c r="N2724">
        <f t="shared" si="343"/>
        <v>-1.0331559828617038</v>
      </c>
    </row>
    <row r="2725" spans="1:14" x14ac:dyDescent="0.3">
      <c r="A2725" s="1">
        <v>42650</v>
      </c>
      <c r="B2725">
        <v>23.42</v>
      </c>
      <c r="D2725">
        <f t="shared" si="336"/>
        <v>5</v>
      </c>
      <c r="E2725" s="1">
        <f t="shared" si="337"/>
        <v>42643</v>
      </c>
      <c r="F2725" s="1">
        <f t="shared" si="338"/>
        <v>42642</v>
      </c>
      <c r="G2725" s="1">
        <f t="shared" si="339"/>
        <v>42641</v>
      </c>
      <c r="H2725" s="1">
        <f t="shared" si="340"/>
        <v>42640</v>
      </c>
      <c r="I2725" s="2">
        <f>IF(SUMIFS($B$2:$B$3564,$A$2:$A$3564,"="&amp;E2725)=0,IF(SUMIFS($B$2:$B$3564,$A$2:$A$3564,"="&amp;F2725)=0,IF(SUMIFS($B$2:$B$3564,$A$2:$A$3564,"="&amp;G2725)=0,SUMIFS($B$2:$B$3564,$A$2:$A$3564,"="&amp;H2725),SUMIFS($B$2:$B$3564,$A$2:$A$3564,"="&amp;G2725)),SUMIFS($B$2:$B$3564,$A$2:$A$3564,"="&amp;F2725)),SUMIFS($B$2:$B$3564,$A$2:$A$3564,"="&amp;E2725))</f>
        <v>23</v>
      </c>
      <c r="K2725" s="2">
        <f>SUMIFS($J$2:$J$3564,$A$2:$A$3564,"&gt;"&amp;E2725,$A$2:$A$3564,"&lt;="&amp;A2725)</f>
        <v>0</v>
      </c>
      <c r="L2725" s="2">
        <f t="shared" si="341"/>
        <v>0</v>
      </c>
      <c r="M2725" s="2">
        <f t="shared" si="342"/>
        <v>1</v>
      </c>
      <c r="N2725">
        <f t="shared" si="343"/>
        <v>1.8096142240421751</v>
      </c>
    </row>
    <row r="2726" spans="1:14" x14ac:dyDescent="0.3">
      <c r="A2726" s="1">
        <v>42653</v>
      </c>
      <c r="B2726">
        <v>23.13</v>
      </c>
      <c r="D2726">
        <f t="shared" si="336"/>
        <v>1</v>
      </c>
      <c r="E2726" s="1">
        <f t="shared" si="337"/>
        <v>42646</v>
      </c>
      <c r="F2726" s="1">
        <f t="shared" si="338"/>
        <v>42645</v>
      </c>
      <c r="G2726" s="1">
        <f t="shared" si="339"/>
        <v>42644</v>
      </c>
      <c r="H2726" s="1">
        <f t="shared" si="340"/>
        <v>42643</v>
      </c>
      <c r="I2726" s="2">
        <f>IF(SUMIFS($B$2:$B$3564,$A$2:$A$3564,"="&amp;E2726)=0,IF(SUMIFS($B$2:$B$3564,$A$2:$A$3564,"="&amp;F2726)=0,IF(SUMIFS($B$2:$B$3564,$A$2:$A$3564,"="&amp;G2726)=0,SUMIFS($B$2:$B$3564,$A$2:$A$3564,"="&amp;H2726),SUMIFS($B$2:$B$3564,$A$2:$A$3564,"="&amp;G2726)),SUMIFS($B$2:$B$3564,$A$2:$A$3564,"="&amp;F2726)),SUMIFS($B$2:$B$3564,$A$2:$A$3564,"="&amp;E2726))</f>
        <v>22.67</v>
      </c>
      <c r="K2726" s="2">
        <f>SUMIFS($J$2:$J$3564,$A$2:$A$3564,"&gt;"&amp;E2726,$A$2:$A$3564,"&lt;="&amp;A2726)</f>
        <v>0</v>
      </c>
      <c r="L2726" s="2">
        <f t="shared" si="341"/>
        <v>0</v>
      </c>
      <c r="M2726" s="2">
        <f t="shared" si="342"/>
        <v>1</v>
      </c>
      <c r="N2726">
        <f t="shared" si="343"/>
        <v>2.0088011723910024</v>
      </c>
    </row>
    <row r="2727" spans="1:14" x14ac:dyDescent="0.3">
      <c r="A2727" s="1">
        <v>42654</v>
      </c>
      <c r="B2727">
        <v>23.29</v>
      </c>
      <c r="D2727">
        <f t="shared" si="336"/>
        <v>2</v>
      </c>
      <c r="E2727" s="1">
        <f t="shared" si="337"/>
        <v>42647</v>
      </c>
      <c r="F2727" s="1">
        <f t="shared" si="338"/>
        <v>42646</v>
      </c>
      <c r="G2727" s="1">
        <f t="shared" si="339"/>
        <v>42645</v>
      </c>
      <c r="H2727" s="1">
        <f t="shared" si="340"/>
        <v>42644</v>
      </c>
      <c r="I2727" s="2">
        <f>IF(SUMIFS($B$2:$B$3564,$A$2:$A$3564,"="&amp;E2727)=0,IF(SUMIFS($B$2:$B$3564,$A$2:$A$3564,"="&amp;F2727)=0,IF(SUMIFS($B$2:$B$3564,$A$2:$A$3564,"="&amp;G2727)=0,SUMIFS($B$2:$B$3564,$A$2:$A$3564,"="&amp;H2727),SUMIFS($B$2:$B$3564,$A$2:$A$3564,"="&amp;G2727)),SUMIFS($B$2:$B$3564,$A$2:$A$3564,"="&amp;F2727)),SUMIFS($B$2:$B$3564,$A$2:$A$3564,"="&amp;E2727))</f>
        <v>23.26</v>
      </c>
      <c r="K2727" s="2">
        <f>SUMIFS($J$2:$J$3564,$A$2:$A$3564,"&gt;"&amp;E2727,$A$2:$A$3564,"&lt;="&amp;A2727)</f>
        <v>0</v>
      </c>
      <c r="L2727" s="2">
        <f t="shared" si="341"/>
        <v>0</v>
      </c>
      <c r="M2727" s="2">
        <f t="shared" si="342"/>
        <v>1</v>
      </c>
      <c r="N2727">
        <f t="shared" si="343"/>
        <v>0.12889368057312528</v>
      </c>
    </row>
    <row r="2728" spans="1:14" x14ac:dyDescent="0.3">
      <c r="A2728" s="1">
        <v>42655</v>
      </c>
      <c r="B2728">
        <v>23.15</v>
      </c>
      <c r="D2728">
        <f t="shared" si="336"/>
        <v>3</v>
      </c>
      <c r="E2728" s="1">
        <f t="shared" si="337"/>
        <v>42648</v>
      </c>
      <c r="F2728" s="1">
        <f t="shared" si="338"/>
        <v>42647</v>
      </c>
      <c r="G2728" s="1">
        <f t="shared" si="339"/>
        <v>42646</v>
      </c>
      <c r="H2728" s="1">
        <f t="shared" si="340"/>
        <v>42645</v>
      </c>
      <c r="I2728" s="2">
        <f>IF(SUMIFS($B$2:$B$3564,$A$2:$A$3564,"="&amp;E2728)=0,IF(SUMIFS($B$2:$B$3564,$A$2:$A$3564,"="&amp;F2728)=0,IF(SUMIFS($B$2:$B$3564,$A$2:$A$3564,"="&amp;G2728)=0,SUMIFS($B$2:$B$3564,$A$2:$A$3564,"="&amp;H2728),SUMIFS($B$2:$B$3564,$A$2:$A$3564,"="&amp;G2728)),SUMIFS($B$2:$B$3564,$A$2:$A$3564,"="&amp;F2728)),SUMIFS($B$2:$B$3564,$A$2:$A$3564,"="&amp;E2728))</f>
        <v>23.81</v>
      </c>
      <c r="K2728" s="2">
        <f>SUMIFS($J$2:$J$3564,$A$2:$A$3564,"&gt;"&amp;E2728,$A$2:$A$3564,"&lt;="&amp;A2728)</f>
        <v>0</v>
      </c>
      <c r="L2728" s="2">
        <f t="shared" si="341"/>
        <v>0</v>
      </c>
      <c r="M2728" s="2">
        <f t="shared" si="342"/>
        <v>1</v>
      </c>
      <c r="N2728">
        <f t="shared" si="343"/>
        <v>-2.8110879966528297</v>
      </c>
    </row>
    <row r="2729" spans="1:14" x14ac:dyDescent="0.3">
      <c r="A2729" s="1">
        <v>42656</v>
      </c>
      <c r="B2729">
        <v>22.92</v>
      </c>
      <c r="D2729">
        <f t="shared" si="336"/>
        <v>4</v>
      </c>
      <c r="E2729" s="1">
        <f t="shared" si="337"/>
        <v>42649</v>
      </c>
      <c r="F2729" s="1">
        <f t="shared" si="338"/>
        <v>42648</v>
      </c>
      <c r="G2729" s="1">
        <f t="shared" si="339"/>
        <v>42647</v>
      </c>
      <c r="H2729" s="1">
        <f t="shared" si="340"/>
        <v>42646</v>
      </c>
      <c r="I2729" s="2">
        <f>IF(SUMIFS($B$2:$B$3564,$A$2:$A$3564,"="&amp;E2729)=0,IF(SUMIFS($B$2:$B$3564,$A$2:$A$3564,"="&amp;F2729)=0,IF(SUMIFS($B$2:$B$3564,$A$2:$A$3564,"="&amp;G2729)=0,SUMIFS($B$2:$B$3564,$A$2:$A$3564,"="&amp;H2729),SUMIFS($B$2:$B$3564,$A$2:$A$3564,"="&amp;G2729)),SUMIFS($B$2:$B$3564,$A$2:$A$3564,"="&amp;F2729)),SUMIFS($B$2:$B$3564,$A$2:$A$3564,"="&amp;E2729))</f>
        <v>23.11</v>
      </c>
      <c r="K2729" s="2">
        <f>SUMIFS($J$2:$J$3564,$A$2:$A$3564,"&gt;"&amp;E2729,$A$2:$A$3564,"&lt;="&amp;A2729)</f>
        <v>0</v>
      </c>
      <c r="L2729" s="2">
        <f t="shared" si="341"/>
        <v>0</v>
      </c>
      <c r="M2729" s="2">
        <f t="shared" si="342"/>
        <v>1</v>
      </c>
      <c r="N2729">
        <f t="shared" si="343"/>
        <v>-0.82555324397504626</v>
      </c>
    </row>
    <row r="2730" spans="1:14" x14ac:dyDescent="0.3">
      <c r="A2730" s="1">
        <v>42657</v>
      </c>
      <c r="B2730">
        <v>22.91</v>
      </c>
      <c r="D2730">
        <f t="shared" si="336"/>
        <v>5</v>
      </c>
      <c r="E2730" s="1">
        <f t="shared" si="337"/>
        <v>42650</v>
      </c>
      <c r="F2730" s="1">
        <f t="shared" si="338"/>
        <v>42649</v>
      </c>
      <c r="G2730" s="1">
        <f t="shared" si="339"/>
        <v>42648</v>
      </c>
      <c r="H2730" s="1">
        <f t="shared" si="340"/>
        <v>42647</v>
      </c>
      <c r="I2730" s="2">
        <f>IF(SUMIFS($B$2:$B$3564,$A$2:$A$3564,"="&amp;E2730)=0,IF(SUMIFS($B$2:$B$3564,$A$2:$A$3564,"="&amp;F2730)=0,IF(SUMIFS($B$2:$B$3564,$A$2:$A$3564,"="&amp;G2730)=0,SUMIFS($B$2:$B$3564,$A$2:$A$3564,"="&amp;H2730),SUMIFS($B$2:$B$3564,$A$2:$A$3564,"="&amp;G2730)),SUMIFS($B$2:$B$3564,$A$2:$A$3564,"="&amp;F2730)),SUMIFS($B$2:$B$3564,$A$2:$A$3564,"="&amp;E2730))</f>
        <v>23.42</v>
      </c>
      <c r="K2730" s="2">
        <f>SUMIFS($J$2:$J$3564,$A$2:$A$3564,"&gt;"&amp;E2730,$A$2:$A$3564,"&lt;="&amp;A2730)</f>
        <v>0</v>
      </c>
      <c r="L2730" s="2">
        <f t="shared" si="341"/>
        <v>0</v>
      </c>
      <c r="M2730" s="2">
        <f t="shared" si="342"/>
        <v>1</v>
      </c>
      <c r="N2730">
        <f t="shared" si="343"/>
        <v>-2.2016861704167221</v>
      </c>
    </row>
    <row r="2731" spans="1:14" x14ac:dyDescent="0.3">
      <c r="A2731" s="1">
        <v>42660</v>
      </c>
      <c r="B2731">
        <v>23.16</v>
      </c>
      <c r="D2731">
        <f t="shared" si="336"/>
        <v>1</v>
      </c>
      <c r="E2731" s="1">
        <f t="shared" si="337"/>
        <v>42653</v>
      </c>
      <c r="F2731" s="1">
        <f t="shared" si="338"/>
        <v>42652</v>
      </c>
      <c r="G2731" s="1">
        <f t="shared" si="339"/>
        <v>42651</v>
      </c>
      <c r="H2731" s="1">
        <f t="shared" si="340"/>
        <v>42650</v>
      </c>
      <c r="I2731" s="2">
        <f>IF(SUMIFS($B$2:$B$3564,$A$2:$A$3564,"="&amp;E2731)=0,IF(SUMIFS($B$2:$B$3564,$A$2:$A$3564,"="&amp;F2731)=0,IF(SUMIFS($B$2:$B$3564,$A$2:$A$3564,"="&amp;G2731)=0,SUMIFS($B$2:$B$3564,$A$2:$A$3564,"="&amp;H2731),SUMIFS($B$2:$B$3564,$A$2:$A$3564,"="&amp;G2731)),SUMIFS($B$2:$B$3564,$A$2:$A$3564,"="&amp;F2731)),SUMIFS($B$2:$B$3564,$A$2:$A$3564,"="&amp;E2731))</f>
        <v>23.13</v>
      </c>
      <c r="K2731" s="2">
        <f>SUMIFS($J$2:$J$3564,$A$2:$A$3564,"&gt;"&amp;E2731,$A$2:$A$3564,"&lt;="&amp;A2731)</f>
        <v>0</v>
      </c>
      <c r="L2731" s="2">
        <f t="shared" si="341"/>
        <v>0</v>
      </c>
      <c r="M2731" s="2">
        <f t="shared" si="342"/>
        <v>1</v>
      </c>
      <c r="N2731">
        <f t="shared" si="343"/>
        <v>0.12961764614466761</v>
      </c>
    </row>
    <row r="2732" spans="1:14" x14ac:dyDescent="0.3">
      <c r="A2732" s="1">
        <v>42661</v>
      </c>
      <c r="B2732">
        <v>23.02</v>
      </c>
      <c r="D2732">
        <f t="shared" si="336"/>
        <v>2</v>
      </c>
      <c r="E2732" s="1">
        <f t="shared" si="337"/>
        <v>42654</v>
      </c>
      <c r="F2732" s="1">
        <f t="shared" si="338"/>
        <v>42653</v>
      </c>
      <c r="G2732" s="1">
        <f t="shared" si="339"/>
        <v>42652</v>
      </c>
      <c r="H2732" s="1">
        <f t="shared" si="340"/>
        <v>42651</v>
      </c>
      <c r="I2732" s="2">
        <f>IF(SUMIFS($B$2:$B$3564,$A$2:$A$3564,"="&amp;E2732)=0,IF(SUMIFS($B$2:$B$3564,$A$2:$A$3564,"="&amp;F2732)=0,IF(SUMIFS($B$2:$B$3564,$A$2:$A$3564,"="&amp;G2732)=0,SUMIFS($B$2:$B$3564,$A$2:$A$3564,"="&amp;H2732),SUMIFS($B$2:$B$3564,$A$2:$A$3564,"="&amp;G2732)),SUMIFS($B$2:$B$3564,$A$2:$A$3564,"="&amp;F2732)),SUMIFS($B$2:$B$3564,$A$2:$A$3564,"="&amp;E2732))</f>
        <v>23.29</v>
      </c>
      <c r="K2732" s="2">
        <f>SUMIFS($J$2:$J$3564,$A$2:$A$3564,"&gt;"&amp;E2732,$A$2:$A$3564,"&lt;="&amp;A2732)</f>
        <v>0</v>
      </c>
      <c r="L2732" s="2">
        <f t="shared" si="341"/>
        <v>0</v>
      </c>
      <c r="M2732" s="2">
        <f t="shared" si="342"/>
        <v>1</v>
      </c>
      <c r="N2732">
        <f t="shared" si="343"/>
        <v>-1.1660680602512989</v>
      </c>
    </row>
    <row r="2733" spans="1:14" x14ac:dyDescent="0.3">
      <c r="A2733" s="1">
        <v>42662</v>
      </c>
      <c r="B2733">
        <v>22.95</v>
      </c>
      <c r="D2733">
        <f t="shared" si="336"/>
        <v>3</v>
      </c>
      <c r="E2733" s="1">
        <f t="shared" si="337"/>
        <v>42655</v>
      </c>
      <c r="F2733" s="1">
        <f t="shared" si="338"/>
        <v>42654</v>
      </c>
      <c r="G2733" s="1">
        <f t="shared" si="339"/>
        <v>42653</v>
      </c>
      <c r="H2733" s="1">
        <f t="shared" si="340"/>
        <v>42652</v>
      </c>
      <c r="I2733" s="2">
        <f>IF(SUMIFS($B$2:$B$3564,$A$2:$A$3564,"="&amp;E2733)=0,IF(SUMIFS($B$2:$B$3564,$A$2:$A$3564,"="&amp;F2733)=0,IF(SUMIFS($B$2:$B$3564,$A$2:$A$3564,"="&amp;G2733)=0,SUMIFS($B$2:$B$3564,$A$2:$A$3564,"="&amp;H2733),SUMIFS($B$2:$B$3564,$A$2:$A$3564,"="&amp;G2733)),SUMIFS($B$2:$B$3564,$A$2:$A$3564,"="&amp;F2733)),SUMIFS($B$2:$B$3564,$A$2:$A$3564,"="&amp;E2733))</f>
        <v>23.15</v>
      </c>
      <c r="K2733" s="2">
        <f>SUMIFS($J$2:$J$3564,$A$2:$A$3564,"&gt;"&amp;E2733,$A$2:$A$3564,"&lt;="&amp;A2733)</f>
        <v>0</v>
      </c>
      <c r="L2733" s="2">
        <f t="shared" si="341"/>
        <v>0</v>
      </c>
      <c r="M2733" s="2">
        <f t="shared" si="342"/>
        <v>1</v>
      </c>
      <c r="N2733">
        <f t="shared" si="343"/>
        <v>-0.8676844025688859</v>
      </c>
    </row>
    <row r="2734" spans="1:14" x14ac:dyDescent="0.3">
      <c r="A2734" s="1">
        <v>42663</v>
      </c>
      <c r="B2734">
        <v>22.62</v>
      </c>
      <c r="D2734">
        <f t="shared" si="336"/>
        <v>4</v>
      </c>
      <c r="E2734" s="1">
        <f t="shared" si="337"/>
        <v>42656</v>
      </c>
      <c r="F2734" s="1">
        <f t="shared" si="338"/>
        <v>42655</v>
      </c>
      <c r="G2734" s="1">
        <f t="shared" si="339"/>
        <v>42654</v>
      </c>
      <c r="H2734" s="1">
        <f t="shared" si="340"/>
        <v>42653</v>
      </c>
      <c r="I2734" s="2">
        <f>IF(SUMIFS($B$2:$B$3564,$A$2:$A$3564,"="&amp;E2734)=0,IF(SUMIFS($B$2:$B$3564,$A$2:$A$3564,"="&amp;F2734)=0,IF(SUMIFS($B$2:$B$3564,$A$2:$A$3564,"="&amp;G2734)=0,SUMIFS($B$2:$B$3564,$A$2:$A$3564,"="&amp;H2734),SUMIFS($B$2:$B$3564,$A$2:$A$3564,"="&amp;G2734)),SUMIFS($B$2:$B$3564,$A$2:$A$3564,"="&amp;F2734)),SUMIFS($B$2:$B$3564,$A$2:$A$3564,"="&amp;E2734))</f>
        <v>22.92</v>
      </c>
      <c r="K2734" s="2">
        <f>SUMIFS($J$2:$J$3564,$A$2:$A$3564,"&gt;"&amp;E2734,$A$2:$A$3564,"&lt;="&amp;A2734)</f>
        <v>0</v>
      </c>
      <c r="L2734" s="2">
        <f t="shared" si="341"/>
        <v>0</v>
      </c>
      <c r="M2734" s="2">
        <f t="shared" si="342"/>
        <v>1</v>
      </c>
      <c r="N2734">
        <f t="shared" si="343"/>
        <v>-1.3175421158564404</v>
      </c>
    </row>
    <row r="2735" spans="1:14" x14ac:dyDescent="0.3">
      <c r="A2735" s="1">
        <v>42664</v>
      </c>
      <c r="B2735">
        <v>22.71</v>
      </c>
      <c r="D2735">
        <f t="shared" si="336"/>
        <v>5</v>
      </c>
      <c r="E2735" s="1">
        <f t="shared" si="337"/>
        <v>42657</v>
      </c>
      <c r="F2735" s="1">
        <f t="shared" si="338"/>
        <v>42656</v>
      </c>
      <c r="G2735" s="1">
        <f t="shared" si="339"/>
        <v>42655</v>
      </c>
      <c r="H2735" s="1">
        <f t="shared" si="340"/>
        <v>42654</v>
      </c>
      <c r="I2735" s="2">
        <f>IF(SUMIFS($B$2:$B$3564,$A$2:$A$3564,"="&amp;E2735)=0,IF(SUMIFS($B$2:$B$3564,$A$2:$A$3564,"="&amp;F2735)=0,IF(SUMIFS($B$2:$B$3564,$A$2:$A$3564,"="&amp;G2735)=0,SUMIFS($B$2:$B$3564,$A$2:$A$3564,"="&amp;H2735),SUMIFS($B$2:$B$3564,$A$2:$A$3564,"="&amp;G2735)),SUMIFS($B$2:$B$3564,$A$2:$A$3564,"="&amp;F2735)),SUMIFS($B$2:$B$3564,$A$2:$A$3564,"="&amp;E2735))</f>
        <v>22.91</v>
      </c>
      <c r="K2735" s="2">
        <f>SUMIFS($J$2:$J$3564,$A$2:$A$3564,"&gt;"&amp;E2735,$A$2:$A$3564,"&lt;="&amp;A2735)</f>
        <v>0</v>
      </c>
      <c r="L2735" s="2">
        <f t="shared" si="341"/>
        <v>0</v>
      </c>
      <c r="M2735" s="2">
        <f t="shared" si="342"/>
        <v>1</v>
      </c>
      <c r="N2735">
        <f t="shared" si="343"/>
        <v>-0.87681403479370545</v>
      </c>
    </row>
    <row r="2736" spans="1:14" x14ac:dyDescent="0.3">
      <c r="A2736" s="1">
        <v>42667</v>
      </c>
      <c r="B2736">
        <v>23.2</v>
      </c>
      <c r="D2736">
        <f t="shared" si="336"/>
        <v>1</v>
      </c>
      <c r="E2736" s="1">
        <f t="shared" si="337"/>
        <v>42660</v>
      </c>
      <c r="F2736" s="1">
        <f t="shared" si="338"/>
        <v>42659</v>
      </c>
      <c r="G2736" s="1">
        <f t="shared" si="339"/>
        <v>42658</v>
      </c>
      <c r="H2736" s="1">
        <f t="shared" si="340"/>
        <v>42657</v>
      </c>
      <c r="I2736" s="2">
        <f>IF(SUMIFS($B$2:$B$3564,$A$2:$A$3564,"="&amp;E2736)=0,IF(SUMIFS($B$2:$B$3564,$A$2:$A$3564,"="&amp;F2736)=0,IF(SUMIFS($B$2:$B$3564,$A$2:$A$3564,"="&amp;G2736)=0,SUMIFS($B$2:$B$3564,$A$2:$A$3564,"="&amp;H2736),SUMIFS($B$2:$B$3564,$A$2:$A$3564,"="&amp;G2736)),SUMIFS($B$2:$B$3564,$A$2:$A$3564,"="&amp;F2736)),SUMIFS($B$2:$B$3564,$A$2:$A$3564,"="&amp;E2736))</f>
        <v>23.16</v>
      </c>
      <c r="K2736" s="2">
        <f>SUMIFS($J$2:$J$3564,$A$2:$A$3564,"&gt;"&amp;E2736,$A$2:$A$3564,"&lt;="&amp;A2736)</f>
        <v>0</v>
      </c>
      <c r="L2736" s="2">
        <f t="shared" si="341"/>
        <v>0</v>
      </c>
      <c r="M2736" s="2">
        <f t="shared" si="342"/>
        <v>1</v>
      </c>
      <c r="N2736">
        <f t="shared" si="343"/>
        <v>0.17256259674696359</v>
      </c>
    </row>
    <row r="2737" spans="1:14" x14ac:dyDescent="0.3">
      <c r="A2737" s="1">
        <v>42668</v>
      </c>
      <c r="B2737">
        <v>22.93</v>
      </c>
      <c r="D2737">
        <f t="shared" si="336"/>
        <v>2</v>
      </c>
      <c r="E2737" s="1">
        <f t="shared" si="337"/>
        <v>42661</v>
      </c>
      <c r="F2737" s="1">
        <f t="shared" si="338"/>
        <v>42660</v>
      </c>
      <c r="G2737" s="1">
        <f t="shared" si="339"/>
        <v>42659</v>
      </c>
      <c r="H2737" s="1">
        <f t="shared" si="340"/>
        <v>42658</v>
      </c>
      <c r="I2737" s="2">
        <f>IF(SUMIFS($B$2:$B$3564,$A$2:$A$3564,"="&amp;E2737)=0,IF(SUMIFS($B$2:$B$3564,$A$2:$A$3564,"="&amp;F2737)=0,IF(SUMIFS($B$2:$B$3564,$A$2:$A$3564,"="&amp;G2737)=0,SUMIFS($B$2:$B$3564,$A$2:$A$3564,"="&amp;H2737),SUMIFS($B$2:$B$3564,$A$2:$A$3564,"="&amp;G2737)),SUMIFS($B$2:$B$3564,$A$2:$A$3564,"="&amp;F2737)),SUMIFS($B$2:$B$3564,$A$2:$A$3564,"="&amp;E2737))</f>
        <v>23.02</v>
      </c>
      <c r="K2737" s="2">
        <f>SUMIFS($J$2:$J$3564,$A$2:$A$3564,"&gt;"&amp;E2737,$A$2:$A$3564,"&lt;="&amp;A2737)</f>
        <v>0</v>
      </c>
      <c r="L2737" s="2">
        <f t="shared" si="341"/>
        <v>0</v>
      </c>
      <c r="M2737" s="2">
        <f t="shared" si="342"/>
        <v>1</v>
      </c>
      <c r="N2737">
        <f t="shared" si="343"/>
        <v>-0.39173064239234845</v>
      </c>
    </row>
    <row r="2738" spans="1:14" x14ac:dyDescent="0.3">
      <c r="A2738" s="1">
        <v>42669</v>
      </c>
      <c r="B2738">
        <v>22.67</v>
      </c>
      <c r="D2738">
        <f t="shared" si="336"/>
        <v>3</v>
      </c>
      <c r="E2738" s="1">
        <f t="shared" si="337"/>
        <v>42662</v>
      </c>
      <c r="F2738" s="1">
        <f t="shared" si="338"/>
        <v>42661</v>
      </c>
      <c r="G2738" s="1">
        <f t="shared" si="339"/>
        <v>42660</v>
      </c>
      <c r="H2738" s="1">
        <f t="shared" si="340"/>
        <v>42659</v>
      </c>
      <c r="I2738" s="2">
        <f>IF(SUMIFS($B$2:$B$3564,$A$2:$A$3564,"="&amp;E2738)=0,IF(SUMIFS($B$2:$B$3564,$A$2:$A$3564,"="&amp;F2738)=0,IF(SUMIFS($B$2:$B$3564,$A$2:$A$3564,"="&amp;G2738)=0,SUMIFS($B$2:$B$3564,$A$2:$A$3564,"="&amp;H2738),SUMIFS($B$2:$B$3564,$A$2:$A$3564,"="&amp;G2738)),SUMIFS($B$2:$B$3564,$A$2:$A$3564,"="&amp;F2738)),SUMIFS($B$2:$B$3564,$A$2:$A$3564,"="&amp;E2738))</f>
        <v>22.95</v>
      </c>
      <c r="K2738" s="2">
        <f>SUMIFS($J$2:$J$3564,$A$2:$A$3564,"&gt;"&amp;E2738,$A$2:$A$3564,"&lt;="&amp;A2738)</f>
        <v>0</v>
      </c>
      <c r="L2738" s="2">
        <f t="shared" si="341"/>
        <v>0</v>
      </c>
      <c r="M2738" s="2">
        <f t="shared" si="342"/>
        <v>1</v>
      </c>
      <c r="N2738">
        <f t="shared" si="343"/>
        <v>-1.2275471987116453</v>
      </c>
    </row>
    <row r="2739" spans="1:14" x14ac:dyDescent="0.3">
      <c r="A2739" s="1">
        <v>42670</v>
      </c>
      <c r="B2739">
        <v>22.59</v>
      </c>
      <c r="D2739">
        <f t="shared" si="336"/>
        <v>4</v>
      </c>
      <c r="E2739" s="1">
        <f t="shared" si="337"/>
        <v>42663</v>
      </c>
      <c r="F2739" s="1">
        <f t="shared" si="338"/>
        <v>42662</v>
      </c>
      <c r="G2739" s="1">
        <f t="shared" si="339"/>
        <v>42661</v>
      </c>
      <c r="H2739" s="1">
        <f t="shared" si="340"/>
        <v>42660</v>
      </c>
      <c r="I2739" s="2">
        <f>IF(SUMIFS($B$2:$B$3564,$A$2:$A$3564,"="&amp;E2739)=0,IF(SUMIFS($B$2:$B$3564,$A$2:$A$3564,"="&amp;F2739)=0,IF(SUMIFS($B$2:$B$3564,$A$2:$A$3564,"="&amp;G2739)=0,SUMIFS($B$2:$B$3564,$A$2:$A$3564,"="&amp;H2739),SUMIFS($B$2:$B$3564,$A$2:$A$3564,"="&amp;G2739)),SUMIFS($B$2:$B$3564,$A$2:$A$3564,"="&amp;F2739)),SUMIFS($B$2:$B$3564,$A$2:$A$3564,"="&amp;E2739))</f>
        <v>22.62</v>
      </c>
      <c r="K2739" s="2">
        <f>SUMIFS($J$2:$J$3564,$A$2:$A$3564,"&gt;"&amp;E2739,$A$2:$A$3564,"&lt;="&amp;A2739)</f>
        <v>0</v>
      </c>
      <c r="L2739" s="2">
        <f t="shared" si="341"/>
        <v>0</v>
      </c>
      <c r="M2739" s="2">
        <f t="shared" si="342"/>
        <v>1</v>
      </c>
      <c r="N2739">
        <f t="shared" si="343"/>
        <v>-0.13271402080625747</v>
      </c>
    </row>
    <row r="2740" spans="1:14" x14ac:dyDescent="0.3">
      <c r="A2740" s="1">
        <v>42671</v>
      </c>
      <c r="B2740">
        <v>22.16</v>
      </c>
      <c r="D2740">
        <f t="shared" si="336"/>
        <v>5</v>
      </c>
      <c r="E2740" s="1">
        <f t="shared" si="337"/>
        <v>42664</v>
      </c>
      <c r="F2740" s="1">
        <f t="shared" si="338"/>
        <v>42663</v>
      </c>
      <c r="G2740" s="1">
        <f t="shared" si="339"/>
        <v>42662</v>
      </c>
      <c r="H2740" s="1">
        <f t="shared" si="340"/>
        <v>42661</v>
      </c>
      <c r="I2740" s="2">
        <f>IF(SUMIFS($B$2:$B$3564,$A$2:$A$3564,"="&amp;E2740)=0,IF(SUMIFS($B$2:$B$3564,$A$2:$A$3564,"="&amp;F2740)=0,IF(SUMIFS($B$2:$B$3564,$A$2:$A$3564,"="&amp;G2740)=0,SUMIFS($B$2:$B$3564,$A$2:$A$3564,"="&amp;H2740),SUMIFS($B$2:$B$3564,$A$2:$A$3564,"="&amp;G2740)),SUMIFS($B$2:$B$3564,$A$2:$A$3564,"="&amp;F2740)),SUMIFS($B$2:$B$3564,$A$2:$A$3564,"="&amp;E2740))</f>
        <v>22.71</v>
      </c>
      <c r="K2740" s="2">
        <f>SUMIFS($J$2:$J$3564,$A$2:$A$3564,"&gt;"&amp;E2740,$A$2:$A$3564,"&lt;="&amp;A2740)</f>
        <v>0</v>
      </c>
      <c r="L2740" s="2">
        <f t="shared" si="341"/>
        <v>0</v>
      </c>
      <c r="M2740" s="2">
        <f t="shared" si="342"/>
        <v>1</v>
      </c>
      <c r="N2740">
        <f t="shared" si="343"/>
        <v>-2.4516494238384032</v>
      </c>
    </row>
    <row r="2741" spans="1:14" x14ac:dyDescent="0.3">
      <c r="A2741" s="1">
        <v>42674</v>
      </c>
      <c r="B2741">
        <v>21.57</v>
      </c>
      <c r="D2741">
        <f t="shared" si="336"/>
        <v>1</v>
      </c>
      <c r="E2741" s="1">
        <f t="shared" si="337"/>
        <v>42667</v>
      </c>
      <c r="F2741" s="1">
        <f t="shared" si="338"/>
        <v>42666</v>
      </c>
      <c r="G2741" s="1">
        <f t="shared" si="339"/>
        <v>42665</v>
      </c>
      <c r="H2741" s="1">
        <f t="shared" si="340"/>
        <v>42664</v>
      </c>
      <c r="I2741" s="2">
        <f>IF(SUMIFS($B$2:$B$3564,$A$2:$A$3564,"="&amp;E2741)=0,IF(SUMIFS($B$2:$B$3564,$A$2:$A$3564,"="&amp;F2741)=0,IF(SUMIFS($B$2:$B$3564,$A$2:$A$3564,"="&amp;G2741)=0,SUMIFS($B$2:$B$3564,$A$2:$A$3564,"="&amp;H2741),SUMIFS($B$2:$B$3564,$A$2:$A$3564,"="&amp;G2741)),SUMIFS($B$2:$B$3564,$A$2:$A$3564,"="&amp;F2741)),SUMIFS($B$2:$B$3564,$A$2:$A$3564,"="&amp;E2741))</f>
        <v>23.2</v>
      </c>
      <c r="K2741" s="2">
        <f>SUMIFS($J$2:$J$3564,$A$2:$A$3564,"&gt;"&amp;E2741,$A$2:$A$3564,"&lt;="&amp;A2741)</f>
        <v>0</v>
      </c>
      <c r="L2741" s="2">
        <f t="shared" si="341"/>
        <v>0</v>
      </c>
      <c r="M2741" s="2">
        <f t="shared" si="342"/>
        <v>1</v>
      </c>
      <c r="N2741">
        <f t="shared" si="343"/>
        <v>-7.2848818271199249</v>
      </c>
    </row>
    <row r="2742" spans="1:14" x14ac:dyDescent="0.3">
      <c r="A2742" s="1">
        <v>42675</v>
      </c>
      <c r="B2742">
        <v>21.19</v>
      </c>
      <c r="D2742">
        <f t="shared" si="336"/>
        <v>2</v>
      </c>
      <c r="E2742" s="1">
        <f t="shared" si="337"/>
        <v>42668</v>
      </c>
      <c r="F2742" s="1">
        <f t="shared" si="338"/>
        <v>42667</v>
      </c>
      <c r="G2742" s="1">
        <f t="shared" si="339"/>
        <v>42666</v>
      </c>
      <c r="H2742" s="1">
        <f t="shared" si="340"/>
        <v>42665</v>
      </c>
      <c r="I2742" s="2">
        <f>IF(SUMIFS($B$2:$B$3564,$A$2:$A$3564,"="&amp;E2742)=0,IF(SUMIFS($B$2:$B$3564,$A$2:$A$3564,"="&amp;F2742)=0,IF(SUMIFS($B$2:$B$3564,$A$2:$A$3564,"="&amp;G2742)=0,SUMIFS($B$2:$B$3564,$A$2:$A$3564,"="&amp;H2742),SUMIFS($B$2:$B$3564,$A$2:$A$3564,"="&amp;G2742)),SUMIFS($B$2:$B$3564,$A$2:$A$3564,"="&amp;F2742)),SUMIFS($B$2:$B$3564,$A$2:$A$3564,"="&amp;E2742))</f>
        <v>22.93</v>
      </c>
      <c r="K2742" s="2">
        <f>SUMIFS($J$2:$J$3564,$A$2:$A$3564,"&gt;"&amp;E2742,$A$2:$A$3564,"&lt;="&amp;A2742)</f>
        <v>0</v>
      </c>
      <c r="L2742" s="2">
        <f t="shared" si="341"/>
        <v>0</v>
      </c>
      <c r="M2742" s="2">
        <f t="shared" si="342"/>
        <v>1</v>
      </c>
      <c r="N2742">
        <f t="shared" si="343"/>
        <v>-7.8916724589605343</v>
      </c>
    </row>
    <row r="2743" spans="1:14" x14ac:dyDescent="0.3">
      <c r="A2743" s="1">
        <v>42676</v>
      </c>
      <c r="B2743">
        <v>21.7</v>
      </c>
      <c r="D2743">
        <f t="shared" si="336"/>
        <v>3</v>
      </c>
      <c r="E2743" s="1">
        <f t="shared" si="337"/>
        <v>42669</v>
      </c>
      <c r="F2743" s="1">
        <f t="shared" si="338"/>
        <v>42668</v>
      </c>
      <c r="G2743" s="1">
        <f t="shared" si="339"/>
        <v>42667</v>
      </c>
      <c r="H2743" s="1">
        <f t="shared" si="340"/>
        <v>42666</v>
      </c>
      <c r="I2743" s="2">
        <f>IF(SUMIFS($B$2:$B$3564,$A$2:$A$3564,"="&amp;E2743)=0,IF(SUMIFS($B$2:$B$3564,$A$2:$A$3564,"="&amp;F2743)=0,IF(SUMIFS($B$2:$B$3564,$A$2:$A$3564,"="&amp;G2743)=0,SUMIFS($B$2:$B$3564,$A$2:$A$3564,"="&amp;H2743),SUMIFS($B$2:$B$3564,$A$2:$A$3564,"="&amp;G2743)),SUMIFS($B$2:$B$3564,$A$2:$A$3564,"="&amp;F2743)),SUMIFS($B$2:$B$3564,$A$2:$A$3564,"="&amp;E2743))</f>
        <v>22.67</v>
      </c>
      <c r="K2743" s="2">
        <f>SUMIFS($J$2:$J$3564,$A$2:$A$3564,"&gt;"&amp;E2743,$A$2:$A$3564,"&lt;="&amp;A2743)</f>
        <v>0</v>
      </c>
      <c r="L2743" s="2">
        <f t="shared" si="341"/>
        <v>0</v>
      </c>
      <c r="M2743" s="2">
        <f t="shared" si="342"/>
        <v>1</v>
      </c>
      <c r="N2743">
        <f t="shared" si="343"/>
        <v>-4.3730203973023807</v>
      </c>
    </row>
    <row r="2744" spans="1:14" x14ac:dyDescent="0.3">
      <c r="A2744" s="1">
        <v>42677</v>
      </c>
      <c r="B2744">
        <v>21.48</v>
      </c>
      <c r="D2744">
        <f t="shared" si="336"/>
        <v>4</v>
      </c>
      <c r="E2744" s="1">
        <f t="shared" si="337"/>
        <v>42670</v>
      </c>
      <c r="F2744" s="1">
        <f t="shared" si="338"/>
        <v>42669</v>
      </c>
      <c r="G2744" s="1">
        <f t="shared" si="339"/>
        <v>42668</v>
      </c>
      <c r="H2744" s="1">
        <f t="shared" si="340"/>
        <v>42667</v>
      </c>
      <c r="I2744" s="2">
        <f>IF(SUMIFS($B$2:$B$3564,$A$2:$A$3564,"="&amp;E2744)=0,IF(SUMIFS($B$2:$B$3564,$A$2:$A$3564,"="&amp;F2744)=0,IF(SUMIFS($B$2:$B$3564,$A$2:$A$3564,"="&amp;G2744)=0,SUMIFS($B$2:$B$3564,$A$2:$A$3564,"="&amp;H2744),SUMIFS($B$2:$B$3564,$A$2:$A$3564,"="&amp;G2744)),SUMIFS($B$2:$B$3564,$A$2:$A$3564,"="&amp;F2744)),SUMIFS($B$2:$B$3564,$A$2:$A$3564,"="&amp;E2744))</f>
        <v>22.59</v>
      </c>
      <c r="K2744" s="2">
        <f>SUMIFS($J$2:$J$3564,$A$2:$A$3564,"&gt;"&amp;E2744,$A$2:$A$3564,"&lt;="&amp;A2744)</f>
        <v>0</v>
      </c>
      <c r="L2744" s="2">
        <f t="shared" si="341"/>
        <v>0</v>
      </c>
      <c r="M2744" s="2">
        <f t="shared" si="342"/>
        <v>1</v>
      </c>
      <c r="N2744">
        <f t="shared" si="343"/>
        <v>-5.0385060839247915</v>
      </c>
    </row>
    <row r="2745" spans="1:14" x14ac:dyDescent="0.3">
      <c r="A2745" s="1">
        <v>42678</v>
      </c>
      <c r="B2745">
        <v>21.73</v>
      </c>
      <c r="D2745">
        <f t="shared" si="336"/>
        <v>5</v>
      </c>
      <c r="E2745" s="1">
        <f t="shared" si="337"/>
        <v>42671</v>
      </c>
      <c r="F2745" s="1">
        <f t="shared" si="338"/>
        <v>42670</v>
      </c>
      <c r="G2745" s="1">
        <f t="shared" si="339"/>
        <v>42669</v>
      </c>
      <c r="H2745" s="1">
        <f t="shared" si="340"/>
        <v>42668</v>
      </c>
      <c r="I2745" s="2">
        <f>IF(SUMIFS($B$2:$B$3564,$A$2:$A$3564,"="&amp;E2745)=0,IF(SUMIFS($B$2:$B$3564,$A$2:$A$3564,"="&amp;F2745)=0,IF(SUMIFS($B$2:$B$3564,$A$2:$A$3564,"="&amp;G2745)=0,SUMIFS($B$2:$B$3564,$A$2:$A$3564,"="&amp;H2745),SUMIFS($B$2:$B$3564,$A$2:$A$3564,"="&amp;G2745)),SUMIFS($B$2:$B$3564,$A$2:$A$3564,"="&amp;F2745)),SUMIFS($B$2:$B$3564,$A$2:$A$3564,"="&amp;E2745))</f>
        <v>22.16</v>
      </c>
      <c r="K2745" s="2">
        <f>SUMIFS($J$2:$J$3564,$A$2:$A$3564,"&gt;"&amp;E2745,$A$2:$A$3564,"&lt;="&amp;A2745)</f>
        <v>0</v>
      </c>
      <c r="L2745" s="2">
        <f t="shared" si="341"/>
        <v>0</v>
      </c>
      <c r="M2745" s="2">
        <f t="shared" si="342"/>
        <v>1</v>
      </c>
      <c r="N2745">
        <f t="shared" si="343"/>
        <v>-1.9595067610744734</v>
      </c>
    </row>
    <row r="2746" spans="1:14" x14ac:dyDescent="0.3">
      <c r="A2746" s="1">
        <v>42681</v>
      </c>
      <c r="B2746">
        <v>22.27</v>
      </c>
      <c r="D2746">
        <f t="shared" si="336"/>
        <v>1</v>
      </c>
      <c r="E2746" s="1">
        <f t="shared" si="337"/>
        <v>42674</v>
      </c>
      <c r="F2746" s="1">
        <f t="shared" si="338"/>
        <v>42673</v>
      </c>
      <c r="G2746" s="1">
        <f t="shared" si="339"/>
        <v>42672</v>
      </c>
      <c r="H2746" s="1">
        <f t="shared" si="340"/>
        <v>42671</v>
      </c>
      <c r="I2746" s="2">
        <f>IF(SUMIFS($B$2:$B$3564,$A$2:$A$3564,"="&amp;E2746)=0,IF(SUMIFS($B$2:$B$3564,$A$2:$A$3564,"="&amp;F2746)=0,IF(SUMIFS($B$2:$B$3564,$A$2:$A$3564,"="&amp;G2746)=0,SUMIFS($B$2:$B$3564,$A$2:$A$3564,"="&amp;H2746),SUMIFS($B$2:$B$3564,$A$2:$A$3564,"="&amp;G2746)),SUMIFS($B$2:$B$3564,$A$2:$A$3564,"="&amp;F2746)),SUMIFS($B$2:$B$3564,$A$2:$A$3564,"="&amp;E2746))</f>
        <v>21.57</v>
      </c>
      <c r="K2746" s="2">
        <f>SUMIFS($J$2:$J$3564,$A$2:$A$3564,"&gt;"&amp;E2746,$A$2:$A$3564,"&lt;="&amp;A2746)</f>
        <v>0</v>
      </c>
      <c r="L2746" s="2">
        <f t="shared" si="341"/>
        <v>0</v>
      </c>
      <c r="M2746" s="2">
        <f t="shared" si="342"/>
        <v>1</v>
      </c>
      <c r="N2746">
        <f t="shared" si="343"/>
        <v>3.1937020868211188</v>
      </c>
    </row>
    <row r="2747" spans="1:14" x14ac:dyDescent="0.3">
      <c r="A2747" s="1">
        <v>42682</v>
      </c>
      <c r="B2747">
        <v>21.97</v>
      </c>
      <c r="D2747">
        <f t="shared" si="336"/>
        <v>2</v>
      </c>
      <c r="E2747" s="1">
        <f t="shared" si="337"/>
        <v>42675</v>
      </c>
      <c r="F2747" s="1">
        <f t="shared" si="338"/>
        <v>42674</v>
      </c>
      <c r="G2747" s="1">
        <f t="shared" si="339"/>
        <v>42673</v>
      </c>
      <c r="H2747" s="1">
        <f t="shared" si="340"/>
        <v>42672</v>
      </c>
      <c r="I2747" s="2">
        <f>IF(SUMIFS($B$2:$B$3564,$A$2:$A$3564,"="&amp;E2747)=0,IF(SUMIFS($B$2:$B$3564,$A$2:$A$3564,"="&amp;F2747)=0,IF(SUMIFS($B$2:$B$3564,$A$2:$A$3564,"="&amp;G2747)=0,SUMIFS($B$2:$B$3564,$A$2:$A$3564,"="&amp;H2747),SUMIFS($B$2:$B$3564,$A$2:$A$3564,"="&amp;G2747)),SUMIFS($B$2:$B$3564,$A$2:$A$3564,"="&amp;F2747)),SUMIFS($B$2:$B$3564,$A$2:$A$3564,"="&amp;E2747))</f>
        <v>21.19</v>
      </c>
      <c r="K2747" s="2">
        <f>SUMIFS($J$2:$J$3564,$A$2:$A$3564,"&gt;"&amp;E2747,$A$2:$A$3564,"&lt;="&amp;A2747)</f>
        <v>0</v>
      </c>
      <c r="L2747" s="2">
        <f t="shared" si="341"/>
        <v>0</v>
      </c>
      <c r="M2747" s="2">
        <f t="shared" si="342"/>
        <v>1</v>
      </c>
      <c r="N2747">
        <f t="shared" si="343"/>
        <v>3.6148514116310935</v>
      </c>
    </row>
    <row r="2748" spans="1:14" x14ac:dyDescent="0.3">
      <c r="A2748" s="1">
        <v>42683</v>
      </c>
      <c r="B2748">
        <v>22.11</v>
      </c>
      <c r="D2748">
        <f t="shared" si="336"/>
        <v>3</v>
      </c>
      <c r="E2748" s="1">
        <f t="shared" si="337"/>
        <v>42676</v>
      </c>
      <c r="F2748" s="1">
        <f t="shared" si="338"/>
        <v>42675</v>
      </c>
      <c r="G2748" s="1">
        <f t="shared" si="339"/>
        <v>42674</v>
      </c>
      <c r="H2748" s="1">
        <f t="shared" si="340"/>
        <v>42673</v>
      </c>
      <c r="I2748" s="2">
        <f>IF(SUMIFS($B$2:$B$3564,$A$2:$A$3564,"="&amp;E2748)=0,IF(SUMIFS($B$2:$B$3564,$A$2:$A$3564,"="&amp;F2748)=0,IF(SUMIFS($B$2:$B$3564,$A$2:$A$3564,"="&amp;G2748)=0,SUMIFS($B$2:$B$3564,$A$2:$A$3564,"="&amp;H2748),SUMIFS($B$2:$B$3564,$A$2:$A$3564,"="&amp;G2748)),SUMIFS($B$2:$B$3564,$A$2:$A$3564,"="&amp;F2748)),SUMIFS($B$2:$B$3564,$A$2:$A$3564,"="&amp;E2748))</f>
        <v>21.7</v>
      </c>
      <c r="K2748" s="2">
        <f>SUMIFS($J$2:$J$3564,$A$2:$A$3564,"&gt;"&amp;E2748,$A$2:$A$3564,"&lt;="&amp;A2748)</f>
        <v>0</v>
      </c>
      <c r="L2748" s="2">
        <f t="shared" si="341"/>
        <v>0</v>
      </c>
      <c r="M2748" s="2">
        <f t="shared" si="342"/>
        <v>1</v>
      </c>
      <c r="N2748">
        <f t="shared" si="343"/>
        <v>1.87177343229411</v>
      </c>
    </row>
    <row r="2749" spans="1:14" x14ac:dyDescent="0.3">
      <c r="A2749" s="1">
        <v>42684</v>
      </c>
      <c r="B2749">
        <v>21.65</v>
      </c>
      <c r="D2749">
        <f t="shared" si="336"/>
        <v>4</v>
      </c>
      <c r="E2749" s="1">
        <f t="shared" si="337"/>
        <v>42677</v>
      </c>
      <c r="F2749" s="1">
        <f t="shared" si="338"/>
        <v>42676</v>
      </c>
      <c r="G2749" s="1">
        <f t="shared" si="339"/>
        <v>42675</v>
      </c>
      <c r="H2749" s="1">
        <f t="shared" si="340"/>
        <v>42674</v>
      </c>
      <c r="I2749" s="2">
        <f>IF(SUMIFS($B$2:$B$3564,$A$2:$A$3564,"="&amp;E2749)=0,IF(SUMIFS($B$2:$B$3564,$A$2:$A$3564,"="&amp;F2749)=0,IF(SUMIFS($B$2:$B$3564,$A$2:$A$3564,"="&amp;G2749)=0,SUMIFS($B$2:$B$3564,$A$2:$A$3564,"="&amp;H2749),SUMIFS($B$2:$B$3564,$A$2:$A$3564,"="&amp;G2749)),SUMIFS($B$2:$B$3564,$A$2:$A$3564,"="&amp;F2749)),SUMIFS($B$2:$B$3564,$A$2:$A$3564,"="&amp;E2749))</f>
        <v>21.48</v>
      </c>
      <c r="K2749" s="2">
        <f>SUMIFS($J$2:$J$3564,$A$2:$A$3564,"&gt;"&amp;E2749,$A$2:$A$3564,"&lt;="&amp;A2749)</f>
        <v>0</v>
      </c>
      <c r="L2749" s="2">
        <f t="shared" si="341"/>
        <v>0</v>
      </c>
      <c r="M2749" s="2">
        <f t="shared" si="342"/>
        <v>1</v>
      </c>
      <c r="N2749">
        <f t="shared" si="343"/>
        <v>0.78831848078348388</v>
      </c>
    </row>
    <row r="2750" spans="1:14" x14ac:dyDescent="0.3">
      <c r="A2750" s="1">
        <v>42685</v>
      </c>
      <c r="B2750">
        <v>21.7</v>
      </c>
      <c r="D2750">
        <f t="shared" si="336"/>
        <v>5</v>
      </c>
      <c r="E2750" s="1">
        <f t="shared" si="337"/>
        <v>42678</v>
      </c>
      <c r="F2750" s="1">
        <f t="shared" si="338"/>
        <v>42677</v>
      </c>
      <c r="G2750" s="1">
        <f t="shared" si="339"/>
        <v>42676</v>
      </c>
      <c r="H2750" s="1">
        <f t="shared" si="340"/>
        <v>42675</v>
      </c>
      <c r="I2750" s="2">
        <f>IF(SUMIFS($B$2:$B$3564,$A$2:$A$3564,"="&amp;E2750)=0,IF(SUMIFS($B$2:$B$3564,$A$2:$A$3564,"="&amp;F2750)=0,IF(SUMIFS($B$2:$B$3564,$A$2:$A$3564,"="&amp;G2750)=0,SUMIFS($B$2:$B$3564,$A$2:$A$3564,"="&amp;H2750),SUMIFS($B$2:$B$3564,$A$2:$A$3564,"="&amp;G2750)),SUMIFS($B$2:$B$3564,$A$2:$A$3564,"="&amp;F2750)),SUMIFS($B$2:$B$3564,$A$2:$A$3564,"="&amp;E2750))</f>
        <v>21.73</v>
      </c>
      <c r="K2750" s="2">
        <f>SUMIFS($J$2:$J$3564,$A$2:$A$3564,"&gt;"&amp;E2750,$A$2:$A$3564,"&lt;="&amp;A2750)</f>
        <v>0</v>
      </c>
      <c r="L2750" s="2">
        <f t="shared" si="341"/>
        <v>0</v>
      </c>
      <c r="M2750" s="2">
        <f t="shared" si="342"/>
        <v>1</v>
      </c>
      <c r="N2750">
        <f t="shared" si="343"/>
        <v>-0.1381533721924465</v>
      </c>
    </row>
    <row r="2751" spans="1:14" x14ac:dyDescent="0.3">
      <c r="A2751" s="1">
        <v>42688</v>
      </c>
      <c r="B2751">
        <v>21.63</v>
      </c>
      <c r="D2751">
        <f t="shared" si="336"/>
        <v>1</v>
      </c>
      <c r="E2751" s="1">
        <f t="shared" si="337"/>
        <v>42681</v>
      </c>
      <c r="F2751" s="1">
        <f t="shared" si="338"/>
        <v>42680</v>
      </c>
      <c r="G2751" s="1">
        <f t="shared" si="339"/>
        <v>42679</v>
      </c>
      <c r="H2751" s="1">
        <f t="shared" si="340"/>
        <v>42678</v>
      </c>
      <c r="I2751" s="2">
        <f>IF(SUMIFS($B$2:$B$3564,$A$2:$A$3564,"="&amp;E2751)=0,IF(SUMIFS($B$2:$B$3564,$A$2:$A$3564,"="&amp;F2751)=0,IF(SUMIFS($B$2:$B$3564,$A$2:$A$3564,"="&amp;G2751)=0,SUMIFS($B$2:$B$3564,$A$2:$A$3564,"="&amp;H2751),SUMIFS($B$2:$B$3564,$A$2:$A$3564,"="&amp;G2751)),SUMIFS($B$2:$B$3564,$A$2:$A$3564,"="&amp;F2751)),SUMIFS($B$2:$B$3564,$A$2:$A$3564,"="&amp;E2751))</f>
        <v>22.27</v>
      </c>
      <c r="K2751" s="2">
        <f>SUMIFS($J$2:$J$3564,$A$2:$A$3564,"&gt;"&amp;E2751,$A$2:$A$3564,"&lt;="&amp;A2751)</f>
        <v>0</v>
      </c>
      <c r="L2751" s="2">
        <f t="shared" si="341"/>
        <v>0</v>
      </c>
      <c r="M2751" s="2">
        <f t="shared" si="342"/>
        <v>1</v>
      </c>
      <c r="N2751">
        <f t="shared" si="343"/>
        <v>-2.9159241304308861</v>
      </c>
    </row>
    <row r="2752" spans="1:14" x14ac:dyDescent="0.3">
      <c r="A2752" s="1">
        <v>42689</v>
      </c>
      <c r="B2752">
        <v>21.15</v>
      </c>
      <c r="D2752">
        <f t="shared" si="336"/>
        <v>2</v>
      </c>
      <c r="E2752" s="1">
        <f t="shared" si="337"/>
        <v>42682</v>
      </c>
      <c r="F2752" s="1">
        <f t="shared" si="338"/>
        <v>42681</v>
      </c>
      <c r="G2752" s="1">
        <f t="shared" si="339"/>
        <v>42680</v>
      </c>
      <c r="H2752" s="1">
        <f t="shared" si="340"/>
        <v>42679</v>
      </c>
      <c r="I2752" s="2">
        <f>IF(SUMIFS($B$2:$B$3564,$A$2:$A$3564,"="&amp;E2752)=0,IF(SUMIFS($B$2:$B$3564,$A$2:$A$3564,"="&amp;F2752)=0,IF(SUMIFS($B$2:$B$3564,$A$2:$A$3564,"="&amp;G2752)=0,SUMIFS($B$2:$B$3564,$A$2:$A$3564,"="&amp;H2752),SUMIFS($B$2:$B$3564,$A$2:$A$3564,"="&amp;G2752)),SUMIFS($B$2:$B$3564,$A$2:$A$3564,"="&amp;F2752)),SUMIFS($B$2:$B$3564,$A$2:$A$3564,"="&amp;E2752))</f>
        <v>21.97</v>
      </c>
      <c r="K2752" s="2">
        <f>SUMIFS($J$2:$J$3564,$A$2:$A$3564,"&gt;"&amp;E2752,$A$2:$A$3564,"&lt;="&amp;A2752)</f>
        <v>0</v>
      </c>
      <c r="L2752" s="2">
        <f t="shared" si="341"/>
        <v>0</v>
      </c>
      <c r="M2752" s="2">
        <f t="shared" si="342"/>
        <v>1</v>
      </c>
      <c r="N2752">
        <f t="shared" si="343"/>
        <v>-3.8037980904231929</v>
      </c>
    </row>
    <row r="2753" spans="1:14" x14ac:dyDescent="0.3">
      <c r="A2753" s="1">
        <v>42690</v>
      </c>
      <c r="B2753">
        <v>20.36</v>
      </c>
      <c r="D2753">
        <f t="shared" si="336"/>
        <v>3</v>
      </c>
      <c r="E2753" s="1">
        <f t="shared" si="337"/>
        <v>42683</v>
      </c>
      <c r="F2753" s="1">
        <f t="shared" si="338"/>
        <v>42682</v>
      </c>
      <c r="G2753" s="1">
        <f t="shared" si="339"/>
        <v>42681</v>
      </c>
      <c r="H2753" s="1">
        <f t="shared" si="340"/>
        <v>42680</v>
      </c>
      <c r="I2753" s="2">
        <f>IF(SUMIFS($B$2:$B$3564,$A$2:$A$3564,"="&amp;E2753)=0,IF(SUMIFS($B$2:$B$3564,$A$2:$A$3564,"="&amp;F2753)=0,IF(SUMIFS($B$2:$B$3564,$A$2:$A$3564,"="&amp;G2753)=0,SUMIFS($B$2:$B$3564,$A$2:$A$3564,"="&amp;H2753),SUMIFS($B$2:$B$3564,$A$2:$A$3564,"="&amp;G2753)),SUMIFS($B$2:$B$3564,$A$2:$A$3564,"="&amp;F2753)),SUMIFS($B$2:$B$3564,$A$2:$A$3564,"="&amp;E2753))</f>
        <v>22.11</v>
      </c>
      <c r="K2753" s="2">
        <f>SUMIFS($J$2:$J$3564,$A$2:$A$3564,"&gt;"&amp;E2753,$A$2:$A$3564,"&lt;="&amp;A2753)</f>
        <v>0</v>
      </c>
      <c r="L2753" s="2">
        <f t="shared" si="341"/>
        <v>0</v>
      </c>
      <c r="M2753" s="2">
        <f t="shared" si="342"/>
        <v>1</v>
      </c>
      <c r="N2753">
        <f t="shared" si="343"/>
        <v>-8.2457803187032894</v>
      </c>
    </row>
    <row r="2754" spans="1:14" x14ac:dyDescent="0.3">
      <c r="A2754" s="1">
        <v>42691</v>
      </c>
      <c r="B2754">
        <v>20.22</v>
      </c>
      <c r="D2754">
        <f t="shared" si="336"/>
        <v>4</v>
      </c>
      <c r="E2754" s="1">
        <f t="shared" si="337"/>
        <v>42684</v>
      </c>
      <c r="F2754" s="1">
        <f t="shared" si="338"/>
        <v>42683</v>
      </c>
      <c r="G2754" s="1">
        <f t="shared" si="339"/>
        <v>42682</v>
      </c>
      <c r="H2754" s="1">
        <f t="shared" si="340"/>
        <v>42681</v>
      </c>
      <c r="I2754" s="2">
        <f>IF(SUMIFS($B$2:$B$3564,$A$2:$A$3564,"="&amp;E2754)=0,IF(SUMIFS($B$2:$B$3564,$A$2:$A$3564,"="&amp;F2754)=0,IF(SUMIFS($B$2:$B$3564,$A$2:$A$3564,"="&amp;G2754)=0,SUMIFS($B$2:$B$3564,$A$2:$A$3564,"="&amp;H2754),SUMIFS($B$2:$B$3564,$A$2:$A$3564,"="&amp;G2754)),SUMIFS($B$2:$B$3564,$A$2:$A$3564,"="&amp;F2754)),SUMIFS($B$2:$B$3564,$A$2:$A$3564,"="&amp;E2754))</f>
        <v>21.65</v>
      </c>
      <c r="K2754" s="2">
        <f>SUMIFS($J$2:$J$3564,$A$2:$A$3564,"&gt;"&amp;E2754,$A$2:$A$3564,"&lt;="&amp;A2754)</f>
        <v>0</v>
      </c>
      <c r="L2754" s="2">
        <f t="shared" si="341"/>
        <v>0</v>
      </c>
      <c r="M2754" s="2">
        <f t="shared" si="342"/>
        <v>1</v>
      </c>
      <c r="N2754">
        <f t="shared" si="343"/>
        <v>-6.8333240856173454</v>
      </c>
    </row>
    <row r="2755" spans="1:14" x14ac:dyDescent="0.3">
      <c r="A2755" s="1">
        <v>42692</v>
      </c>
      <c r="B2755">
        <v>20.149999999999999</v>
      </c>
      <c r="D2755">
        <f t="shared" ref="D2755:D2818" si="344">WEEKDAY(A2755,2)</f>
        <v>5</v>
      </c>
      <c r="E2755" s="1">
        <f t="shared" si="337"/>
        <v>42685</v>
      </c>
      <c r="F2755" s="1">
        <f t="shared" si="338"/>
        <v>42684</v>
      </c>
      <c r="G2755" s="1">
        <f t="shared" si="339"/>
        <v>42683</v>
      </c>
      <c r="H2755" s="1">
        <f t="shared" si="340"/>
        <v>42682</v>
      </c>
      <c r="I2755" s="2">
        <f>IF(SUMIFS($B$2:$B$3564,$A$2:$A$3564,"="&amp;E2755)=0,IF(SUMIFS($B$2:$B$3564,$A$2:$A$3564,"="&amp;F2755)=0,IF(SUMIFS($B$2:$B$3564,$A$2:$A$3564,"="&amp;G2755)=0,SUMIFS($B$2:$B$3564,$A$2:$A$3564,"="&amp;H2755),SUMIFS($B$2:$B$3564,$A$2:$A$3564,"="&amp;G2755)),SUMIFS($B$2:$B$3564,$A$2:$A$3564,"="&amp;F2755)),SUMIFS($B$2:$B$3564,$A$2:$A$3564,"="&amp;E2755))</f>
        <v>21.7</v>
      </c>
      <c r="K2755" s="2">
        <f>SUMIFS($J$2:$J$3564,$A$2:$A$3564,"&gt;"&amp;E2755,$A$2:$A$3564,"&lt;="&amp;A2755)</f>
        <v>0</v>
      </c>
      <c r="L2755" s="2">
        <f t="shared" si="341"/>
        <v>0</v>
      </c>
      <c r="M2755" s="2">
        <f t="shared" si="342"/>
        <v>1</v>
      </c>
      <c r="N2755">
        <f t="shared" si="343"/>
        <v>-7.4107972153721962</v>
      </c>
    </row>
    <row r="2756" spans="1:14" x14ac:dyDescent="0.3">
      <c r="A2756" s="1">
        <v>42695</v>
      </c>
      <c r="B2756">
        <v>20.350000000000001</v>
      </c>
      <c r="D2756">
        <f t="shared" si="344"/>
        <v>1</v>
      </c>
      <c r="E2756" s="1">
        <f t="shared" si="337"/>
        <v>42688</v>
      </c>
      <c r="F2756" s="1">
        <f t="shared" si="338"/>
        <v>42687</v>
      </c>
      <c r="G2756" s="1">
        <f t="shared" si="339"/>
        <v>42686</v>
      </c>
      <c r="H2756" s="1">
        <f t="shared" si="340"/>
        <v>42685</v>
      </c>
      <c r="I2756" s="2">
        <f>IF(SUMIFS($B$2:$B$3564,$A$2:$A$3564,"="&amp;E2756)=0,IF(SUMIFS($B$2:$B$3564,$A$2:$A$3564,"="&amp;F2756)=0,IF(SUMIFS($B$2:$B$3564,$A$2:$A$3564,"="&amp;G2756)=0,SUMIFS($B$2:$B$3564,$A$2:$A$3564,"="&amp;H2756),SUMIFS($B$2:$B$3564,$A$2:$A$3564,"="&amp;G2756)),SUMIFS($B$2:$B$3564,$A$2:$A$3564,"="&amp;F2756)),SUMIFS($B$2:$B$3564,$A$2:$A$3564,"="&amp;E2756))</f>
        <v>21.63</v>
      </c>
      <c r="K2756" s="2">
        <f>SUMIFS($J$2:$J$3564,$A$2:$A$3564,"&gt;"&amp;E2756,$A$2:$A$3564,"&lt;="&amp;A2756)</f>
        <v>0</v>
      </c>
      <c r="L2756" s="2">
        <f t="shared" si="341"/>
        <v>0</v>
      </c>
      <c r="M2756" s="2">
        <f t="shared" si="342"/>
        <v>1</v>
      </c>
      <c r="N2756">
        <f t="shared" si="343"/>
        <v>-6.1000328076363299</v>
      </c>
    </row>
    <row r="2757" spans="1:14" x14ac:dyDescent="0.3">
      <c r="A2757" s="1">
        <v>42696</v>
      </c>
      <c r="B2757">
        <v>19.75</v>
      </c>
      <c r="D2757">
        <f t="shared" si="344"/>
        <v>2</v>
      </c>
      <c r="E2757" s="1">
        <f t="shared" si="337"/>
        <v>42689</v>
      </c>
      <c r="F2757" s="1">
        <f t="shared" si="338"/>
        <v>42688</v>
      </c>
      <c r="G2757" s="1">
        <f t="shared" si="339"/>
        <v>42687</v>
      </c>
      <c r="H2757" s="1">
        <f t="shared" si="340"/>
        <v>42686</v>
      </c>
      <c r="I2757" s="2">
        <f>IF(SUMIFS($B$2:$B$3564,$A$2:$A$3564,"="&amp;E2757)=0,IF(SUMIFS($B$2:$B$3564,$A$2:$A$3564,"="&amp;F2757)=0,IF(SUMIFS($B$2:$B$3564,$A$2:$A$3564,"="&amp;G2757)=0,SUMIFS($B$2:$B$3564,$A$2:$A$3564,"="&amp;H2757),SUMIFS($B$2:$B$3564,$A$2:$A$3564,"="&amp;G2757)),SUMIFS($B$2:$B$3564,$A$2:$A$3564,"="&amp;F2757)),SUMIFS($B$2:$B$3564,$A$2:$A$3564,"="&amp;E2757))</f>
        <v>21.15</v>
      </c>
      <c r="K2757" s="2">
        <f>SUMIFS($J$2:$J$3564,$A$2:$A$3564,"&gt;"&amp;E2757,$A$2:$A$3564,"&lt;="&amp;A2757)</f>
        <v>0</v>
      </c>
      <c r="L2757" s="2">
        <f t="shared" si="341"/>
        <v>0</v>
      </c>
      <c r="M2757" s="2">
        <f t="shared" si="342"/>
        <v>1</v>
      </c>
      <c r="N2757">
        <f t="shared" si="343"/>
        <v>-6.8486414145156091</v>
      </c>
    </row>
    <row r="2758" spans="1:14" x14ac:dyDescent="0.3">
      <c r="A2758" s="1">
        <v>42697</v>
      </c>
      <c r="B2758">
        <v>19.579999999999998</v>
      </c>
      <c r="D2758">
        <f t="shared" si="344"/>
        <v>3</v>
      </c>
      <c r="E2758" s="1">
        <f t="shared" si="337"/>
        <v>42690</v>
      </c>
      <c r="F2758" s="1">
        <f t="shared" si="338"/>
        <v>42689</v>
      </c>
      <c r="G2758" s="1">
        <f t="shared" si="339"/>
        <v>42688</v>
      </c>
      <c r="H2758" s="1">
        <f t="shared" si="340"/>
        <v>42687</v>
      </c>
      <c r="I2758" s="2">
        <f>IF(SUMIFS($B$2:$B$3564,$A$2:$A$3564,"="&amp;E2758)=0,IF(SUMIFS($B$2:$B$3564,$A$2:$A$3564,"="&amp;F2758)=0,IF(SUMIFS($B$2:$B$3564,$A$2:$A$3564,"="&amp;G2758)=0,SUMIFS($B$2:$B$3564,$A$2:$A$3564,"="&amp;H2758),SUMIFS($B$2:$B$3564,$A$2:$A$3564,"="&amp;G2758)),SUMIFS($B$2:$B$3564,$A$2:$A$3564,"="&amp;F2758)),SUMIFS($B$2:$B$3564,$A$2:$A$3564,"="&amp;E2758))</f>
        <v>20.36</v>
      </c>
      <c r="K2758" s="2">
        <f>SUMIFS($J$2:$J$3564,$A$2:$A$3564,"&gt;"&amp;E2758,$A$2:$A$3564,"&lt;="&amp;A2758)</f>
        <v>0</v>
      </c>
      <c r="L2758" s="2">
        <f t="shared" si="341"/>
        <v>0</v>
      </c>
      <c r="M2758" s="2">
        <f t="shared" si="342"/>
        <v>1</v>
      </c>
      <c r="N2758">
        <f t="shared" si="343"/>
        <v>-3.9063554579957764</v>
      </c>
    </row>
    <row r="2759" spans="1:14" x14ac:dyDescent="0.3">
      <c r="A2759" s="1">
        <v>42699</v>
      </c>
      <c r="B2759">
        <v>19.84</v>
      </c>
      <c r="D2759">
        <f t="shared" si="344"/>
        <v>5</v>
      </c>
      <c r="E2759" s="1">
        <f t="shared" si="337"/>
        <v>42692</v>
      </c>
      <c r="F2759" s="1">
        <f t="shared" si="338"/>
        <v>42691</v>
      </c>
      <c r="G2759" s="1">
        <f t="shared" si="339"/>
        <v>42690</v>
      </c>
      <c r="H2759" s="1">
        <f t="shared" si="340"/>
        <v>42689</v>
      </c>
      <c r="I2759" s="2">
        <f>IF(SUMIFS($B$2:$B$3564,$A$2:$A$3564,"="&amp;E2759)=0,IF(SUMIFS($B$2:$B$3564,$A$2:$A$3564,"="&amp;F2759)=0,IF(SUMIFS($B$2:$B$3564,$A$2:$A$3564,"="&amp;G2759)=0,SUMIFS($B$2:$B$3564,$A$2:$A$3564,"="&amp;H2759),SUMIFS($B$2:$B$3564,$A$2:$A$3564,"="&amp;G2759)),SUMIFS($B$2:$B$3564,$A$2:$A$3564,"="&amp;F2759)),SUMIFS($B$2:$B$3564,$A$2:$A$3564,"="&amp;E2759))</f>
        <v>20.149999999999999</v>
      </c>
      <c r="K2759" s="2">
        <f>SUMIFS($J$2:$J$3564,$A$2:$A$3564,"&gt;"&amp;E2759,$A$2:$A$3564,"&lt;="&amp;A2759)</f>
        <v>0</v>
      </c>
      <c r="L2759" s="2">
        <f t="shared" si="341"/>
        <v>0</v>
      </c>
      <c r="M2759" s="2">
        <f t="shared" si="342"/>
        <v>1</v>
      </c>
      <c r="N2759">
        <f t="shared" si="343"/>
        <v>-1.5504186535965199</v>
      </c>
    </row>
    <row r="2760" spans="1:14" x14ac:dyDescent="0.3">
      <c r="A2760" s="1">
        <v>42702</v>
      </c>
      <c r="B2760">
        <v>19.940000000000001</v>
      </c>
      <c r="D2760">
        <f t="shared" si="344"/>
        <v>1</v>
      </c>
      <c r="E2760" s="1">
        <f t="shared" ref="E2760:E2823" si="345">A2760-7</f>
        <v>42695</v>
      </c>
      <c r="F2760" s="1">
        <f t="shared" si="338"/>
        <v>42694</v>
      </c>
      <c r="G2760" s="1">
        <f t="shared" si="339"/>
        <v>42693</v>
      </c>
      <c r="H2760" s="1">
        <f t="shared" si="340"/>
        <v>42692</v>
      </c>
      <c r="I2760" s="2">
        <f>IF(SUMIFS($B$2:$B$3564,$A$2:$A$3564,"="&amp;E2760)=0,IF(SUMIFS($B$2:$B$3564,$A$2:$A$3564,"="&amp;F2760)=0,IF(SUMIFS($B$2:$B$3564,$A$2:$A$3564,"="&amp;G2760)=0,SUMIFS($B$2:$B$3564,$A$2:$A$3564,"="&amp;H2760),SUMIFS($B$2:$B$3564,$A$2:$A$3564,"="&amp;G2760)),SUMIFS($B$2:$B$3564,$A$2:$A$3564,"="&amp;F2760)),SUMIFS($B$2:$B$3564,$A$2:$A$3564,"="&amp;E2760))</f>
        <v>20.350000000000001</v>
      </c>
      <c r="K2760" s="2">
        <f>SUMIFS($J$2:$J$3564,$A$2:$A$3564,"&gt;"&amp;E2760,$A$2:$A$3564,"&lt;="&amp;A2760)</f>
        <v>0</v>
      </c>
      <c r="L2760" s="2">
        <f t="shared" si="341"/>
        <v>0</v>
      </c>
      <c r="M2760" s="2">
        <f t="shared" si="342"/>
        <v>1</v>
      </c>
      <c r="N2760">
        <f t="shared" si="343"/>
        <v>-2.035314735491168</v>
      </c>
    </row>
    <row r="2761" spans="1:14" x14ac:dyDescent="0.3">
      <c r="A2761" s="1">
        <v>42703</v>
      </c>
      <c r="B2761">
        <v>19.66</v>
      </c>
      <c r="D2761">
        <f t="shared" si="344"/>
        <v>2</v>
      </c>
      <c r="E2761" s="1">
        <f t="shared" si="345"/>
        <v>42696</v>
      </c>
      <c r="F2761" s="1">
        <f t="shared" ref="F2761:F2824" si="346">E2761-1</f>
        <v>42695</v>
      </c>
      <c r="G2761" s="1">
        <f t="shared" ref="G2761:G2824" si="347">E2761-2</f>
        <v>42694</v>
      </c>
      <c r="H2761" s="1">
        <f t="shared" ref="H2761:H2824" si="348">E2761-3</f>
        <v>42693</v>
      </c>
      <c r="I2761" s="2">
        <f>IF(SUMIFS($B$2:$B$3564,$A$2:$A$3564,"="&amp;E2761)=0,IF(SUMIFS($B$2:$B$3564,$A$2:$A$3564,"="&amp;F2761)=0,IF(SUMIFS($B$2:$B$3564,$A$2:$A$3564,"="&amp;G2761)=0,SUMIFS($B$2:$B$3564,$A$2:$A$3564,"="&amp;H2761),SUMIFS($B$2:$B$3564,$A$2:$A$3564,"="&amp;G2761)),SUMIFS($B$2:$B$3564,$A$2:$A$3564,"="&amp;F2761)),SUMIFS($B$2:$B$3564,$A$2:$A$3564,"="&amp;E2761))</f>
        <v>19.75</v>
      </c>
      <c r="K2761" s="2">
        <f>SUMIFS($J$2:$J$3564,$A$2:$A$3564,"&gt;"&amp;E2761,$A$2:$A$3564,"&lt;="&amp;A2761)</f>
        <v>0</v>
      </c>
      <c r="L2761" s="2">
        <f t="shared" si="341"/>
        <v>0</v>
      </c>
      <c r="M2761" s="2">
        <f t="shared" si="342"/>
        <v>1</v>
      </c>
      <c r="N2761">
        <f t="shared" si="343"/>
        <v>-0.45673766281103395</v>
      </c>
    </row>
    <row r="2762" spans="1:14" x14ac:dyDescent="0.3">
      <c r="A2762" s="1">
        <v>42704</v>
      </c>
      <c r="B2762">
        <v>19.809999999999999</v>
      </c>
      <c r="D2762">
        <f t="shared" si="344"/>
        <v>3</v>
      </c>
      <c r="E2762" s="1">
        <f t="shared" si="345"/>
        <v>42697</v>
      </c>
      <c r="F2762" s="1">
        <f t="shared" si="346"/>
        <v>42696</v>
      </c>
      <c r="G2762" s="1">
        <f t="shared" si="347"/>
        <v>42695</v>
      </c>
      <c r="H2762" s="1">
        <f t="shared" si="348"/>
        <v>42694</v>
      </c>
      <c r="I2762" s="2">
        <f>IF(SUMIFS($B$2:$B$3564,$A$2:$A$3564,"="&amp;E2762)=0,IF(SUMIFS($B$2:$B$3564,$A$2:$A$3564,"="&amp;F2762)=0,IF(SUMIFS($B$2:$B$3564,$A$2:$A$3564,"="&amp;G2762)=0,SUMIFS($B$2:$B$3564,$A$2:$A$3564,"="&amp;H2762),SUMIFS($B$2:$B$3564,$A$2:$A$3564,"="&amp;G2762)),SUMIFS($B$2:$B$3564,$A$2:$A$3564,"="&amp;F2762)),SUMIFS($B$2:$B$3564,$A$2:$A$3564,"="&amp;E2762))</f>
        <v>19.579999999999998</v>
      </c>
      <c r="K2762" s="2">
        <f>SUMIFS($J$2:$J$3564,$A$2:$A$3564,"&gt;"&amp;E2762,$A$2:$A$3564,"&lt;="&amp;A2762)</f>
        <v>0</v>
      </c>
      <c r="L2762" s="2">
        <f t="shared" ref="L2762:L2825" si="349">IF(K2762&lt;&gt;0,LOOKUP(K2762,C2756:C2762,B2756:B2762),0)</f>
        <v>0</v>
      </c>
      <c r="M2762" s="2">
        <f t="shared" ref="M2762:M2825" si="350">IF(K2762&lt;&gt;0,L2762/K2762,1)</f>
        <v>1</v>
      </c>
      <c r="N2762">
        <f t="shared" ref="N2762:N2825" si="351">LN(B2762*M2762/I2762)*100</f>
        <v>1.1678223608095335</v>
      </c>
    </row>
    <row r="2763" spans="1:14" x14ac:dyDescent="0.3">
      <c r="A2763" s="1">
        <v>42705</v>
      </c>
      <c r="B2763">
        <v>19.36</v>
      </c>
      <c r="D2763">
        <f t="shared" si="344"/>
        <v>4</v>
      </c>
      <c r="E2763" s="1">
        <f t="shared" si="345"/>
        <v>42698</v>
      </c>
      <c r="F2763" s="1">
        <f t="shared" si="346"/>
        <v>42697</v>
      </c>
      <c r="G2763" s="1">
        <f t="shared" si="347"/>
        <v>42696</v>
      </c>
      <c r="H2763" s="1">
        <f t="shared" si="348"/>
        <v>42695</v>
      </c>
      <c r="I2763" s="2">
        <f>IF(SUMIFS($B$2:$B$3564,$A$2:$A$3564,"="&amp;E2763)=0,IF(SUMIFS($B$2:$B$3564,$A$2:$A$3564,"="&amp;F2763)=0,IF(SUMIFS($B$2:$B$3564,$A$2:$A$3564,"="&amp;G2763)=0,SUMIFS($B$2:$B$3564,$A$2:$A$3564,"="&amp;H2763),SUMIFS($B$2:$B$3564,$A$2:$A$3564,"="&amp;G2763)),SUMIFS($B$2:$B$3564,$A$2:$A$3564,"="&amp;F2763)),SUMIFS($B$2:$B$3564,$A$2:$A$3564,"="&amp;E2763))</f>
        <v>19.579999999999998</v>
      </c>
      <c r="K2763" s="2">
        <f>SUMIFS($J$2:$J$3564,$A$2:$A$3564,"&gt;"&amp;E2763,$A$2:$A$3564,"&lt;="&amp;A2763)</f>
        <v>0</v>
      </c>
      <c r="L2763" s="2">
        <f t="shared" si="349"/>
        <v>0</v>
      </c>
      <c r="M2763" s="2">
        <f t="shared" si="350"/>
        <v>1</v>
      </c>
      <c r="N2763">
        <f t="shared" si="351"/>
        <v>-1.1299555253933282</v>
      </c>
    </row>
    <row r="2764" spans="1:14" x14ac:dyDescent="0.3">
      <c r="A2764" s="1">
        <v>42706</v>
      </c>
      <c r="B2764">
        <v>19.12</v>
      </c>
      <c r="D2764">
        <f t="shared" si="344"/>
        <v>5</v>
      </c>
      <c r="E2764" s="1">
        <f t="shared" si="345"/>
        <v>42699</v>
      </c>
      <c r="F2764" s="1">
        <f t="shared" si="346"/>
        <v>42698</v>
      </c>
      <c r="G2764" s="1">
        <f t="shared" si="347"/>
        <v>42697</v>
      </c>
      <c r="H2764" s="1">
        <f t="shared" si="348"/>
        <v>42696</v>
      </c>
      <c r="I2764" s="2">
        <f>IF(SUMIFS($B$2:$B$3564,$A$2:$A$3564,"="&amp;E2764)=0,IF(SUMIFS($B$2:$B$3564,$A$2:$A$3564,"="&amp;F2764)=0,IF(SUMIFS($B$2:$B$3564,$A$2:$A$3564,"="&amp;G2764)=0,SUMIFS($B$2:$B$3564,$A$2:$A$3564,"="&amp;H2764),SUMIFS($B$2:$B$3564,$A$2:$A$3564,"="&amp;G2764)),SUMIFS($B$2:$B$3564,$A$2:$A$3564,"="&amp;F2764)),SUMIFS($B$2:$B$3564,$A$2:$A$3564,"="&amp;E2764))</f>
        <v>19.84</v>
      </c>
      <c r="K2764" s="2">
        <f>SUMIFS($J$2:$J$3564,$A$2:$A$3564,"&gt;"&amp;E2764,$A$2:$A$3564,"&lt;="&amp;A2764)</f>
        <v>0</v>
      </c>
      <c r="L2764" s="2">
        <f t="shared" si="349"/>
        <v>0</v>
      </c>
      <c r="M2764" s="2">
        <f t="shared" si="350"/>
        <v>1</v>
      </c>
      <c r="N2764">
        <f t="shared" si="351"/>
        <v>-3.696519423347147</v>
      </c>
    </row>
    <row r="2765" spans="1:14" x14ac:dyDescent="0.3">
      <c r="A2765" s="1">
        <v>42709</v>
      </c>
      <c r="B2765">
        <v>18.940000000000001</v>
      </c>
      <c r="D2765">
        <f t="shared" si="344"/>
        <v>1</v>
      </c>
      <c r="E2765" s="1">
        <f t="shared" si="345"/>
        <v>42702</v>
      </c>
      <c r="F2765" s="1">
        <f t="shared" si="346"/>
        <v>42701</v>
      </c>
      <c r="G2765" s="1">
        <f t="shared" si="347"/>
        <v>42700</v>
      </c>
      <c r="H2765" s="1">
        <f t="shared" si="348"/>
        <v>42699</v>
      </c>
      <c r="I2765" s="2">
        <f>IF(SUMIFS($B$2:$B$3564,$A$2:$A$3564,"="&amp;E2765)=0,IF(SUMIFS($B$2:$B$3564,$A$2:$A$3564,"="&amp;F2765)=0,IF(SUMIFS($B$2:$B$3564,$A$2:$A$3564,"="&amp;G2765)=0,SUMIFS($B$2:$B$3564,$A$2:$A$3564,"="&amp;H2765),SUMIFS($B$2:$B$3564,$A$2:$A$3564,"="&amp;G2765)),SUMIFS($B$2:$B$3564,$A$2:$A$3564,"="&amp;F2765)),SUMIFS($B$2:$B$3564,$A$2:$A$3564,"="&amp;E2765))</f>
        <v>19.940000000000001</v>
      </c>
      <c r="K2765" s="2">
        <f>SUMIFS($J$2:$J$3564,$A$2:$A$3564,"&gt;"&amp;E2765,$A$2:$A$3564,"&lt;="&amp;A2765)</f>
        <v>0</v>
      </c>
      <c r="L2765" s="2">
        <f t="shared" si="349"/>
        <v>0</v>
      </c>
      <c r="M2765" s="2">
        <f t="shared" si="350"/>
        <v>1</v>
      </c>
      <c r="N2765">
        <f t="shared" si="351"/>
        <v>-5.1451676775760049</v>
      </c>
    </row>
    <row r="2766" spans="1:14" x14ac:dyDescent="0.3">
      <c r="A2766" s="1">
        <v>42710</v>
      </c>
      <c r="B2766">
        <v>19.510000000000002</v>
      </c>
      <c r="D2766">
        <f t="shared" si="344"/>
        <v>2</v>
      </c>
      <c r="E2766" s="1">
        <f t="shared" si="345"/>
        <v>42703</v>
      </c>
      <c r="F2766" s="1">
        <f t="shared" si="346"/>
        <v>42702</v>
      </c>
      <c r="G2766" s="1">
        <f t="shared" si="347"/>
        <v>42701</v>
      </c>
      <c r="H2766" s="1">
        <f t="shared" si="348"/>
        <v>42700</v>
      </c>
      <c r="I2766" s="2">
        <f>IF(SUMIFS($B$2:$B$3564,$A$2:$A$3564,"="&amp;E2766)=0,IF(SUMIFS($B$2:$B$3564,$A$2:$A$3564,"="&amp;F2766)=0,IF(SUMIFS($B$2:$B$3564,$A$2:$A$3564,"="&amp;G2766)=0,SUMIFS($B$2:$B$3564,$A$2:$A$3564,"="&amp;H2766),SUMIFS($B$2:$B$3564,$A$2:$A$3564,"="&amp;G2766)),SUMIFS($B$2:$B$3564,$A$2:$A$3564,"="&amp;F2766)),SUMIFS($B$2:$B$3564,$A$2:$A$3564,"="&amp;E2766))</f>
        <v>19.66</v>
      </c>
      <c r="K2766" s="2">
        <f>SUMIFS($J$2:$J$3564,$A$2:$A$3564,"&gt;"&amp;E2766,$A$2:$A$3564,"&lt;="&amp;A2766)</f>
        <v>0</v>
      </c>
      <c r="L2766" s="2">
        <f t="shared" si="349"/>
        <v>0</v>
      </c>
      <c r="M2766" s="2">
        <f t="shared" si="350"/>
        <v>1</v>
      </c>
      <c r="N2766">
        <f t="shared" si="351"/>
        <v>-0.76589600840005301</v>
      </c>
    </row>
    <row r="2767" spans="1:14" x14ac:dyDescent="0.3">
      <c r="A2767" s="1">
        <v>42711</v>
      </c>
      <c r="B2767">
        <v>19.63</v>
      </c>
      <c r="D2767">
        <f t="shared" si="344"/>
        <v>3</v>
      </c>
      <c r="E2767" s="1">
        <f t="shared" si="345"/>
        <v>42704</v>
      </c>
      <c r="F2767" s="1">
        <f t="shared" si="346"/>
        <v>42703</v>
      </c>
      <c r="G2767" s="1">
        <f t="shared" si="347"/>
        <v>42702</v>
      </c>
      <c r="H2767" s="1">
        <f t="shared" si="348"/>
        <v>42701</v>
      </c>
      <c r="I2767" s="2">
        <f>IF(SUMIFS($B$2:$B$3564,$A$2:$A$3564,"="&amp;E2767)=0,IF(SUMIFS($B$2:$B$3564,$A$2:$A$3564,"="&amp;F2767)=0,IF(SUMIFS($B$2:$B$3564,$A$2:$A$3564,"="&amp;G2767)=0,SUMIFS($B$2:$B$3564,$A$2:$A$3564,"="&amp;H2767),SUMIFS($B$2:$B$3564,$A$2:$A$3564,"="&amp;G2767)),SUMIFS($B$2:$B$3564,$A$2:$A$3564,"="&amp;F2767)),SUMIFS($B$2:$B$3564,$A$2:$A$3564,"="&amp;E2767))</f>
        <v>19.809999999999999</v>
      </c>
      <c r="K2767" s="2">
        <f>SUMIFS($J$2:$J$3564,$A$2:$A$3564,"&gt;"&amp;E2767,$A$2:$A$3564,"&lt;="&amp;A2767)</f>
        <v>0</v>
      </c>
      <c r="L2767" s="2">
        <f t="shared" si="349"/>
        <v>0</v>
      </c>
      <c r="M2767" s="2">
        <f t="shared" si="350"/>
        <v>1</v>
      </c>
      <c r="N2767">
        <f t="shared" si="351"/>
        <v>-0.91278524220898982</v>
      </c>
    </row>
    <row r="2768" spans="1:14" x14ac:dyDescent="0.3">
      <c r="A2768" s="1">
        <v>42712</v>
      </c>
      <c r="B2768">
        <v>19.45</v>
      </c>
      <c r="D2768">
        <f t="shared" si="344"/>
        <v>4</v>
      </c>
      <c r="E2768" s="1">
        <f t="shared" si="345"/>
        <v>42705</v>
      </c>
      <c r="F2768" s="1">
        <f t="shared" si="346"/>
        <v>42704</v>
      </c>
      <c r="G2768" s="1">
        <f t="shared" si="347"/>
        <v>42703</v>
      </c>
      <c r="H2768" s="1">
        <f t="shared" si="348"/>
        <v>42702</v>
      </c>
      <c r="I2768" s="2">
        <f>IF(SUMIFS($B$2:$B$3564,$A$2:$A$3564,"="&amp;E2768)=0,IF(SUMIFS($B$2:$B$3564,$A$2:$A$3564,"="&amp;F2768)=0,IF(SUMIFS($B$2:$B$3564,$A$2:$A$3564,"="&amp;G2768)=0,SUMIFS($B$2:$B$3564,$A$2:$A$3564,"="&amp;H2768),SUMIFS($B$2:$B$3564,$A$2:$A$3564,"="&amp;G2768)),SUMIFS($B$2:$B$3564,$A$2:$A$3564,"="&amp;F2768)),SUMIFS($B$2:$B$3564,$A$2:$A$3564,"="&amp;E2768))</f>
        <v>19.36</v>
      </c>
      <c r="K2768" s="2">
        <f>SUMIFS($J$2:$J$3564,$A$2:$A$3564,"&gt;"&amp;E2768,$A$2:$A$3564,"&lt;="&amp;A2768)</f>
        <v>0</v>
      </c>
      <c r="L2768" s="2">
        <f t="shared" si="349"/>
        <v>0</v>
      </c>
      <c r="M2768" s="2">
        <f t="shared" si="350"/>
        <v>1</v>
      </c>
      <c r="N2768">
        <f t="shared" si="351"/>
        <v>0.46379882160243124</v>
      </c>
    </row>
    <row r="2769" spans="1:14" x14ac:dyDescent="0.3">
      <c r="A2769" s="1">
        <v>42713</v>
      </c>
      <c r="B2769">
        <v>19.239999999999998</v>
      </c>
      <c r="D2769">
        <f t="shared" si="344"/>
        <v>5</v>
      </c>
      <c r="E2769" s="1">
        <f t="shared" si="345"/>
        <v>42706</v>
      </c>
      <c r="F2769" s="1">
        <f t="shared" si="346"/>
        <v>42705</v>
      </c>
      <c r="G2769" s="1">
        <f t="shared" si="347"/>
        <v>42704</v>
      </c>
      <c r="H2769" s="1">
        <f t="shared" si="348"/>
        <v>42703</v>
      </c>
      <c r="I2769" s="2">
        <f>IF(SUMIFS($B$2:$B$3564,$A$2:$A$3564,"="&amp;E2769)=0,IF(SUMIFS($B$2:$B$3564,$A$2:$A$3564,"="&amp;F2769)=0,IF(SUMIFS($B$2:$B$3564,$A$2:$A$3564,"="&amp;G2769)=0,SUMIFS($B$2:$B$3564,$A$2:$A$3564,"="&amp;H2769),SUMIFS($B$2:$B$3564,$A$2:$A$3564,"="&amp;G2769)),SUMIFS($B$2:$B$3564,$A$2:$A$3564,"="&amp;F2769)),SUMIFS($B$2:$B$3564,$A$2:$A$3564,"="&amp;E2769))</f>
        <v>19.12</v>
      </c>
      <c r="K2769" s="2">
        <f>SUMIFS($J$2:$J$3564,$A$2:$A$3564,"&gt;"&amp;E2769,$A$2:$A$3564,"&lt;="&amp;A2769)</f>
        <v>0</v>
      </c>
      <c r="L2769" s="2">
        <f t="shared" si="349"/>
        <v>0</v>
      </c>
      <c r="M2769" s="2">
        <f t="shared" si="350"/>
        <v>1</v>
      </c>
      <c r="N2769">
        <f t="shared" si="351"/>
        <v>0.62565376143051377</v>
      </c>
    </row>
    <row r="2770" spans="1:14" x14ac:dyDescent="0.3">
      <c r="A2770" s="1">
        <v>42716</v>
      </c>
      <c r="B2770">
        <v>19.25</v>
      </c>
      <c r="D2770">
        <f t="shared" si="344"/>
        <v>1</v>
      </c>
      <c r="E2770" s="1">
        <f t="shared" si="345"/>
        <v>42709</v>
      </c>
      <c r="F2770" s="1">
        <f t="shared" si="346"/>
        <v>42708</v>
      </c>
      <c r="G2770" s="1">
        <f t="shared" si="347"/>
        <v>42707</v>
      </c>
      <c r="H2770" s="1">
        <f t="shared" si="348"/>
        <v>42706</v>
      </c>
      <c r="I2770" s="2">
        <f>IF(SUMIFS($B$2:$B$3564,$A$2:$A$3564,"="&amp;E2770)=0,IF(SUMIFS($B$2:$B$3564,$A$2:$A$3564,"="&amp;F2770)=0,IF(SUMIFS($B$2:$B$3564,$A$2:$A$3564,"="&amp;G2770)=0,SUMIFS($B$2:$B$3564,$A$2:$A$3564,"="&amp;H2770),SUMIFS($B$2:$B$3564,$A$2:$A$3564,"="&amp;G2770)),SUMIFS($B$2:$B$3564,$A$2:$A$3564,"="&amp;F2770)),SUMIFS($B$2:$B$3564,$A$2:$A$3564,"="&amp;E2770))</f>
        <v>18.940000000000001</v>
      </c>
      <c r="K2770" s="2">
        <f>SUMIFS($J$2:$J$3564,$A$2:$A$3564,"&gt;"&amp;E2770,$A$2:$A$3564,"&lt;="&amp;A2770)</f>
        <v>0</v>
      </c>
      <c r="L2770" s="2">
        <f t="shared" si="349"/>
        <v>0</v>
      </c>
      <c r="M2770" s="2">
        <f t="shared" si="350"/>
        <v>1</v>
      </c>
      <c r="N2770">
        <f t="shared" si="351"/>
        <v>1.6234972975860935</v>
      </c>
    </row>
    <row r="2771" spans="1:14" x14ac:dyDescent="0.3">
      <c r="A2771" s="1">
        <v>42717</v>
      </c>
      <c r="B2771">
        <v>18.600000000000001</v>
      </c>
      <c r="D2771">
        <f t="shared" si="344"/>
        <v>2</v>
      </c>
      <c r="E2771" s="1">
        <f t="shared" si="345"/>
        <v>42710</v>
      </c>
      <c r="F2771" s="1">
        <f t="shared" si="346"/>
        <v>42709</v>
      </c>
      <c r="G2771" s="1">
        <f t="shared" si="347"/>
        <v>42708</v>
      </c>
      <c r="H2771" s="1">
        <f t="shared" si="348"/>
        <v>42707</v>
      </c>
      <c r="I2771" s="2">
        <f>IF(SUMIFS($B$2:$B$3564,$A$2:$A$3564,"="&amp;E2771)=0,IF(SUMIFS($B$2:$B$3564,$A$2:$A$3564,"="&amp;F2771)=0,IF(SUMIFS($B$2:$B$3564,$A$2:$A$3564,"="&amp;G2771)=0,SUMIFS($B$2:$B$3564,$A$2:$A$3564,"="&amp;H2771),SUMIFS($B$2:$B$3564,$A$2:$A$3564,"="&amp;G2771)),SUMIFS($B$2:$B$3564,$A$2:$A$3564,"="&amp;F2771)),SUMIFS($B$2:$B$3564,$A$2:$A$3564,"="&amp;E2771))</f>
        <v>19.510000000000002</v>
      </c>
      <c r="K2771" s="2">
        <f>SUMIFS($J$2:$J$3564,$A$2:$A$3564,"&gt;"&amp;E2771,$A$2:$A$3564,"&lt;="&amp;A2771)</f>
        <v>0</v>
      </c>
      <c r="L2771" s="2">
        <f t="shared" si="349"/>
        <v>0</v>
      </c>
      <c r="M2771" s="2">
        <f t="shared" si="350"/>
        <v>1</v>
      </c>
      <c r="N2771">
        <f t="shared" si="351"/>
        <v>-4.7765573915864259</v>
      </c>
    </row>
    <row r="2772" spans="1:14" x14ac:dyDescent="0.3">
      <c r="A2772" s="1">
        <v>42718</v>
      </c>
      <c r="B2772">
        <v>18.03</v>
      </c>
      <c r="D2772">
        <f t="shared" si="344"/>
        <v>3</v>
      </c>
      <c r="E2772" s="1">
        <f t="shared" si="345"/>
        <v>42711</v>
      </c>
      <c r="F2772" s="1">
        <f t="shared" si="346"/>
        <v>42710</v>
      </c>
      <c r="G2772" s="1">
        <f t="shared" si="347"/>
        <v>42709</v>
      </c>
      <c r="H2772" s="1">
        <f t="shared" si="348"/>
        <v>42708</v>
      </c>
      <c r="I2772" s="2">
        <f>IF(SUMIFS($B$2:$B$3564,$A$2:$A$3564,"="&amp;E2772)=0,IF(SUMIFS($B$2:$B$3564,$A$2:$A$3564,"="&amp;F2772)=0,IF(SUMIFS($B$2:$B$3564,$A$2:$A$3564,"="&amp;G2772)=0,SUMIFS($B$2:$B$3564,$A$2:$A$3564,"="&amp;H2772),SUMIFS($B$2:$B$3564,$A$2:$A$3564,"="&amp;G2772)),SUMIFS($B$2:$B$3564,$A$2:$A$3564,"="&amp;F2772)),SUMIFS($B$2:$B$3564,$A$2:$A$3564,"="&amp;E2772))</f>
        <v>19.63</v>
      </c>
      <c r="K2772" s="2">
        <f>SUMIFS($J$2:$J$3564,$A$2:$A$3564,"&gt;"&amp;E2772,$A$2:$A$3564,"&lt;="&amp;A2772)</f>
        <v>0</v>
      </c>
      <c r="L2772" s="2">
        <f t="shared" si="349"/>
        <v>0</v>
      </c>
      <c r="M2772" s="2">
        <f t="shared" si="350"/>
        <v>1</v>
      </c>
      <c r="N2772">
        <f t="shared" si="351"/>
        <v>-8.5021971073143643</v>
      </c>
    </row>
    <row r="2773" spans="1:14" x14ac:dyDescent="0.3">
      <c r="A2773" s="1">
        <v>42719</v>
      </c>
      <c r="B2773">
        <v>18.559999999999999</v>
      </c>
      <c r="D2773">
        <f t="shared" si="344"/>
        <v>4</v>
      </c>
      <c r="E2773" s="1">
        <f t="shared" si="345"/>
        <v>42712</v>
      </c>
      <c r="F2773" s="1">
        <f t="shared" si="346"/>
        <v>42711</v>
      </c>
      <c r="G2773" s="1">
        <f t="shared" si="347"/>
        <v>42710</v>
      </c>
      <c r="H2773" s="1">
        <f t="shared" si="348"/>
        <v>42709</v>
      </c>
      <c r="I2773" s="2">
        <f>IF(SUMIFS($B$2:$B$3564,$A$2:$A$3564,"="&amp;E2773)=0,IF(SUMIFS($B$2:$B$3564,$A$2:$A$3564,"="&amp;F2773)=0,IF(SUMIFS($B$2:$B$3564,$A$2:$A$3564,"="&amp;G2773)=0,SUMIFS($B$2:$B$3564,$A$2:$A$3564,"="&amp;H2773),SUMIFS($B$2:$B$3564,$A$2:$A$3564,"="&amp;G2773)),SUMIFS($B$2:$B$3564,$A$2:$A$3564,"="&amp;F2773)),SUMIFS($B$2:$B$3564,$A$2:$A$3564,"="&amp;E2773))</f>
        <v>19.45</v>
      </c>
      <c r="K2773" s="2">
        <f>SUMIFS($J$2:$J$3564,$A$2:$A$3564,"&gt;"&amp;E2773,$A$2:$A$3564,"&lt;="&amp;A2773)</f>
        <v>0</v>
      </c>
      <c r="L2773" s="2">
        <f t="shared" si="349"/>
        <v>0</v>
      </c>
      <c r="M2773" s="2">
        <f t="shared" si="350"/>
        <v>1</v>
      </c>
      <c r="N2773">
        <f t="shared" si="351"/>
        <v>-4.6838342706400766</v>
      </c>
    </row>
    <row r="2774" spans="1:14" x14ac:dyDescent="0.3">
      <c r="A2774" s="1">
        <v>42720</v>
      </c>
      <c r="B2774">
        <v>18.22</v>
      </c>
      <c r="D2774">
        <f t="shared" si="344"/>
        <v>5</v>
      </c>
      <c r="E2774" s="1">
        <f t="shared" si="345"/>
        <v>42713</v>
      </c>
      <c r="F2774" s="1">
        <f t="shared" si="346"/>
        <v>42712</v>
      </c>
      <c r="G2774" s="1">
        <f t="shared" si="347"/>
        <v>42711</v>
      </c>
      <c r="H2774" s="1">
        <f t="shared" si="348"/>
        <v>42710</v>
      </c>
      <c r="I2774" s="2">
        <f>IF(SUMIFS($B$2:$B$3564,$A$2:$A$3564,"="&amp;E2774)=0,IF(SUMIFS($B$2:$B$3564,$A$2:$A$3564,"="&amp;F2774)=0,IF(SUMIFS($B$2:$B$3564,$A$2:$A$3564,"="&amp;G2774)=0,SUMIFS($B$2:$B$3564,$A$2:$A$3564,"="&amp;H2774),SUMIFS($B$2:$B$3564,$A$2:$A$3564,"="&amp;G2774)),SUMIFS($B$2:$B$3564,$A$2:$A$3564,"="&amp;F2774)),SUMIFS($B$2:$B$3564,$A$2:$A$3564,"="&amp;E2774))</f>
        <v>19.239999999999998</v>
      </c>
      <c r="K2774" s="2">
        <f>SUMIFS($J$2:$J$3564,$A$2:$A$3564,"&gt;"&amp;E2774,$A$2:$A$3564,"&lt;="&amp;A2774)</f>
        <v>0</v>
      </c>
      <c r="L2774" s="2">
        <f t="shared" si="349"/>
        <v>0</v>
      </c>
      <c r="M2774" s="2">
        <f t="shared" si="350"/>
        <v>1</v>
      </c>
      <c r="N2774">
        <f t="shared" si="351"/>
        <v>-5.4471553405748194</v>
      </c>
    </row>
    <row r="2775" spans="1:14" x14ac:dyDescent="0.3">
      <c r="A2775" s="1">
        <v>42723</v>
      </c>
      <c r="B2775">
        <v>18.23</v>
      </c>
      <c r="D2775">
        <f t="shared" si="344"/>
        <v>1</v>
      </c>
      <c r="E2775" s="1">
        <f t="shared" si="345"/>
        <v>42716</v>
      </c>
      <c r="F2775" s="1">
        <f t="shared" si="346"/>
        <v>42715</v>
      </c>
      <c r="G2775" s="1">
        <f t="shared" si="347"/>
        <v>42714</v>
      </c>
      <c r="H2775" s="1">
        <f t="shared" si="348"/>
        <v>42713</v>
      </c>
      <c r="I2775" s="2">
        <f>IF(SUMIFS($B$2:$B$3564,$A$2:$A$3564,"="&amp;E2775)=0,IF(SUMIFS($B$2:$B$3564,$A$2:$A$3564,"="&amp;F2775)=0,IF(SUMIFS($B$2:$B$3564,$A$2:$A$3564,"="&amp;G2775)=0,SUMIFS($B$2:$B$3564,$A$2:$A$3564,"="&amp;H2775),SUMIFS($B$2:$B$3564,$A$2:$A$3564,"="&amp;G2775)),SUMIFS($B$2:$B$3564,$A$2:$A$3564,"="&amp;F2775)),SUMIFS($B$2:$B$3564,$A$2:$A$3564,"="&amp;E2775))</f>
        <v>19.25</v>
      </c>
      <c r="K2775" s="2">
        <f>SUMIFS($J$2:$J$3564,$A$2:$A$3564,"&gt;"&amp;E2775,$A$2:$A$3564,"&lt;="&amp;A2775)</f>
        <v>0</v>
      </c>
      <c r="L2775" s="2">
        <f t="shared" si="349"/>
        <v>0</v>
      </c>
      <c r="M2775" s="2">
        <f t="shared" si="350"/>
        <v>1</v>
      </c>
      <c r="N2775">
        <f t="shared" si="351"/>
        <v>-5.4442472043221484</v>
      </c>
    </row>
    <row r="2776" spans="1:14" x14ac:dyDescent="0.3">
      <c r="A2776" s="1">
        <v>42724</v>
      </c>
      <c r="B2776">
        <v>18.25</v>
      </c>
      <c r="D2776">
        <f t="shared" si="344"/>
        <v>2</v>
      </c>
      <c r="E2776" s="1">
        <f t="shared" si="345"/>
        <v>42717</v>
      </c>
      <c r="F2776" s="1">
        <f t="shared" si="346"/>
        <v>42716</v>
      </c>
      <c r="G2776" s="1">
        <f t="shared" si="347"/>
        <v>42715</v>
      </c>
      <c r="H2776" s="1">
        <f t="shared" si="348"/>
        <v>42714</v>
      </c>
      <c r="I2776" s="2">
        <f>IF(SUMIFS($B$2:$B$3564,$A$2:$A$3564,"="&amp;E2776)=0,IF(SUMIFS($B$2:$B$3564,$A$2:$A$3564,"="&amp;F2776)=0,IF(SUMIFS($B$2:$B$3564,$A$2:$A$3564,"="&amp;G2776)=0,SUMIFS($B$2:$B$3564,$A$2:$A$3564,"="&amp;H2776),SUMIFS($B$2:$B$3564,$A$2:$A$3564,"="&amp;G2776)),SUMIFS($B$2:$B$3564,$A$2:$A$3564,"="&amp;F2776)),SUMIFS($B$2:$B$3564,$A$2:$A$3564,"="&amp;E2776))</f>
        <v>18.600000000000001</v>
      </c>
      <c r="K2776" s="2">
        <f>SUMIFS($J$2:$J$3564,$A$2:$A$3564,"&gt;"&amp;E2776,$A$2:$A$3564,"&lt;="&amp;A2776)</f>
        <v>0</v>
      </c>
      <c r="L2776" s="2">
        <f t="shared" si="349"/>
        <v>0</v>
      </c>
      <c r="M2776" s="2">
        <f t="shared" si="350"/>
        <v>1</v>
      </c>
      <c r="N2776">
        <f t="shared" si="351"/>
        <v>-1.8996500690655147</v>
      </c>
    </row>
    <row r="2777" spans="1:14" x14ac:dyDescent="0.3">
      <c r="A2777" s="1">
        <v>42725</v>
      </c>
      <c r="B2777">
        <v>18.2</v>
      </c>
      <c r="D2777">
        <f t="shared" si="344"/>
        <v>3</v>
      </c>
      <c r="E2777" s="1">
        <f t="shared" si="345"/>
        <v>42718</v>
      </c>
      <c r="F2777" s="1">
        <f t="shared" si="346"/>
        <v>42717</v>
      </c>
      <c r="G2777" s="1">
        <f t="shared" si="347"/>
        <v>42716</v>
      </c>
      <c r="H2777" s="1">
        <f t="shared" si="348"/>
        <v>42715</v>
      </c>
      <c r="I2777" s="2">
        <f>IF(SUMIFS($B$2:$B$3564,$A$2:$A$3564,"="&amp;E2777)=0,IF(SUMIFS($B$2:$B$3564,$A$2:$A$3564,"="&amp;F2777)=0,IF(SUMIFS($B$2:$B$3564,$A$2:$A$3564,"="&amp;G2777)=0,SUMIFS($B$2:$B$3564,$A$2:$A$3564,"="&amp;H2777),SUMIFS($B$2:$B$3564,$A$2:$A$3564,"="&amp;G2777)),SUMIFS($B$2:$B$3564,$A$2:$A$3564,"="&amp;F2777)),SUMIFS($B$2:$B$3564,$A$2:$A$3564,"="&amp;E2777))</f>
        <v>18.03</v>
      </c>
      <c r="K2777" s="2">
        <f>SUMIFS($J$2:$J$3564,$A$2:$A$3564,"&gt;"&amp;E2777,$A$2:$A$3564,"&lt;="&amp;A2777)</f>
        <v>0</v>
      </c>
      <c r="L2777" s="2">
        <f t="shared" si="349"/>
        <v>0</v>
      </c>
      <c r="M2777" s="2">
        <f t="shared" si="350"/>
        <v>1</v>
      </c>
      <c r="N2777">
        <f t="shared" si="351"/>
        <v>0.93845568675237567</v>
      </c>
    </row>
    <row r="2778" spans="1:14" x14ac:dyDescent="0.3">
      <c r="A2778" s="1">
        <v>42726</v>
      </c>
      <c r="B2778">
        <v>18.16</v>
      </c>
      <c r="D2778">
        <f t="shared" si="344"/>
        <v>4</v>
      </c>
      <c r="E2778" s="1">
        <f t="shared" si="345"/>
        <v>42719</v>
      </c>
      <c r="F2778" s="1">
        <f t="shared" si="346"/>
        <v>42718</v>
      </c>
      <c r="G2778" s="1">
        <f t="shared" si="347"/>
        <v>42717</v>
      </c>
      <c r="H2778" s="1">
        <f t="shared" si="348"/>
        <v>42716</v>
      </c>
      <c r="I2778" s="2">
        <f>IF(SUMIFS($B$2:$B$3564,$A$2:$A$3564,"="&amp;E2778)=0,IF(SUMIFS($B$2:$B$3564,$A$2:$A$3564,"="&amp;F2778)=0,IF(SUMIFS($B$2:$B$3564,$A$2:$A$3564,"="&amp;G2778)=0,SUMIFS($B$2:$B$3564,$A$2:$A$3564,"="&amp;H2778),SUMIFS($B$2:$B$3564,$A$2:$A$3564,"="&amp;G2778)),SUMIFS($B$2:$B$3564,$A$2:$A$3564,"="&amp;F2778)),SUMIFS($B$2:$B$3564,$A$2:$A$3564,"="&amp;E2778))</f>
        <v>18.559999999999999</v>
      </c>
      <c r="K2778" s="2">
        <f>SUMIFS($J$2:$J$3564,$A$2:$A$3564,"&gt;"&amp;E2778,$A$2:$A$3564,"&lt;="&amp;A2778)</f>
        <v>0</v>
      </c>
      <c r="L2778" s="2">
        <f t="shared" si="349"/>
        <v>0</v>
      </c>
      <c r="M2778" s="2">
        <f t="shared" si="350"/>
        <v>1</v>
      </c>
      <c r="N2778">
        <f t="shared" si="351"/>
        <v>-2.1787354184907182</v>
      </c>
    </row>
    <row r="2779" spans="1:14" x14ac:dyDescent="0.3">
      <c r="A2779" s="1">
        <v>42727</v>
      </c>
      <c r="B2779">
        <v>18.149999999999999</v>
      </c>
      <c r="D2779">
        <f t="shared" si="344"/>
        <v>5</v>
      </c>
      <c r="E2779" s="1">
        <f t="shared" si="345"/>
        <v>42720</v>
      </c>
      <c r="F2779" s="1">
        <f t="shared" si="346"/>
        <v>42719</v>
      </c>
      <c r="G2779" s="1">
        <f t="shared" si="347"/>
        <v>42718</v>
      </c>
      <c r="H2779" s="1">
        <f t="shared" si="348"/>
        <v>42717</v>
      </c>
      <c r="I2779" s="2">
        <f>IF(SUMIFS($B$2:$B$3564,$A$2:$A$3564,"="&amp;E2779)=0,IF(SUMIFS($B$2:$B$3564,$A$2:$A$3564,"="&amp;F2779)=0,IF(SUMIFS($B$2:$B$3564,$A$2:$A$3564,"="&amp;G2779)=0,SUMIFS($B$2:$B$3564,$A$2:$A$3564,"="&amp;H2779),SUMIFS($B$2:$B$3564,$A$2:$A$3564,"="&amp;G2779)),SUMIFS($B$2:$B$3564,$A$2:$A$3564,"="&amp;F2779)),SUMIFS($B$2:$B$3564,$A$2:$A$3564,"="&amp;E2779))</f>
        <v>18.22</v>
      </c>
      <c r="K2779" s="2">
        <f>SUMIFS($J$2:$J$3564,$A$2:$A$3564,"&gt;"&amp;E2779,$A$2:$A$3564,"&lt;="&amp;A2779)</f>
        <v>0</v>
      </c>
      <c r="L2779" s="2">
        <f t="shared" si="349"/>
        <v>0</v>
      </c>
      <c r="M2779" s="2">
        <f t="shared" si="350"/>
        <v>1</v>
      </c>
      <c r="N2779">
        <f t="shared" si="351"/>
        <v>-0.38493311209525377</v>
      </c>
    </row>
    <row r="2780" spans="1:14" x14ac:dyDescent="0.3">
      <c r="A2780" s="1">
        <v>42731</v>
      </c>
      <c r="B2780">
        <v>18.54</v>
      </c>
      <c r="D2780">
        <f t="shared" si="344"/>
        <v>2</v>
      </c>
      <c r="E2780" s="1">
        <f t="shared" si="345"/>
        <v>42724</v>
      </c>
      <c r="F2780" s="1">
        <f t="shared" si="346"/>
        <v>42723</v>
      </c>
      <c r="G2780" s="1">
        <f t="shared" si="347"/>
        <v>42722</v>
      </c>
      <c r="H2780" s="1">
        <f t="shared" si="348"/>
        <v>42721</v>
      </c>
      <c r="I2780" s="2">
        <f>IF(SUMIFS($B$2:$B$3564,$A$2:$A$3564,"="&amp;E2780)=0,IF(SUMIFS($B$2:$B$3564,$A$2:$A$3564,"="&amp;F2780)=0,IF(SUMIFS($B$2:$B$3564,$A$2:$A$3564,"="&amp;G2780)=0,SUMIFS($B$2:$B$3564,$A$2:$A$3564,"="&amp;H2780),SUMIFS($B$2:$B$3564,$A$2:$A$3564,"="&amp;G2780)),SUMIFS($B$2:$B$3564,$A$2:$A$3564,"="&amp;F2780)),SUMIFS($B$2:$B$3564,$A$2:$A$3564,"="&amp;E2780))</f>
        <v>18.25</v>
      </c>
      <c r="K2780" s="2">
        <f>SUMIFS($J$2:$J$3564,$A$2:$A$3564,"&gt;"&amp;E2780,$A$2:$A$3564,"&lt;="&amp;A2780)</f>
        <v>0</v>
      </c>
      <c r="L2780" s="2">
        <f t="shared" si="349"/>
        <v>0</v>
      </c>
      <c r="M2780" s="2">
        <f t="shared" si="350"/>
        <v>1</v>
      </c>
      <c r="N2780">
        <f t="shared" si="351"/>
        <v>1.5765480109208454</v>
      </c>
    </row>
    <row r="2781" spans="1:14" x14ac:dyDescent="0.3">
      <c r="A2781" s="1">
        <v>42732</v>
      </c>
      <c r="B2781">
        <v>18.989999999999998</v>
      </c>
      <c r="D2781">
        <f t="shared" si="344"/>
        <v>3</v>
      </c>
      <c r="E2781" s="1">
        <f t="shared" si="345"/>
        <v>42725</v>
      </c>
      <c r="F2781" s="1">
        <f t="shared" si="346"/>
        <v>42724</v>
      </c>
      <c r="G2781" s="1">
        <f t="shared" si="347"/>
        <v>42723</v>
      </c>
      <c r="H2781" s="1">
        <f t="shared" si="348"/>
        <v>42722</v>
      </c>
      <c r="I2781" s="2">
        <f>IF(SUMIFS($B$2:$B$3564,$A$2:$A$3564,"="&amp;E2781)=0,IF(SUMIFS($B$2:$B$3564,$A$2:$A$3564,"="&amp;F2781)=0,IF(SUMIFS($B$2:$B$3564,$A$2:$A$3564,"="&amp;G2781)=0,SUMIFS($B$2:$B$3564,$A$2:$A$3564,"="&amp;H2781),SUMIFS($B$2:$B$3564,$A$2:$A$3564,"="&amp;G2781)),SUMIFS($B$2:$B$3564,$A$2:$A$3564,"="&amp;F2781)),SUMIFS($B$2:$B$3564,$A$2:$A$3564,"="&amp;E2781))</f>
        <v>18.2</v>
      </c>
      <c r="K2781" s="2">
        <f>SUMIFS($J$2:$J$3564,$A$2:$A$3564,"&gt;"&amp;E2781,$A$2:$A$3564,"&lt;="&amp;A2781)</f>
        <v>0</v>
      </c>
      <c r="L2781" s="2">
        <f t="shared" si="349"/>
        <v>0</v>
      </c>
      <c r="M2781" s="2">
        <f t="shared" si="350"/>
        <v>1</v>
      </c>
      <c r="N2781">
        <f t="shared" si="351"/>
        <v>4.2490930741444695</v>
      </c>
    </row>
    <row r="2782" spans="1:14" x14ac:dyDescent="0.3">
      <c r="A2782" s="1">
        <v>42733</v>
      </c>
      <c r="B2782">
        <v>19.489999999999998</v>
      </c>
      <c r="D2782">
        <f t="shared" si="344"/>
        <v>4</v>
      </c>
      <c r="E2782" s="1">
        <f t="shared" si="345"/>
        <v>42726</v>
      </c>
      <c r="F2782" s="1">
        <f t="shared" si="346"/>
        <v>42725</v>
      </c>
      <c r="G2782" s="1">
        <f t="shared" si="347"/>
        <v>42724</v>
      </c>
      <c r="H2782" s="1">
        <f t="shared" si="348"/>
        <v>42723</v>
      </c>
      <c r="I2782" s="2">
        <f>IF(SUMIFS($B$2:$B$3564,$A$2:$A$3564,"="&amp;E2782)=0,IF(SUMIFS($B$2:$B$3564,$A$2:$A$3564,"="&amp;F2782)=0,IF(SUMIFS($B$2:$B$3564,$A$2:$A$3564,"="&amp;G2782)=0,SUMIFS($B$2:$B$3564,$A$2:$A$3564,"="&amp;H2782),SUMIFS($B$2:$B$3564,$A$2:$A$3564,"="&amp;G2782)),SUMIFS($B$2:$B$3564,$A$2:$A$3564,"="&amp;F2782)),SUMIFS($B$2:$B$3564,$A$2:$A$3564,"="&amp;E2782))</f>
        <v>18.16</v>
      </c>
      <c r="K2782" s="2">
        <f>SUMIFS($J$2:$J$3564,$A$2:$A$3564,"&gt;"&amp;E2782,$A$2:$A$3564,"&lt;="&amp;A2782)</f>
        <v>0</v>
      </c>
      <c r="L2782" s="2">
        <f t="shared" si="349"/>
        <v>0</v>
      </c>
      <c r="M2782" s="2">
        <f t="shared" si="350"/>
        <v>1</v>
      </c>
      <c r="N2782">
        <f t="shared" si="351"/>
        <v>7.0680140346322196</v>
      </c>
    </row>
    <row r="2783" spans="1:14" x14ac:dyDescent="0.3">
      <c r="A2783" s="1">
        <v>42734</v>
      </c>
      <c r="B2783">
        <v>19.510000000000002</v>
      </c>
      <c r="D2783">
        <f t="shared" si="344"/>
        <v>5</v>
      </c>
      <c r="E2783" s="1">
        <f t="shared" si="345"/>
        <v>42727</v>
      </c>
      <c r="F2783" s="1">
        <f t="shared" si="346"/>
        <v>42726</v>
      </c>
      <c r="G2783" s="1">
        <f t="shared" si="347"/>
        <v>42725</v>
      </c>
      <c r="H2783" s="1">
        <f t="shared" si="348"/>
        <v>42724</v>
      </c>
      <c r="I2783" s="2">
        <f>IF(SUMIFS($B$2:$B$3564,$A$2:$A$3564,"="&amp;E2783)=0,IF(SUMIFS($B$2:$B$3564,$A$2:$A$3564,"="&amp;F2783)=0,IF(SUMIFS($B$2:$B$3564,$A$2:$A$3564,"="&amp;G2783)=0,SUMIFS($B$2:$B$3564,$A$2:$A$3564,"="&amp;H2783),SUMIFS($B$2:$B$3564,$A$2:$A$3564,"="&amp;G2783)),SUMIFS($B$2:$B$3564,$A$2:$A$3564,"="&amp;F2783)),SUMIFS($B$2:$B$3564,$A$2:$A$3564,"="&amp;E2783))</f>
        <v>18.149999999999999</v>
      </c>
      <c r="K2783" s="2">
        <f>SUMIFS($J$2:$J$3564,$A$2:$A$3564,"&gt;"&amp;E2783,$A$2:$A$3564,"&lt;="&amp;A2783)</f>
        <v>0</v>
      </c>
      <c r="L2783" s="2">
        <f t="shared" si="349"/>
        <v>0</v>
      </c>
      <c r="M2783" s="2">
        <f t="shared" si="350"/>
        <v>1</v>
      </c>
      <c r="N2783">
        <f t="shared" si="351"/>
        <v>7.2256593924160226</v>
      </c>
    </row>
    <row r="2784" spans="1:14" x14ac:dyDescent="0.3">
      <c r="A2784" s="1">
        <v>42738</v>
      </c>
      <c r="B2784">
        <v>20.51</v>
      </c>
      <c r="D2784">
        <f t="shared" si="344"/>
        <v>2</v>
      </c>
      <c r="E2784" s="1">
        <f t="shared" si="345"/>
        <v>42731</v>
      </c>
      <c r="F2784" s="1">
        <f t="shared" si="346"/>
        <v>42730</v>
      </c>
      <c r="G2784" s="1">
        <f t="shared" si="347"/>
        <v>42729</v>
      </c>
      <c r="H2784" s="1">
        <f t="shared" si="348"/>
        <v>42728</v>
      </c>
      <c r="I2784" s="2">
        <f>IF(SUMIFS($B$2:$B$3564,$A$2:$A$3564,"="&amp;E2784)=0,IF(SUMIFS($B$2:$B$3564,$A$2:$A$3564,"="&amp;F2784)=0,IF(SUMIFS($B$2:$B$3564,$A$2:$A$3564,"="&amp;G2784)=0,SUMIFS($B$2:$B$3564,$A$2:$A$3564,"="&amp;H2784),SUMIFS($B$2:$B$3564,$A$2:$A$3564,"="&amp;G2784)),SUMIFS($B$2:$B$3564,$A$2:$A$3564,"="&amp;F2784)),SUMIFS($B$2:$B$3564,$A$2:$A$3564,"="&amp;E2784))</f>
        <v>18.54</v>
      </c>
      <c r="K2784" s="2">
        <f>SUMIFS($J$2:$J$3564,$A$2:$A$3564,"&gt;"&amp;E2784,$A$2:$A$3564,"&lt;="&amp;A2784)</f>
        <v>0</v>
      </c>
      <c r="L2784" s="2">
        <f t="shared" si="349"/>
        <v>0</v>
      </c>
      <c r="M2784" s="2">
        <f t="shared" si="350"/>
        <v>1</v>
      </c>
      <c r="N2784">
        <f t="shared" si="351"/>
        <v>10.098201194658021</v>
      </c>
    </row>
    <row r="2785" spans="1:14" x14ac:dyDescent="0.3">
      <c r="A2785" s="1">
        <v>42739</v>
      </c>
      <c r="B2785">
        <v>20.89</v>
      </c>
      <c r="D2785">
        <f t="shared" si="344"/>
        <v>3</v>
      </c>
      <c r="E2785" s="1">
        <f t="shared" si="345"/>
        <v>42732</v>
      </c>
      <c r="F2785" s="1">
        <f t="shared" si="346"/>
        <v>42731</v>
      </c>
      <c r="G2785" s="1">
        <f t="shared" si="347"/>
        <v>42730</v>
      </c>
      <c r="H2785" s="1">
        <f t="shared" si="348"/>
        <v>42729</v>
      </c>
      <c r="I2785" s="2">
        <f>IF(SUMIFS($B$2:$B$3564,$A$2:$A$3564,"="&amp;E2785)=0,IF(SUMIFS($B$2:$B$3564,$A$2:$A$3564,"="&amp;F2785)=0,IF(SUMIFS($B$2:$B$3564,$A$2:$A$3564,"="&amp;G2785)=0,SUMIFS($B$2:$B$3564,$A$2:$A$3564,"="&amp;H2785),SUMIFS($B$2:$B$3564,$A$2:$A$3564,"="&amp;G2785)),SUMIFS($B$2:$B$3564,$A$2:$A$3564,"="&amp;F2785)),SUMIFS($B$2:$B$3564,$A$2:$A$3564,"="&amp;E2785))</f>
        <v>18.989999999999998</v>
      </c>
      <c r="K2785" s="2">
        <f>SUMIFS($J$2:$J$3564,$A$2:$A$3564,"&gt;"&amp;E2785,$A$2:$A$3564,"&lt;="&amp;A2785)</f>
        <v>0</v>
      </c>
      <c r="L2785" s="2">
        <f t="shared" si="349"/>
        <v>0</v>
      </c>
      <c r="M2785" s="2">
        <f t="shared" si="350"/>
        <v>1</v>
      </c>
      <c r="N2785">
        <f t="shared" si="351"/>
        <v>9.5358050744280014</v>
      </c>
    </row>
    <row r="2786" spans="1:14" x14ac:dyDescent="0.3">
      <c r="A2786" s="1">
        <v>42740</v>
      </c>
      <c r="B2786">
        <v>20.78</v>
      </c>
      <c r="D2786">
        <f t="shared" si="344"/>
        <v>4</v>
      </c>
      <c r="E2786" s="1">
        <f t="shared" si="345"/>
        <v>42733</v>
      </c>
      <c r="F2786" s="1">
        <f t="shared" si="346"/>
        <v>42732</v>
      </c>
      <c r="G2786" s="1">
        <f t="shared" si="347"/>
        <v>42731</v>
      </c>
      <c r="H2786" s="1">
        <f t="shared" si="348"/>
        <v>42730</v>
      </c>
      <c r="I2786" s="2">
        <f>IF(SUMIFS($B$2:$B$3564,$A$2:$A$3564,"="&amp;E2786)=0,IF(SUMIFS($B$2:$B$3564,$A$2:$A$3564,"="&amp;F2786)=0,IF(SUMIFS($B$2:$B$3564,$A$2:$A$3564,"="&amp;G2786)=0,SUMIFS($B$2:$B$3564,$A$2:$A$3564,"="&amp;H2786),SUMIFS($B$2:$B$3564,$A$2:$A$3564,"="&amp;G2786)),SUMIFS($B$2:$B$3564,$A$2:$A$3564,"="&amp;F2786)),SUMIFS($B$2:$B$3564,$A$2:$A$3564,"="&amp;E2786))</f>
        <v>19.489999999999998</v>
      </c>
      <c r="K2786" s="2">
        <f>SUMIFS($J$2:$J$3564,$A$2:$A$3564,"&gt;"&amp;E2786,$A$2:$A$3564,"&lt;="&amp;A2786)</f>
        <v>0</v>
      </c>
      <c r="L2786" s="2">
        <f t="shared" si="349"/>
        <v>0</v>
      </c>
      <c r="M2786" s="2">
        <f t="shared" si="350"/>
        <v>1</v>
      </c>
      <c r="N2786">
        <f t="shared" si="351"/>
        <v>6.4089472151611968</v>
      </c>
    </row>
    <row r="2787" spans="1:14" x14ac:dyDescent="0.3">
      <c r="A2787" s="1">
        <v>42741</v>
      </c>
      <c r="B2787">
        <v>20.75</v>
      </c>
      <c r="D2787">
        <f t="shared" si="344"/>
        <v>5</v>
      </c>
      <c r="E2787" s="1">
        <f t="shared" si="345"/>
        <v>42734</v>
      </c>
      <c r="F2787" s="1">
        <f t="shared" si="346"/>
        <v>42733</v>
      </c>
      <c r="G2787" s="1">
        <f t="shared" si="347"/>
        <v>42732</v>
      </c>
      <c r="H2787" s="1">
        <f t="shared" si="348"/>
        <v>42731</v>
      </c>
      <c r="I2787" s="2">
        <f>IF(SUMIFS($B$2:$B$3564,$A$2:$A$3564,"="&amp;E2787)=0,IF(SUMIFS($B$2:$B$3564,$A$2:$A$3564,"="&amp;F2787)=0,IF(SUMIFS($B$2:$B$3564,$A$2:$A$3564,"="&amp;G2787)=0,SUMIFS($B$2:$B$3564,$A$2:$A$3564,"="&amp;H2787),SUMIFS($B$2:$B$3564,$A$2:$A$3564,"="&amp;G2787)),SUMIFS($B$2:$B$3564,$A$2:$A$3564,"="&amp;F2787)),SUMIFS($B$2:$B$3564,$A$2:$A$3564,"="&amp;E2787))</f>
        <v>19.510000000000002</v>
      </c>
      <c r="K2787" s="2">
        <f>SUMIFS($J$2:$J$3564,$A$2:$A$3564,"&gt;"&amp;E2787,$A$2:$A$3564,"&lt;="&amp;A2787)</f>
        <v>0</v>
      </c>
      <c r="L2787" s="2">
        <f t="shared" si="349"/>
        <v>0</v>
      </c>
      <c r="M2787" s="2">
        <f t="shared" si="350"/>
        <v>1</v>
      </c>
      <c r="N2787">
        <f t="shared" si="351"/>
        <v>6.1619092041687296</v>
      </c>
    </row>
    <row r="2788" spans="1:14" x14ac:dyDescent="0.3">
      <c r="A2788" s="1">
        <v>42744</v>
      </c>
      <c r="B2788">
        <v>20.420000000000002</v>
      </c>
      <c r="D2788">
        <f t="shared" si="344"/>
        <v>1</v>
      </c>
      <c r="E2788" s="1">
        <f t="shared" si="345"/>
        <v>42737</v>
      </c>
      <c r="F2788" s="1">
        <f t="shared" si="346"/>
        <v>42736</v>
      </c>
      <c r="G2788" s="1">
        <f t="shared" si="347"/>
        <v>42735</v>
      </c>
      <c r="H2788" s="1">
        <f t="shared" si="348"/>
        <v>42734</v>
      </c>
      <c r="I2788" s="2">
        <f>IF(SUMIFS($B$2:$B$3564,$A$2:$A$3564,"="&amp;E2788)=0,IF(SUMIFS($B$2:$B$3564,$A$2:$A$3564,"="&amp;F2788)=0,IF(SUMIFS($B$2:$B$3564,$A$2:$A$3564,"="&amp;G2788)=0,SUMIFS($B$2:$B$3564,$A$2:$A$3564,"="&amp;H2788),SUMIFS($B$2:$B$3564,$A$2:$A$3564,"="&amp;G2788)),SUMIFS($B$2:$B$3564,$A$2:$A$3564,"="&amp;F2788)),SUMIFS($B$2:$B$3564,$A$2:$A$3564,"="&amp;E2788))</f>
        <v>19.510000000000002</v>
      </c>
      <c r="K2788" s="2">
        <f>SUMIFS($J$2:$J$3564,$A$2:$A$3564,"&gt;"&amp;E2788,$A$2:$A$3564,"&lt;="&amp;A2788)</f>
        <v>0</v>
      </c>
      <c r="L2788" s="2">
        <f t="shared" si="349"/>
        <v>0</v>
      </c>
      <c r="M2788" s="2">
        <f t="shared" si="350"/>
        <v>1</v>
      </c>
      <c r="N2788">
        <f t="shared" si="351"/>
        <v>4.5587658101499642</v>
      </c>
    </row>
    <row r="2789" spans="1:14" x14ac:dyDescent="0.3">
      <c r="A2789" s="1">
        <v>42745</v>
      </c>
      <c r="B2789">
        <v>20.48</v>
      </c>
      <c r="D2789">
        <f t="shared" si="344"/>
        <v>2</v>
      </c>
      <c r="E2789" s="1">
        <f t="shared" si="345"/>
        <v>42738</v>
      </c>
      <c r="F2789" s="1">
        <f t="shared" si="346"/>
        <v>42737</v>
      </c>
      <c r="G2789" s="1">
        <f t="shared" si="347"/>
        <v>42736</v>
      </c>
      <c r="H2789" s="1">
        <f t="shared" si="348"/>
        <v>42735</v>
      </c>
      <c r="I2789" s="2">
        <f>IF(SUMIFS($B$2:$B$3564,$A$2:$A$3564,"="&amp;E2789)=0,IF(SUMIFS($B$2:$B$3564,$A$2:$A$3564,"="&amp;F2789)=0,IF(SUMIFS($B$2:$B$3564,$A$2:$A$3564,"="&amp;G2789)=0,SUMIFS($B$2:$B$3564,$A$2:$A$3564,"="&amp;H2789),SUMIFS($B$2:$B$3564,$A$2:$A$3564,"="&amp;G2789)),SUMIFS($B$2:$B$3564,$A$2:$A$3564,"="&amp;F2789)),SUMIFS($B$2:$B$3564,$A$2:$A$3564,"="&amp;E2789))</f>
        <v>20.51</v>
      </c>
      <c r="K2789" s="2">
        <f>SUMIFS($J$2:$J$3564,$A$2:$A$3564,"&gt;"&amp;E2789,$A$2:$A$3564,"&lt;="&amp;A2789)</f>
        <v>0</v>
      </c>
      <c r="L2789" s="2">
        <f t="shared" si="349"/>
        <v>0</v>
      </c>
      <c r="M2789" s="2">
        <f t="shared" si="350"/>
        <v>1</v>
      </c>
      <c r="N2789">
        <f t="shared" si="351"/>
        <v>-0.14637719129822452</v>
      </c>
    </row>
    <row r="2790" spans="1:14" x14ac:dyDescent="0.3">
      <c r="A2790" s="1">
        <v>42746</v>
      </c>
      <c r="B2790">
        <v>20.56</v>
      </c>
      <c r="D2790">
        <f t="shared" si="344"/>
        <v>3</v>
      </c>
      <c r="E2790" s="1">
        <f t="shared" si="345"/>
        <v>42739</v>
      </c>
      <c r="F2790" s="1">
        <f t="shared" si="346"/>
        <v>42738</v>
      </c>
      <c r="G2790" s="1">
        <f t="shared" si="347"/>
        <v>42737</v>
      </c>
      <c r="H2790" s="1">
        <f t="shared" si="348"/>
        <v>42736</v>
      </c>
      <c r="I2790" s="2">
        <f>IF(SUMIFS($B$2:$B$3564,$A$2:$A$3564,"="&amp;E2790)=0,IF(SUMIFS($B$2:$B$3564,$A$2:$A$3564,"="&amp;F2790)=0,IF(SUMIFS($B$2:$B$3564,$A$2:$A$3564,"="&amp;G2790)=0,SUMIFS($B$2:$B$3564,$A$2:$A$3564,"="&amp;H2790),SUMIFS($B$2:$B$3564,$A$2:$A$3564,"="&amp;G2790)),SUMIFS($B$2:$B$3564,$A$2:$A$3564,"="&amp;F2790)),SUMIFS($B$2:$B$3564,$A$2:$A$3564,"="&amp;E2790))</f>
        <v>20.89</v>
      </c>
      <c r="K2790" s="2">
        <f>SUMIFS($J$2:$J$3564,$A$2:$A$3564,"&gt;"&amp;E2790,$A$2:$A$3564,"&lt;="&amp;A2790)</f>
        <v>0</v>
      </c>
      <c r="L2790" s="2">
        <f t="shared" si="349"/>
        <v>0</v>
      </c>
      <c r="M2790" s="2">
        <f t="shared" si="350"/>
        <v>1</v>
      </c>
      <c r="N2790">
        <f t="shared" si="351"/>
        <v>-1.592313498151015</v>
      </c>
    </row>
    <row r="2791" spans="1:14" x14ac:dyDescent="0.3">
      <c r="A2791" s="1">
        <v>42747</v>
      </c>
      <c r="B2791">
        <v>20.76</v>
      </c>
      <c r="D2791">
        <f t="shared" si="344"/>
        <v>4</v>
      </c>
      <c r="E2791" s="1">
        <f t="shared" si="345"/>
        <v>42740</v>
      </c>
      <c r="F2791" s="1">
        <f t="shared" si="346"/>
        <v>42739</v>
      </c>
      <c r="G2791" s="1">
        <f t="shared" si="347"/>
        <v>42738</v>
      </c>
      <c r="H2791" s="1">
        <f t="shared" si="348"/>
        <v>42737</v>
      </c>
      <c r="I2791" s="2">
        <f>IF(SUMIFS($B$2:$B$3564,$A$2:$A$3564,"="&amp;E2791)=0,IF(SUMIFS($B$2:$B$3564,$A$2:$A$3564,"="&amp;F2791)=0,IF(SUMIFS($B$2:$B$3564,$A$2:$A$3564,"="&amp;G2791)=0,SUMIFS($B$2:$B$3564,$A$2:$A$3564,"="&amp;H2791),SUMIFS($B$2:$B$3564,$A$2:$A$3564,"="&amp;G2791)),SUMIFS($B$2:$B$3564,$A$2:$A$3564,"="&amp;F2791)),SUMIFS($B$2:$B$3564,$A$2:$A$3564,"="&amp;E2791))</f>
        <v>20.78</v>
      </c>
      <c r="K2791" s="2">
        <f>SUMIFS($J$2:$J$3564,$A$2:$A$3564,"&gt;"&amp;E2791,$A$2:$A$3564,"&lt;="&amp;A2791)</f>
        <v>0</v>
      </c>
      <c r="L2791" s="2">
        <f t="shared" si="349"/>
        <v>0</v>
      </c>
      <c r="M2791" s="2">
        <f t="shared" si="350"/>
        <v>1</v>
      </c>
      <c r="N2791">
        <f t="shared" si="351"/>
        <v>-9.6292737339344153E-2</v>
      </c>
    </row>
    <row r="2792" spans="1:14" x14ac:dyDescent="0.3">
      <c r="A2792" s="1">
        <v>42748</v>
      </c>
      <c r="B2792">
        <v>20.52</v>
      </c>
      <c r="D2792">
        <f t="shared" si="344"/>
        <v>5</v>
      </c>
      <c r="E2792" s="1">
        <f t="shared" si="345"/>
        <v>42741</v>
      </c>
      <c r="F2792" s="1">
        <f t="shared" si="346"/>
        <v>42740</v>
      </c>
      <c r="G2792" s="1">
        <f t="shared" si="347"/>
        <v>42739</v>
      </c>
      <c r="H2792" s="1">
        <f t="shared" si="348"/>
        <v>42738</v>
      </c>
      <c r="I2792" s="2">
        <f>IF(SUMIFS($B$2:$B$3564,$A$2:$A$3564,"="&amp;E2792)=0,IF(SUMIFS($B$2:$B$3564,$A$2:$A$3564,"="&amp;F2792)=0,IF(SUMIFS($B$2:$B$3564,$A$2:$A$3564,"="&amp;G2792)=0,SUMIFS($B$2:$B$3564,$A$2:$A$3564,"="&amp;H2792),SUMIFS($B$2:$B$3564,$A$2:$A$3564,"="&amp;G2792)),SUMIFS($B$2:$B$3564,$A$2:$A$3564,"="&amp;F2792)),SUMIFS($B$2:$B$3564,$A$2:$A$3564,"="&amp;E2792))</f>
        <v>20.75</v>
      </c>
      <c r="K2792" s="2">
        <f>SUMIFS($J$2:$J$3564,$A$2:$A$3564,"&gt;"&amp;E2792,$A$2:$A$3564,"&lt;="&amp;A2792)</f>
        <v>0</v>
      </c>
      <c r="L2792" s="2">
        <f t="shared" si="349"/>
        <v>0</v>
      </c>
      <c r="M2792" s="2">
        <f t="shared" si="350"/>
        <v>1</v>
      </c>
      <c r="N2792">
        <f t="shared" si="351"/>
        <v>-1.114622637413855</v>
      </c>
    </row>
    <row r="2793" spans="1:14" x14ac:dyDescent="0.3">
      <c r="A2793" s="1">
        <v>42752</v>
      </c>
      <c r="B2793">
        <v>20.73</v>
      </c>
      <c r="D2793">
        <f t="shared" si="344"/>
        <v>2</v>
      </c>
      <c r="E2793" s="1">
        <f t="shared" si="345"/>
        <v>42745</v>
      </c>
      <c r="F2793" s="1">
        <f t="shared" si="346"/>
        <v>42744</v>
      </c>
      <c r="G2793" s="1">
        <f t="shared" si="347"/>
        <v>42743</v>
      </c>
      <c r="H2793" s="1">
        <f t="shared" si="348"/>
        <v>42742</v>
      </c>
      <c r="I2793" s="2">
        <f>IF(SUMIFS($B$2:$B$3564,$A$2:$A$3564,"="&amp;E2793)=0,IF(SUMIFS($B$2:$B$3564,$A$2:$A$3564,"="&amp;F2793)=0,IF(SUMIFS($B$2:$B$3564,$A$2:$A$3564,"="&amp;G2793)=0,SUMIFS($B$2:$B$3564,$A$2:$A$3564,"="&amp;H2793),SUMIFS($B$2:$B$3564,$A$2:$A$3564,"="&amp;G2793)),SUMIFS($B$2:$B$3564,$A$2:$A$3564,"="&amp;F2793)),SUMIFS($B$2:$B$3564,$A$2:$A$3564,"="&amp;E2793))</f>
        <v>20.48</v>
      </c>
      <c r="K2793" s="2">
        <f>SUMIFS($J$2:$J$3564,$A$2:$A$3564,"&gt;"&amp;E2793,$A$2:$A$3564,"&lt;="&amp;A2793)</f>
        <v>0</v>
      </c>
      <c r="L2793" s="2">
        <f t="shared" si="349"/>
        <v>0</v>
      </c>
      <c r="M2793" s="2">
        <f t="shared" si="350"/>
        <v>1</v>
      </c>
      <c r="N2793">
        <f t="shared" si="351"/>
        <v>1.2133126276381185</v>
      </c>
    </row>
    <row r="2794" spans="1:14" x14ac:dyDescent="0.3">
      <c r="A2794" s="1">
        <v>42753</v>
      </c>
      <c r="B2794">
        <v>20.98</v>
      </c>
      <c r="D2794">
        <f t="shared" si="344"/>
        <v>3</v>
      </c>
      <c r="E2794" s="1">
        <f t="shared" si="345"/>
        <v>42746</v>
      </c>
      <c r="F2794" s="1">
        <f t="shared" si="346"/>
        <v>42745</v>
      </c>
      <c r="G2794" s="1">
        <f t="shared" si="347"/>
        <v>42744</v>
      </c>
      <c r="H2794" s="1">
        <f t="shared" si="348"/>
        <v>42743</v>
      </c>
      <c r="I2794" s="2">
        <f>IF(SUMIFS($B$2:$B$3564,$A$2:$A$3564,"="&amp;E2794)=0,IF(SUMIFS($B$2:$B$3564,$A$2:$A$3564,"="&amp;F2794)=0,IF(SUMIFS($B$2:$B$3564,$A$2:$A$3564,"="&amp;G2794)=0,SUMIFS($B$2:$B$3564,$A$2:$A$3564,"="&amp;H2794),SUMIFS($B$2:$B$3564,$A$2:$A$3564,"="&amp;G2794)),SUMIFS($B$2:$B$3564,$A$2:$A$3564,"="&amp;F2794)),SUMIFS($B$2:$B$3564,$A$2:$A$3564,"="&amp;E2794))</f>
        <v>20.56</v>
      </c>
      <c r="K2794" s="2">
        <f>SUMIFS($J$2:$J$3564,$A$2:$A$3564,"&gt;"&amp;E2794,$A$2:$A$3564,"&lt;="&amp;A2794)</f>
        <v>0</v>
      </c>
      <c r="L2794" s="2">
        <f t="shared" si="349"/>
        <v>0</v>
      </c>
      <c r="M2794" s="2">
        <f t="shared" si="350"/>
        <v>1</v>
      </c>
      <c r="N2794">
        <f t="shared" si="351"/>
        <v>2.0222162381186903</v>
      </c>
    </row>
    <row r="2795" spans="1:14" x14ac:dyDescent="0.3">
      <c r="A2795" s="1">
        <v>42754</v>
      </c>
      <c r="B2795">
        <v>20.18</v>
      </c>
      <c r="D2795">
        <f t="shared" si="344"/>
        <v>4</v>
      </c>
      <c r="E2795" s="1">
        <f t="shared" si="345"/>
        <v>42747</v>
      </c>
      <c r="F2795" s="1">
        <f t="shared" si="346"/>
        <v>42746</v>
      </c>
      <c r="G2795" s="1">
        <f t="shared" si="347"/>
        <v>42745</v>
      </c>
      <c r="H2795" s="1">
        <f t="shared" si="348"/>
        <v>42744</v>
      </c>
      <c r="I2795" s="2">
        <f>IF(SUMIFS($B$2:$B$3564,$A$2:$A$3564,"="&amp;E2795)=0,IF(SUMIFS($B$2:$B$3564,$A$2:$A$3564,"="&amp;F2795)=0,IF(SUMIFS($B$2:$B$3564,$A$2:$A$3564,"="&amp;G2795)=0,SUMIFS($B$2:$B$3564,$A$2:$A$3564,"="&amp;H2795),SUMIFS($B$2:$B$3564,$A$2:$A$3564,"="&amp;G2795)),SUMIFS($B$2:$B$3564,$A$2:$A$3564,"="&amp;F2795)),SUMIFS($B$2:$B$3564,$A$2:$A$3564,"="&amp;E2795))</f>
        <v>20.76</v>
      </c>
      <c r="K2795" s="2">
        <f>SUMIFS($J$2:$J$3564,$A$2:$A$3564,"&gt;"&amp;E2795,$A$2:$A$3564,"&lt;="&amp;A2795)</f>
        <v>0</v>
      </c>
      <c r="L2795" s="2">
        <f t="shared" si="349"/>
        <v>0</v>
      </c>
      <c r="M2795" s="2">
        <f t="shared" si="350"/>
        <v>1</v>
      </c>
      <c r="N2795">
        <f t="shared" si="351"/>
        <v>-2.8336043372225022</v>
      </c>
    </row>
    <row r="2796" spans="1:14" x14ac:dyDescent="0.3">
      <c r="A2796" s="1">
        <v>42755</v>
      </c>
      <c r="B2796">
        <v>20.18</v>
      </c>
      <c r="D2796">
        <f t="shared" si="344"/>
        <v>5</v>
      </c>
      <c r="E2796" s="1">
        <f t="shared" si="345"/>
        <v>42748</v>
      </c>
      <c r="F2796" s="1">
        <f t="shared" si="346"/>
        <v>42747</v>
      </c>
      <c r="G2796" s="1">
        <f t="shared" si="347"/>
        <v>42746</v>
      </c>
      <c r="H2796" s="1">
        <f t="shared" si="348"/>
        <v>42745</v>
      </c>
      <c r="I2796" s="2">
        <f>IF(SUMIFS($B$2:$B$3564,$A$2:$A$3564,"="&amp;E2796)=0,IF(SUMIFS($B$2:$B$3564,$A$2:$A$3564,"="&amp;F2796)=0,IF(SUMIFS($B$2:$B$3564,$A$2:$A$3564,"="&amp;G2796)=0,SUMIFS($B$2:$B$3564,$A$2:$A$3564,"="&amp;H2796),SUMIFS($B$2:$B$3564,$A$2:$A$3564,"="&amp;G2796)),SUMIFS($B$2:$B$3564,$A$2:$A$3564,"="&amp;F2796)),SUMIFS($B$2:$B$3564,$A$2:$A$3564,"="&amp;E2796))</f>
        <v>20.52</v>
      </c>
      <c r="K2796" s="2">
        <f>SUMIFS($J$2:$J$3564,$A$2:$A$3564,"&gt;"&amp;E2796,$A$2:$A$3564,"&lt;="&amp;A2796)</f>
        <v>0</v>
      </c>
      <c r="L2796" s="2">
        <f t="shared" si="349"/>
        <v>0</v>
      </c>
      <c r="M2796" s="2">
        <f t="shared" si="350"/>
        <v>1</v>
      </c>
      <c r="N2796">
        <f t="shared" si="351"/>
        <v>-1.6708005377105914</v>
      </c>
    </row>
    <row r="2797" spans="1:14" x14ac:dyDescent="0.3">
      <c r="A2797" s="1">
        <v>42758</v>
      </c>
      <c r="B2797">
        <v>20.64</v>
      </c>
      <c r="D2797">
        <f t="shared" si="344"/>
        <v>1</v>
      </c>
      <c r="E2797" s="1">
        <f t="shared" si="345"/>
        <v>42751</v>
      </c>
      <c r="F2797" s="1">
        <f t="shared" si="346"/>
        <v>42750</v>
      </c>
      <c r="G2797" s="1">
        <f t="shared" si="347"/>
        <v>42749</v>
      </c>
      <c r="H2797" s="1">
        <f t="shared" si="348"/>
        <v>42748</v>
      </c>
      <c r="I2797" s="2">
        <f>IF(SUMIFS($B$2:$B$3564,$A$2:$A$3564,"="&amp;E2797)=0,IF(SUMIFS($B$2:$B$3564,$A$2:$A$3564,"="&amp;F2797)=0,IF(SUMIFS($B$2:$B$3564,$A$2:$A$3564,"="&amp;G2797)=0,SUMIFS($B$2:$B$3564,$A$2:$A$3564,"="&amp;H2797),SUMIFS($B$2:$B$3564,$A$2:$A$3564,"="&amp;G2797)),SUMIFS($B$2:$B$3564,$A$2:$A$3564,"="&amp;F2797)),SUMIFS($B$2:$B$3564,$A$2:$A$3564,"="&amp;E2797))</f>
        <v>20.52</v>
      </c>
      <c r="K2797" s="2">
        <f>SUMIFS($J$2:$J$3564,$A$2:$A$3564,"&gt;"&amp;E2797,$A$2:$A$3564,"&lt;="&amp;A2797)</f>
        <v>0</v>
      </c>
      <c r="L2797" s="2">
        <f t="shared" si="349"/>
        <v>0</v>
      </c>
      <c r="M2797" s="2">
        <f t="shared" si="350"/>
        <v>1</v>
      </c>
      <c r="N2797">
        <f t="shared" si="351"/>
        <v>0.5830920310793144</v>
      </c>
    </row>
    <row r="2798" spans="1:14" x14ac:dyDescent="0.3">
      <c r="A2798" s="1">
        <v>42759</v>
      </c>
      <c r="B2798">
        <v>20.58</v>
      </c>
      <c r="D2798">
        <f t="shared" si="344"/>
        <v>2</v>
      </c>
      <c r="E2798" s="1">
        <f t="shared" si="345"/>
        <v>42752</v>
      </c>
      <c r="F2798" s="1">
        <f t="shared" si="346"/>
        <v>42751</v>
      </c>
      <c r="G2798" s="1">
        <f t="shared" si="347"/>
        <v>42750</v>
      </c>
      <c r="H2798" s="1">
        <f t="shared" si="348"/>
        <v>42749</v>
      </c>
      <c r="I2798" s="2">
        <f>IF(SUMIFS($B$2:$B$3564,$A$2:$A$3564,"="&amp;E2798)=0,IF(SUMIFS($B$2:$B$3564,$A$2:$A$3564,"="&amp;F2798)=0,IF(SUMIFS($B$2:$B$3564,$A$2:$A$3564,"="&amp;G2798)=0,SUMIFS($B$2:$B$3564,$A$2:$A$3564,"="&amp;H2798),SUMIFS($B$2:$B$3564,$A$2:$A$3564,"="&amp;G2798)),SUMIFS($B$2:$B$3564,$A$2:$A$3564,"="&amp;F2798)),SUMIFS($B$2:$B$3564,$A$2:$A$3564,"="&amp;E2798))</f>
        <v>20.73</v>
      </c>
      <c r="K2798" s="2">
        <f>SUMIFS($J$2:$J$3564,$A$2:$A$3564,"&gt;"&amp;E2798,$A$2:$A$3564,"&lt;="&amp;A2798)</f>
        <v>0</v>
      </c>
      <c r="L2798" s="2">
        <f t="shared" si="349"/>
        <v>0</v>
      </c>
      <c r="M2798" s="2">
        <f t="shared" si="350"/>
        <v>1</v>
      </c>
      <c r="N2798">
        <f t="shared" si="351"/>
        <v>-0.72621960417847831</v>
      </c>
    </row>
    <row r="2799" spans="1:14" x14ac:dyDescent="0.3">
      <c r="A2799" s="1">
        <v>42760</v>
      </c>
      <c r="B2799">
        <v>20.34</v>
      </c>
      <c r="D2799">
        <f t="shared" si="344"/>
        <v>3</v>
      </c>
      <c r="E2799" s="1">
        <f t="shared" si="345"/>
        <v>42753</v>
      </c>
      <c r="F2799" s="1">
        <f t="shared" si="346"/>
        <v>42752</v>
      </c>
      <c r="G2799" s="1">
        <f t="shared" si="347"/>
        <v>42751</v>
      </c>
      <c r="H2799" s="1">
        <f t="shared" si="348"/>
        <v>42750</v>
      </c>
      <c r="I2799" s="2">
        <f>IF(SUMIFS($B$2:$B$3564,$A$2:$A$3564,"="&amp;E2799)=0,IF(SUMIFS($B$2:$B$3564,$A$2:$A$3564,"="&amp;F2799)=0,IF(SUMIFS($B$2:$B$3564,$A$2:$A$3564,"="&amp;G2799)=0,SUMIFS($B$2:$B$3564,$A$2:$A$3564,"="&amp;H2799),SUMIFS($B$2:$B$3564,$A$2:$A$3564,"="&amp;G2799)),SUMIFS($B$2:$B$3564,$A$2:$A$3564,"="&amp;F2799)),SUMIFS($B$2:$B$3564,$A$2:$A$3564,"="&amp;E2799))</f>
        <v>20.98</v>
      </c>
      <c r="K2799" s="2">
        <f>SUMIFS($J$2:$J$3564,$A$2:$A$3564,"&gt;"&amp;E2799,$A$2:$A$3564,"&lt;="&amp;A2799)</f>
        <v>0</v>
      </c>
      <c r="L2799" s="2">
        <f t="shared" si="349"/>
        <v>0</v>
      </c>
      <c r="M2799" s="2">
        <f t="shared" si="350"/>
        <v>1</v>
      </c>
      <c r="N2799">
        <f t="shared" si="351"/>
        <v>-3.0980212347737237</v>
      </c>
    </row>
    <row r="2800" spans="1:14" x14ac:dyDescent="0.3">
      <c r="A2800" s="1">
        <v>42761</v>
      </c>
      <c r="B2800">
        <v>20.36</v>
      </c>
      <c r="D2800">
        <f t="shared" si="344"/>
        <v>4</v>
      </c>
      <c r="E2800" s="1">
        <f t="shared" si="345"/>
        <v>42754</v>
      </c>
      <c r="F2800" s="1">
        <f t="shared" si="346"/>
        <v>42753</v>
      </c>
      <c r="G2800" s="1">
        <f t="shared" si="347"/>
        <v>42752</v>
      </c>
      <c r="H2800" s="1">
        <f t="shared" si="348"/>
        <v>42751</v>
      </c>
      <c r="I2800" s="2">
        <f>IF(SUMIFS($B$2:$B$3564,$A$2:$A$3564,"="&amp;E2800)=0,IF(SUMIFS($B$2:$B$3564,$A$2:$A$3564,"="&amp;F2800)=0,IF(SUMIFS($B$2:$B$3564,$A$2:$A$3564,"="&amp;G2800)=0,SUMIFS($B$2:$B$3564,$A$2:$A$3564,"="&amp;H2800),SUMIFS($B$2:$B$3564,$A$2:$A$3564,"="&amp;G2800)),SUMIFS($B$2:$B$3564,$A$2:$A$3564,"="&amp;F2800)),SUMIFS($B$2:$B$3564,$A$2:$A$3564,"="&amp;E2800))</f>
        <v>20.18</v>
      </c>
      <c r="K2800" s="2">
        <f>SUMIFS($J$2:$J$3564,$A$2:$A$3564,"&gt;"&amp;E2800,$A$2:$A$3564,"&lt;="&amp;A2800)</f>
        <v>0</v>
      </c>
      <c r="L2800" s="2">
        <f t="shared" si="349"/>
        <v>0</v>
      </c>
      <c r="M2800" s="2">
        <f t="shared" si="350"/>
        <v>1</v>
      </c>
      <c r="N2800">
        <f t="shared" si="351"/>
        <v>0.88801767568591705</v>
      </c>
    </row>
    <row r="2801" spans="1:14" x14ac:dyDescent="0.3">
      <c r="A2801" s="1">
        <v>42762</v>
      </c>
      <c r="B2801">
        <v>20.329999999999998</v>
      </c>
      <c r="D2801">
        <f t="shared" si="344"/>
        <v>5</v>
      </c>
      <c r="E2801" s="1">
        <f t="shared" si="345"/>
        <v>42755</v>
      </c>
      <c r="F2801" s="1">
        <f t="shared" si="346"/>
        <v>42754</v>
      </c>
      <c r="G2801" s="1">
        <f t="shared" si="347"/>
        <v>42753</v>
      </c>
      <c r="H2801" s="1">
        <f t="shared" si="348"/>
        <v>42752</v>
      </c>
      <c r="I2801" s="2">
        <f>IF(SUMIFS($B$2:$B$3564,$A$2:$A$3564,"="&amp;E2801)=0,IF(SUMIFS($B$2:$B$3564,$A$2:$A$3564,"="&amp;F2801)=0,IF(SUMIFS($B$2:$B$3564,$A$2:$A$3564,"="&amp;G2801)=0,SUMIFS($B$2:$B$3564,$A$2:$A$3564,"="&amp;H2801),SUMIFS($B$2:$B$3564,$A$2:$A$3564,"="&amp;G2801)),SUMIFS($B$2:$B$3564,$A$2:$A$3564,"="&amp;F2801)),SUMIFS($B$2:$B$3564,$A$2:$A$3564,"="&amp;E2801))</f>
        <v>20.18</v>
      </c>
      <c r="K2801" s="2">
        <f>SUMIFS($J$2:$J$3564,$A$2:$A$3564,"&gt;"&amp;E2801,$A$2:$A$3564,"&lt;="&amp;A2801)</f>
        <v>0</v>
      </c>
      <c r="L2801" s="2">
        <f t="shared" si="349"/>
        <v>0</v>
      </c>
      <c r="M2801" s="2">
        <f t="shared" si="350"/>
        <v>1</v>
      </c>
      <c r="N2801">
        <f t="shared" si="351"/>
        <v>0.74056127147923567</v>
      </c>
    </row>
    <row r="2802" spans="1:14" x14ac:dyDescent="0.3">
      <c r="A2802" s="1">
        <v>42765</v>
      </c>
      <c r="B2802">
        <v>20.309999999999999</v>
      </c>
      <c r="D2802">
        <f t="shared" si="344"/>
        <v>1</v>
      </c>
      <c r="E2802" s="1">
        <f t="shared" si="345"/>
        <v>42758</v>
      </c>
      <c r="F2802" s="1">
        <f t="shared" si="346"/>
        <v>42757</v>
      </c>
      <c r="G2802" s="1">
        <f t="shared" si="347"/>
        <v>42756</v>
      </c>
      <c r="H2802" s="1">
        <f t="shared" si="348"/>
        <v>42755</v>
      </c>
      <c r="I2802" s="2">
        <f>IF(SUMIFS($B$2:$B$3564,$A$2:$A$3564,"="&amp;E2802)=0,IF(SUMIFS($B$2:$B$3564,$A$2:$A$3564,"="&amp;F2802)=0,IF(SUMIFS($B$2:$B$3564,$A$2:$A$3564,"="&amp;G2802)=0,SUMIFS($B$2:$B$3564,$A$2:$A$3564,"="&amp;H2802),SUMIFS($B$2:$B$3564,$A$2:$A$3564,"="&amp;G2802)),SUMIFS($B$2:$B$3564,$A$2:$A$3564,"="&amp;F2802)),SUMIFS($B$2:$B$3564,$A$2:$A$3564,"="&amp;E2802))</f>
        <v>20.64</v>
      </c>
      <c r="K2802" s="2">
        <f>SUMIFS($J$2:$J$3564,$A$2:$A$3564,"&gt;"&amp;E2802,$A$2:$A$3564,"&lt;="&amp;A2802)</f>
        <v>0</v>
      </c>
      <c r="L2802" s="2">
        <f t="shared" si="349"/>
        <v>0</v>
      </c>
      <c r="M2802" s="2">
        <f t="shared" si="350"/>
        <v>1</v>
      </c>
      <c r="N2802">
        <f t="shared" si="351"/>
        <v>-1.6117565021068809</v>
      </c>
    </row>
    <row r="2803" spans="1:14" x14ac:dyDescent="0.3">
      <c r="A2803" s="1">
        <v>42766</v>
      </c>
      <c r="B2803">
        <v>20.45</v>
      </c>
      <c r="D2803">
        <f t="shared" si="344"/>
        <v>2</v>
      </c>
      <c r="E2803" s="1">
        <f t="shared" si="345"/>
        <v>42759</v>
      </c>
      <c r="F2803" s="1">
        <f t="shared" si="346"/>
        <v>42758</v>
      </c>
      <c r="G2803" s="1">
        <f t="shared" si="347"/>
        <v>42757</v>
      </c>
      <c r="H2803" s="1">
        <f t="shared" si="348"/>
        <v>42756</v>
      </c>
      <c r="I2803" s="2">
        <f>IF(SUMIFS($B$2:$B$3564,$A$2:$A$3564,"="&amp;E2803)=0,IF(SUMIFS($B$2:$B$3564,$A$2:$A$3564,"="&amp;F2803)=0,IF(SUMIFS($B$2:$B$3564,$A$2:$A$3564,"="&amp;G2803)=0,SUMIFS($B$2:$B$3564,$A$2:$A$3564,"="&amp;H2803),SUMIFS($B$2:$B$3564,$A$2:$A$3564,"="&amp;G2803)),SUMIFS($B$2:$B$3564,$A$2:$A$3564,"="&amp;F2803)),SUMIFS($B$2:$B$3564,$A$2:$A$3564,"="&amp;E2803))</f>
        <v>20.58</v>
      </c>
      <c r="K2803" s="2">
        <f>SUMIFS($J$2:$J$3564,$A$2:$A$3564,"&gt;"&amp;E2803,$A$2:$A$3564,"&lt;="&amp;A2803)</f>
        <v>0</v>
      </c>
      <c r="L2803" s="2">
        <f t="shared" si="349"/>
        <v>0</v>
      </c>
      <c r="M2803" s="2">
        <f t="shared" si="350"/>
        <v>1</v>
      </c>
      <c r="N2803">
        <f t="shared" si="351"/>
        <v>-0.63368479170927872</v>
      </c>
    </row>
    <row r="2804" spans="1:14" x14ac:dyDescent="0.3">
      <c r="A2804" s="1">
        <v>42767</v>
      </c>
      <c r="B2804">
        <v>20.84</v>
      </c>
      <c r="D2804">
        <f t="shared" si="344"/>
        <v>3</v>
      </c>
      <c r="E2804" s="1">
        <f t="shared" si="345"/>
        <v>42760</v>
      </c>
      <c r="F2804" s="1">
        <f t="shared" si="346"/>
        <v>42759</v>
      </c>
      <c r="G2804" s="1">
        <f t="shared" si="347"/>
        <v>42758</v>
      </c>
      <c r="H2804" s="1">
        <f t="shared" si="348"/>
        <v>42757</v>
      </c>
      <c r="I2804" s="2">
        <f>IF(SUMIFS($B$2:$B$3564,$A$2:$A$3564,"="&amp;E2804)=0,IF(SUMIFS($B$2:$B$3564,$A$2:$A$3564,"="&amp;F2804)=0,IF(SUMIFS($B$2:$B$3564,$A$2:$A$3564,"="&amp;G2804)=0,SUMIFS($B$2:$B$3564,$A$2:$A$3564,"="&amp;H2804),SUMIFS($B$2:$B$3564,$A$2:$A$3564,"="&amp;G2804)),SUMIFS($B$2:$B$3564,$A$2:$A$3564,"="&amp;F2804)),SUMIFS($B$2:$B$3564,$A$2:$A$3564,"="&amp;E2804))</f>
        <v>20.34</v>
      </c>
      <c r="K2804" s="2">
        <f>SUMIFS($J$2:$J$3564,$A$2:$A$3564,"&gt;"&amp;E2804,$A$2:$A$3564,"&lt;="&amp;A2804)</f>
        <v>0</v>
      </c>
      <c r="L2804" s="2">
        <f t="shared" si="349"/>
        <v>0</v>
      </c>
      <c r="M2804" s="2">
        <f t="shared" si="350"/>
        <v>1</v>
      </c>
      <c r="N2804">
        <f t="shared" si="351"/>
        <v>2.4284826264752359</v>
      </c>
    </row>
    <row r="2805" spans="1:14" x14ac:dyDescent="0.3">
      <c r="A2805" s="1">
        <v>42768</v>
      </c>
      <c r="B2805">
        <v>20.55</v>
      </c>
      <c r="D2805">
        <f t="shared" si="344"/>
        <v>4</v>
      </c>
      <c r="E2805" s="1">
        <f t="shared" si="345"/>
        <v>42761</v>
      </c>
      <c r="F2805" s="1">
        <f t="shared" si="346"/>
        <v>42760</v>
      </c>
      <c r="G2805" s="1">
        <f t="shared" si="347"/>
        <v>42759</v>
      </c>
      <c r="H2805" s="1">
        <f t="shared" si="348"/>
        <v>42758</v>
      </c>
      <c r="I2805" s="2">
        <f>IF(SUMIFS($B$2:$B$3564,$A$2:$A$3564,"="&amp;E2805)=0,IF(SUMIFS($B$2:$B$3564,$A$2:$A$3564,"="&amp;F2805)=0,IF(SUMIFS($B$2:$B$3564,$A$2:$A$3564,"="&amp;G2805)=0,SUMIFS($B$2:$B$3564,$A$2:$A$3564,"="&amp;H2805),SUMIFS($B$2:$B$3564,$A$2:$A$3564,"="&amp;G2805)),SUMIFS($B$2:$B$3564,$A$2:$A$3564,"="&amp;F2805)),SUMIFS($B$2:$B$3564,$A$2:$A$3564,"="&amp;E2805))</f>
        <v>20.36</v>
      </c>
      <c r="K2805" s="2">
        <f>SUMIFS($J$2:$J$3564,$A$2:$A$3564,"&gt;"&amp;E2805,$A$2:$A$3564,"&lt;="&amp;A2805)</f>
        <v>0</v>
      </c>
      <c r="L2805" s="2">
        <f t="shared" si="349"/>
        <v>0</v>
      </c>
      <c r="M2805" s="2">
        <f t="shared" si="350"/>
        <v>1</v>
      </c>
      <c r="N2805">
        <f t="shared" si="351"/>
        <v>0.92887492599217814</v>
      </c>
    </row>
    <row r="2806" spans="1:14" x14ac:dyDescent="0.3">
      <c r="A2806" s="1">
        <v>42769</v>
      </c>
      <c r="B2806">
        <v>21.11</v>
      </c>
      <c r="D2806">
        <f t="shared" si="344"/>
        <v>5</v>
      </c>
      <c r="E2806" s="1">
        <f t="shared" si="345"/>
        <v>42762</v>
      </c>
      <c r="F2806" s="1">
        <f t="shared" si="346"/>
        <v>42761</v>
      </c>
      <c r="G2806" s="1">
        <f t="shared" si="347"/>
        <v>42760</v>
      </c>
      <c r="H2806" s="1">
        <f t="shared" si="348"/>
        <v>42759</v>
      </c>
      <c r="I2806" s="2">
        <f>IF(SUMIFS($B$2:$B$3564,$A$2:$A$3564,"="&amp;E2806)=0,IF(SUMIFS($B$2:$B$3564,$A$2:$A$3564,"="&amp;F2806)=0,IF(SUMIFS($B$2:$B$3564,$A$2:$A$3564,"="&amp;G2806)=0,SUMIFS($B$2:$B$3564,$A$2:$A$3564,"="&amp;H2806),SUMIFS($B$2:$B$3564,$A$2:$A$3564,"="&amp;G2806)),SUMIFS($B$2:$B$3564,$A$2:$A$3564,"="&amp;F2806)),SUMIFS($B$2:$B$3564,$A$2:$A$3564,"="&amp;E2806))</f>
        <v>20.329999999999998</v>
      </c>
      <c r="K2806" s="2">
        <f>SUMIFS($J$2:$J$3564,$A$2:$A$3564,"&gt;"&amp;E2806,$A$2:$A$3564,"&lt;="&amp;A2806)</f>
        <v>0</v>
      </c>
      <c r="L2806" s="2">
        <f t="shared" si="349"/>
        <v>0</v>
      </c>
      <c r="M2806" s="2">
        <f t="shared" si="350"/>
        <v>1</v>
      </c>
      <c r="N2806">
        <f t="shared" si="351"/>
        <v>3.7649234219974055</v>
      </c>
    </row>
    <row r="2807" spans="1:14" x14ac:dyDescent="0.3">
      <c r="A2807" s="1">
        <v>42772</v>
      </c>
      <c r="B2807">
        <v>21.18</v>
      </c>
      <c r="D2807">
        <f t="shared" si="344"/>
        <v>1</v>
      </c>
      <c r="E2807" s="1">
        <f t="shared" si="345"/>
        <v>42765</v>
      </c>
      <c r="F2807" s="1">
        <f t="shared" si="346"/>
        <v>42764</v>
      </c>
      <c r="G2807" s="1">
        <f t="shared" si="347"/>
        <v>42763</v>
      </c>
      <c r="H2807" s="1">
        <f t="shared" si="348"/>
        <v>42762</v>
      </c>
      <c r="I2807" s="2">
        <f>IF(SUMIFS($B$2:$B$3564,$A$2:$A$3564,"="&amp;E2807)=0,IF(SUMIFS($B$2:$B$3564,$A$2:$A$3564,"="&amp;F2807)=0,IF(SUMIFS($B$2:$B$3564,$A$2:$A$3564,"="&amp;G2807)=0,SUMIFS($B$2:$B$3564,$A$2:$A$3564,"="&amp;H2807),SUMIFS($B$2:$B$3564,$A$2:$A$3564,"="&amp;G2807)),SUMIFS($B$2:$B$3564,$A$2:$A$3564,"="&amp;F2807)),SUMIFS($B$2:$B$3564,$A$2:$A$3564,"="&amp;E2807))</f>
        <v>20.309999999999999</v>
      </c>
      <c r="K2807" s="2">
        <f>SUMIFS($J$2:$J$3564,$A$2:$A$3564,"&gt;"&amp;E2807,$A$2:$A$3564,"&lt;="&amp;A2807)</f>
        <v>0</v>
      </c>
      <c r="L2807" s="2">
        <f t="shared" si="349"/>
        <v>0</v>
      </c>
      <c r="M2807" s="2">
        <f t="shared" si="350"/>
        <v>1</v>
      </c>
      <c r="N2807">
        <f t="shared" si="351"/>
        <v>4.194396458096719</v>
      </c>
    </row>
    <row r="2808" spans="1:14" x14ac:dyDescent="0.3">
      <c r="A2808" s="1">
        <v>42773</v>
      </c>
      <c r="B2808">
        <v>20.72</v>
      </c>
      <c r="D2808">
        <f t="shared" si="344"/>
        <v>2</v>
      </c>
      <c r="E2808" s="1">
        <f t="shared" si="345"/>
        <v>42766</v>
      </c>
      <c r="F2808" s="1">
        <f t="shared" si="346"/>
        <v>42765</v>
      </c>
      <c r="G2808" s="1">
        <f t="shared" si="347"/>
        <v>42764</v>
      </c>
      <c r="H2808" s="1">
        <f t="shared" si="348"/>
        <v>42763</v>
      </c>
      <c r="I2808" s="2">
        <f>IF(SUMIFS($B$2:$B$3564,$A$2:$A$3564,"="&amp;E2808)=0,IF(SUMIFS($B$2:$B$3564,$A$2:$A$3564,"="&amp;F2808)=0,IF(SUMIFS($B$2:$B$3564,$A$2:$A$3564,"="&amp;G2808)=0,SUMIFS($B$2:$B$3564,$A$2:$A$3564,"="&amp;H2808),SUMIFS($B$2:$B$3564,$A$2:$A$3564,"="&amp;G2808)),SUMIFS($B$2:$B$3564,$A$2:$A$3564,"="&amp;F2808)),SUMIFS($B$2:$B$3564,$A$2:$A$3564,"="&amp;E2808))</f>
        <v>20.45</v>
      </c>
      <c r="K2808" s="2">
        <f>SUMIFS($J$2:$J$3564,$A$2:$A$3564,"&gt;"&amp;E2808,$A$2:$A$3564,"&lt;="&amp;A2808)</f>
        <v>0</v>
      </c>
      <c r="L2808" s="2">
        <f t="shared" si="349"/>
        <v>0</v>
      </c>
      <c r="M2808" s="2">
        <f t="shared" si="350"/>
        <v>1</v>
      </c>
      <c r="N2808">
        <f t="shared" si="351"/>
        <v>1.3116534902471606</v>
      </c>
    </row>
    <row r="2809" spans="1:14" x14ac:dyDescent="0.3">
      <c r="A2809" s="1">
        <v>42774</v>
      </c>
      <c r="B2809">
        <v>20.76</v>
      </c>
      <c r="D2809">
        <f t="shared" si="344"/>
        <v>3</v>
      </c>
      <c r="E2809" s="1">
        <f t="shared" si="345"/>
        <v>42767</v>
      </c>
      <c r="F2809" s="1">
        <f t="shared" si="346"/>
        <v>42766</v>
      </c>
      <c r="G2809" s="1">
        <f t="shared" si="347"/>
        <v>42765</v>
      </c>
      <c r="H2809" s="1">
        <f t="shared" si="348"/>
        <v>42764</v>
      </c>
      <c r="I2809" s="2">
        <f>IF(SUMIFS($B$2:$B$3564,$A$2:$A$3564,"="&amp;E2809)=0,IF(SUMIFS($B$2:$B$3564,$A$2:$A$3564,"="&amp;F2809)=0,IF(SUMIFS($B$2:$B$3564,$A$2:$A$3564,"="&amp;G2809)=0,SUMIFS($B$2:$B$3564,$A$2:$A$3564,"="&amp;H2809),SUMIFS($B$2:$B$3564,$A$2:$A$3564,"="&amp;G2809)),SUMIFS($B$2:$B$3564,$A$2:$A$3564,"="&amp;F2809)),SUMIFS($B$2:$B$3564,$A$2:$A$3564,"="&amp;E2809))</f>
        <v>20.84</v>
      </c>
      <c r="K2809" s="2">
        <f>SUMIFS($J$2:$J$3564,$A$2:$A$3564,"&gt;"&amp;E2809,$A$2:$A$3564,"&lt;="&amp;A2809)</f>
        <v>0</v>
      </c>
      <c r="L2809" s="2">
        <f t="shared" si="349"/>
        <v>0</v>
      </c>
      <c r="M2809" s="2">
        <f t="shared" si="350"/>
        <v>1</v>
      </c>
      <c r="N2809">
        <f t="shared" si="351"/>
        <v>-0.3846158587478164</v>
      </c>
    </row>
    <row r="2810" spans="1:14" x14ac:dyDescent="0.3">
      <c r="A2810" s="1">
        <v>42775</v>
      </c>
      <c r="B2810">
        <v>20.65</v>
      </c>
      <c r="C2810">
        <v>20.65</v>
      </c>
      <c r="D2810">
        <f t="shared" si="344"/>
        <v>4</v>
      </c>
      <c r="E2810" s="1">
        <f t="shared" si="345"/>
        <v>42768</v>
      </c>
      <c r="F2810" s="1">
        <f t="shared" si="346"/>
        <v>42767</v>
      </c>
      <c r="G2810" s="1">
        <f t="shared" si="347"/>
        <v>42766</v>
      </c>
      <c r="H2810" s="1">
        <f t="shared" si="348"/>
        <v>42765</v>
      </c>
      <c r="I2810" s="2">
        <f>IF(SUMIFS($B$2:$B$3564,$A$2:$A$3564,"="&amp;E2810)=0,IF(SUMIFS($B$2:$B$3564,$A$2:$A$3564,"="&amp;F2810)=0,IF(SUMIFS($B$2:$B$3564,$A$2:$A$3564,"="&amp;G2810)=0,SUMIFS($B$2:$B$3564,$A$2:$A$3564,"="&amp;H2810),SUMIFS($B$2:$B$3564,$A$2:$A$3564,"="&amp;G2810)),SUMIFS($B$2:$B$3564,$A$2:$A$3564,"="&amp;F2810)),SUMIFS($B$2:$B$3564,$A$2:$A$3564,"="&amp;E2810))</f>
        <v>20.55</v>
      </c>
      <c r="K2810" s="2">
        <f>SUMIFS($J$2:$J$3564,$A$2:$A$3564,"&gt;"&amp;E2810,$A$2:$A$3564,"&lt;="&amp;A2810)</f>
        <v>0</v>
      </c>
      <c r="L2810" s="2">
        <f t="shared" si="349"/>
        <v>0</v>
      </c>
      <c r="M2810" s="2">
        <f t="shared" si="350"/>
        <v>1</v>
      </c>
      <c r="N2810">
        <f t="shared" si="351"/>
        <v>0.48543784647981431</v>
      </c>
    </row>
    <row r="2811" spans="1:14" x14ac:dyDescent="0.3">
      <c r="A2811" s="1">
        <v>42776</v>
      </c>
      <c r="B2811">
        <v>20.43</v>
      </c>
      <c r="D2811">
        <f t="shared" si="344"/>
        <v>5</v>
      </c>
      <c r="E2811" s="1">
        <f t="shared" si="345"/>
        <v>42769</v>
      </c>
      <c r="F2811" s="1">
        <f t="shared" si="346"/>
        <v>42768</v>
      </c>
      <c r="G2811" s="1">
        <f t="shared" si="347"/>
        <v>42767</v>
      </c>
      <c r="H2811" s="1">
        <f t="shared" si="348"/>
        <v>42766</v>
      </c>
      <c r="I2811" s="2">
        <f>IF(SUMIFS($B$2:$B$3564,$A$2:$A$3564,"="&amp;E2811)=0,IF(SUMIFS($B$2:$B$3564,$A$2:$A$3564,"="&amp;F2811)=0,IF(SUMIFS($B$2:$B$3564,$A$2:$A$3564,"="&amp;G2811)=0,SUMIFS($B$2:$B$3564,$A$2:$A$3564,"="&amp;H2811),SUMIFS($B$2:$B$3564,$A$2:$A$3564,"="&amp;G2811)),SUMIFS($B$2:$B$3564,$A$2:$A$3564,"="&amp;F2811)),SUMIFS($B$2:$B$3564,$A$2:$A$3564,"="&amp;E2811))</f>
        <v>21.11</v>
      </c>
      <c r="J2811">
        <v>20.65</v>
      </c>
      <c r="K2811" s="2">
        <f>SUMIFS($J$2:$J$3564,$A$2:$A$3564,"&gt;"&amp;E2811,$A$2:$A$3564,"&lt;="&amp;A2811)</f>
        <v>20.65</v>
      </c>
      <c r="L2811" s="2">
        <f t="shared" si="349"/>
        <v>20.65</v>
      </c>
      <c r="M2811" s="2">
        <f t="shared" si="350"/>
        <v>1</v>
      </c>
      <c r="N2811">
        <f t="shared" si="351"/>
        <v>-3.2742453030698488</v>
      </c>
    </row>
    <row r="2812" spans="1:14" x14ac:dyDescent="0.3">
      <c r="A2812" s="1">
        <v>42779</v>
      </c>
      <c r="B2812">
        <v>19.989999999999998</v>
      </c>
      <c r="D2812">
        <f t="shared" si="344"/>
        <v>1</v>
      </c>
      <c r="E2812" s="1">
        <f t="shared" si="345"/>
        <v>42772</v>
      </c>
      <c r="F2812" s="1">
        <f t="shared" si="346"/>
        <v>42771</v>
      </c>
      <c r="G2812" s="1">
        <f t="shared" si="347"/>
        <v>42770</v>
      </c>
      <c r="H2812" s="1">
        <f t="shared" si="348"/>
        <v>42769</v>
      </c>
      <c r="I2812" s="2">
        <f>IF(SUMIFS($B$2:$B$3564,$A$2:$A$3564,"="&amp;E2812)=0,IF(SUMIFS($B$2:$B$3564,$A$2:$A$3564,"="&amp;F2812)=0,IF(SUMIFS($B$2:$B$3564,$A$2:$A$3564,"="&amp;G2812)=0,SUMIFS($B$2:$B$3564,$A$2:$A$3564,"="&amp;H2812),SUMIFS($B$2:$B$3564,$A$2:$A$3564,"="&amp;G2812)),SUMIFS($B$2:$B$3564,$A$2:$A$3564,"="&amp;F2812)),SUMIFS($B$2:$B$3564,$A$2:$A$3564,"="&amp;E2812))</f>
        <v>21.18</v>
      </c>
      <c r="K2812" s="2">
        <f>SUMIFS($J$2:$J$3564,$A$2:$A$3564,"&gt;"&amp;E2812,$A$2:$A$3564,"&lt;="&amp;A2812)</f>
        <v>20.65</v>
      </c>
      <c r="L2812" s="2">
        <f t="shared" si="349"/>
        <v>20.65</v>
      </c>
      <c r="M2812" s="2">
        <f t="shared" si="350"/>
        <v>1</v>
      </c>
      <c r="N2812">
        <f t="shared" si="351"/>
        <v>-5.7825191660951711</v>
      </c>
    </row>
    <row r="2813" spans="1:14" x14ac:dyDescent="0.3">
      <c r="A2813" s="1">
        <v>42780</v>
      </c>
      <c r="B2813">
        <v>20.37</v>
      </c>
      <c r="D2813">
        <f t="shared" si="344"/>
        <v>2</v>
      </c>
      <c r="E2813" s="1">
        <f t="shared" si="345"/>
        <v>42773</v>
      </c>
      <c r="F2813" s="1">
        <f t="shared" si="346"/>
        <v>42772</v>
      </c>
      <c r="G2813" s="1">
        <f t="shared" si="347"/>
        <v>42771</v>
      </c>
      <c r="H2813" s="1">
        <f t="shared" si="348"/>
        <v>42770</v>
      </c>
      <c r="I2813" s="2">
        <f>IF(SUMIFS($B$2:$B$3564,$A$2:$A$3564,"="&amp;E2813)=0,IF(SUMIFS($B$2:$B$3564,$A$2:$A$3564,"="&amp;F2813)=0,IF(SUMIFS($B$2:$B$3564,$A$2:$A$3564,"="&amp;G2813)=0,SUMIFS($B$2:$B$3564,$A$2:$A$3564,"="&amp;H2813),SUMIFS($B$2:$B$3564,$A$2:$A$3564,"="&amp;G2813)),SUMIFS($B$2:$B$3564,$A$2:$A$3564,"="&amp;F2813)),SUMIFS($B$2:$B$3564,$A$2:$A$3564,"="&amp;E2813))</f>
        <v>20.72</v>
      </c>
      <c r="K2813" s="2">
        <f>SUMIFS($J$2:$J$3564,$A$2:$A$3564,"&gt;"&amp;E2813,$A$2:$A$3564,"&lt;="&amp;A2813)</f>
        <v>20.65</v>
      </c>
      <c r="L2813" s="2">
        <f t="shared" si="349"/>
        <v>20.65</v>
      </c>
      <c r="M2813" s="2">
        <f t="shared" si="350"/>
        <v>1</v>
      </c>
      <c r="N2813">
        <f t="shared" si="351"/>
        <v>-1.7036187152567741</v>
      </c>
    </row>
    <row r="2814" spans="1:14" x14ac:dyDescent="0.3">
      <c r="A2814" s="1">
        <v>42781</v>
      </c>
      <c r="B2814">
        <v>20.43</v>
      </c>
      <c r="D2814">
        <f t="shared" si="344"/>
        <v>3</v>
      </c>
      <c r="E2814" s="1">
        <f t="shared" si="345"/>
        <v>42774</v>
      </c>
      <c r="F2814" s="1">
        <f t="shared" si="346"/>
        <v>42773</v>
      </c>
      <c r="G2814" s="1">
        <f t="shared" si="347"/>
        <v>42772</v>
      </c>
      <c r="H2814" s="1">
        <f t="shared" si="348"/>
        <v>42771</v>
      </c>
      <c r="I2814" s="2">
        <f>IF(SUMIFS($B$2:$B$3564,$A$2:$A$3564,"="&amp;E2814)=0,IF(SUMIFS($B$2:$B$3564,$A$2:$A$3564,"="&amp;F2814)=0,IF(SUMIFS($B$2:$B$3564,$A$2:$A$3564,"="&amp;G2814)=0,SUMIFS($B$2:$B$3564,$A$2:$A$3564,"="&amp;H2814),SUMIFS($B$2:$B$3564,$A$2:$A$3564,"="&amp;G2814)),SUMIFS($B$2:$B$3564,$A$2:$A$3564,"="&amp;F2814)),SUMIFS($B$2:$B$3564,$A$2:$A$3564,"="&amp;E2814))</f>
        <v>20.76</v>
      </c>
      <c r="K2814" s="2">
        <f>SUMIFS($J$2:$J$3564,$A$2:$A$3564,"&gt;"&amp;E2814,$A$2:$A$3564,"&lt;="&amp;A2814)</f>
        <v>20.65</v>
      </c>
      <c r="L2814" s="2">
        <f t="shared" si="349"/>
        <v>20.65</v>
      </c>
      <c r="M2814" s="2">
        <f t="shared" si="350"/>
        <v>1</v>
      </c>
      <c r="N2814">
        <f t="shared" si="351"/>
        <v>-1.6023649468157291</v>
      </c>
    </row>
    <row r="2815" spans="1:14" x14ac:dyDescent="0.3">
      <c r="A2815" s="1">
        <v>42782</v>
      </c>
      <c r="B2815">
        <v>20.3</v>
      </c>
      <c r="D2815">
        <f t="shared" si="344"/>
        <v>4</v>
      </c>
      <c r="E2815" s="1">
        <f t="shared" si="345"/>
        <v>42775</v>
      </c>
      <c r="F2815" s="1">
        <f t="shared" si="346"/>
        <v>42774</v>
      </c>
      <c r="G2815" s="1">
        <f t="shared" si="347"/>
        <v>42773</v>
      </c>
      <c r="H2815" s="1">
        <f t="shared" si="348"/>
        <v>42772</v>
      </c>
      <c r="I2815" s="2">
        <f>IF(SUMIFS($B$2:$B$3564,$A$2:$A$3564,"="&amp;E2815)=0,IF(SUMIFS($B$2:$B$3564,$A$2:$A$3564,"="&amp;F2815)=0,IF(SUMIFS($B$2:$B$3564,$A$2:$A$3564,"="&amp;G2815)=0,SUMIFS($B$2:$B$3564,$A$2:$A$3564,"="&amp;H2815),SUMIFS($B$2:$B$3564,$A$2:$A$3564,"="&amp;G2815)),SUMIFS($B$2:$B$3564,$A$2:$A$3564,"="&amp;F2815)),SUMIFS($B$2:$B$3564,$A$2:$A$3564,"="&amp;E2815))</f>
        <v>20.65</v>
      </c>
      <c r="K2815" s="2">
        <f>SUMIFS($J$2:$J$3564,$A$2:$A$3564,"&gt;"&amp;E2815,$A$2:$A$3564,"&lt;="&amp;A2815)</f>
        <v>20.65</v>
      </c>
      <c r="L2815" s="2">
        <f t="shared" si="349"/>
        <v>20.65</v>
      </c>
      <c r="M2815" s="2">
        <f t="shared" si="350"/>
        <v>1</v>
      </c>
      <c r="N2815">
        <f t="shared" si="351"/>
        <v>-1.7094433359299954</v>
      </c>
    </row>
    <row r="2816" spans="1:14" x14ac:dyDescent="0.3">
      <c r="A2816" s="1">
        <v>42783</v>
      </c>
      <c r="B2816">
        <v>20.260000000000002</v>
      </c>
      <c r="D2816">
        <f t="shared" si="344"/>
        <v>5</v>
      </c>
      <c r="E2816" s="1">
        <f t="shared" si="345"/>
        <v>42776</v>
      </c>
      <c r="F2816" s="1">
        <f t="shared" si="346"/>
        <v>42775</v>
      </c>
      <c r="G2816" s="1">
        <f t="shared" si="347"/>
        <v>42774</v>
      </c>
      <c r="H2816" s="1">
        <f t="shared" si="348"/>
        <v>42773</v>
      </c>
      <c r="I2816" s="2">
        <f>IF(SUMIFS($B$2:$B$3564,$A$2:$A$3564,"="&amp;E2816)=0,IF(SUMIFS($B$2:$B$3564,$A$2:$A$3564,"="&amp;F2816)=0,IF(SUMIFS($B$2:$B$3564,$A$2:$A$3564,"="&amp;G2816)=0,SUMIFS($B$2:$B$3564,$A$2:$A$3564,"="&amp;H2816),SUMIFS($B$2:$B$3564,$A$2:$A$3564,"="&amp;G2816)),SUMIFS($B$2:$B$3564,$A$2:$A$3564,"="&amp;F2816)),SUMIFS($B$2:$B$3564,$A$2:$A$3564,"="&amp;E2816))</f>
        <v>20.43</v>
      </c>
      <c r="K2816" s="2">
        <f>SUMIFS($J$2:$J$3564,$A$2:$A$3564,"&gt;"&amp;E2816,$A$2:$A$3564,"&lt;="&amp;A2816)</f>
        <v>0</v>
      </c>
      <c r="L2816" s="2">
        <f t="shared" si="349"/>
        <v>0</v>
      </c>
      <c r="M2816" s="2">
        <f t="shared" si="350"/>
        <v>1</v>
      </c>
      <c r="N2816">
        <f t="shared" si="351"/>
        <v>-0.83559100089932847</v>
      </c>
    </row>
    <row r="2817" spans="1:14" x14ac:dyDescent="0.3">
      <c r="A2817" s="1">
        <v>42787</v>
      </c>
      <c r="B2817">
        <v>20.74</v>
      </c>
      <c r="D2817">
        <f t="shared" si="344"/>
        <v>2</v>
      </c>
      <c r="E2817" s="1">
        <f t="shared" si="345"/>
        <v>42780</v>
      </c>
      <c r="F2817" s="1">
        <f t="shared" si="346"/>
        <v>42779</v>
      </c>
      <c r="G2817" s="1">
        <f t="shared" si="347"/>
        <v>42778</v>
      </c>
      <c r="H2817" s="1">
        <f t="shared" si="348"/>
        <v>42777</v>
      </c>
      <c r="I2817" s="2">
        <f>IF(SUMIFS($B$2:$B$3564,$A$2:$A$3564,"="&amp;E2817)=0,IF(SUMIFS($B$2:$B$3564,$A$2:$A$3564,"="&amp;F2817)=0,IF(SUMIFS($B$2:$B$3564,$A$2:$A$3564,"="&amp;G2817)=0,SUMIFS($B$2:$B$3564,$A$2:$A$3564,"="&amp;H2817),SUMIFS($B$2:$B$3564,$A$2:$A$3564,"="&amp;G2817)),SUMIFS($B$2:$B$3564,$A$2:$A$3564,"="&amp;F2817)),SUMIFS($B$2:$B$3564,$A$2:$A$3564,"="&amp;E2817))</f>
        <v>20.37</v>
      </c>
      <c r="K2817" s="2">
        <f>SUMIFS($J$2:$J$3564,$A$2:$A$3564,"&gt;"&amp;E2817,$A$2:$A$3564,"&lt;="&amp;A2817)</f>
        <v>0</v>
      </c>
      <c r="L2817" s="2">
        <f t="shared" si="349"/>
        <v>0</v>
      </c>
      <c r="M2817" s="2">
        <f t="shared" si="350"/>
        <v>1</v>
      </c>
      <c r="N2817">
        <f t="shared" si="351"/>
        <v>1.8000972562666757</v>
      </c>
    </row>
    <row r="2818" spans="1:14" x14ac:dyDescent="0.3">
      <c r="A2818" s="1">
        <v>42788</v>
      </c>
      <c r="B2818">
        <v>20.68</v>
      </c>
      <c r="D2818">
        <f t="shared" si="344"/>
        <v>3</v>
      </c>
      <c r="E2818" s="1">
        <f t="shared" si="345"/>
        <v>42781</v>
      </c>
      <c r="F2818" s="1">
        <f t="shared" si="346"/>
        <v>42780</v>
      </c>
      <c r="G2818" s="1">
        <f t="shared" si="347"/>
        <v>42779</v>
      </c>
      <c r="H2818" s="1">
        <f t="shared" si="348"/>
        <v>42778</v>
      </c>
      <c r="I2818" s="2">
        <f>IF(SUMIFS($B$2:$B$3564,$A$2:$A$3564,"="&amp;E2818)=0,IF(SUMIFS($B$2:$B$3564,$A$2:$A$3564,"="&amp;F2818)=0,IF(SUMIFS($B$2:$B$3564,$A$2:$A$3564,"="&amp;G2818)=0,SUMIFS($B$2:$B$3564,$A$2:$A$3564,"="&amp;H2818),SUMIFS($B$2:$B$3564,$A$2:$A$3564,"="&amp;G2818)),SUMIFS($B$2:$B$3564,$A$2:$A$3564,"="&amp;F2818)),SUMIFS($B$2:$B$3564,$A$2:$A$3564,"="&amp;E2818))</f>
        <v>20.43</v>
      </c>
      <c r="K2818" s="2">
        <f>SUMIFS($J$2:$J$3564,$A$2:$A$3564,"&gt;"&amp;E2818,$A$2:$A$3564,"&lt;="&amp;A2818)</f>
        <v>0</v>
      </c>
      <c r="L2818" s="2">
        <f t="shared" si="349"/>
        <v>0</v>
      </c>
      <c r="M2818" s="2">
        <f t="shared" si="350"/>
        <v>1</v>
      </c>
      <c r="N2818">
        <f t="shared" si="351"/>
        <v>1.2162640810697714</v>
      </c>
    </row>
    <row r="2819" spans="1:14" x14ac:dyDescent="0.3">
      <c r="A2819" s="1">
        <v>42789</v>
      </c>
      <c r="B2819">
        <v>20.13</v>
      </c>
      <c r="D2819">
        <f t="shared" ref="D2819:D2882" si="352">WEEKDAY(A2819,2)</f>
        <v>4</v>
      </c>
      <c r="E2819" s="1">
        <f t="shared" si="345"/>
        <v>42782</v>
      </c>
      <c r="F2819" s="1">
        <f t="shared" si="346"/>
        <v>42781</v>
      </c>
      <c r="G2819" s="1">
        <f t="shared" si="347"/>
        <v>42780</v>
      </c>
      <c r="H2819" s="1">
        <f t="shared" si="348"/>
        <v>42779</v>
      </c>
      <c r="I2819" s="2">
        <f>IF(SUMIFS($B$2:$B$3564,$A$2:$A$3564,"="&amp;E2819)=0,IF(SUMIFS($B$2:$B$3564,$A$2:$A$3564,"="&amp;F2819)=0,IF(SUMIFS($B$2:$B$3564,$A$2:$A$3564,"="&amp;G2819)=0,SUMIFS($B$2:$B$3564,$A$2:$A$3564,"="&amp;H2819),SUMIFS($B$2:$B$3564,$A$2:$A$3564,"="&amp;G2819)),SUMIFS($B$2:$B$3564,$A$2:$A$3564,"="&amp;F2819)),SUMIFS($B$2:$B$3564,$A$2:$A$3564,"="&amp;E2819))</f>
        <v>20.3</v>
      </c>
      <c r="K2819" s="2">
        <f>SUMIFS($J$2:$J$3564,$A$2:$A$3564,"&gt;"&amp;E2819,$A$2:$A$3564,"&lt;="&amp;A2819)</f>
        <v>0</v>
      </c>
      <c r="L2819" s="2">
        <f t="shared" si="349"/>
        <v>0</v>
      </c>
      <c r="M2819" s="2">
        <f t="shared" si="350"/>
        <v>1</v>
      </c>
      <c r="N2819">
        <f t="shared" si="351"/>
        <v>-0.84096463960416457</v>
      </c>
    </row>
    <row r="2820" spans="1:14" x14ac:dyDescent="0.3">
      <c r="A2820" s="1">
        <v>42790</v>
      </c>
      <c r="B2820">
        <v>19.809999999999999</v>
      </c>
      <c r="D2820">
        <f t="shared" si="352"/>
        <v>5</v>
      </c>
      <c r="E2820" s="1">
        <f t="shared" si="345"/>
        <v>42783</v>
      </c>
      <c r="F2820" s="1">
        <f t="shared" si="346"/>
        <v>42782</v>
      </c>
      <c r="G2820" s="1">
        <f t="shared" si="347"/>
        <v>42781</v>
      </c>
      <c r="H2820" s="1">
        <f t="shared" si="348"/>
        <v>42780</v>
      </c>
      <c r="I2820" s="2">
        <f>IF(SUMIFS($B$2:$B$3564,$A$2:$A$3564,"="&amp;E2820)=0,IF(SUMIFS($B$2:$B$3564,$A$2:$A$3564,"="&amp;F2820)=0,IF(SUMIFS($B$2:$B$3564,$A$2:$A$3564,"="&amp;G2820)=0,SUMIFS($B$2:$B$3564,$A$2:$A$3564,"="&amp;H2820),SUMIFS($B$2:$B$3564,$A$2:$A$3564,"="&amp;G2820)),SUMIFS($B$2:$B$3564,$A$2:$A$3564,"="&amp;F2820)),SUMIFS($B$2:$B$3564,$A$2:$A$3564,"="&amp;E2820))</f>
        <v>20.260000000000002</v>
      </c>
      <c r="K2820" s="2">
        <f>SUMIFS($J$2:$J$3564,$A$2:$A$3564,"&gt;"&amp;E2820,$A$2:$A$3564,"&lt;="&amp;A2820)</f>
        <v>0</v>
      </c>
      <c r="L2820" s="2">
        <f t="shared" si="349"/>
        <v>0</v>
      </c>
      <c r="M2820" s="2">
        <f t="shared" si="350"/>
        <v>1</v>
      </c>
      <c r="N2820">
        <f t="shared" si="351"/>
        <v>-2.2461638110077855</v>
      </c>
    </row>
    <row r="2821" spans="1:14" x14ac:dyDescent="0.3">
      <c r="A2821" s="1">
        <v>42793</v>
      </c>
      <c r="B2821">
        <v>19.149999999999999</v>
      </c>
      <c r="D2821">
        <f t="shared" si="352"/>
        <v>1</v>
      </c>
      <c r="E2821" s="1">
        <f t="shared" si="345"/>
        <v>42786</v>
      </c>
      <c r="F2821" s="1">
        <f t="shared" si="346"/>
        <v>42785</v>
      </c>
      <c r="G2821" s="1">
        <f t="shared" si="347"/>
        <v>42784</v>
      </c>
      <c r="H2821" s="1">
        <f t="shared" si="348"/>
        <v>42783</v>
      </c>
      <c r="I2821" s="2">
        <f>IF(SUMIFS($B$2:$B$3564,$A$2:$A$3564,"="&amp;E2821)=0,IF(SUMIFS($B$2:$B$3564,$A$2:$A$3564,"="&amp;F2821)=0,IF(SUMIFS($B$2:$B$3564,$A$2:$A$3564,"="&amp;G2821)=0,SUMIFS($B$2:$B$3564,$A$2:$A$3564,"="&amp;H2821),SUMIFS($B$2:$B$3564,$A$2:$A$3564,"="&amp;G2821)),SUMIFS($B$2:$B$3564,$A$2:$A$3564,"="&amp;F2821)),SUMIFS($B$2:$B$3564,$A$2:$A$3564,"="&amp;E2821))</f>
        <v>20.260000000000002</v>
      </c>
      <c r="K2821" s="2">
        <f>SUMIFS($J$2:$J$3564,$A$2:$A$3564,"&gt;"&amp;E2821,$A$2:$A$3564,"&lt;="&amp;A2821)</f>
        <v>0</v>
      </c>
      <c r="L2821" s="2">
        <f t="shared" si="349"/>
        <v>0</v>
      </c>
      <c r="M2821" s="2">
        <f t="shared" si="350"/>
        <v>1</v>
      </c>
      <c r="N2821">
        <f t="shared" si="351"/>
        <v>-5.6345783193882442</v>
      </c>
    </row>
    <row r="2822" spans="1:14" x14ac:dyDescent="0.3">
      <c r="A2822" s="1">
        <v>42794</v>
      </c>
      <c r="B2822">
        <v>19.23</v>
      </c>
      <c r="D2822">
        <f t="shared" si="352"/>
        <v>2</v>
      </c>
      <c r="E2822" s="1">
        <f t="shared" si="345"/>
        <v>42787</v>
      </c>
      <c r="F2822" s="1">
        <f t="shared" si="346"/>
        <v>42786</v>
      </c>
      <c r="G2822" s="1">
        <f t="shared" si="347"/>
        <v>42785</v>
      </c>
      <c r="H2822" s="1">
        <f t="shared" si="348"/>
        <v>42784</v>
      </c>
      <c r="I2822" s="2">
        <f>IF(SUMIFS($B$2:$B$3564,$A$2:$A$3564,"="&amp;E2822)=0,IF(SUMIFS($B$2:$B$3564,$A$2:$A$3564,"="&amp;F2822)=0,IF(SUMIFS($B$2:$B$3564,$A$2:$A$3564,"="&amp;G2822)=0,SUMIFS($B$2:$B$3564,$A$2:$A$3564,"="&amp;H2822),SUMIFS($B$2:$B$3564,$A$2:$A$3564,"="&amp;G2822)),SUMIFS($B$2:$B$3564,$A$2:$A$3564,"="&amp;F2822)),SUMIFS($B$2:$B$3564,$A$2:$A$3564,"="&amp;E2822))</f>
        <v>20.74</v>
      </c>
      <c r="K2822" s="2">
        <f>SUMIFS($J$2:$J$3564,$A$2:$A$3564,"&gt;"&amp;E2822,$A$2:$A$3564,"&lt;="&amp;A2822)</f>
        <v>0</v>
      </c>
      <c r="L2822" s="2">
        <f t="shared" si="349"/>
        <v>0</v>
      </c>
      <c r="M2822" s="2">
        <f t="shared" si="350"/>
        <v>1</v>
      </c>
      <c r="N2822">
        <f t="shared" si="351"/>
        <v>-7.5592643200692837</v>
      </c>
    </row>
    <row r="2823" spans="1:14" x14ac:dyDescent="0.3">
      <c r="A2823" s="1">
        <v>42795</v>
      </c>
      <c r="B2823">
        <v>19.48</v>
      </c>
      <c r="D2823">
        <f t="shared" si="352"/>
        <v>3</v>
      </c>
      <c r="E2823" s="1">
        <f t="shared" si="345"/>
        <v>42788</v>
      </c>
      <c r="F2823" s="1">
        <f t="shared" si="346"/>
        <v>42787</v>
      </c>
      <c r="G2823" s="1">
        <f t="shared" si="347"/>
        <v>42786</v>
      </c>
      <c r="H2823" s="1">
        <f t="shared" si="348"/>
        <v>42785</v>
      </c>
      <c r="I2823" s="2">
        <f>IF(SUMIFS($B$2:$B$3564,$A$2:$A$3564,"="&amp;E2823)=0,IF(SUMIFS($B$2:$B$3564,$A$2:$A$3564,"="&amp;F2823)=0,IF(SUMIFS($B$2:$B$3564,$A$2:$A$3564,"="&amp;G2823)=0,SUMIFS($B$2:$B$3564,$A$2:$A$3564,"="&amp;H2823),SUMIFS($B$2:$B$3564,$A$2:$A$3564,"="&amp;G2823)),SUMIFS($B$2:$B$3564,$A$2:$A$3564,"="&amp;F2823)),SUMIFS($B$2:$B$3564,$A$2:$A$3564,"="&amp;E2823))</f>
        <v>20.68</v>
      </c>
      <c r="K2823" s="2">
        <f>SUMIFS($J$2:$J$3564,$A$2:$A$3564,"&gt;"&amp;E2823,$A$2:$A$3564,"&lt;="&amp;A2823)</f>
        <v>0</v>
      </c>
      <c r="L2823" s="2">
        <f t="shared" si="349"/>
        <v>0</v>
      </c>
      <c r="M2823" s="2">
        <f t="shared" si="350"/>
        <v>1</v>
      </c>
      <c r="N2823">
        <f t="shared" si="351"/>
        <v>-5.9778751425839296</v>
      </c>
    </row>
    <row r="2824" spans="1:14" x14ac:dyDescent="0.3">
      <c r="A2824" s="1">
        <v>42796</v>
      </c>
      <c r="B2824">
        <v>19.66</v>
      </c>
      <c r="D2824">
        <f t="shared" si="352"/>
        <v>4</v>
      </c>
      <c r="E2824" s="1">
        <f t="shared" ref="E2824:E2887" si="353">A2824-7</f>
        <v>42789</v>
      </c>
      <c r="F2824" s="1">
        <f t="shared" si="346"/>
        <v>42788</v>
      </c>
      <c r="G2824" s="1">
        <f t="shared" si="347"/>
        <v>42787</v>
      </c>
      <c r="H2824" s="1">
        <f t="shared" si="348"/>
        <v>42786</v>
      </c>
      <c r="I2824" s="2">
        <f>IF(SUMIFS($B$2:$B$3564,$A$2:$A$3564,"="&amp;E2824)=0,IF(SUMIFS($B$2:$B$3564,$A$2:$A$3564,"="&amp;F2824)=0,IF(SUMIFS($B$2:$B$3564,$A$2:$A$3564,"="&amp;G2824)=0,SUMIFS($B$2:$B$3564,$A$2:$A$3564,"="&amp;H2824),SUMIFS($B$2:$B$3564,$A$2:$A$3564,"="&amp;G2824)),SUMIFS($B$2:$B$3564,$A$2:$A$3564,"="&amp;F2824)),SUMIFS($B$2:$B$3564,$A$2:$A$3564,"="&amp;E2824))</f>
        <v>20.13</v>
      </c>
      <c r="K2824" s="2">
        <f>SUMIFS($J$2:$J$3564,$A$2:$A$3564,"&gt;"&amp;E2824,$A$2:$A$3564,"&lt;="&amp;A2824)</f>
        <v>0</v>
      </c>
      <c r="L2824" s="2">
        <f t="shared" si="349"/>
        <v>0</v>
      </c>
      <c r="M2824" s="2">
        <f t="shared" si="350"/>
        <v>1</v>
      </c>
      <c r="N2824">
        <f t="shared" si="351"/>
        <v>-2.3625124932679618</v>
      </c>
    </row>
    <row r="2825" spans="1:14" x14ac:dyDescent="0.3">
      <c r="A2825" s="1">
        <v>42797</v>
      </c>
      <c r="B2825">
        <v>19.52</v>
      </c>
      <c r="D2825">
        <f t="shared" si="352"/>
        <v>5</v>
      </c>
      <c r="E2825" s="1">
        <f t="shared" si="353"/>
        <v>42790</v>
      </c>
      <c r="F2825" s="1">
        <f t="shared" ref="F2825:F2888" si="354">E2825-1</f>
        <v>42789</v>
      </c>
      <c r="G2825" s="1">
        <f t="shared" ref="G2825:G2888" si="355">E2825-2</f>
        <v>42788</v>
      </c>
      <c r="H2825" s="1">
        <f t="shared" ref="H2825:H2888" si="356">E2825-3</f>
        <v>42787</v>
      </c>
      <c r="I2825" s="2">
        <f>IF(SUMIFS($B$2:$B$3564,$A$2:$A$3564,"="&amp;E2825)=0,IF(SUMIFS($B$2:$B$3564,$A$2:$A$3564,"="&amp;F2825)=0,IF(SUMIFS($B$2:$B$3564,$A$2:$A$3564,"="&amp;G2825)=0,SUMIFS($B$2:$B$3564,$A$2:$A$3564,"="&amp;H2825),SUMIFS($B$2:$B$3564,$A$2:$A$3564,"="&amp;G2825)),SUMIFS($B$2:$B$3564,$A$2:$A$3564,"="&amp;F2825)),SUMIFS($B$2:$B$3564,$A$2:$A$3564,"="&amp;E2825))</f>
        <v>19.809999999999999</v>
      </c>
      <c r="K2825" s="2">
        <f>SUMIFS($J$2:$J$3564,$A$2:$A$3564,"&gt;"&amp;E2825,$A$2:$A$3564,"&lt;="&amp;A2825)</f>
        <v>0</v>
      </c>
      <c r="L2825" s="2">
        <f t="shared" si="349"/>
        <v>0</v>
      </c>
      <c r="M2825" s="2">
        <f t="shared" si="350"/>
        <v>1</v>
      </c>
      <c r="N2825">
        <f t="shared" si="351"/>
        <v>-1.4747279725513063</v>
      </c>
    </row>
    <row r="2826" spans="1:14" x14ac:dyDescent="0.3">
      <c r="A2826" s="1">
        <v>42800</v>
      </c>
      <c r="B2826">
        <v>19.149999999999999</v>
      </c>
      <c r="D2826">
        <f t="shared" si="352"/>
        <v>1</v>
      </c>
      <c r="E2826" s="1">
        <f t="shared" si="353"/>
        <v>42793</v>
      </c>
      <c r="F2826" s="1">
        <f t="shared" si="354"/>
        <v>42792</v>
      </c>
      <c r="G2826" s="1">
        <f t="shared" si="355"/>
        <v>42791</v>
      </c>
      <c r="H2826" s="1">
        <f t="shared" si="356"/>
        <v>42790</v>
      </c>
      <c r="I2826" s="2">
        <f>IF(SUMIFS($B$2:$B$3564,$A$2:$A$3564,"="&amp;E2826)=0,IF(SUMIFS($B$2:$B$3564,$A$2:$A$3564,"="&amp;F2826)=0,IF(SUMIFS($B$2:$B$3564,$A$2:$A$3564,"="&amp;G2826)=0,SUMIFS($B$2:$B$3564,$A$2:$A$3564,"="&amp;H2826),SUMIFS($B$2:$B$3564,$A$2:$A$3564,"="&amp;G2826)),SUMIFS($B$2:$B$3564,$A$2:$A$3564,"="&amp;F2826)),SUMIFS($B$2:$B$3564,$A$2:$A$3564,"="&amp;E2826))</f>
        <v>19.149999999999999</v>
      </c>
      <c r="K2826" s="2">
        <f>SUMIFS($J$2:$J$3564,$A$2:$A$3564,"&gt;"&amp;E2826,$A$2:$A$3564,"&lt;="&amp;A2826)</f>
        <v>0</v>
      </c>
      <c r="L2826" s="2">
        <f t="shared" ref="L2826:L2889" si="357">IF(K2826&lt;&gt;0,LOOKUP(K2826,C2820:C2826,B2820:B2826),0)</f>
        <v>0</v>
      </c>
      <c r="M2826" s="2">
        <f t="shared" ref="M2826:M2889" si="358">IF(K2826&lt;&gt;0,L2826/K2826,1)</f>
        <v>1</v>
      </c>
      <c r="N2826">
        <f t="shared" ref="N2826:N2889" si="359">LN(B2826*M2826/I2826)*100</f>
        <v>0</v>
      </c>
    </row>
    <row r="2827" spans="1:14" x14ac:dyDescent="0.3">
      <c r="A2827" s="1">
        <v>42801</v>
      </c>
      <c r="B2827">
        <v>18.399999999999999</v>
      </c>
      <c r="D2827">
        <f t="shared" si="352"/>
        <v>2</v>
      </c>
      <c r="E2827" s="1">
        <f t="shared" si="353"/>
        <v>42794</v>
      </c>
      <c r="F2827" s="1">
        <f t="shared" si="354"/>
        <v>42793</v>
      </c>
      <c r="G2827" s="1">
        <f t="shared" si="355"/>
        <v>42792</v>
      </c>
      <c r="H2827" s="1">
        <f t="shared" si="356"/>
        <v>42791</v>
      </c>
      <c r="I2827" s="2">
        <f>IF(SUMIFS($B$2:$B$3564,$A$2:$A$3564,"="&amp;E2827)=0,IF(SUMIFS($B$2:$B$3564,$A$2:$A$3564,"="&amp;F2827)=0,IF(SUMIFS($B$2:$B$3564,$A$2:$A$3564,"="&amp;G2827)=0,SUMIFS($B$2:$B$3564,$A$2:$A$3564,"="&amp;H2827),SUMIFS($B$2:$B$3564,$A$2:$A$3564,"="&amp;G2827)),SUMIFS($B$2:$B$3564,$A$2:$A$3564,"="&amp;F2827)),SUMIFS($B$2:$B$3564,$A$2:$A$3564,"="&amp;E2827))</f>
        <v>19.23</v>
      </c>
      <c r="K2827" s="2">
        <f>SUMIFS($J$2:$J$3564,$A$2:$A$3564,"&gt;"&amp;E2827,$A$2:$A$3564,"&lt;="&amp;A2827)</f>
        <v>0</v>
      </c>
      <c r="L2827" s="2">
        <f t="shared" si="357"/>
        <v>0</v>
      </c>
      <c r="M2827" s="2">
        <f t="shared" si="358"/>
        <v>1</v>
      </c>
      <c r="N2827">
        <f t="shared" si="359"/>
        <v>-4.4120894985748471</v>
      </c>
    </row>
    <row r="2828" spans="1:14" x14ac:dyDescent="0.3">
      <c r="A2828" s="1">
        <v>42802</v>
      </c>
      <c r="B2828">
        <v>18.399999999999999</v>
      </c>
      <c r="D2828">
        <f t="shared" si="352"/>
        <v>3</v>
      </c>
      <c r="E2828" s="1">
        <f t="shared" si="353"/>
        <v>42795</v>
      </c>
      <c r="F2828" s="1">
        <f t="shared" si="354"/>
        <v>42794</v>
      </c>
      <c r="G2828" s="1">
        <f t="shared" si="355"/>
        <v>42793</v>
      </c>
      <c r="H2828" s="1">
        <f t="shared" si="356"/>
        <v>42792</v>
      </c>
      <c r="I2828" s="2">
        <f>IF(SUMIFS($B$2:$B$3564,$A$2:$A$3564,"="&amp;E2828)=0,IF(SUMIFS($B$2:$B$3564,$A$2:$A$3564,"="&amp;F2828)=0,IF(SUMIFS($B$2:$B$3564,$A$2:$A$3564,"="&amp;G2828)=0,SUMIFS($B$2:$B$3564,$A$2:$A$3564,"="&amp;H2828),SUMIFS($B$2:$B$3564,$A$2:$A$3564,"="&amp;G2828)),SUMIFS($B$2:$B$3564,$A$2:$A$3564,"="&amp;F2828)),SUMIFS($B$2:$B$3564,$A$2:$A$3564,"="&amp;E2828))</f>
        <v>19.48</v>
      </c>
      <c r="K2828" s="2">
        <f>SUMIFS($J$2:$J$3564,$A$2:$A$3564,"&gt;"&amp;E2828,$A$2:$A$3564,"&lt;="&amp;A2828)</f>
        <v>0</v>
      </c>
      <c r="L2828" s="2">
        <f t="shared" si="357"/>
        <v>0</v>
      </c>
      <c r="M2828" s="2">
        <f t="shared" si="358"/>
        <v>1</v>
      </c>
      <c r="N2828">
        <f t="shared" si="359"/>
        <v>-5.7037633599449213</v>
      </c>
    </row>
    <row r="2829" spans="1:14" x14ac:dyDescent="0.3">
      <c r="A2829" s="1">
        <v>42803</v>
      </c>
      <c r="B2829">
        <v>18</v>
      </c>
      <c r="D2829">
        <f t="shared" si="352"/>
        <v>4</v>
      </c>
      <c r="E2829" s="1">
        <f t="shared" si="353"/>
        <v>42796</v>
      </c>
      <c r="F2829" s="1">
        <f t="shared" si="354"/>
        <v>42795</v>
      </c>
      <c r="G2829" s="1">
        <f t="shared" si="355"/>
        <v>42794</v>
      </c>
      <c r="H2829" s="1">
        <f t="shared" si="356"/>
        <v>42793</v>
      </c>
      <c r="I2829" s="2">
        <f>IF(SUMIFS($B$2:$B$3564,$A$2:$A$3564,"="&amp;E2829)=0,IF(SUMIFS($B$2:$B$3564,$A$2:$A$3564,"="&amp;F2829)=0,IF(SUMIFS($B$2:$B$3564,$A$2:$A$3564,"="&amp;G2829)=0,SUMIFS($B$2:$B$3564,$A$2:$A$3564,"="&amp;H2829),SUMIFS($B$2:$B$3564,$A$2:$A$3564,"="&amp;G2829)),SUMIFS($B$2:$B$3564,$A$2:$A$3564,"="&amp;F2829)),SUMIFS($B$2:$B$3564,$A$2:$A$3564,"="&amp;E2829))</f>
        <v>19.66</v>
      </c>
      <c r="K2829" s="2">
        <f>SUMIFS($J$2:$J$3564,$A$2:$A$3564,"&gt;"&amp;E2829,$A$2:$A$3564,"&lt;="&amp;A2829)</f>
        <v>0</v>
      </c>
      <c r="L2829" s="2">
        <f t="shared" si="357"/>
        <v>0</v>
      </c>
      <c r="M2829" s="2">
        <f t="shared" si="358"/>
        <v>1</v>
      </c>
      <c r="N2829">
        <f t="shared" si="359"/>
        <v>-8.8214356822855784</v>
      </c>
    </row>
    <row r="2830" spans="1:14" x14ac:dyDescent="0.3">
      <c r="A2830" s="1">
        <v>42804</v>
      </c>
      <c r="B2830">
        <v>18.22</v>
      </c>
      <c r="D2830">
        <f t="shared" si="352"/>
        <v>5</v>
      </c>
      <c r="E2830" s="1">
        <f t="shared" si="353"/>
        <v>42797</v>
      </c>
      <c r="F2830" s="1">
        <f t="shared" si="354"/>
        <v>42796</v>
      </c>
      <c r="G2830" s="1">
        <f t="shared" si="355"/>
        <v>42795</v>
      </c>
      <c r="H2830" s="1">
        <f t="shared" si="356"/>
        <v>42794</v>
      </c>
      <c r="I2830" s="2">
        <f>IF(SUMIFS($B$2:$B$3564,$A$2:$A$3564,"="&amp;E2830)=0,IF(SUMIFS($B$2:$B$3564,$A$2:$A$3564,"="&amp;F2830)=0,IF(SUMIFS($B$2:$B$3564,$A$2:$A$3564,"="&amp;G2830)=0,SUMIFS($B$2:$B$3564,$A$2:$A$3564,"="&amp;H2830),SUMIFS($B$2:$B$3564,$A$2:$A$3564,"="&amp;G2830)),SUMIFS($B$2:$B$3564,$A$2:$A$3564,"="&amp;F2830)),SUMIFS($B$2:$B$3564,$A$2:$A$3564,"="&amp;E2830))</f>
        <v>19.52</v>
      </c>
      <c r="K2830" s="2">
        <f>SUMIFS($J$2:$J$3564,$A$2:$A$3564,"&gt;"&amp;E2830,$A$2:$A$3564,"&lt;="&amp;A2830)</f>
        <v>0</v>
      </c>
      <c r="L2830" s="2">
        <f t="shared" si="357"/>
        <v>0</v>
      </c>
      <c r="M2830" s="2">
        <f t="shared" si="358"/>
        <v>1</v>
      </c>
      <c r="N2830">
        <f t="shared" si="359"/>
        <v>-6.8919689153134236</v>
      </c>
    </row>
    <row r="2831" spans="1:14" x14ac:dyDescent="0.3">
      <c r="A2831" s="1">
        <v>42807</v>
      </c>
      <c r="B2831">
        <v>18.18</v>
      </c>
      <c r="D2831">
        <f t="shared" si="352"/>
        <v>1</v>
      </c>
      <c r="E2831" s="1">
        <f t="shared" si="353"/>
        <v>42800</v>
      </c>
      <c r="F2831" s="1">
        <f t="shared" si="354"/>
        <v>42799</v>
      </c>
      <c r="G2831" s="1">
        <f t="shared" si="355"/>
        <v>42798</v>
      </c>
      <c r="H2831" s="1">
        <f t="shared" si="356"/>
        <v>42797</v>
      </c>
      <c r="I2831" s="2">
        <f>IF(SUMIFS($B$2:$B$3564,$A$2:$A$3564,"="&amp;E2831)=0,IF(SUMIFS($B$2:$B$3564,$A$2:$A$3564,"="&amp;F2831)=0,IF(SUMIFS($B$2:$B$3564,$A$2:$A$3564,"="&amp;G2831)=0,SUMIFS($B$2:$B$3564,$A$2:$A$3564,"="&amp;H2831),SUMIFS($B$2:$B$3564,$A$2:$A$3564,"="&amp;G2831)),SUMIFS($B$2:$B$3564,$A$2:$A$3564,"="&amp;F2831)),SUMIFS($B$2:$B$3564,$A$2:$A$3564,"="&amp;E2831))</f>
        <v>19.149999999999999</v>
      </c>
      <c r="K2831" s="2">
        <f>SUMIFS($J$2:$J$3564,$A$2:$A$3564,"&gt;"&amp;E2831,$A$2:$A$3564,"&lt;="&amp;A2831)</f>
        <v>0</v>
      </c>
      <c r="L2831" s="2">
        <f t="shared" si="357"/>
        <v>0</v>
      </c>
      <c r="M2831" s="2">
        <f t="shared" si="358"/>
        <v>1</v>
      </c>
      <c r="N2831">
        <f t="shared" si="359"/>
        <v>-5.198062687732218</v>
      </c>
    </row>
    <row r="2832" spans="1:14" x14ac:dyDescent="0.3">
      <c r="A2832" s="1">
        <v>42808</v>
      </c>
      <c r="B2832">
        <v>18.16</v>
      </c>
      <c r="D2832">
        <f t="shared" si="352"/>
        <v>2</v>
      </c>
      <c r="E2832" s="1">
        <f t="shared" si="353"/>
        <v>42801</v>
      </c>
      <c r="F2832" s="1">
        <f t="shared" si="354"/>
        <v>42800</v>
      </c>
      <c r="G2832" s="1">
        <f t="shared" si="355"/>
        <v>42799</v>
      </c>
      <c r="H2832" s="1">
        <f t="shared" si="356"/>
        <v>42798</v>
      </c>
      <c r="I2832" s="2">
        <f>IF(SUMIFS($B$2:$B$3564,$A$2:$A$3564,"="&amp;E2832)=0,IF(SUMIFS($B$2:$B$3564,$A$2:$A$3564,"="&amp;F2832)=0,IF(SUMIFS($B$2:$B$3564,$A$2:$A$3564,"="&amp;G2832)=0,SUMIFS($B$2:$B$3564,$A$2:$A$3564,"="&amp;H2832),SUMIFS($B$2:$B$3564,$A$2:$A$3564,"="&amp;G2832)),SUMIFS($B$2:$B$3564,$A$2:$A$3564,"="&amp;F2832)),SUMIFS($B$2:$B$3564,$A$2:$A$3564,"="&amp;E2832))</f>
        <v>18.399999999999999</v>
      </c>
      <c r="K2832" s="2">
        <f>SUMIFS($J$2:$J$3564,$A$2:$A$3564,"&gt;"&amp;E2832,$A$2:$A$3564,"&lt;="&amp;A2832)</f>
        <v>0</v>
      </c>
      <c r="L2832" s="2">
        <f t="shared" si="357"/>
        <v>0</v>
      </c>
      <c r="M2832" s="2">
        <f t="shared" si="358"/>
        <v>1</v>
      </c>
      <c r="N2832">
        <f t="shared" si="359"/>
        <v>-1.3129291441792623</v>
      </c>
    </row>
    <row r="2833" spans="1:14" x14ac:dyDescent="0.3">
      <c r="A2833" s="1">
        <v>42809</v>
      </c>
      <c r="B2833">
        <v>18.23</v>
      </c>
      <c r="D2833">
        <f t="shared" si="352"/>
        <v>3</v>
      </c>
      <c r="E2833" s="1">
        <f t="shared" si="353"/>
        <v>42802</v>
      </c>
      <c r="F2833" s="1">
        <f t="shared" si="354"/>
        <v>42801</v>
      </c>
      <c r="G2833" s="1">
        <f t="shared" si="355"/>
        <v>42800</v>
      </c>
      <c r="H2833" s="1">
        <f t="shared" si="356"/>
        <v>42799</v>
      </c>
      <c r="I2833" s="2">
        <f>IF(SUMIFS($B$2:$B$3564,$A$2:$A$3564,"="&amp;E2833)=0,IF(SUMIFS($B$2:$B$3564,$A$2:$A$3564,"="&amp;F2833)=0,IF(SUMIFS($B$2:$B$3564,$A$2:$A$3564,"="&amp;G2833)=0,SUMIFS($B$2:$B$3564,$A$2:$A$3564,"="&amp;H2833),SUMIFS($B$2:$B$3564,$A$2:$A$3564,"="&amp;G2833)),SUMIFS($B$2:$B$3564,$A$2:$A$3564,"="&amp;F2833)),SUMIFS($B$2:$B$3564,$A$2:$A$3564,"="&amp;E2833))</f>
        <v>18.399999999999999</v>
      </c>
      <c r="K2833" s="2">
        <f>SUMIFS($J$2:$J$3564,$A$2:$A$3564,"&gt;"&amp;E2833,$A$2:$A$3564,"&lt;="&amp;A2833)</f>
        <v>0</v>
      </c>
      <c r="L2833" s="2">
        <f t="shared" si="357"/>
        <v>0</v>
      </c>
      <c r="M2833" s="2">
        <f t="shared" si="358"/>
        <v>1</v>
      </c>
      <c r="N2833">
        <f t="shared" si="359"/>
        <v>-0.92820759243681839</v>
      </c>
    </row>
    <row r="2834" spans="1:14" x14ac:dyDescent="0.3">
      <c r="A2834" s="1">
        <v>42810</v>
      </c>
      <c r="B2834">
        <v>18.25</v>
      </c>
      <c r="D2834">
        <f t="shared" si="352"/>
        <v>4</v>
      </c>
      <c r="E2834" s="1">
        <f t="shared" si="353"/>
        <v>42803</v>
      </c>
      <c r="F2834" s="1">
        <f t="shared" si="354"/>
        <v>42802</v>
      </c>
      <c r="G2834" s="1">
        <f t="shared" si="355"/>
        <v>42801</v>
      </c>
      <c r="H2834" s="1">
        <f t="shared" si="356"/>
        <v>42800</v>
      </c>
      <c r="I2834" s="2">
        <f>IF(SUMIFS($B$2:$B$3564,$A$2:$A$3564,"="&amp;E2834)=0,IF(SUMIFS($B$2:$B$3564,$A$2:$A$3564,"="&amp;F2834)=0,IF(SUMIFS($B$2:$B$3564,$A$2:$A$3564,"="&amp;G2834)=0,SUMIFS($B$2:$B$3564,$A$2:$A$3564,"="&amp;H2834),SUMIFS($B$2:$B$3564,$A$2:$A$3564,"="&amp;G2834)),SUMIFS($B$2:$B$3564,$A$2:$A$3564,"="&amp;F2834)),SUMIFS($B$2:$B$3564,$A$2:$A$3564,"="&amp;E2834))</f>
        <v>18</v>
      </c>
      <c r="K2834" s="2">
        <f>SUMIFS($J$2:$J$3564,$A$2:$A$3564,"&gt;"&amp;E2834,$A$2:$A$3564,"&lt;="&amp;A2834)</f>
        <v>0</v>
      </c>
      <c r="L2834" s="2">
        <f t="shared" si="357"/>
        <v>0</v>
      </c>
      <c r="M2834" s="2">
        <f t="shared" si="358"/>
        <v>1</v>
      </c>
      <c r="N2834">
        <f t="shared" si="359"/>
        <v>1.379332213233577</v>
      </c>
    </row>
    <row r="2835" spans="1:14" x14ac:dyDescent="0.3">
      <c r="A2835" s="1">
        <v>42811</v>
      </c>
      <c r="B2835">
        <v>18.170000000000002</v>
      </c>
      <c r="D2835">
        <f t="shared" si="352"/>
        <v>5</v>
      </c>
      <c r="E2835" s="1">
        <f t="shared" si="353"/>
        <v>42804</v>
      </c>
      <c r="F2835" s="1">
        <f t="shared" si="354"/>
        <v>42803</v>
      </c>
      <c r="G2835" s="1">
        <f t="shared" si="355"/>
        <v>42802</v>
      </c>
      <c r="H2835" s="1">
        <f t="shared" si="356"/>
        <v>42801</v>
      </c>
      <c r="I2835" s="2">
        <f>IF(SUMIFS($B$2:$B$3564,$A$2:$A$3564,"="&amp;E2835)=0,IF(SUMIFS($B$2:$B$3564,$A$2:$A$3564,"="&amp;F2835)=0,IF(SUMIFS($B$2:$B$3564,$A$2:$A$3564,"="&amp;G2835)=0,SUMIFS($B$2:$B$3564,$A$2:$A$3564,"="&amp;H2835),SUMIFS($B$2:$B$3564,$A$2:$A$3564,"="&amp;G2835)),SUMIFS($B$2:$B$3564,$A$2:$A$3564,"="&amp;F2835)),SUMIFS($B$2:$B$3564,$A$2:$A$3564,"="&amp;E2835))</f>
        <v>18.22</v>
      </c>
      <c r="K2835" s="2">
        <f>SUMIFS($J$2:$J$3564,$A$2:$A$3564,"&gt;"&amp;E2835,$A$2:$A$3564,"&lt;="&amp;A2835)</f>
        <v>0</v>
      </c>
      <c r="L2835" s="2">
        <f t="shared" si="357"/>
        <v>0</v>
      </c>
      <c r="M2835" s="2">
        <f t="shared" si="358"/>
        <v>1</v>
      </c>
      <c r="N2835">
        <f t="shared" si="359"/>
        <v>-0.27480094237323144</v>
      </c>
    </row>
    <row r="2836" spans="1:14" x14ac:dyDescent="0.3">
      <c r="A2836" s="1">
        <v>42814</v>
      </c>
      <c r="B2836">
        <v>17.7</v>
      </c>
      <c r="D2836">
        <f t="shared" si="352"/>
        <v>1</v>
      </c>
      <c r="E2836" s="1">
        <f t="shared" si="353"/>
        <v>42807</v>
      </c>
      <c r="F2836" s="1">
        <f t="shared" si="354"/>
        <v>42806</v>
      </c>
      <c r="G2836" s="1">
        <f t="shared" si="355"/>
        <v>42805</v>
      </c>
      <c r="H2836" s="1">
        <f t="shared" si="356"/>
        <v>42804</v>
      </c>
      <c r="I2836" s="2">
        <f>IF(SUMIFS($B$2:$B$3564,$A$2:$A$3564,"="&amp;E2836)=0,IF(SUMIFS($B$2:$B$3564,$A$2:$A$3564,"="&amp;F2836)=0,IF(SUMIFS($B$2:$B$3564,$A$2:$A$3564,"="&amp;G2836)=0,SUMIFS($B$2:$B$3564,$A$2:$A$3564,"="&amp;H2836),SUMIFS($B$2:$B$3564,$A$2:$A$3564,"="&amp;G2836)),SUMIFS($B$2:$B$3564,$A$2:$A$3564,"="&amp;F2836)),SUMIFS($B$2:$B$3564,$A$2:$A$3564,"="&amp;E2836))</f>
        <v>18.18</v>
      </c>
      <c r="K2836" s="2">
        <f>SUMIFS($J$2:$J$3564,$A$2:$A$3564,"&gt;"&amp;E2836,$A$2:$A$3564,"&lt;="&amp;A2836)</f>
        <v>0</v>
      </c>
      <c r="L2836" s="2">
        <f t="shared" si="357"/>
        <v>0</v>
      </c>
      <c r="M2836" s="2">
        <f t="shared" si="358"/>
        <v>1</v>
      </c>
      <c r="N2836">
        <f t="shared" si="359"/>
        <v>-2.6757449169549306</v>
      </c>
    </row>
    <row r="2837" spans="1:14" x14ac:dyDescent="0.3">
      <c r="A2837" s="1">
        <v>42815</v>
      </c>
      <c r="B2837">
        <v>17.29</v>
      </c>
      <c r="D2837">
        <f t="shared" si="352"/>
        <v>2</v>
      </c>
      <c r="E2837" s="1">
        <f t="shared" si="353"/>
        <v>42808</v>
      </c>
      <c r="F2837" s="1">
        <f t="shared" si="354"/>
        <v>42807</v>
      </c>
      <c r="G2837" s="1">
        <f t="shared" si="355"/>
        <v>42806</v>
      </c>
      <c r="H2837" s="1">
        <f t="shared" si="356"/>
        <v>42805</v>
      </c>
      <c r="I2837" s="2">
        <f>IF(SUMIFS($B$2:$B$3564,$A$2:$A$3564,"="&amp;E2837)=0,IF(SUMIFS($B$2:$B$3564,$A$2:$A$3564,"="&amp;F2837)=0,IF(SUMIFS($B$2:$B$3564,$A$2:$A$3564,"="&amp;G2837)=0,SUMIFS($B$2:$B$3564,$A$2:$A$3564,"="&amp;H2837),SUMIFS($B$2:$B$3564,$A$2:$A$3564,"="&amp;G2837)),SUMIFS($B$2:$B$3564,$A$2:$A$3564,"="&amp;F2837)),SUMIFS($B$2:$B$3564,$A$2:$A$3564,"="&amp;E2837))</f>
        <v>18.16</v>
      </c>
      <c r="K2837" s="2">
        <f>SUMIFS($J$2:$J$3564,$A$2:$A$3564,"&gt;"&amp;E2837,$A$2:$A$3564,"&lt;="&amp;A2837)</f>
        <v>0</v>
      </c>
      <c r="L2837" s="2">
        <f t="shared" si="357"/>
        <v>0</v>
      </c>
      <c r="M2837" s="2">
        <f t="shared" si="358"/>
        <v>1</v>
      </c>
      <c r="N2837">
        <f t="shared" si="359"/>
        <v>-4.9093073477948179</v>
      </c>
    </row>
    <row r="2838" spans="1:14" x14ac:dyDescent="0.3">
      <c r="A2838" s="1">
        <v>42816</v>
      </c>
      <c r="B2838">
        <v>17.3</v>
      </c>
      <c r="D2838">
        <f t="shared" si="352"/>
        <v>3</v>
      </c>
      <c r="E2838" s="1">
        <f t="shared" si="353"/>
        <v>42809</v>
      </c>
      <c r="F2838" s="1">
        <f t="shared" si="354"/>
        <v>42808</v>
      </c>
      <c r="G2838" s="1">
        <f t="shared" si="355"/>
        <v>42807</v>
      </c>
      <c r="H2838" s="1">
        <f t="shared" si="356"/>
        <v>42806</v>
      </c>
      <c r="I2838" s="2">
        <f>IF(SUMIFS($B$2:$B$3564,$A$2:$A$3564,"="&amp;E2838)=0,IF(SUMIFS($B$2:$B$3564,$A$2:$A$3564,"="&amp;F2838)=0,IF(SUMIFS($B$2:$B$3564,$A$2:$A$3564,"="&amp;G2838)=0,SUMIFS($B$2:$B$3564,$A$2:$A$3564,"="&amp;H2838),SUMIFS($B$2:$B$3564,$A$2:$A$3564,"="&amp;G2838)),SUMIFS($B$2:$B$3564,$A$2:$A$3564,"="&amp;F2838)),SUMIFS($B$2:$B$3564,$A$2:$A$3564,"="&amp;E2838))</f>
        <v>18.23</v>
      </c>
      <c r="K2838" s="2">
        <f>SUMIFS($J$2:$J$3564,$A$2:$A$3564,"&gt;"&amp;E2838,$A$2:$A$3564,"&lt;="&amp;A2838)</f>
        <v>0</v>
      </c>
      <c r="L2838" s="2">
        <f t="shared" si="357"/>
        <v>0</v>
      </c>
      <c r="M2838" s="2">
        <f t="shared" si="358"/>
        <v>1</v>
      </c>
      <c r="N2838">
        <f t="shared" si="359"/>
        <v>-5.2362087186838391</v>
      </c>
    </row>
    <row r="2839" spans="1:14" x14ac:dyDescent="0.3">
      <c r="A2839" s="1">
        <v>42817</v>
      </c>
      <c r="B2839">
        <v>17.600000000000001</v>
      </c>
      <c r="D2839">
        <f t="shared" si="352"/>
        <v>4</v>
      </c>
      <c r="E2839" s="1">
        <f t="shared" si="353"/>
        <v>42810</v>
      </c>
      <c r="F2839" s="1">
        <f t="shared" si="354"/>
        <v>42809</v>
      </c>
      <c r="G2839" s="1">
        <f t="shared" si="355"/>
        <v>42808</v>
      </c>
      <c r="H2839" s="1">
        <f t="shared" si="356"/>
        <v>42807</v>
      </c>
      <c r="I2839" s="2">
        <f>IF(SUMIFS($B$2:$B$3564,$A$2:$A$3564,"="&amp;E2839)=0,IF(SUMIFS($B$2:$B$3564,$A$2:$A$3564,"="&amp;F2839)=0,IF(SUMIFS($B$2:$B$3564,$A$2:$A$3564,"="&amp;G2839)=0,SUMIFS($B$2:$B$3564,$A$2:$A$3564,"="&amp;H2839),SUMIFS($B$2:$B$3564,$A$2:$A$3564,"="&amp;G2839)),SUMIFS($B$2:$B$3564,$A$2:$A$3564,"="&amp;F2839)),SUMIFS($B$2:$B$3564,$A$2:$A$3564,"="&amp;E2839))</f>
        <v>18.25</v>
      </c>
      <c r="K2839" s="2">
        <f>SUMIFS($J$2:$J$3564,$A$2:$A$3564,"&gt;"&amp;E2839,$A$2:$A$3564,"&lt;="&amp;A2839)</f>
        <v>0</v>
      </c>
      <c r="L2839" s="2">
        <f t="shared" si="357"/>
        <v>0</v>
      </c>
      <c r="M2839" s="2">
        <f t="shared" si="358"/>
        <v>1</v>
      </c>
      <c r="N2839">
        <f t="shared" si="359"/>
        <v>-3.6266177984394377</v>
      </c>
    </row>
    <row r="2840" spans="1:14" x14ac:dyDescent="0.3">
      <c r="A2840" s="1">
        <v>42818</v>
      </c>
      <c r="B2840">
        <v>17.71</v>
      </c>
      <c r="D2840">
        <f t="shared" si="352"/>
        <v>5</v>
      </c>
      <c r="E2840" s="1">
        <f t="shared" si="353"/>
        <v>42811</v>
      </c>
      <c r="F2840" s="1">
        <f t="shared" si="354"/>
        <v>42810</v>
      </c>
      <c r="G2840" s="1">
        <f t="shared" si="355"/>
        <v>42809</v>
      </c>
      <c r="H2840" s="1">
        <f t="shared" si="356"/>
        <v>42808</v>
      </c>
      <c r="I2840" s="2">
        <f>IF(SUMIFS($B$2:$B$3564,$A$2:$A$3564,"="&amp;E2840)=0,IF(SUMIFS($B$2:$B$3564,$A$2:$A$3564,"="&amp;F2840)=0,IF(SUMIFS($B$2:$B$3564,$A$2:$A$3564,"="&amp;G2840)=0,SUMIFS($B$2:$B$3564,$A$2:$A$3564,"="&amp;H2840),SUMIFS($B$2:$B$3564,$A$2:$A$3564,"="&amp;G2840)),SUMIFS($B$2:$B$3564,$A$2:$A$3564,"="&amp;F2840)),SUMIFS($B$2:$B$3564,$A$2:$A$3564,"="&amp;E2840))</f>
        <v>18.170000000000002</v>
      </c>
      <c r="K2840" s="2">
        <f>SUMIFS($J$2:$J$3564,$A$2:$A$3564,"&gt;"&amp;E2840,$A$2:$A$3564,"&lt;="&amp;A2840)</f>
        <v>0</v>
      </c>
      <c r="L2840" s="2">
        <f t="shared" si="357"/>
        <v>0</v>
      </c>
      <c r="M2840" s="2">
        <f t="shared" si="358"/>
        <v>1</v>
      </c>
      <c r="N2840">
        <f t="shared" si="359"/>
        <v>-2.5642430613337668</v>
      </c>
    </row>
    <row r="2841" spans="1:14" x14ac:dyDescent="0.3">
      <c r="A2841" s="1">
        <v>42821</v>
      </c>
      <c r="B2841">
        <v>17.7</v>
      </c>
      <c r="D2841">
        <f t="shared" si="352"/>
        <v>1</v>
      </c>
      <c r="E2841" s="1">
        <f t="shared" si="353"/>
        <v>42814</v>
      </c>
      <c r="F2841" s="1">
        <f t="shared" si="354"/>
        <v>42813</v>
      </c>
      <c r="G2841" s="1">
        <f t="shared" si="355"/>
        <v>42812</v>
      </c>
      <c r="H2841" s="1">
        <f t="shared" si="356"/>
        <v>42811</v>
      </c>
      <c r="I2841" s="2">
        <f>IF(SUMIFS($B$2:$B$3564,$A$2:$A$3564,"="&amp;E2841)=0,IF(SUMIFS($B$2:$B$3564,$A$2:$A$3564,"="&amp;F2841)=0,IF(SUMIFS($B$2:$B$3564,$A$2:$A$3564,"="&amp;G2841)=0,SUMIFS($B$2:$B$3564,$A$2:$A$3564,"="&amp;H2841),SUMIFS($B$2:$B$3564,$A$2:$A$3564,"="&amp;G2841)),SUMIFS($B$2:$B$3564,$A$2:$A$3564,"="&amp;F2841)),SUMIFS($B$2:$B$3564,$A$2:$A$3564,"="&amp;E2841))</f>
        <v>17.7</v>
      </c>
      <c r="K2841" s="2">
        <f>SUMIFS($J$2:$J$3564,$A$2:$A$3564,"&gt;"&amp;E2841,$A$2:$A$3564,"&lt;="&amp;A2841)</f>
        <v>0</v>
      </c>
      <c r="L2841" s="2">
        <f t="shared" si="357"/>
        <v>0</v>
      </c>
      <c r="M2841" s="2">
        <f t="shared" si="358"/>
        <v>1</v>
      </c>
      <c r="N2841">
        <f t="shared" si="359"/>
        <v>0</v>
      </c>
    </row>
    <row r="2842" spans="1:14" x14ac:dyDescent="0.3">
      <c r="A2842" s="1">
        <v>42822</v>
      </c>
      <c r="B2842">
        <v>17.559999999999999</v>
      </c>
      <c r="D2842">
        <f t="shared" si="352"/>
        <v>2</v>
      </c>
      <c r="E2842" s="1">
        <f t="shared" si="353"/>
        <v>42815</v>
      </c>
      <c r="F2842" s="1">
        <f t="shared" si="354"/>
        <v>42814</v>
      </c>
      <c r="G2842" s="1">
        <f t="shared" si="355"/>
        <v>42813</v>
      </c>
      <c r="H2842" s="1">
        <f t="shared" si="356"/>
        <v>42812</v>
      </c>
      <c r="I2842" s="2">
        <f>IF(SUMIFS($B$2:$B$3564,$A$2:$A$3564,"="&amp;E2842)=0,IF(SUMIFS($B$2:$B$3564,$A$2:$A$3564,"="&amp;F2842)=0,IF(SUMIFS($B$2:$B$3564,$A$2:$A$3564,"="&amp;G2842)=0,SUMIFS($B$2:$B$3564,$A$2:$A$3564,"="&amp;H2842),SUMIFS($B$2:$B$3564,$A$2:$A$3564,"="&amp;G2842)),SUMIFS($B$2:$B$3564,$A$2:$A$3564,"="&amp;F2842)),SUMIFS($B$2:$B$3564,$A$2:$A$3564,"="&amp;E2842))</f>
        <v>17.29</v>
      </c>
      <c r="K2842" s="2">
        <f>SUMIFS($J$2:$J$3564,$A$2:$A$3564,"&gt;"&amp;E2842,$A$2:$A$3564,"&lt;="&amp;A2842)</f>
        <v>0</v>
      </c>
      <c r="L2842" s="2">
        <f t="shared" si="357"/>
        <v>0</v>
      </c>
      <c r="M2842" s="2">
        <f t="shared" si="358"/>
        <v>1</v>
      </c>
      <c r="N2842">
        <f t="shared" si="359"/>
        <v>1.5495288511771379</v>
      </c>
    </row>
    <row r="2843" spans="1:14" x14ac:dyDescent="0.3">
      <c r="A2843" s="1">
        <v>42823</v>
      </c>
      <c r="B2843">
        <v>17.12</v>
      </c>
      <c r="D2843">
        <f t="shared" si="352"/>
        <v>3</v>
      </c>
      <c r="E2843" s="1">
        <f t="shared" si="353"/>
        <v>42816</v>
      </c>
      <c r="F2843" s="1">
        <f t="shared" si="354"/>
        <v>42815</v>
      </c>
      <c r="G2843" s="1">
        <f t="shared" si="355"/>
        <v>42814</v>
      </c>
      <c r="H2843" s="1">
        <f t="shared" si="356"/>
        <v>42813</v>
      </c>
      <c r="I2843" s="2">
        <f>IF(SUMIFS($B$2:$B$3564,$A$2:$A$3564,"="&amp;E2843)=0,IF(SUMIFS($B$2:$B$3564,$A$2:$A$3564,"="&amp;F2843)=0,IF(SUMIFS($B$2:$B$3564,$A$2:$A$3564,"="&amp;G2843)=0,SUMIFS($B$2:$B$3564,$A$2:$A$3564,"="&amp;H2843),SUMIFS($B$2:$B$3564,$A$2:$A$3564,"="&amp;G2843)),SUMIFS($B$2:$B$3564,$A$2:$A$3564,"="&amp;F2843)),SUMIFS($B$2:$B$3564,$A$2:$A$3564,"="&amp;E2843))</f>
        <v>17.3</v>
      </c>
      <c r="K2843" s="2">
        <f>SUMIFS($J$2:$J$3564,$A$2:$A$3564,"&gt;"&amp;E2843,$A$2:$A$3564,"&lt;="&amp;A2843)</f>
        <v>0</v>
      </c>
      <c r="L2843" s="2">
        <f t="shared" si="357"/>
        <v>0</v>
      </c>
      <c r="M2843" s="2">
        <f t="shared" si="358"/>
        <v>1</v>
      </c>
      <c r="N2843">
        <f t="shared" si="359"/>
        <v>-1.0459130790137159</v>
      </c>
    </row>
    <row r="2844" spans="1:14" x14ac:dyDescent="0.3">
      <c r="A2844" s="1">
        <v>42824</v>
      </c>
      <c r="B2844">
        <v>16.809999999999999</v>
      </c>
      <c r="D2844">
        <f t="shared" si="352"/>
        <v>4</v>
      </c>
      <c r="E2844" s="1">
        <f t="shared" si="353"/>
        <v>42817</v>
      </c>
      <c r="F2844" s="1">
        <f t="shared" si="354"/>
        <v>42816</v>
      </c>
      <c r="G2844" s="1">
        <f t="shared" si="355"/>
        <v>42815</v>
      </c>
      <c r="H2844" s="1">
        <f t="shared" si="356"/>
        <v>42814</v>
      </c>
      <c r="I2844" s="2">
        <f>IF(SUMIFS($B$2:$B$3564,$A$2:$A$3564,"="&amp;E2844)=0,IF(SUMIFS($B$2:$B$3564,$A$2:$A$3564,"="&amp;F2844)=0,IF(SUMIFS($B$2:$B$3564,$A$2:$A$3564,"="&amp;G2844)=0,SUMIFS($B$2:$B$3564,$A$2:$A$3564,"="&amp;H2844),SUMIFS($B$2:$B$3564,$A$2:$A$3564,"="&amp;G2844)),SUMIFS($B$2:$B$3564,$A$2:$A$3564,"="&amp;F2844)),SUMIFS($B$2:$B$3564,$A$2:$A$3564,"="&amp;E2844))</f>
        <v>17.600000000000001</v>
      </c>
      <c r="K2844" s="2">
        <f>SUMIFS($J$2:$J$3564,$A$2:$A$3564,"&gt;"&amp;E2844,$A$2:$A$3564,"&lt;="&amp;A2844)</f>
        <v>0</v>
      </c>
      <c r="L2844" s="2">
        <f t="shared" si="357"/>
        <v>0</v>
      </c>
      <c r="M2844" s="2">
        <f t="shared" si="358"/>
        <v>1</v>
      </c>
      <c r="N2844">
        <f t="shared" si="359"/>
        <v>-4.5924954623582011</v>
      </c>
    </row>
    <row r="2845" spans="1:14" x14ac:dyDescent="0.3">
      <c r="A2845" s="1">
        <v>42825</v>
      </c>
      <c r="B2845">
        <v>16.760000000000002</v>
      </c>
      <c r="D2845">
        <f t="shared" si="352"/>
        <v>5</v>
      </c>
      <c r="E2845" s="1">
        <f t="shared" si="353"/>
        <v>42818</v>
      </c>
      <c r="F2845" s="1">
        <f t="shared" si="354"/>
        <v>42817</v>
      </c>
      <c r="G2845" s="1">
        <f t="shared" si="355"/>
        <v>42816</v>
      </c>
      <c r="H2845" s="1">
        <f t="shared" si="356"/>
        <v>42815</v>
      </c>
      <c r="I2845" s="2">
        <f>IF(SUMIFS($B$2:$B$3564,$A$2:$A$3564,"="&amp;E2845)=0,IF(SUMIFS($B$2:$B$3564,$A$2:$A$3564,"="&amp;F2845)=0,IF(SUMIFS($B$2:$B$3564,$A$2:$A$3564,"="&amp;G2845)=0,SUMIFS($B$2:$B$3564,$A$2:$A$3564,"="&amp;H2845),SUMIFS($B$2:$B$3564,$A$2:$A$3564,"="&amp;G2845)),SUMIFS($B$2:$B$3564,$A$2:$A$3564,"="&amp;F2845)),SUMIFS($B$2:$B$3564,$A$2:$A$3564,"="&amp;E2845))</f>
        <v>17.71</v>
      </c>
      <c r="K2845" s="2">
        <f>SUMIFS($J$2:$J$3564,$A$2:$A$3564,"&gt;"&amp;E2845,$A$2:$A$3564,"&lt;="&amp;A2845)</f>
        <v>0</v>
      </c>
      <c r="L2845" s="2">
        <f t="shared" si="357"/>
        <v>0</v>
      </c>
      <c r="M2845" s="2">
        <f t="shared" si="358"/>
        <v>1</v>
      </c>
      <c r="N2845">
        <f t="shared" si="359"/>
        <v>-5.5134356740805153</v>
      </c>
    </row>
    <row r="2846" spans="1:14" x14ac:dyDescent="0.3">
      <c r="A2846" s="1">
        <v>42828</v>
      </c>
      <c r="B2846">
        <v>16.54</v>
      </c>
      <c r="D2846">
        <f t="shared" si="352"/>
        <v>1</v>
      </c>
      <c r="E2846" s="1">
        <f t="shared" si="353"/>
        <v>42821</v>
      </c>
      <c r="F2846" s="1">
        <f t="shared" si="354"/>
        <v>42820</v>
      </c>
      <c r="G2846" s="1">
        <f t="shared" si="355"/>
        <v>42819</v>
      </c>
      <c r="H2846" s="1">
        <f t="shared" si="356"/>
        <v>42818</v>
      </c>
      <c r="I2846" s="2">
        <f>IF(SUMIFS($B$2:$B$3564,$A$2:$A$3564,"="&amp;E2846)=0,IF(SUMIFS($B$2:$B$3564,$A$2:$A$3564,"="&amp;F2846)=0,IF(SUMIFS($B$2:$B$3564,$A$2:$A$3564,"="&amp;G2846)=0,SUMIFS($B$2:$B$3564,$A$2:$A$3564,"="&amp;H2846),SUMIFS($B$2:$B$3564,$A$2:$A$3564,"="&amp;G2846)),SUMIFS($B$2:$B$3564,$A$2:$A$3564,"="&amp;F2846)),SUMIFS($B$2:$B$3564,$A$2:$A$3564,"="&amp;E2846))</f>
        <v>17.7</v>
      </c>
      <c r="K2846" s="2">
        <f>SUMIFS($J$2:$J$3564,$A$2:$A$3564,"&gt;"&amp;E2846,$A$2:$A$3564,"&lt;="&amp;A2846)</f>
        <v>0</v>
      </c>
      <c r="L2846" s="2">
        <f t="shared" si="357"/>
        <v>0</v>
      </c>
      <c r="M2846" s="2">
        <f t="shared" si="358"/>
        <v>1</v>
      </c>
      <c r="N2846">
        <f t="shared" si="359"/>
        <v>-6.7782949984238243</v>
      </c>
    </row>
    <row r="2847" spans="1:14" x14ac:dyDescent="0.3">
      <c r="A2847" s="1">
        <v>42829</v>
      </c>
      <c r="B2847">
        <v>16.16</v>
      </c>
      <c r="D2847">
        <f t="shared" si="352"/>
        <v>2</v>
      </c>
      <c r="E2847" s="1">
        <f t="shared" si="353"/>
        <v>42822</v>
      </c>
      <c r="F2847" s="1">
        <f t="shared" si="354"/>
        <v>42821</v>
      </c>
      <c r="G2847" s="1">
        <f t="shared" si="355"/>
        <v>42820</v>
      </c>
      <c r="H2847" s="1">
        <f t="shared" si="356"/>
        <v>42819</v>
      </c>
      <c r="I2847" s="2">
        <f>IF(SUMIFS($B$2:$B$3564,$A$2:$A$3564,"="&amp;E2847)=0,IF(SUMIFS($B$2:$B$3564,$A$2:$A$3564,"="&amp;F2847)=0,IF(SUMIFS($B$2:$B$3564,$A$2:$A$3564,"="&amp;G2847)=0,SUMIFS($B$2:$B$3564,$A$2:$A$3564,"="&amp;H2847),SUMIFS($B$2:$B$3564,$A$2:$A$3564,"="&amp;G2847)),SUMIFS($B$2:$B$3564,$A$2:$A$3564,"="&amp;F2847)),SUMIFS($B$2:$B$3564,$A$2:$A$3564,"="&amp;E2847))</f>
        <v>17.559999999999999</v>
      </c>
      <c r="K2847" s="2">
        <f>SUMIFS($J$2:$J$3564,$A$2:$A$3564,"&gt;"&amp;E2847,$A$2:$A$3564,"&lt;="&amp;A2847)</f>
        <v>0</v>
      </c>
      <c r="L2847" s="2">
        <f t="shared" si="357"/>
        <v>0</v>
      </c>
      <c r="M2847" s="2">
        <f t="shared" si="358"/>
        <v>1</v>
      </c>
      <c r="N2847">
        <f t="shared" si="359"/>
        <v>-8.308453511402119</v>
      </c>
    </row>
    <row r="2848" spans="1:14" x14ac:dyDescent="0.3">
      <c r="A2848" s="1">
        <v>42830</v>
      </c>
      <c r="B2848">
        <v>16.100000000000001</v>
      </c>
      <c r="D2848">
        <f t="shared" si="352"/>
        <v>3</v>
      </c>
      <c r="E2848" s="1">
        <f t="shared" si="353"/>
        <v>42823</v>
      </c>
      <c r="F2848" s="1">
        <f t="shared" si="354"/>
        <v>42822</v>
      </c>
      <c r="G2848" s="1">
        <f t="shared" si="355"/>
        <v>42821</v>
      </c>
      <c r="H2848" s="1">
        <f t="shared" si="356"/>
        <v>42820</v>
      </c>
      <c r="I2848" s="2">
        <f>IF(SUMIFS($B$2:$B$3564,$A$2:$A$3564,"="&amp;E2848)=0,IF(SUMIFS($B$2:$B$3564,$A$2:$A$3564,"="&amp;F2848)=0,IF(SUMIFS($B$2:$B$3564,$A$2:$A$3564,"="&amp;G2848)=0,SUMIFS($B$2:$B$3564,$A$2:$A$3564,"="&amp;H2848),SUMIFS($B$2:$B$3564,$A$2:$A$3564,"="&amp;G2848)),SUMIFS($B$2:$B$3564,$A$2:$A$3564,"="&amp;F2848)),SUMIFS($B$2:$B$3564,$A$2:$A$3564,"="&amp;E2848))</f>
        <v>17.12</v>
      </c>
      <c r="K2848" s="2">
        <f>SUMIFS($J$2:$J$3564,$A$2:$A$3564,"&gt;"&amp;E2848,$A$2:$A$3564,"&lt;="&amp;A2848)</f>
        <v>0</v>
      </c>
      <c r="L2848" s="2">
        <f t="shared" si="357"/>
        <v>0</v>
      </c>
      <c r="M2848" s="2">
        <f t="shared" si="358"/>
        <v>1</v>
      </c>
      <c r="N2848">
        <f t="shared" si="359"/>
        <v>-6.1428098723178728</v>
      </c>
    </row>
    <row r="2849" spans="1:14" x14ac:dyDescent="0.3">
      <c r="A2849" s="1">
        <v>42831</v>
      </c>
      <c r="B2849">
        <v>16.45</v>
      </c>
      <c r="D2849">
        <f t="shared" si="352"/>
        <v>4</v>
      </c>
      <c r="E2849" s="1">
        <f t="shared" si="353"/>
        <v>42824</v>
      </c>
      <c r="F2849" s="1">
        <f t="shared" si="354"/>
        <v>42823</v>
      </c>
      <c r="G2849" s="1">
        <f t="shared" si="355"/>
        <v>42822</v>
      </c>
      <c r="H2849" s="1">
        <f t="shared" si="356"/>
        <v>42821</v>
      </c>
      <c r="I2849" s="2">
        <f>IF(SUMIFS($B$2:$B$3564,$A$2:$A$3564,"="&amp;E2849)=0,IF(SUMIFS($B$2:$B$3564,$A$2:$A$3564,"="&amp;F2849)=0,IF(SUMIFS($B$2:$B$3564,$A$2:$A$3564,"="&amp;G2849)=0,SUMIFS($B$2:$B$3564,$A$2:$A$3564,"="&amp;H2849),SUMIFS($B$2:$B$3564,$A$2:$A$3564,"="&amp;G2849)),SUMIFS($B$2:$B$3564,$A$2:$A$3564,"="&amp;F2849)),SUMIFS($B$2:$B$3564,$A$2:$A$3564,"="&amp;E2849))</f>
        <v>16.809999999999999</v>
      </c>
      <c r="K2849" s="2">
        <f>SUMIFS($J$2:$J$3564,$A$2:$A$3564,"&gt;"&amp;E2849,$A$2:$A$3564,"&lt;="&amp;A2849)</f>
        <v>0</v>
      </c>
      <c r="L2849" s="2">
        <f t="shared" si="357"/>
        <v>0</v>
      </c>
      <c r="M2849" s="2">
        <f t="shared" si="358"/>
        <v>1</v>
      </c>
      <c r="N2849">
        <f t="shared" si="359"/>
        <v>-2.1648470209143356</v>
      </c>
    </row>
    <row r="2850" spans="1:14" x14ac:dyDescent="0.3">
      <c r="A2850" s="1">
        <v>42832</v>
      </c>
      <c r="B2850">
        <v>16.77</v>
      </c>
      <c r="C2850">
        <v>16.739999999999998</v>
      </c>
      <c r="D2850">
        <f t="shared" si="352"/>
        <v>5</v>
      </c>
      <c r="E2850" s="1">
        <f t="shared" si="353"/>
        <v>42825</v>
      </c>
      <c r="F2850" s="1">
        <f t="shared" si="354"/>
        <v>42824</v>
      </c>
      <c r="G2850" s="1">
        <f t="shared" si="355"/>
        <v>42823</v>
      </c>
      <c r="H2850" s="1">
        <f t="shared" si="356"/>
        <v>42822</v>
      </c>
      <c r="I2850" s="2">
        <f>IF(SUMIFS($B$2:$B$3564,$A$2:$A$3564,"="&amp;E2850)=0,IF(SUMIFS($B$2:$B$3564,$A$2:$A$3564,"="&amp;F2850)=0,IF(SUMIFS($B$2:$B$3564,$A$2:$A$3564,"="&amp;G2850)=0,SUMIFS($B$2:$B$3564,$A$2:$A$3564,"="&amp;H2850),SUMIFS($B$2:$B$3564,$A$2:$A$3564,"="&amp;G2850)),SUMIFS($B$2:$B$3564,$A$2:$A$3564,"="&amp;F2850)),SUMIFS($B$2:$B$3564,$A$2:$A$3564,"="&amp;E2850))</f>
        <v>16.760000000000002</v>
      </c>
      <c r="K2850" s="2">
        <f>SUMIFS($J$2:$J$3564,$A$2:$A$3564,"&gt;"&amp;E2850,$A$2:$A$3564,"&lt;="&amp;A2850)</f>
        <v>0</v>
      </c>
      <c r="L2850" s="2">
        <f t="shared" si="357"/>
        <v>0</v>
      </c>
      <c r="M2850" s="2">
        <f t="shared" si="358"/>
        <v>1</v>
      </c>
      <c r="N2850">
        <f t="shared" si="359"/>
        <v>5.9648078118048564E-2</v>
      </c>
    </row>
    <row r="2851" spans="1:14" x14ac:dyDescent="0.3">
      <c r="A2851" s="1">
        <v>42835</v>
      </c>
      <c r="B2851">
        <v>16.62</v>
      </c>
      <c r="D2851">
        <f t="shared" si="352"/>
        <v>1</v>
      </c>
      <c r="E2851" s="1">
        <f t="shared" si="353"/>
        <v>42828</v>
      </c>
      <c r="F2851" s="1">
        <f t="shared" si="354"/>
        <v>42827</v>
      </c>
      <c r="G2851" s="1">
        <f t="shared" si="355"/>
        <v>42826</v>
      </c>
      <c r="H2851" s="1">
        <f t="shared" si="356"/>
        <v>42825</v>
      </c>
      <c r="I2851" s="2">
        <f>IF(SUMIFS($B$2:$B$3564,$A$2:$A$3564,"="&amp;E2851)=0,IF(SUMIFS($B$2:$B$3564,$A$2:$A$3564,"="&amp;F2851)=0,IF(SUMIFS($B$2:$B$3564,$A$2:$A$3564,"="&amp;G2851)=0,SUMIFS($B$2:$B$3564,$A$2:$A$3564,"="&amp;H2851),SUMIFS($B$2:$B$3564,$A$2:$A$3564,"="&amp;G2851)),SUMIFS($B$2:$B$3564,$A$2:$A$3564,"="&amp;F2851)),SUMIFS($B$2:$B$3564,$A$2:$A$3564,"="&amp;E2851))</f>
        <v>16.54</v>
      </c>
      <c r="J2851">
        <v>16.739999999999998</v>
      </c>
      <c r="K2851" s="2">
        <f>SUMIFS($J$2:$J$3564,$A$2:$A$3564,"&gt;"&amp;E2851,$A$2:$A$3564,"&lt;="&amp;A2851)</f>
        <v>16.739999999999998</v>
      </c>
      <c r="L2851" s="2">
        <f t="shared" si="357"/>
        <v>16.77</v>
      </c>
      <c r="M2851" s="2">
        <f t="shared" si="358"/>
        <v>1.0017921146953406</v>
      </c>
      <c r="N2851">
        <f t="shared" si="359"/>
        <v>0.66156106055452613</v>
      </c>
    </row>
    <row r="2852" spans="1:14" x14ac:dyDescent="0.3">
      <c r="A2852" s="1">
        <v>42836</v>
      </c>
      <c r="B2852">
        <v>16.760000000000002</v>
      </c>
      <c r="D2852">
        <f t="shared" si="352"/>
        <v>2</v>
      </c>
      <c r="E2852" s="1">
        <f t="shared" si="353"/>
        <v>42829</v>
      </c>
      <c r="F2852" s="1">
        <f t="shared" si="354"/>
        <v>42828</v>
      </c>
      <c r="G2852" s="1">
        <f t="shared" si="355"/>
        <v>42827</v>
      </c>
      <c r="H2852" s="1">
        <f t="shared" si="356"/>
        <v>42826</v>
      </c>
      <c r="I2852" s="2">
        <f>IF(SUMIFS($B$2:$B$3564,$A$2:$A$3564,"="&amp;E2852)=0,IF(SUMIFS($B$2:$B$3564,$A$2:$A$3564,"="&amp;F2852)=0,IF(SUMIFS($B$2:$B$3564,$A$2:$A$3564,"="&amp;G2852)=0,SUMIFS($B$2:$B$3564,$A$2:$A$3564,"="&amp;H2852),SUMIFS($B$2:$B$3564,$A$2:$A$3564,"="&amp;G2852)),SUMIFS($B$2:$B$3564,$A$2:$A$3564,"="&amp;F2852)),SUMIFS($B$2:$B$3564,$A$2:$A$3564,"="&amp;E2852))</f>
        <v>16.16</v>
      </c>
      <c r="K2852" s="2">
        <f>SUMIFS($J$2:$J$3564,$A$2:$A$3564,"&gt;"&amp;E2852,$A$2:$A$3564,"&lt;="&amp;A2852)</f>
        <v>16.739999999999998</v>
      </c>
      <c r="L2852" s="2">
        <f t="shared" si="357"/>
        <v>16.77</v>
      </c>
      <c r="M2852" s="2">
        <f t="shared" si="358"/>
        <v>1.0017921146953406</v>
      </c>
      <c r="N2852">
        <f t="shared" si="359"/>
        <v>3.824655273477612</v>
      </c>
    </row>
    <row r="2853" spans="1:14" x14ac:dyDescent="0.3">
      <c r="A2853" s="1">
        <v>42837</v>
      </c>
      <c r="B2853">
        <v>16.739999999999998</v>
      </c>
      <c r="D2853">
        <f t="shared" si="352"/>
        <v>3</v>
      </c>
      <c r="E2853" s="1">
        <f t="shared" si="353"/>
        <v>42830</v>
      </c>
      <c r="F2853" s="1">
        <f t="shared" si="354"/>
        <v>42829</v>
      </c>
      <c r="G2853" s="1">
        <f t="shared" si="355"/>
        <v>42828</v>
      </c>
      <c r="H2853" s="1">
        <f t="shared" si="356"/>
        <v>42827</v>
      </c>
      <c r="I2853" s="2">
        <f>IF(SUMIFS($B$2:$B$3564,$A$2:$A$3564,"="&amp;E2853)=0,IF(SUMIFS($B$2:$B$3564,$A$2:$A$3564,"="&amp;F2853)=0,IF(SUMIFS($B$2:$B$3564,$A$2:$A$3564,"="&amp;G2853)=0,SUMIFS($B$2:$B$3564,$A$2:$A$3564,"="&amp;H2853),SUMIFS($B$2:$B$3564,$A$2:$A$3564,"="&amp;G2853)),SUMIFS($B$2:$B$3564,$A$2:$A$3564,"="&amp;F2853)),SUMIFS($B$2:$B$3564,$A$2:$A$3564,"="&amp;E2853))</f>
        <v>16.100000000000001</v>
      </c>
      <c r="K2853" s="2">
        <f>SUMIFS($J$2:$J$3564,$A$2:$A$3564,"&gt;"&amp;E2853,$A$2:$A$3564,"&lt;="&amp;A2853)</f>
        <v>16.739999999999998</v>
      </c>
      <c r="L2853" s="2">
        <f t="shared" si="357"/>
        <v>16.77</v>
      </c>
      <c r="M2853" s="2">
        <f t="shared" si="358"/>
        <v>1.0017921146953406</v>
      </c>
      <c r="N2853">
        <f t="shared" si="359"/>
        <v>4.07723038447</v>
      </c>
    </row>
    <row r="2854" spans="1:14" x14ac:dyDescent="0.3">
      <c r="A2854" s="1">
        <v>42838</v>
      </c>
      <c r="B2854">
        <v>16.57</v>
      </c>
      <c r="D2854">
        <f t="shared" si="352"/>
        <v>4</v>
      </c>
      <c r="E2854" s="1">
        <f t="shared" si="353"/>
        <v>42831</v>
      </c>
      <c r="F2854" s="1">
        <f t="shared" si="354"/>
        <v>42830</v>
      </c>
      <c r="G2854" s="1">
        <f t="shared" si="355"/>
        <v>42829</v>
      </c>
      <c r="H2854" s="1">
        <f t="shared" si="356"/>
        <v>42828</v>
      </c>
      <c r="I2854" s="2">
        <f>IF(SUMIFS($B$2:$B$3564,$A$2:$A$3564,"="&amp;E2854)=0,IF(SUMIFS($B$2:$B$3564,$A$2:$A$3564,"="&amp;F2854)=0,IF(SUMIFS($B$2:$B$3564,$A$2:$A$3564,"="&amp;G2854)=0,SUMIFS($B$2:$B$3564,$A$2:$A$3564,"="&amp;H2854),SUMIFS($B$2:$B$3564,$A$2:$A$3564,"="&amp;G2854)),SUMIFS($B$2:$B$3564,$A$2:$A$3564,"="&amp;F2854)),SUMIFS($B$2:$B$3564,$A$2:$A$3564,"="&amp;E2854))</f>
        <v>16.45</v>
      </c>
      <c r="K2854" s="2">
        <f>SUMIFS($J$2:$J$3564,$A$2:$A$3564,"&gt;"&amp;E2854,$A$2:$A$3564,"&lt;="&amp;A2854)</f>
        <v>16.739999999999998</v>
      </c>
      <c r="L2854" s="2">
        <f t="shared" si="357"/>
        <v>16.77</v>
      </c>
      <c r="M2854" s="2">
        <f t="shared" si="358"/>
        <v>1.0017921146953406</v>
      </c>
      <c r="N2854">
        <f t="shared" si="359"/>
        <v>0.90588650008789096</v>
      </c>
    </row>
    <row r="2855" spans="1:14" x14ac:dyDescent="0.3">
      <c r="A2855" s="1">
        <v>42842</v>
      </c>
      <c r="B2855">
        <v>16.52</v>
      </c>
      <c r="D2855">
        <f t="shared" si="352"/>
        <v>1</v>
      </c>
      <c r="E2855" s="1">
        <f t="shared" si="353"/>
        <v>42835</v>
      </c>
      <c r="F2855" s="1">
        <f t="shared" si="354"/>
        <v>42834</v>
      </c>
      <c r="G2855" s="1">
        <f t="shared" si="355"/>
        <v>42833</v>
      </c>
      <c r="H2855" s="1">
        <f t="shared" si="356"/>
        <v>42832</v>
      </c>
      <c r="I2855" s="2">
        <f>IF(SUMIFS($B$2:$B$3564,$A$2:$A$3564,"="&amp;E2855)=0,IF(SUMIFS($B$2:$B$3564,$A$2:$A$3564,"="&amp;F2855)=0,IF(SUMIFS($B$2:$B$3564,$A$2:$A$3564,"="&amp;G2855)=0,SUMIFS($B$2:$B$3564,$A$2:$A$3564,"="&amp;H2855),SUMIFS($B$2:$B$3564,$A$2:$A$3564,"="&amp;G2855)),SUMIFS($B$2:$B$3564,$A$2:$A$3564,"="&amp;F2855)),SUMIFS($B$2:$B$3564,$A$2:$A$3564,"="&amp;E2855))</f>
        <v>16.62</v>
      </c>
      <c r="K2855" s="2">
        <f>SUMIFS($J$2:$J$3564,$A$2:$A$3564,"&gt;"&amp;E2855,$A$2:$A$3564,"&lt;="&amp;A2855)</f>
        <v>0</v>
      </c>
      <c r="L2855" s="2">
        <f t="shared" si="357"/>
        <v>0</v>
      </c>
      <c r="M2855" s="2">
        <f t="shared" si="358"/>
        <v>1</v>
      </c>
      <c r="N2855">
        <f t="shared" si="359"/>
        <v>-0.60350213344702486</v>
      </c>
    </row>
    <row r="2856" spans="1:14" x14ac:dyDescent="0.3">
      <c r="A2856" s="1">
        <v>42843</v>
      </c>
      <c r="B2856">
        <v>16.829999999999998</v>
      </c>
      <c r="D2856">
        <f t="shared" si="352"/>
        <v>2</v>
      </c>
      <c r="E2856" s="1">
        <f t="shared" si="353"/>
        <v>42836</v>
      </c>
      <c r="F2856" s="1">
        <f t="shared" si="354"/>
        <v>42835</v>
      </c>
      <c r="G2856" s="1">
        <f t="shared" si="355"/>
        <v>42834</v>
      </c>
      <c r="H2856" s="1">
        <f t="shared" si="356"/>
        <v>42833</v>
      </c>
      <c r="I2856" s="2">
        <f>IF(SUMIFS($B$2:$B$3564,$A$2:$A$3564,"="&amp;E2856)=0,IF(SUMIFS($B$2:$B$3564,$A$2:$A$3564,"="&amp;F2856)=0,IF(SUMIFS($B$2:$B$3564,$A$2:$A$3564,"="&amp;G2856)=0,SUMIFS($B$2:$B$3564,$A$2:$A$3564,"="&amp;H2856),SUMIFS($B$2:$B$3564,$A$2:$A$3564,"="&amp;G2856)),SUMIFS($B$2:$B$3564,$A$2:$A$3564,"="&amp;F2856)),SUMIFS($B$2:$B$3564,$A$2:$A$3564,"="&amp;E2856))</f>
        <v>16.760000000000002</v>
      </c>
      <c r="K2856" s="2">
        <f>SUMIFS($J$2:$J$3564,$A$2:$A$3564,"&gt;"&amp;E2856,$A$2:$A$3564,"&lt;="&amp;A2856)</f>
        <v>0</v>
      </c>
      <c r="L2856" s="2">
        <f t="shared" si="357"/>
        <v>0</v>
      </c>
      <c r="M2856" s="2">
        <f t="shared" si="358"/>
        <v>1</v>
      </c>
      <c r="N2856">
        <f t="shared" si="359"/>
        <v>0.416791314877755</v>
      </c>
    </row>
    <row r="2857" spans="1:14" x14ac:dyDescent="0.3">
      <c r="A2857" s="1">
        <v>42844</v>
      </c>
      <c r="B2857">
        <v>16.52</v>
      </c>
      <c r="D2857">
        <f t="shared" si="352"/>
        <v>3</v>
      </c>
      <c r="E2857" s="1">
        <f t="shared" si="353"/>
        <v>42837</v>
      </c>
      <c r="F2857" s="1">
        <f t="shared" si="354"/>
        <v>42836</v>
      </c>
      <c r="G2857" s="1">
        <f t="shared" si="355"/>
        <v>42835</v>
      </c>
      <c r="H2857" s="1">
        <f t="shared" si="356"/>
        <v>42834</v>
      </c>
      <c r="I2857" s="2">
        <f>IF(SUMIFS($B$2:$B$3564,$A$2:$A$3564,"="&amp;E2857)=0,IF(SUMIFS($B$2:$B$3564,$A$2:$A$3564,"="&amp;F2857)=0,IF(SUMIFS($B$2:$B$3564,$A$2:$A$3564,"="&amp;G2857)=0,SUMIFS($B$2:$B$3564,$A$2:$A$3564,"="&amp;H2857),SUMIFS($B$2:$B$3564,$A$2:$A$3564,"="&amp;G2857)),SUMIFS($B$2:$B$3564,$A$2:$A$3564,"="&amp;F2857)),SUMIFS($B$2:$B$3564,$A$2:$A$3564,"="&amp;E2857))</f>
        <v>16.739999999999998</v>
      </c>
      <c r="K2857" s="2">
        <f>SUMIFS($J$2:$J$3564,$A$2:$A$3564,"&gt;"&amp;E2857,$A$2:$A$3564,"&lt;="&amp;A2857)</f>
        <v>0</v>
      </c>
      <c r="L2857" s="2">
        <f t="shared" si="357"/>
        <v>0</v>
      </c>
      <c r="M2857" s="2">
        <f t="shared" si="358"/>
        <v>1</v>
      </c>
      <c r="N2857">
        <f t="shared" si="359"/>
        <v>-1.3229296968497231</v>
      </c>
    </row>
    <row r="2858" spans="1:14" x14ac:dyDescent="0.3">
      <c r="A2858" s="1">
        <v>42845</v>
      </c>
      <c r="B2858">
        <v>16.41</v>
      </c>
      <c r="D2858">
        <f t="shared" si="352"/>
        <v>4</v>
      </c>
      <c r="E2858" s="1">
        <f t="shared" si="353"/>
        <v>42838</v>
      </c>
      <c r="F2858" s="1">
        <f t="shared" si="354"/>
        <v>42837</v>
      </c>
      <c r="G2858" s="1">
        <f t="shared" si="355"/>
        <v>42836</v>
      </c>
      <c r="H2858" s="1">
        <f t="shared" si="356"/>
        <v>42835</v>
      </c>
      <c r="I2858" s="2">
        <f>IF(SUMIFS($B$2:$B$3564,$A$2:$A$3564,"="&amp;E2858)=0,IF(SUMIFS($B$2:$B$3564,$A$2:$A$3564,"="&amp;F2858)=0,IF(SUMIFS($B$2:$B$3564,$A$2:$A$3564,"="&amp;G2858)=0,SUMIFS($B$2:$B$3564,$A$2:$A$3564,"="&amp;H2858),SUMIFS($B$2:$B$3564,$A$2:$A$3564,"="&amp;G2858)),SUMIFS($B$2:$B$3564,$A$2:$A$3564,"="&amp;F2858)),SUMIFS($B$2:$B$3564,$A$2:$A$3564,"="&amp;E2858))</f>
        <v>16.57</v>
      </c>
      <c r="K2858" s="2">
        <f>SUMIFS($J$2:$J$3564,$A$2:$A$3564,"&gt;"&amp;E2858,$A$2:$A$3564,"&lt;="&amp;A2858)</f>
        <v>0</v>
      </c>
      <c r="L2858" s="2">
        <f t="shared" si="357"/>
        <v>0</v>
      </c>
      <c r="M2858" s="2">
        <f t="shared" si="358"/>
        <v>1</v>
      </c>
      <c r="N2858">
        <f t="shared" si="359"/>
        <v>-0.97029263364720419</v>
      </c>
    </row>
    <row r="2859" spans="1:14" x14ac:dyDescent="0.3">
      <c r="A2859" s="1">
        <v>42846</v>
      </c>
      <c r="B2859">
        <v>16.510000000000002</v>
      </c>
      <c r="D2859">
        <f t="shared" si="352"/>
        <v>5</v>
      </c>
      <c r="E2859" s="1">
        <f t="shared" si="353"/>
        <v>42839</v>
      </c>
      <c r="F2859" s="1">
        <f t="shared" si="354"/>
        <v>42838</v>
      </c>
      <c r="G2859" s="1">
        <f t="shared" si="355"/>
        <v>42837</v>
      </c>
      <c r="H2859" s="1">
        <f t="shared" si="356"/>
        <v>42836</v>
      </c>
      <c r="I2859" s="2">
        <f>IF(SUMIFS($B$2:$B$3564,$A$2:$A$3564,"="&amp;E2859)=0,IF(SUMIFS($B$2:$B$3564,$A$2:$A$3564,"="&amp;F2859)=0,IF(SUMIFS($B$2:$B$3564,$A$2:$A$3564,"="&amp;G2859)=0,SUMIFS($B$2:$B$3564,$A$2:$A$3564,"="&amp;H2859),SUMIFS($B$2:$B$3564,$A$2:$A$3564,"="&amp;G2859)),SUMIFS($B$2:$B$3564,$A$2:$A$3564,"="&amp;F2859)),SUMIFS($B$2:$B$3564,$A$2:$A$3564,"="&amp;E2859))</f>
        <v>16.57</v>
      </c>
      <c r="K2859" s="2">
        <f>SUMIFS($J$2:$J$3564,$A$2:$A$3564,"&gt;"&amp;E2859,$A$2:$A$3564,"&lt;="&amp;A2859)</f>
        <v>0</v>
      </c>
      <c r="L2859" s="2">
        <f t="shared" si="357"/>
        <v>0</v>
      </c>
      <c r="M2859" s="2">
        <f t="shared" si="358"/>
        <v>1</v>
      </c>
      <c r="N2859">
        <f t="shared" si="359"/>
        <v>-0.3627573506434843</v>
      </c>
    </row>
    <row r="2860" spans="1:14" x14ac:dyDescent="0.3">
      <c r="A2860" s="1">
        <v>42849</v>
      </c>
      <c r="B2860">
        <v>16.32</v>
      </c>
      <c r="D2860">
        <f t="shared" si="352"/>
        <v>1</v>
      </c>
      <c r="E2860" s="1">
        <f t="shared" si="353"/>
        <v>42842</v>
      </c>
      <c r="F2860" s="1">
        <f t="shared" si="354"/>
        <v>42841</v>
      </c>
      <c r="G2860" s="1">
        <f t="shared" si="355"/>
        <v>42840</v>
      </c>
      <c r="H2860" s="1">
        <f t="shared" si="356"/>
        <v>42839</v>
      </c>
      <c r="I2860" s="2">
        <f>IF(SUMIFS($B$2:$B$3564,$A$2:$A$3564,"="&amp;E2860)=0,IF(SUMIFS($B$2:$B$3564,$A$2:$A$3564,"="&amp;F2860)=0,IF(SUMIFS($B$2:$B$3564,$A$2:$A$3564,"="&amp;G2860)=0,SUMIFS($B$2:$B$3564,$A$2:$A$3564,"="&amp;H2860),SUMIFS($B$2:$B$3564,$A$2:$A$3564,"="&amp;G2860)),SUMIFS($B$2:$B$3564,$A$2:$A$3564,"="&amp;F2860)),SUMIFS($B$2:$B$3564,$A$2:$A$3564,"="&amp;E2860))</f>
        <v>16.52</v>
      </c>
      <c r="K2860" s="2">
        <f>SUMIFS($J$2:$J$3564,$A$2:$A$3564,"&gt;"&amp;E2860,$A$2:$A$3564,"&lt;="&amp;A2860)</f>
        <v>0</v>
      </c>
      <c r="L2860" s="2">
        <f t="shared" si="357"/>
        <v>0</v>
      </c>
      <c r="M2860" s="2">
        <f t="shared" si="358"/>
        <v>1</v>
      </c>
      <c r="N2860">
        <f t="shared" si="359"/>
        <v>-1.218041855687096</v>
      </c>
    </row>
    <row r="2861" spans="1:14" x14ac:dyDescent="0.3">
      <c r="A2861" s="1">
        <v>42850</v>
      </c>
      <c r="B2861">
        <v>16.28</v>
      </c>
      <c r="D2861">
        <f t="shared" si="352"/>
        <v>2</v>
      </c>
      <c r="E2861" s="1">
        <f t="shared" si="353"/>
        <v>42843</v>
      </c>
      <c r="F2861" s="1">
        <f t="shared" si="354"/>
        <v>42842</v>
      </c>
      <c r="G2861" s="1">
        <f t="shared" si="355"/>
        <v>42841</v>
      </c>
      <c r="H2861" s="1">
        <f t="shared" si="356"/>
        <v>42840</v>
      </c>
      <c r="I2861" s="2">
        <f>IF(SUMIFS($B$2:$B$3564,$A$2:$A$3564,"="&amp;E2861)=0,IF(SUMIFS($B$2:$B$3564,$A$2:$A$3564,"="&amp;F2861)=0,IF(SUMIFS($B$2:$B$3564,$A$2:$A$3564,"="&amp;G2861)=0,SUMIFS($B$2:$B$3564,$A$2:$A$3564,"="&amp;H2861),SUMIFS($B$2:$B$3564,$A$2:$A$3564,"="&amp;G2861)),SUMIFS($B$2:$B$3564,$A$2:$A$3564,"="&amp;F2861)),SUMIFS($B$2:$B$3564,$A$2:$A$3564,"="&amp;E2861))</f>
        <v>16.829999999999998</v>
      </c>
      <c r="K2861" s="2">
        <f>SUMIFS($J$2:$J$3564,$A$2:$A$3564,"&gt;"&amp;E2861,$A$2:$A$3564,"&lt;="&amp;A2861)</f>
        <v>0</v>
      </c>
      <c r="L2861" s="2">
        <f t="shared" si="357"/>
        <v>0</v>
      </c>
      <c r="M2861" s="2">
        <f t="shared" si="358"/>
        <v>1</v>
      </c>
      <c r="N2861">
        <f t="shared" si="359"/>
        <v>-3.3225647628320281</v>
      </c>
    </row>
    <row r="2862" spans="1:14" x14ac:dyDescent="0.3">
      <c r="A2862" s="1">
        <v>42851</v>
      </c>
      <c r="B2862">
        <v>15.57</v>
      </c>
      <c r="D2862">
        <f t="shared" si="352"/>
        <v>3</v>
      </c>
      <c r="E2862" s="1">
        <f t="shared" si="353"/>
        <v>42844</v>
      </c>
      <c r="F2862" s="1">
        <f t="shared" si="354"/>
        <v>42843</v>
      </c>
      <c r="G2862" s="1">
        <f t="shared" si="355"/>
        <v>42842</v>
      </c>
      <c r="H2862" s="1">
        <f t="shared" si="356"/>
        <v>42841</v>
      </c>
      <c r="I2862" s="2">
        <f>IF(SUMIFS($B$2:$B$3564,$A$2:$A$3564,"="&amp;E2862)=0,IF(SUMIFS($B$2:$B$3564,$A$2:$A$3564,"="&amp;F2862)=0,IF(SUMIFS($B$2:$B$3564,$A$2:$A$3564,"="&amp;G2862)=0,SUMIFS($B$2:$B$3564,$A$2:$A$3564,"="&amp;H2862),SUMIFS($B$2:$B$3564,$A$2:$A$3564,"="&amp;G2862)),SUMIFS($B$2:$B$3564,$A$2:$A$3564,"="&amp;F2862)),SUMIFS($B$2:$B$3564,$A$2:$A$3564,"="&amp;E2862))</f>
        <v>16.52</v>
      </c>
      <c r="K2862" s="2">
        <f>SUMIFS($J$2:$J$3564,$A$2:$A$3564,"&gt;"&amp;E2862,$A$2:$A$3564,"&lt;="&amp;A2862)</f>
        <v>0</v>
      </c>
      <c r="L2862" s="2">
        <f t="shared" si="357"/>
        <v>0</v>
      </c>
      <c r="M2862" s="2">
        <f t="shared" si="358"/>
        <v>1</v>
      </c>
      <c r="N2862">
        <f t="shared" si="359"/>
        <v>-5.9225782246925034</v>
      </c>
    </row>
    <row r="2863" spans="1:14" x14ac:dyDescent="0.3">
      <c r="A2863" s="1">
        <v>42852</v>
      </c>
      <c r="B2863">
        <v>15.43</v>
      </c>
      <c r="D2863">
        <f t="shared" si="352"/>
        <v>4</v>
      </c>
      <c r="E2863" s="1">
        <f t="shared" si="353"/>
        <v>42845</v>
      </c>
      <c r="F2863" s="1">
        <f t="shared" si="354"/>
        <v>42844</v>
      </c>
      <c r="G2863" s="1">
        <f t="shared" si="355"/>
        <v>42843</v>
      </c>
      <c r="H2863" s="1">
        <f t="shared" si="356"/>
        <v>42842</v>
      </c>
      <c r="I2863" s="2">
        <f>IF(SUMIFS($B$2:$B$3564,$A$2:$A$3564,"="&amp;E2863)=0,IF(SUMIFS($B$2:$B$3564,$A$2:$A$3564,"="&amp;F2863)=0,IF(SUMIFS($B$2:$B$3564,$A$2:$A$3564,"="&amp;G2863)=0,SUMIFS($B$2:$B$3564,$A$2:$A$3564,"="&amp;H2863),SUMIFS($B$2:$B$3564,$A$2:$A$3564,"="&amp;G2863)),SUMIFS($B$2:$B$3564,$A$2:$A$3564,"="&amp;F2863)),SUMIFS($B$2:$B$3564,$A$2:$A$3564,"="&amp;E2863))</f>
        <v>16.41</v>
      </c>
      <c r="K2863" s="2">
        <f>SUMIFS($J$2:$J$3564,$A$2:$A$3564,"&gt;"&amp;E2863,$A$2:$A$3564,"&lt;="&amp;A2863)</f>
        <v>0</v>
      </c>
      <c r="L2863" s="2">
        <f t="shared" si="357"/>
        <v>0</v>
      </c>
      <c r="M2863" s="2">
        <f t="shared" si="358"/>
        <v>1</v>
      </c>
      <c r="N2863">
        <f t="shared" si="359"/>
        <v>-6.1577238726930137</v>
      </c>
    </row>
    <row r="2864" spans="1:14" x14ac:dyDescent="0.3">
      <c r="A2864" s="1">
        <v>42853</v>
      </c>
      <c r="B2864">
        <v>16.13</v>
      </c>
      <c r="D2864">
        <f t="shared" si="352"/>
        <v>5</v>
      </c>
      <c r="E2864" s="1">
        <f t="shared" si="353"/>
        <v>42846</v>
      </c>
      <c r="F2864" s="1">
        <f t="shared" si="354"/>
        <v>42845</v>
      </c>
      <c r="G2864" s="1">
        <f t="shared" si="355"/>
        <v>42844</v>
      </c>
      <c r="H2864" s="1">
        <f t="shared" si="356"/>
        <v>42843</v>
      </c>
      <c r="I2864" s="2">
        <f>IF(SUMIFS($B$2:$B$3564,$A$2:$A$3564,"="&amp;E2864)=0,IF(SUMIFS($B$2:$B$3564,$A$2:$A$3564,"="&amp;F2864)=0,IF(SUMIFS($B$2:$B$3564,$A$2:$A$3564,"="&amp;G2864)=0,SUMIFS($B$2:$B$3564,$A$2:$A$3564,"="&amp;H2864),SUMIFS($B$2:$B$3564,$A$2:$A$3564,"="&amp;G2864)),SUMIFS($B$2:$B$3564,$A$2:$A$3564,"="&amp;F2864)),SUMIFS($B$2:$B$3564,$A$2:$A$3564,"="&amp;E2864))</f>
        <v>16.510000000000002</v>
      </c>
      <c r="K2864" s="2">
        <f>SUMIFS($J$2:$J$3564,$A$2:$A$3564,"&gt;"&amp;E2864,$A$2:$A$3564,"&lt;="&amp;A2864)</f>
        <v>0</v>
      </c>
      <c r="L2864" s="2">
        <f t="shared" si="357"/>
        <v>0</v>
      </c>
      <c r="M2864" s="2">
        <f t="shared" si="358"/>
        <v>1</v>
      </c>
      <c r="N2864">
        <f t="shared" si="359"/>
        <v>-2.3285365794919324</v>
      </c>
    </row>
    <row r="2865" spans="1:14" x14ac:dyDescent="0.3">
      <c r="A2865" s="1">
        <v>42856</v>
      </c>
      <c r="B2865">
        <v>16.18</v>
      </c>
      <c r="D2865">
        <f t="shared" si="352"/>
        <v>1</v>
      </c>
      <c r="E2865" s="1">
        <f t="shared" si="353"/>
        <v>42849</v>
      </c>
      <c r="F2865" s="1">
        <f t="shared" si="354"/>
        <v>42848</v>
      </c>
      <c r="G2865" s="1">
        <f t="shared" si="355"/>
        <v>42847</v>
      </c>
      <c r="H2865" s="1">
        <f t="shared" si="356"/>
        <v>42846</v>
      </c>
      <c r="I2865" s="2">
        <f>IF(SUMIFS($B$2:$B$3564,$A$2:$A$3564,"="&amp;E2865)=0,IF(SUMIFS($B$2:$B$3564,$A$2:$A$3564,"="&amp;F2865)=0,IF(SUMIFS($B$2:$B$3564,$A$2:$A$3564,"="&amp;G2865)=0,SUMIFS($B$2:$B$3564,$A$2:$A$3564,"="&amp;H2865),SUMIFS($B$2:$B$3564,$A$2:$A$3564,"="&amp;G2865)),SUMIFS($B$2:$B$3564,$A$2:$A$3564,"="&amp;F2865)),SUMIFS($B$2:$B$3564,$A$2:$A$3564,"="&amp;E2865))</f>
        <v>16.32</v>
      </c>
      <c r="K2865" s="2">
        <f>SUMIFS($J$2:$J$3564,$A$2:$A$3564,"&gt;"&amp;E2865,$A$2:$A$3564,"&lt;="&amp;A2865)</f>
        <v>0</v>
      </c>
      <c r="L2865" s="2">
        <f t="shared" si="357"/>
        <v>0</v>
      </c>
      <c r="M2865" s="2">
        <f t="shared" si="358"/>
        <v>1</v>
      </c>
      <c r="N2865">
        <f t="shared" si="359"/>
        <v>-0.86154379056154007</v>
      </c>
    </row>
    <row r="2866" spans="1:14" x14ac:dyDescent="0.3">
      <c r="A2866" s="1">
        <v>42857</v>
      </c>
      <c r="B2866">
        <v>15.88</v>
      </c>
      <c r="D2866">
        <f t="shared" si="352"/>
        <v>2</v>
      </c>
      <c r="E2866" s="1">
        <f t="shared" si="353"/>
        <v>42850</v>
      </c>
      <c r="F2866" s="1">
        <f t="shared" si="354"/>
        <v>42849</v>
      </c>
      <c r="G2866" s="1">
        <f t="shared" si="355"/>
        <v>42848</v>
      </c>
      <c r="H2866" s="1">
        <f t="shared" si="356"/>
        <v>42847</v>
      </c>
      <c r="I2866" s="2">
        <f>IF(SUMIFS($B$2:$B$3564,$A$2:$A$3564,"="&amp;E2866)=0,IF(SUMIFS($B$2:$B$3564,$A$2:$A$3564,"="&amp;F2866)=0,IF(SUMIFS($B$2:$B$3564,$A$2:$A$3564,"="&amp;G2866)=0,SUMIFS($B$2:$B$3564,$A$2:$A$3564,"="&amp;H2866),SUMIFS($B$2:$B$3564,$A$2:$A$3564,"="&amp;G2866)),SUMIFS($B$2:$B$3564,$A$2:$A$3564,"="&amp;F2866)),SUMIFS($B$2:$B$3564,$A$2:$A$3564,"="&amp;E2866))</f>
        <v>16.28</v>
      </c>
      <c r="K2866" s="2">
        <f>SUMIFS($J$2:$J$3564,$A$2:$A$3564,"&gt;"&amp;E2866,$A$2:$A$3564,"&lt;="&amp;A2866)</f>
        <v>0</v>
      </c>
      <c r="L2866" s="2">
        <f t="shared" si="357"/>
        <v>0</v>
      </c>
      <c r="M2866" s="2">
        <f t="shared" si="358"/>
        <v>1</v>
      </c>
      <c r="N2866">
        <f t="shared" si="359"/>
        <v>-2.4876904755404556</v>
      </c>
    </row>
    <row r="2867" spans="1:14" x14ac:dyDescent="0.3">
      <c r="A2867" s="1">
        <v>42858</v>
      </c>
      <c r="B2867">
        <v>15.77</v>
      </c>
      <c r="D2867">
        <f t="shared" si="352"/>
        <v>3</v>
      </c>
      <c r="E2867" s="1">
        <f t="shared" si="353"/>
        <v>42851</v>
      </c>
      <c r="F2867" s="1">
        <f t="shared" si="354"/>
        <v>42850</v>
      </c>
      <c r="G2867" s="1">
        <f t="shared" si="355"/>
        <v>42849</v>
      </c>
      <c r="H2867" s="1">
        <f t="shared" si="356"/>
        <v>42848</v>
      </c>
      <c r="I2867" s="2">
        <f>IF(SUMIFS($B$2:$B$3564,$A$2:$A$3564,"="&amp;E2867)=0,IF(SUMIFS($B$2:$B$3564,$A$2:$A$3564,"="&amp;F2867)=0,IF(SUMIFS($B$2:$B$3564,$A$2:$A$3564,"="&amp;G2867)=0,SUMIFS($B$2:$B$3564,$A$2:$A$3564,"="&amp;H2867),SUMIFS($B$2:$B$3564,$A$2:$A$3564,"="&amp;G2867)),SUMIFS($B$2:$B$3564,$A$2:$A$3564,"="&amp;F2867)),SUMIFS($B$2:$B$3564,$A$2:$A$3564,"="&amp;E2867))</f>
        <v>15.57</v>
      </c>
      <c r="K2867" s="2">
        <f>SUMIFS($J$2:$J$3564,$A$2:$A$3564,"&gt;"&amp;E2867,$A$2:$A$3564,"&lt;="&amp;A2867)</f>
        <v>0</v>
      </c>
      <c r="L2867" s="2">
        <f t="shared" si="357"/>
        <v>0</v>
      </c>
      <c r="M2867" s="2">
        <f t="shared" si="358"/>
        <v>1</v>
      </c>
      <c r="N2867">
        <f t="shared" si="359"/>
        <v>1.2763415129040097</v>
      </c>
    </row>
    <row r="2868" spans="1:14" x14ac:dyDescent="0.3">
      <c r="A2868" s="1">
        <v>42859</v>
      </c>
      <c r="B2868">
        <v>15.37</v>
      </c>
      <c r="D2868">
        <f t="shared" si="352"/>
        <v>4</v>
      </c>
      <c r="E2868" s="1">
        <f t="shared" si="353"/>
        <v>42852</v>
      </c>
      <c r="F2868" s="1">
        <f t="shared" si="354"/>
        <v>42851</v>
      </c>
      <c r="G2868" s="1">
        <f t="shared" si="355"/>
        <v>42850</v>
      </c>
      <c r="H2868" s="1">
        <f t="shared" si="356"/>
        <v>42849</v>
      </c>
      <c r="I2868" s="2">
        <f>IF(SUMIFS($B$2:$B$3564,$A$2:$A$3564,"="&amp;E2868)=0,IF(SUMIFS($B$2:$B$3564,$A$2:$A$3564,"="&amp;F2868)=0,IF(SUMIFS($B$2:$B$3564,$A$2:$A$3564,"="&amp;G2868)=0,SUMIFS($B$2:$B$3564,$A$2:$A$3564,"="&amp;H2868),SUMIFS($B$2:$B$3564,$A$2:$A$3564,"="&amp;G2868)),SUMIFS($B$2:$B$3564,$A$2:$A$3564,"="&amp;F2868)),SUMIFS($B$2:$B$3564,$A$2:$A$3564,"="&amp;E2868))</f>
        <v>15.43</v>
      </c>
      <c r="K2868" s="2">
        <f>SUMIFS($J$2:$J$3564,$A$2:$A$3564,"&gt;"&amp;E2868,$A$2:$A$3564,"&lt;="&amp;A2868)</f>
        <v>0</v>
      </c>
      <c r="L2868" s="2">
        <f t="shared" si="357"/>
        <v>0</v>
      </c>
      <c r="M2868" s="2">
        <f t="shared" si="358"/>
        <v>1</v>
      </c>
      <c r="N2868">
        <f t="shared" si="359"/>
        <v>-0.38961088245650494</v>
      </c>
    </row>
    <row r="2869" spans="1:14" x14ac:dyDescent="0.3">
      <c r="A2869" s="1">
        <v>42860</v>
      </c>
      <c r="B2869">
        <v>15.31</v>
      </c>
      <c r="D2869">
        <f t="shared" si="352"/>
        <v>5</v>
      </c>
      <c r="E2869" s="1">
        <f t="shared" si="353"/>
        <v>42853</v>
      </c>
      <c r="F2869" s="1">
        <f t="shared" si="354"/>
        <v>42852</v>
      </c>
      <c r="G2869" s="1">
        <f t="shared" si="355"/>
        <v>42851</v>
      </c>
      <c r="H2869" s="1">
        <f t="shared" si="356"/>
        <v>42850</v>
      </c>
      <c r="I2869" s="2">
        <f>IF(SUMIFS($B$2:$B$3564,$A$2:$A$3564,"="&amp;E2869)=0,IF(SUMIFS($B$2:$B$3564,$A$2:$A$3564,"="&amp;F2869)=0,IF(SUMIFS($B$2:$B$3564,$A$2:$A$3564,"="&amp;G2869)=0,SUMIFS($B$2:$B$3564,$A$2:$A$3564,"="&amp;H2869),SUMIFS($B$2:$B$3564,$A$2:$A$3564,"="&amp;G2869)),SUMIFS($B$2:$B$3564,$A$2:$A$3564,"="&amp;F2869)),SUMIFS($B$2:$B$3564,$A$2:$A$3564,"="&amp;E2869))</f>
        <v>16.13</v>
      </c>
      <c r="K2869" s="2">
        <f>SUMIFS($J$2:$J$3564,$A$2:$A$3564,"&gt;"&amp;E2869,$A$2:$A$3564,"&lt;="&amp;A2869)</f>
        <v>0</v>
      </c>
      <c r="L2869" s="2">
        <f t="shared" si="357"/>
        <v>0</v>
      </c>
      <c r="M2869" s="2">
        <f t="shared" si="358"/>
        <v>1</v>
      </c>
      <c r="N2869">
        <f t="shared" si="359"/>
        <v>-5.2174682467524978</v>
      </c>
    </row>
    <row r="2870" spans="1:14" x14ac:dyDescent="0.3">
      <c r="A2870" s="1">
        <v>42863</v>
      </c>
      <c r="B2870">
        <v>15.38</v>
      </c>
      <c r="D2870">
        <f t="shared" si="352"/>
        <v>1</v>
      </c>
      <c r="E2870" s="1">
        <f t="shared" si="353"/>
        <v>42856</v>
      </c>
      <c r="F2870" s="1">
        <f t="shared" si="354"/>
        <v>42855</v>
      </c>
      <c r="G2870" s="1">
        <f t="shared" si="355"/>
        <v>42854</v>
      </c>
      <c r="H2870" s="1">
        <f t="shared" si="356"/>
        <v>42853</v>
      </c>
      <c r="I2870" s="2">
        <f>IF(SUMIFS($B$2:$B$3564,$A$2:$A$3564,"="&amp;E2870)=0,IF(SUMIFS($B$2:$B$3564,$A$2:$A$3564,"="&amp;F2870)=0,IF(SUMIFS($B$2:$B$3564,$A$2:$A$3564,"="&amp;G2870)=0,SUMIFS($B$2:$B$3564,$A$2:$A$3564,"="&amp;H2870),SUMIFS($B$2:$B$3564,$A$2:$A$3564,"="&amp;G2870)),SUMIFS($B$2:$B$3564,$A$2:$A$3564,"="&amp;F2870)),SUMIFS($B$2:$B$3564,$A$2:$A$3564,"="&amp;E2870))</f>
        <v>16.18</v>
      </c>
      <c r="K2870" s="2">
        <f>SUMIFS($J$2:$J$3564,$A$2:$A$3564,"&gt;"&amp;E2870,$A$2:$A$3564,"&lt;="&amp;A2870)</f>
        <v>0</v>
      </c>
      <c r="L2870" s="2">
        <f t="shared" si="357"/>
        <v>0</v>
      </c>
      <c r="M2870" s="2">
        <f t="shared" si="358"/>
        <v>1</v>
      </c>
      <c r="N2870">
        <f t="shared" si="359"/>
        <v>-5.070794755284763</v>
      </c>
    </row>
    <row r="2871" spans="1:14" x14ac:dyDescent="0.3">
      <c r="A2871" s="1">
        <v>42864</v>
      </c>
      <c r="B2871">
        <v>15.44</v>
      </c>
      <c r="D2871">
        <f t="shared" si="352"/>
        <v>2</v>
      </c>
      <c r="E2871" s="1">
        <f t="shared" si="353"/>
        <v>42857</v>
      </c>
      <c r="F2871" s="1">
        <f t="shared" si="354"/>
        <v>42856</v>
      </c>
      <c r="G2871" s="1">
        <f t="shared" si="355"/>
        <v>42855</v>
      </c>
      <c r="H2871" s="1">
        <f t="shared" si="356"/>
        <v>42854</v>
      </c>
      <c r="I2871" s="2">
        <f>IF(SUMIFS($B$2:$B$3564,$A$2:$A$3564,"="&amp;E2871)=0,IF(SUMIFS($B$2:$B$3564,$A$2:$A$3564,"="&amp;F2871)=0,IF(SUMIFS($B$2:$B$3564,$A$2:$A$3564,"="&amp;G2871)=0,SUMIFS($B$2:$B$3564,$A$2:$A$3564,"="&amp;H2871),SUMIFS($B$2:$B$3564,$A$2:$A$3564,"="&amp;G2871)),SUMIFS($B$2:$B$3564,$A$2:$A$3564,"="&amp;F2871)),SUMIFS($B$2:$B$3564,$A$2:$A$3564,"="&amp;E2871))</f>
        <v>15.88</v>
      </c>
      <c r="K2871" s="2">
        <f>SUMIFS($J$2:$J$3564,$A$2:$A$3564,"&gt;"&amp;E2871,$A$2:$A$3564,"&lt;="&amp;A2871)</f>
        <v>0</v>
      </c>
      <c r="L2871" s="2">
        <f t="shared" si="357"/>
        <v>0</v>
      </c>
      <c r="M2871" s="2">
        <f t="shared" si="358"/>
        <v>1</v>
      </c>
      <c r="N2871">
        <f t="shared" si="359"/>
        <v>-2.8098911222359644</v>
      </c>
    </row>
    <row r="2872" spans="1:14" x14ac:dyDescent="0.3">
      <c r="A2872" s="1">
        <v>42865</v>
      </c>
      <c r="B2872">
        <v>15.84</v>
      </c>
      <c r="D2872">
        <f t="shared" si="352"/>
        <v>3</v>
      </c>
      <c r="E2872" s="1">
        <f t="shared" si="353"/>
        <v>42858</v>
      </c>
      <c r="F2872" s="1">
        <f t="shared" si="354"/>
        <v>42857</v>
      </c>
      <c r="G2872" s="1">
        <f t="shared" si="355"/>
        <v>42856</v>
      </c>
      <c r="H2872" s="1">
        <f t="shared" si="356"/>
        <v>42855</v>
      </c>
      <c r="I2872" s="2">
        <f>IF(SUMIFS($B$2:$B$3564,$A$2:$A$3564,"="&amp;E2872)=0,IF(SUMIFS($B$2:$B$3564,$A$2:$A$3564,"="&amp;F2872)=0,IF(SUMIFS($B$2:$B$3564,$A$2:$A$3564,"="&amp;G2872)=0,SUMIFS($B$2:$B$3564,$A$2:$A$3564,"="&amp;H2872),SUMIFS($B$2:$B$3564,$A$2:$A$3564,"="&amp;G2872)),SUMIFS($B$2:$B$3564,$A$2:$A$3564,"="&amp;F2872)),SUMIFS($B$2:$B$3564,$A$2:$A$3564,"="&amp;E2872))</f>
        <v>15.77</v>
      </c>
      <c r="K2872" s="2">
        <f>SUMIFS($J$2:$J$3564,$A$2:$A$3564,"&gt;"&amp;E2872,$A$2:$A$3564,"&lt;="&amp;A2872)</f>
        <v>0</v>
      </c>
      <c r="L2872" s="2">
        <f t="shared" si="357"/>
        <v>0</v>
      </c>
      <c r="M2872" s="2">
        <f t="shared" si="358"/>
        <v>1</v>
      </c>
      <c r="N2872">
        <f t="shared" si="359"/>
        <v>0.44289854113327898</v>
      </c>
    </row>
    <row r="2873" spans="1:14" x14ac:dyDescent="0.3">
      <c r="A2873" s="1">
        <v>42866</v>
      </c>
      <c r="B2873">
        <v>15.63</v>
      </c>
      <c r="D2873">
        <f t="shared" si="352"/>
        <v>4</v>
      </c>
      <c r="E2873" s="1">
        <f t="shared" si="353"/>
        <v>42859</v>
      </c>
      <c r="F2873" s="1">
        <f t="shared" si="354"/>
        <v>42858</v>
      </c>
      <c r="G2873" s="1">
        <f t="shared" si="355"/>
        <v>42857</v>
      </c>
      <c r="H2873" s="1">
        <f t="shared" si="356"/>
        <v>42856</v>
      </c>
      <c r="I2873" s="2">
        <f>IF(SUMIFS($B$2:$B$3564,$A$2:$A$3564,"="&amp;E2873)=0,IF(SUMIFS($B$2:$B$3564,$A$2:$A$3564,"="&amp;F2873)=0,IF(SUMIFS($B$2:$B$3564,$A$2:$A$3564,"="&amp;G2873)=0,SUMIFS($B$2:$B$3564,$A$2:$A$3564,"="&amp;H2873),SUMIFS($B$2:$B$3564,$A$2:$A$3564,"="&amp;G2873)),SUMIFS($B$2:$B$3564,$A$2:$A$3564,"="&amp;F2873)),SUMIFS($B$2:$B$3564,$A$2:$A$3564,"="&amp;E2873))</f>
        <v>15.37</v>
      </c>
      <c r="K2873" s="2">
        <f>SUMIFS($J$2:$J$3564,$A$2:$A$3564,"&gt;"&amp;E2873,$A$2:$A$3564,"&lt;="&amp;A2873)</f>
        <v>0</v>
      </c>
      <c r="L2873" s="2">
        <f t="shared" si="357"/>
        <v>0</v>
      </c>
      <c r="M2873" s="2">
        <f t="shared" si="358"/>
        <v>1</v>
      </c>
      <c r="N2873">
        <f t="shared" si="359"/>
        <v>1.6774586882880791</v>
      </c>
    </row>
    <row r="2874" spans="1:14" x14ac:dyDescent="0.3">
      <c r="A2874" s="1">
        <v>42867</v>
      </c>
      <c r="B2874">
        <v>15.51</v>
      </c>
      <c r="D2874">
        <f t="shared" si="352"/>
        <v>5</v>
      </c>
      <c r="E2874" s="1">
        <f t="shared" si="353"/>
        <v>42860</v>
      </c>
      <c r="F2874" s="1">
        <f t="shared" si="354"/>
        <v>42859</v>
      </c>
      <c r="G2874" s="1">
        <f t="shared" si="355"/>
        <v>42858</v>
      </c>
      <c r="H2874" s="1">
        <f t="shared" si="356"/>
        <v>42857</v>
      </c>
      <c r="I2874" s="2">
        <f>IF(SUMIFS($B$2:$B$3564,$A$2:$A$3564,"="&amp;E2874)=0,IF(SUMIFS($B$2:$B$3564,$A$2:$A$3564,"="&amp;F2874)=0,IF(SUMIFS($B$2:$B$3564,$A$2:$A$3564,"="&amp;G2874)=0,SUMIFS($B$2:$B$3564,$A$2:$A$3564,"="&amp;H2874),SUMIFS($B$2:$B$3564,$A$2:$A$3564,"="&amp;G2874)),SUMIFS($B$2:$B$3564,$A$2:$A$3564,"="&amp;F2874)),SUMIFS($B$2:$B$3564,$A$2:$A$3564,"="&amp;E2874))</f>
        <v>15.31</v>
      </c>
      <c r="K2874" s="2">
        <f>SUMIFS($J$2:$J$3564,$A$2:$A$3564,"&gt;"&amp;E2874,$A$2:$A$3564,"&lt;="&amp;A2874)</f>
        <v>0</v>
      </c>
      <c r="L2874" s="2">
        <f t="shared" si="357"/>
        <v>0</v>
      </c>
      <c r="M2874" s="2">
        <f t="shared" si="358"/>
        <v>1</v>
      </c>
      <c r="N2874">
        <f t="shared" si="359"/>
        <v>1.2978767518854981</v>
      </c>
    </row>
    <row r="2875" spans="1:14" x14ac:dyDescent="0.3">
      <c r="A2875" s="1">
        <v>42870</v>
      </c>
      <c r="B2875">
        <v>15.61</v>
      </c>
      <c r="D2875">
        <f t="shared" si="352"/>
        <v>1</v>
      </c>
      <c r="E2875" s="1">
        <f t="shared" si="353"/>
        <v>42863</v>
      </c>
      <c r="F2875" s="1">
        <f t="shared" si="354"/>
        <v>42862</v>
      </c>
      <c r="G2875" s="1">
        <f t="shared" si="355"/>
        <v>42861</v>
      </c>
      <c r="H2875" s="1">
        <f t="shared" si="356"/>
        <v>42860</v>
      </c>
      <c r="I2875" s="2">
        <f>IF(SUMIFS($B$2:$B$3564,$A$2:$A$3564,"="&amp;E2875)=0,IF(SUMIFS($B$2:$B$3564,$A$2:$A$3564,"="&amp;F2875)=0,IF(SUMIFS($B$2:$B$3564,$A$2:$A$3564,"="&amp;G2875)=0,SUMIFS($B$2:$B$3564,$A$2:$A$3564,"="&amp;H2875),SUMIFS($B$2:$B$3564,$A$2:$A$3564,"="&amp;G2875)),SUMIFS($B$2:$B$3564,$A$2:$A$3564,"="&amp;F2875)),SUMIFS($B$2:$B$3564,$A$2:$A$3564,"="&amp;E2875))</f>
        <v>15.38</v>
      </c>
      <c r="K2875" s="2">
        <f>SUMIFS($J$2:$J$3564,$A$2:$A$3564,"&gt;"&amp;E2875,$A$2:$A$3564,"&lt;="&amp;A2875)</f>
        <v>0</v>
      </c>
      <c r="L2875" s="2">
        <f t="shared" si="357"/>
        <v>0</v>
      </c>
      <c r="M2875" s="2">
        <f t="shared" si="358"/>
        <v>1</v>
      </c>
      <c r="N2875">
        <f t="shared" si="359"/>
        <v>1.4843770449842693</v>
      </c>
    </row>
    <row r="2876" spans="1:14" x14ac:dyDescent="0.3">
      <c r="A2876" s="1">
        <v>42871</v>
      </c>
      <c r="B2876">
        <v>15.88</v>
      </c>
      <c r="D2876">
        <f t="shared" si="352"/>
        <v>2</v>
      </c>
      <c r="E2876" s="1">
        <f t="shared" si="353"/>
        <v>42864</v>
      </c>
      <c r="F2876" s="1">
        <f t="shared" si="354"/>
        <v>42863</v>
      </c>
      <c r="G2876" s="1">
        <f t="shared" si="355"/>
        <v>42862</v>
      </c>
      <c r="H2876" s="1">
        <f t="shared" si="356"/>
        <v>42861</v>
      </c>
      <c r="I2876" s="2">
        <f>IF(SUMIFS($B$2:$B$3564,$A$2:$A$3564,"="&amp;E2876)=0,IF(SUMIFS($B$2:$B$3564,$A$2:$A$3564,"="&amp;F2876)=0,IF(SUMIFS($B$2:$B$3564,$A$2:$A$3564,"="&amp;G2876)=0,SUMIFS($B$2:$B$3564,$A$2:$A$3564,"="&amp;H2876),SUMIFS($B$2:$B$3564,$A$2:$A$3564,"="&amp;G2876)),SUMIFS($B$2:$B$3564,$A$2:$A$3564,"="&amp;F2876)),SUMIFS($B$2:$B$3564,$A$2:$A$3564,"="&amp;E2876))</f>
        <v>15.44</v>
      </c>
      <c r="K2876" s="2">
        <f>SUMIFS($J$2:$J$3564,$A$2:$A$3564,"&gt;"&amp;E2876,$A$2:$A$3564,"&lt;="&amp;A2876)</f>
        <v>0</v>
      </c>
      <c r="L2876" s="2">
        <f t="shared" si="357"/>
        <v>0</v>
      </c>
      <c r="M2876" s="2">
        <f t="shared" si="358"/>
        <v>1</v>
      </c>
      <c r="N2876">
        <f t="shared" si="359"/>
        <v>2.8098911222359648</v>
      </c>
    </row>
    <row r="2877" spans="1:14" x14ac:dyDescent="0.3">
      <c r="A2877" s="1">
        <v>42872</v>
      </c>
      <c r="B2877">
        <v>16.3</v>
      </c>
      <c r="D2877">
        <f t="shared" si="352"/>
        <v>3</v>
      </c>
      <c r="E2877" s="1">
        <f t="shared" si="353"/>
        <v>42865</v>
      </c>
      <c r="F2877" s="1">
        <f t="shared" si="354"/>
        <v>42864</v>
      </c>
      <c r="G2877" s="1">
        <f t="shared" si="355"/>
        <v>42863</v>
      </c>
      <c r="H2877" s="1">
        <f t="shared" si="356"/>
        <v>42862</v>
      </c>
      <c r="I2877" s="2">
        <f>IF(SUMIFS($B$2:$B$3564,$A$2:$A$3564,"="&amp;E2877)=0,IF(SUMIFS($B$2:$B$3564,$A$2:$A$3564,"="&amp;F2877)=0,IF(SUMIFS($B$2:$B$3564,$A$2:$A$3564,"="&amp;G2877)=0,SUMIFS($B$2:$B$3564,$A$2:$A$3564,"="&amp;H2877),SUMIFS($B$2:$B$3564,$A$2:$A$3564,"="&amp;G2877)),SUMIFS($B$2:$B$3564,$A$2:$A$3564,"="&amp;F2877)),SUMIFS($B$2:$B$3564,$A$2:$A$3564,"="&amp;E2877))</f>
        <v>15.84</v>
      </c>
      <c r="K2877" s="2">
        <f>SUMIFS($J$2:$J$3564,$A$2:$A$3564,"&gt;"&amp;E2877,$A$2:$A$3564,"&lt;="&amp;A2877)</f>
        <v>0</v>
      </c>
      <c r="L2877" s="2">
        <f t="shared" si="357"/>
        <v>0</v>
      </c>
      <c r="M2877" s="2">
        <f t="shared" si="358"/>
        <v>1</v>
      </c>
      <c r="N2877">
        <f t="shared" si="359"/>
        <v>2.8626721426437007</v>
      </c>
    </row>
    <row r="2878" spans="1:14" x14ac:dyDescent="0.3">
      <c r="A2878" s="1">
        <v>42873</v>
      </c>
      <c r="B2878">
        <v>16.03</v>
      </c>
      <c r="D2878">
        <f t="shared" si="352"/>
        <v>4</v>
      </c>
      <c r="E2878" s="1">
        <f t="shared" si="353"/>
        <v>42866</v>
      </c>
      <c r="F2878" s="1">
        <f t="shared" si="354"/>
        <v>42865</v>
      </c>
      <c r="G2878" s="1">
        <f t="shared" si="355"/>
        <v>42864</v>
      </c>
      <c r="H2878" s="1">
        <f t="shared" si="356"/>
        <v>42863</v>
      </c>
      <c r="I2878" s="2">
        <f>IF(SUMIFS($B$2:$B$3564,$A$2:$A$3564,"="&amp;E2878)=0,IF(SUMIFS($B$2:$B$3564,$A$2:$A$3564,"="&amp;F2878)=0,IF(SUMIFS($B$2:$B$3564,$A$2:$A$3564,"="&amp;G2878)=0,SUMIFS($B$2:$B$3564,$A$2:$A$3564,"="&amp;H2878),SUMIFS($B$2:$B$3564,$A$2:$A$3564,"="&amp;G2878)),SUMIFS($B$2:$B$3564,$A$2:$A$3564,"="&amp;F2878)),SUMIFS($B$2:$B$3564,$A$2:$A$3564,"="&amp;E2878))</f>
        <v>15.63</v>
      </c>
      <c r="K2878" s="2">
        <f>SUMIFS($J$2:$J$3564,$A$2:$A$3564,"&gt;"&amp;E2878,$A$2:$A$3564,"&lt;="&amp;A2878)</f>
        <v>0</v>
      </c>
      <c r="L2878" s="2">
        <f t="shared" si="357"/>
        <v>0</v>
      </c>
      <c r="M2878" s="2">
        <f t="shared" si="358"/>
        <v>1</v>
      </c>
      <c r="N2878">
        <f t="shared" si="359"/>
        <v>2.526982218807639</v>
      </c>
    </row>
    <row r="2879" spans="1:14" x14ac:dyDescent="0.3">
      <c r="A2879" s="1">
        <v>42874</v>
      </c>
      <c r="B2879">
        <v>16.38</v>
      </c>
      <c r="D2879">
        <f t="shared" si="352"/>
        <v>5</v>
      </c>
      <c r="E2879" s="1">
        <f t="shared" si="353"/>
        <v>42867</v>
      </c>
      <c r="F2879" s="1">
        <f t="shared" si="354"/>
        <v>42866</v>
      </c>
      <c r="G2879" s="1">
        <f t="shared" si="355"/>
        <v>42865</v>
      </c>
      <c r="H2879" s="1">
        <f t="shared" si="356"/>
        <v>42864</v>
      </c>
      <c r="I2879" s="2">
        <f>IF(SUMIFS($B$2:$B$3564,$A$2:$A$3564,"="&amp;E2879)=0,IF(SUMIFS($B$2:$B$3564,$A$2:$A$3564,"="&amp;F2879)=0,IF(SUMIFS($B$2:$B$3564,$A$2:$A$3564,"="&amp;G2879)=0,SUMIFS($B$2:$B$3564,$A$2:$A$3564,"="&amp;H2879),SUMIFS($B$2:$B$3564,$A$2:$A$3564,"="&amp;G2879)),SUMIFS($B$2:$B$3564,$A$2:$A$3564,"="&amp;F2879)),SUMIFS($B$2:$B$3564,$A$2:$A$3564,"="&amp;E2879))</f>
        <v>15.51</v>
      </c>
      <c r="K2879" s="2">
        <f>SUMIFS($J$2:$J$3564,$A$2:$A$3564,"&gt;"&amp;E2879,$A$2:$A$3564,"&lt;="&amp;A2879)</f>
        <v>0</v>
      </c>
      <c r="L2879" s="2">
        <f t="shared" si="357"/>
        <v>0</v>
      </c>
      <c r="M2879" s="2">
        <f t="shared" si="358"/>
        <v>1</v>
      </c>
      <c r="N2879">
        <f t="shared" si="359"/>
        <v>5.4576101236475942</v>
      </c>
    </row>
    <row r="2880" spans="1:14" x14ac:dyDescent="0.3">
      <c r="A2880" s="1">
        <v>42877</v>
      </c>
      <c r="B2880">
        <v>16.510000000000002</v>
      </c>
      <c r="D2880">
        <f t="shared" si="352"/>
        <v>1</v>
      </c>
      <c r="E2880" s="1">
        <f t="shared" si="353"/>
        <v>42870</v>
      </c>
      <c r="F2880" s="1">
        <f t="shared" si="354"/>
        <v>42869</v>
      </c>
      <c r="G2880" s="1">
        <f t="shared" si="355"/>
        <v>42868</v>
      </c>
      <c r="H2880" s="1">
        <f t="shared" si="356"/>
        <v>42867</v>
      </c>
      <c r="I2880" s="2">
        <f>IF(SUMIFS($B$2:$B$3564,$A$2:$A$3564,"="&amp;E2880)=0,IF(SUMIFS($B$2:$B$3564,$A$2:$A$3564,"="&amp;F2880)=0,IF(SUMIFS($B$2:$B$3564,$A$2:$A$3564,"="&amp;G2880)=0,SUMIFS($B$2:$B$3564,$A$2:$A$3564,"="&amp;H2880),SUMIFS($B$2:$B$3564,$A$2:$A$3564,"="&amp;G2880)),SUMIFS($B$2:$B$3564,$A$2:$A$3564,"="&amp;F2880)),SUMIFS($B$2:$B$3564,$A$2:$A$3564,"="&amp;E2880))</f>
        <v>15.61</v>
      </c>
      <c r="K2880" s="2">
        <f>SUMIFS($J$2:$J$3564,$A$2:$A$3564,"&gt;"&amp;E2880,$A$2:$A$3564,"&lt;="&amp;A2880)</f>
        <v>0</v>
      </c>
      <c r="L2880" s="2">
        <f t="shared" si="357"/>
        <v>0</v>
      </c>
      <c r="M2880" s="2">
        <f t="shared" si="358"/>
        <v>1</v>
      </c>
      <c r="N2880">
        <f t="shared" si="359"/>
        <v>5.6054523404696068</v>
      </c>
    </row>
    <row r="2881" spans="1:14" x14ac:dyDescent="0.3">
      <c r="A2881" s="1">
        <v>42878</v>
      </c>
      <c r="B2881">
        <v>15.87</v>
      </c>
      <c r="D2881">
        <f t="shared" si="352"/>
        <v>2</v>
      </c>
      <c r="E2881" s="1">
        <f t="shared" si="353"/>
        <v>42871</v>
      </c>
      <c r="F2881" s="1">
        <f t="shared" si="354"/>
        <v>42870</v>
      </c>
      <c r="G2881" s="1">
        <f t="shared" si="355"/>
        <v>42869</v>
      </c>
      <c r="H2881" s="1">
        <f t="shared" si="356"/>
        <v>42868</v>
      </c>
      <c r="I2881" s="2">
        <f>IF(SUMIFS($B$2:$B$3564,$A$2:$A$3564,"="&amp;E2881)=0,IF(SUMIFS($B$2:$B$3564,$A$2:$A$3564,"="&amp;F2881)=0,IF(SUMIFS($B$2:$B$3564,$A$2:$A$3564,"="&amp;G2881)=0,SUMIFS($B$2:$B$3564,$A$2:$A$3564,"="&amp;H2881),SUMIFS($B$2:$B$3564,$A$2:$A$3564,"="&amp;G2881)),SUMIFS($B$2:$B$3564,$A$2:$A$3564,"="&amp;F2881)),SUMIFS($B$2:$B$3564,$A$2:$A$3564,"="&amp;E2881))</f>
        <v>15.88</v>
      </c>
      <c r="K2881" s="2">
        <f>SUMIFS($J$2:$J$3564,$A$2:$A$3564,"&gt;"&amp;E2881,$A$2:$A$3564,"&lt;="&amp;A2881)</f>
        <v>0</v>
      </c>
      <c r="L2881" s="2">
        <f t="shared" si="357"/>
        <v>0</v>
      </c>
      <c r="M2881" s="2">
        <f t="shared" si="358"/>
        <v>1</v>
      </c>
      <c r="N2881">
        <f t="shared" si="359"/>
        <v>-6.2992128067203418E-2</v>
      </c>
    </row>
    <row r="2882" spans="1:14" x14ac:dyDescent="0.3">
      <c r="A2882" s="1">
        <v>42879</v>
      </c>
      <c r="B2882">
        <v>15.67</v>
      </c>
      <c r="D2882">
        <f t="shared" si="352"/>
        <v>3</v>
      </c>
      <c r="E2882" s="1">
        <f t="shared" si="353"/>
        <v>42872</v>
      </c>
      <c r="F2882" s="1">
        <f t="shared" si="354"/>
        <v>42871</v>
      </c>
      <c r="G2882" s="1">
        <f t="shared" si="355"/>
        <v>42870</v>
      </c>
      <c r="H2882" s="1">
        <f t="shared" si="356"/>
        <v>42869</v>
      </c>
      <c r="I2882" s="2">
        <f>IF(SUMIFS($B$2:$B$3564,$A$2:$A$3564,"="&amp;E2882)=0,IF(SUMIFS($B$2:$B$3564,$A$2:$A$3564,"="&amp;F2882)=0,IF(SUMIFS($B$2:$B$3564,$A$2:$A$3564,"="&amp;G2882)=0,SUMIFS($B$2:$B$3564,$A$2:$A$3564,"="&amp;H2882),SUMIFS($B$2:$B$3564,$A$2:$A$3564,"="&amp;G2882)),SUMIFS($B$2:$B$3564,$A$2:$A$3564,"="&amp;F2882)),SUMIFS($B$2:$B$3564,$A$2:$A$3564,"="&amp;E2882))</f>
        <v>16.3</v>
      </c>
      <c r="K2882" s="2">
        <f>SUMIFS($J$2:$J$3564,$A$2:$A$3564,"&gt;"&amp;E2882,$A$2:$A$3564,"&lt;="&amp;A2882)</f>
        <v>0</v>
      </c>
      <c r="L2882" s="2">
        <f t="shared" si="357"/>
        <v>0</v>
      </c>
      <c r="M2882" s="2">
        <f t="shared" si="358"/>
        <v>1</v>
      </c>
      <c r="N2882">
        <f t="shared" si="359"/>
        <v>-3.9417051444787186</v>
      </c>
    </row>
    <row r="2883" spans="1:14" x14ac:dyDescent="0.3">
      <c r="A2883" s="1">
        <v>42880</v>
      </c>
      <c r="B2883">
        <v>15.66</v>
      </c>
      <c r="D2883">
        <f t="shared" ref="D2883:D2946" si="360">WEEKDAY(A2883,2)</f>
        <v>4</v>
      </c>
      <c r="E2883" s="1">
        <f t="shared" si="353"/>
        <v>42873</v>
      </c>
      <c r="F2883" s="1">
        <f t="shared" si="354"/>
        <v>42872</v>
      </c>
      <c r="G2883" s="1">
        <f t="shared" si="355"/>
        <v>42871</v>
      </c>
      <c r="H2883" s="1">
        <f t="shared" si="356"/>
        <v>42870</v>
      </c>
      <c r="I2883" s="2">
        <f>IF(SUMIFS($B$2:$B$3564,$A$2:$A$3564,"="&amp;E2883)=0,IF(SUMIFS($B$2:$B$3564,$A$2:$A$3564,"="&amp;F2883)=0,IF(SUMIFS($B$2:$B$3564,$A$2:$A$3564,"="&amp;G2883)=0,SUMIFS($B$2:$B$3564,$A$2:$A$3564,"="&amp;H2883),SUMIFS($B$2:$B$3564,$A$2:$A$3564,"="&amp;G2883)),SUMIFS($B$2:$B$3564,$A$2:$A$3564,"="&amp;F2883)),SUMIFS($B$2:$B$3564,$A$2:$A$3564,"="&amp;E2883))</f>
        <v>16.03</v>
      </c>
      <c r="K2883" s="2">
        <f>SUMIFS($J$2:$J$3564,$A$2:$A$3564,"&gt;"&amp;E2883,$A$2:$A$3564,"&lt;="&amp;A2883)</f>
        <v>0</v>
      </c>
      <c r="L2883" s="2">
        <f t="shared" si="357"/>
        <v>0</v>
      </c>
      <c r="M2883" s="2">
        <f t="shared" si="358"/>
        <v>1</v>
      </c>
      <c r="N2883">
        <f t="shared" si="359"/>
        <v>-2.3352276058804549</v>
      </c>
    </row>
    <row r="2884" spans="1:14" x14ac:dyDescent="0.3">
      <c r="A2884" s="1">
        <v>42881</v>
      </c>
      <c r="B2884">
        <v>15.05</v>
      </c>
      <c r="D2884">
        <f t="shared" si="360"/>
        <v>5</v>
      </c>
      <c r="E2884" s="1">
        <f t="shared" si="353"/>
        <v>42874</v>
      </c>
      <c r="F2884" s="1">
        <f t="shared" si="354"/>
        <v>42873</v>
      </c>
      <c r="G2884" s="1">
        <f t="shared" si="355"/>
        <v>42872</v>
      </c>
      <c r="H2884" s="1">
        <f t="shared" si="356"/>
        <v>42871</v>
      </c>
      <c r="I2884" s="2">
        <f>IF(SUMIFS($B$2:$B$3564,$A$2:$A$3564,"="&amp;E2884)=0,IF(SUMIFS($B$2:$B$3564,$A$2:$A$3564,"="&amp;F2884)=0,IF(SUMIFS($B$2:$B$3564,$A$2:$A$3564,"="&amp;G2884)=0,SUMIFS($B$2:$B$3564,$A$2:$A$3564,"="&amp;H2884),SUMIFS($B$2:$B$3564,$A$2:$A$3564,"="&amp;G2884)),SUMIFS($B$2:$B$3564,$A$2:$A$3564,"="&amp;F2884)),SUMIFS($B$2:$B$3564,$A$2:$A$3564,"="&amp;E2884))</f>
        <v>16.38</v>
      </c>
      <c r="K2884" s="2">
        <f>SUMIFS($J$2:$J$3564,$A$2:$A$3564,"&gt;"&amp;E2884,$A$2:$A$3564,"&lt;="&amp;A2884)</f>
        <v>0</v>
      </c>
      <c r="L2884" s="2">
        <f t="shared" si="357"/>
        <v>0</v>
      </c>
      <c r="M2884" s="2">
        <f t="shared" si="358"/>
        <v>1</v>
      </c>
      <c r="N2884">
        <f t="shared" si="359"/>
        <v>-8.4683087230038563</v>
      </c>
    </row>
    <row r="2885" spans="1:14" x14ac:dyDescent="0.3">
      <c r="A2885" s="1">
        <v>42885</v>
      </c>
      <c r="B2885">
        <v>15.02</v>
      </c>
      <c r="D2885">
        <f t="shared" si="360"/>
        <v>2</v>
      </c>
      <c r="E2885" s="1">
        <f t="shared" si="353"/>
        <v>42878</v>
      </c>
      <c r="F2885" s="1">
        <f t="shared" si="354"/>
        <v>42877</v>
      </c>
      <c r="G2885" s="1">
        <f t="shared" si="355"/>
        <v>42876</v>
      </c>
      <c r="H2885" s="1">
        <f t="shared" si="356"/>
        <v>42875</v>
      </c>
      <c r="I2885" s="2">
        <f>IF(SUMIFS($B$2:$B$3564,$A$2:$A$3564,"="&amp;E2885)=0,IF(SUMIFS($B$2:$B$3564,$A$2:$A$3564,"="&amp;F2885)=0,IF(SUMIFS($B$2:$B$3564,$A$2:$A$3564,"="&amp;G2885)=0,SUMIFS($B$2:$B$3564,$A$2:$A$3564,"="&amp;H2885),SUMIFS($B$2:$B$3564,$A$2:$A$3564,"="&amp;G2885)),SUMIFS($B$2:$B$3564,$A$2:$A$3564,"="&amp;F2885)),SUMIFS($B$2:$B$3564,$A$2:$A$3564,"="&amp;E2885))</f>
        <v>15.87</v>
      </c>
      <c r="K2885" s="2">
        <f>SUMIFS($J$2:$J$3564,$A$2:$A$3564,"&gt;"&amp;E2885,$A$2:$A$3564,"&lt;="&amp;A2885)</f>
        <v>0</v>
      </c>
      <c r="L2885" s="2">
        <f t="shared" si="357"/>
        <v>0</v>
      </c>
      <c r="M2885" s="2">
        <f t="shared" si="358"/>
        <v>1</v>
      </c>
      <c r="N2885">
        <f t="shared" si="359"/>
        <v>-5.5047888202329052</v>
      </c>
    </row>
    <row r="2886" spans="1:14" x14ac:dyDescent="0.3">
      <c r="A2886" s="1">
        <v>42886</v>
      </c>
      <c r="B2886">
        <v>14.87</v>
      </c>
      <c r="D2886">
        <f t="shared" si="360"/>
        <v>3</v>
      </c>
      <c r="E2886" s="1">
        <f t="shared" si="353"/>
        <v>42879</v>
      </c>
      <c r="F2886" s="1">
        <f t="shared" si="354"/>
        <v>42878</v>
      </c>
      <c r="G2886" s="1">
        <f t="shared" si="355"/>
        <v>42877</v>
      </c>
      <c r="H2886" s="1">
        <f t="shared" si="356"/>
        <v>42876</v>
      </c>
      <c r="I2886" s="2">
        <f>IF(SUMIFS($B$2:$B$3564,$A$2:$A$3564,"="&amp;E2886)=0,IF(SUMIFS($B$2:$B$3564,$A$2:$A$3564,"="&amp;F2886)=0,IF(SUMIFS($B$2:$B$3564,$A$2:$A$3564,"="&amp;G2886)=0,SUMIFS($B$2:$B$3564,$A$2:$A$3564,"="&amp;H2886),SUMIFS($B$2:$B$3564,$A$2:$A$3564,"="&amp;G2886)),SUMIFS($B$2:$B$3564,$A$2:$A$3564,"="&amp;F2886)),SUMIFS($B$2:$B$3564,$A$2:$A$3564,"="&amp;E2886))</f>
        <v>15.67</v>
      </c>
      <c r="K2886" s="2">
        <f>SUMIFS($J$2:$J$3564,$A$2:$A$3564,"&gt;"&amp;E2886,$A$2:$A$3564,"&lt;="&amp;A2886)</f>
        <v>0</v>
      </c>
      <c r="L2886" s="2">
        <f t="shared" si="357"/>
        <v>0</v>
      </c>
      <c r="M2886" s="2">
        <f t="shared" si="358"/>
        <v>1</v>
      </c>
      <c r="N2886">
        <f t="shared" si="359"/>
        <v>-5.2402295895865842</v>
      </c>
    </row>
    <row r="2887" spans="1:14" x14ac:dyDescent="0.3">
      <c r="A2887" s="1">
        <v>42887</v>
      </c>
      <c r="B2887">
        <v>14.23</v>
      </c>
      <c r="D2887">
        <f t="shared" si="360"/>
        <v>4</v>
      </c>
      <c r="E2887" s="1">
        <f t="shared" si="353"/>
        <v>42880</v>
      </c>
      <c r="F2887" s="1">
        <f t="shared" si="354"/>
        <v>42879</v>
      </c>
      <c r="G2887" s="1">
        <f t="shared" si="355"/>
        <v>42878</v>
      </c>
      <c r="H2887" s="1">
        <f t="shared" si="356"/>
        <v>42877</v>
      </c>
      <c r="I2887" s="2">
        <f>IF(SUMIFS($B$2:$B$3564,$A$2:$A$3564,"="&amp;E2887)=0,IF(SUMIFS($B$2:$B$3564,$A$2:$A$3564,"="&amp;F2887)=0,IF(SUMIFS($B$2:$B$3564,$A$2:$A$3564,"="&amp;G2887)=0,SUMIFS($B$2:$B$3564,$A$2:$A$3564,"="&amp;H2887),SUMIFS($B$2:$B$3564,$A$2:$A$3564,"="&amp;G2887)),SUMIFS($B$2:$B$3564,$A$2:$A$3564,"="&amp;F2887)),SUMIFS($B$2:$B$3564,$A$2:$A$3564,"="&amp;E2887))</f>
        <v>15.66</v>
      </c>
      <c r="K2887" s="2">
        <f>SUMIFS($J$2:$J$3564,$A$2:$A$3564,"&gt;"&amp;E2887,$A$2:$A$3564,"&lt;="&amp;A2887)</f>
        <v>0</v>
      </c>
      <c r="L2887" s="2">
        <f t="shared" si="357"/>
        <v>0</v>
      </c>
      <c r="M2887" s="2">
        <f t="shared" si="358"/>
        <v>1</v>
      </c>
      <c r="N2887">
        <f t="shared" si="359"/>
        <v>-9.5757278460896078</v>
      </c>
    </row>
    <row r="2888" spans="1:14" x14ac:dyDescent="0.3">
      <c r="A2888" s="1">
        <v>42888</v>
      </c>
      <c r="B2888">
        <v>13.74</v>
      </c>
      <c r="D2888">
        <f t="shared" si="360"/>
        <v>5</v>
      </c>
      <c r="E2888" s="1">
        <f t="shared" ref="E2888:E2951" si="361">A2888-7</f>
        <v>42881</v>
      </c>
      <c r="F2888" s="1">
        <f t="shared" si="354"/>
        <v>42880</v>
      </c>
      <c r="G2888" s="1">
        <f t="shared" si="355"/>
        <v>42879</v>
      </c>
      <c r="H2888" s="1">
        <f t="shared" si="356"/>
        <v>42878</v>
      </c>
      <c r="I2888" s="2">
        <f>IF(SUMIFS($B$2:$B$3564,$A$2:$A$3564,"="&amp;E2888)=0,IF(SUMIFS($B$2:$B$3564,$A$2:$A$3564,"="&amp;F2888)=0,IF(SUMIFS($B$2:$B$3564,$A$2:$A$3564,"="&amp;G2888)=0,SUMIFS($B$2:$B$3564,$A$2:$A$3564,"="&amp;H2888),SUMIFS($B$2:$B$3564,$A$2:$A$3564,"="&amp;G2888)),SUMIFS($B$2:$B$3564,$A$2:$A$3564,"="&amp;F2888)),SUMIFS($B$2:$B$3564,$A$2:$A$3564,"="&amp;E2888))</f>
        <v>15.05</v>
      </c>
      <c r="K2888" s="2">
        <f>SUMIFS($J$2:$J$3564,$A$2:$A$3564,"&gt;"&amp;E2888,$A$2:$A$3564,"&lt;="&amp;A2888)</f>
        <v>0</v>
      </c>
      <c r="L2888" s="2">
        <f t="shared" si="357"/>
        <v>0</v>
      </c>
      <c r="M2888" s="2">
        <f t="shared" si="358"/>
        <v>1</v>
      </c>
      <c r="N2888">
        <f t="shared" si="359"/>
        <v>-9.1066704400681449</v>
      </c>
    </row>
    <row r="2889" spans="1:14" x14ac:dyDescent="0.3">
      <c r="A2889" s="1">
        <v>42891</v>
      </c>
      <c r="B2889">
        <v>13.89</v>
      </c>
      <c r="D2889">
        <f t="shared" si="360"/>
        <v>1</v>
      </c>
      <c r="E2889" s="1">
        <f t="shared" si="361"/>
        <v>42884</v>
      </c>
      <c r="F2889" s="1">
        <f t="shared" ref="F2889:F2952" si="362">E2889-1</f>
        <v>42883</v>
      </c>
      <c r="G2889" s="1">
        <f t="shared" ref="G2889:G2952" si="363">E2889-2</f>
        <v>42882</v>
      </c>
      <c r="H2889" s="1">
        <f t="shared" ref="H2889:H2952" si="364">E2889-3</f>
        <v>42881</v>
      </c>
      <c r="I2889" s="2">
        <f>IF(SUMIFS($B$2:$B$3564,$A$2:$A$3564,"="&amp;E2889)=0,IF(SUMIFS($B$2:$B$3564,$A$2:$A$3564,"="&amp;F2889)=0,IF(SUMIFS($B$2:$B$3564,$A$2:$A$3564,"="&amp;G2889)=0,SUMIFS($B$2:$B$3564,$A$2:$A$3564,"="&amp;H2889),SUMIFS($B$2:$B$3564,$A$2:$A$3564,"="&amp;G2889)),SUMIFS($B$2:$B$3564,$A$2:$A$3564,"="&amp;F2889)),SUMIFS($B$2:$B$3564,$A$2:$A$3564,"="&amp;E2889))</f>
        <v>15.05</v>
      </c>
      <c r="K2889" s="2">
        <f>SUMIFS($J$2:$J$3564,$A$2:$A$3564,"&gt;"&amp;E2889,$A$2:$A$3564,"&lt;="&amp;A2889)</f>
        <v>0</v>
      </c>
      <c r="L2889" s="2">
        <f t="shared" si="357"/>
        <v>0</v>
      </c>
      <c r="M2889" s="2">
        <f t="shared" si="358"/>
        <v>1</v>
      </c>
      <c r="N2889">
        <f t="shared" si="359"/>
        <v>-8.020883442863239</v>
      </c>
    </row>
    <row r="2890" spans="1:14" x14ac:dyDescent="0.3">
      <c r="A2890" s="1">
        <v>42892</v>
      </c>
      <c r="B2890">
        <v>13.98</v>
      </c>
      <c r="D2890">
        <f t="shared" si="360"/>
        <v>2</v>
      </c>
      <c r="E2890" s="1">
        <f t="shared" si="361"/>
        <v>42885</v>
      </c>
      <c r="F2890" s="1">
        <f t="shared" si="362"/>
        <v>42884</v>
      </c>
      <c r="G2890" s="1">
        <f t="shared" si="363"/>
        <v>42883</v>
      </c>
      <c r="H2890" s="1">
        <f t="shared" si="364"/>
        <v>42882</v>
      </c>
      <c r="I2890" s="2">
        <f>IF(SUMIFS($B$2:$B$3564,$A$2:$A$3564,"="&amp;E2890)=0,IF(SUMIFS($B$2:$B$3564,$A$2:$A$3564,"="&amp;F2890)=0,IF(SUMIFS($B$2:$B$3564,$A$2:$A$3564,"="&amp;G2890)=0,SUMIFS($B$2:$B$3564,$A$2:$A$3564,"="&amp;H2890),SUMIFS($B$2:$B$3564,$A$2:$A$3564,"="&amp;G2890)),SUMIFS($B$2:$B$3564,$A$2:$A$3564,"="&amp;F2890)),SUMIFS($B$2:$B$3564,$A$2:$A$3564,"="&amp;E2890))</f>
        <v>15.02</v>
      </c>
      <c r="K2890" s="2">
        <f>SUMIFS($J$2:$J$3564,$A$2:$A$3564,"&gt;"&amp;E2890,$A$2:$A$3564,"&lt;="&amp;A2890)</f>
        <v>0</v>
      </c>
      <c r="L2890" s="2">
        <f t="shared" ref="L2890:L2953" si="365">IF(K2890&lt;&gt;0,LOOKUP(K2890,C2884:C2890,B2884:B2890),0)</f>
        <v>0</v>
      </c>
      <c r="M2890" s="2">
        <f t="shared" ref="M2890:M2953" si="366">IF(K2890&lt;&gt;0,L2890/K2890,1)</f>
        <v>1</v>
      </c>
      <c r="N2890">
        <f t="shared" ref="N2890:N2953" si="367">LN(B2890*M2890/I2890)*100</f>
        <v>-7.1754909530324387</v>
      </c>
    </row>
    <row r="2891" spans="1:14" x14ac:dyDescent="0.3">
      <c r="A2891" s="1">
        <v>42893</v>
      </c>
      <c r="B2891">
        <v>14.14</v>
      </c>
      <c r="D2891">
        <f t="shared" si="360"/>
        <v>3</v>
      </c>
      <c r="E2891" s="1">
        <f t="shared" si="361"/>
        <v>42886</v>
      </c>
      <c r="F2891" s="1">
        <f t="shared" si="362"/>
        <v>42885</v>
      </c>
      <c r="G2891" s="1">
        <f t="shared" si="363"/>
        <v>42884</v>
      </c>
      <c r="H2891" s="1">
        <f t="shared" si="364"/>
        <v>42883</v>
      </c>
      <c r="I2891" s="2">
        <f>IF(SUMIFS($B$2:$B$3564,$A$2:$A$3564,"="&amp;E2891)=0,IF(SUMIFS($B$2:$B$3564,$A$2:$A$3564,"="&amp;F2891)=0,IF(SUMIFS($B$2:$B$3564,$A$2:$A$3564,"="&amp;G2891)=0,SUMIFS($B$2:$B$3564,$A$2:$A$3564,"="&amp;H2891),SUMIFS($B$2:$B$3564,$A$2:$A$3564,"="&amp;G2891)),SUMIFS($B$2:$B$3564,$A$2:$A$3564,"="&amp;F2891)),SUMIFS($B$2:$B$3564,$A$2:$A$3564,"="&amp;E2891))</f>
        <v>14.87</v>
      </c>
      <c r="K2891" s="2">
        <f>SUMIFS($J$2:$J$3564,$A$2:$A$3564,"&gt;"&amp;E2891,$A$2:$A$3564,"&lt;="&amp;A2891)</f>
        <v>0</v>
      </c>
      <c r="L2891" s="2">
        <f t="shared" si="365"/>
        <v>0</v>
      </c>
      <c r="M2891" s="2">
        <f t="shared" si="366"/>
        <v>1</v>
      </c>
      <c r="N2891">
        <f t="shared" si="367"/>
        <v>-5.0338100003636965</v>
      </c>
    </row>
    <row r="2892" spans="1:14" x14ac:dyDescent="0.3">
      <c r="A2892" s="1">
        <v>42894</v>
      </c>
      <c r="B2892">
        <v>14.34</v>
      </c>
      <c r="D2892">
        <f t="shared" si="360"/>
        <v>4</v>
      </c>
      <c r="E2892" s="1">
        <f t="shared" si="361"/>
        <v>42887</v>
      </c>
      <c r="F2892" s="1">
        <f t="shared" si="362"/>
        <v>42886</v>
      </c>
      <c r="G2892" s="1">
        <f t="shared" si="363"/>
        <v>42885</v>
      </c>
      <c r="H2892" s="1">
        <f t="shared" si="364"/>
        <v>42884</v>
      </c>
      <c r="I2892" s="2">
        <f>IF(SUMIFS($B$2:$B$3564,$A$2:$A$3564,"="&amp;E2892)=0,IF(SUMIFS($B$2:$B$3564,$A$2:$A$3564,"="&amp;F2892)=0,IF(SUMIFS($B$2:$B$3564,$A$2:$A$3564,"="&amp;G2892)=0,SUMIFS($B$2:$B$3564,$A$2:$A$3564,"="&amp;H2892),SUMIFS($B$2:$B$3564,$A$2:$A$3564,"="&amp;G2892)),SUMIFS($B$2:$B$3564,$A$2:$A$3564,"="&amp;F2892)),SUMIFS($B$2:$B$3564,$A$2:$A$3564,"="&amp;E2892))</f>
        <v>14.23</v>
      </c>
      <c r="K2892" s="2">
        <f>SUMIFS($J$2:$J$3564,$A$2:$A$3564,"&gt;"&amp;E2892,$A$2:$A$3564,"&lt;="&amp;A2892)</f>
        <v>0</v>
      </c>
      <c r="L2892" s="2">
        <f t="shared" si="365"/>
        <v>0</v>
      </c>
      <c r="M2892" s="2">
        <f t="shared" si="366"/>
        <v>1</v>
      </c>
      <c r="N2892">
        <f t="shared" si="367"/>
        <v>0.77004230697133624</v>
      </c>
    </row>
    <row r="2893" spans="1:14" x14ac:dyDescent="0.3">
      <c r="A2893" s="1">
        <v>42895</v>
      </c>
      <c r="B2893">
        <v>14.27</v>
      </c>
      <c r="C2893">
        <v>14.47</v>
      </c>
      <c r="D2893">
        <f t="shared" si="360"/>
        <v>5</v>
      </c>
      <c r="E2893" s="1">
        <f t="shared" si="361"/>
        <v>42888</v>
      </c>
      <c r="F2893" s="1">
        <f t="shared" si="362"/>
        <v>42887</v>
      </c>
      <c r="G2893" s="1">
        <f t="shared" si="363"/>
        <v>42886</v>
      </c>
      <c r="H2893" s="1">
        <f t="shared" si="364"/>
        <v>42885</v>
      </c>
      <c r="I2893" s="2">
        <f>IF(SUMIFS($B$2:$B$3564,$A$2:$A$3564,"="&amp;E2893)=0,IF(SUMIFS($B$2:$B$3564,$A$2:$A$3564,"="&amp;F2893)=0,IF(SUMIFS($B$2:$B$3564,$A$2:$A$3564,"="&amp;G2893)=0,SUMIFS($B$2:$B$3564,$A$2:$A$3564,"="&amp;H2893),SUMIFS($B$2:$B$3564,$A$2:$A$3564,"="&amp;G2893)),SUMIFS($B$2:$B$3564,$A$2:$A$3564,"="&amp;F2893)),SUMIFS($B$2:$B$3564,$A$2:$A$3564,"="&amp;E2893))</f>
        <v>13.74</v>
      </c>
      <c r="K2893" s="2">
        <f>SUMIFS($J$2:$J$3564,$A$2:$A$3564,"&gt;"&amp;E2893,$A$2:$A$3564,"&lt;="&amp;A2893)</f>
        <v>0</v>
      </c>
      <c r="L2893" s="2">
        <f t="shared" si="365"/>
        <v>0</v>
      </c>
      <c r="M2893" s="2">
        <f t="shared" si="366"/>
        <v>1</v>
      </c>
      <c r="N2893">
        <f t="shared" si="367"/>
        <v>3.7848144694541626</v>
      </c>
    </row>
    <row r="2894" spans="1:14" x14ac:dyDescent="0.3">
      <c r="A2894" s="1">
        <v>42898</v>
      </c>
      <c r="B2894">
        <v>14.21</v>
      </c>
      <c r="D2894">
        <f t="shared" si="360"/>
        <v>1</v>
      </c>
      <c r="E2894" s="1">
        <f t="shared" si="361"/>
        <v>42891</v>
      </c>
      <c r="F2894" s="1">
        <f t="shared" si="362"/>
        <v>42890</v>
      </c>
      <c r="G2894" s="1">
        <f t="shared" si="363"/>
        <v>42889</v>
      </c>
      <c r="H2894" s="1">
        <f t="shared" si="364"/>
        <v>42888</v>
      </c>
      <c r="I2894" s="2">
        <f>IF(SUMIFS($B$2:$B$3564,$A$2:$A$3564,"="&amp;E2894)=0,IF(SUMIFS($B$2:$B$3564,$A$2:$A$3564,"="&amp;F2894)=0,IF(SUMIFS($B$2:$B$3564,$A$2:$A$3564,"="&amp;G2894)=0,SUMIFS($B$2:$B$3564,$A$2:$A$3564,"="&amp;H2894),SUMIFS($B$2:$B$3564,$A$2:$A$3564,"="&amp;G2894)),SUMIFS($B$2:$B$3564,$A$2:$A$3564,"="&amp;F2894)),SUMIFS($B$2:$B$3564,$A$2:$A$3564,"="&amp;E2894))</f>
        <v>13.89</v>
      </c>
      <c r="J2894">
        <v>14.47</v>
      </c>
      <c r="K2894" s="2">
        <f>SUMIFS($J$2:$J$3564,$A$2:$A$3564,"&gt;"&amp;E2894,$A$2:$A$3564,"&lt;="&amp;A2894)</f>
        <v>14.47</v>
      </c>
      <c r="L2894" s="2">
        <f t="shared" si="365"/>
        <v>14.27</v>
      </c>
      <c r="M2894" s="2">
        <f t="shared" si="366"/>
        <v>0.98617829993089146</v>
      </c>
      <c r="N2894">
        <f t="shared" si="367"/>
        <v>0.88586761881093101</v>
      </c>
    </row>
    <row r="2895" spans="1:14" x14ac:dyDescent="0.3">
      <c r="A2895" s="1">
        <v>42899</v>
      </c>
      <c r="B2895">
        <v>14.02</v>
      </c>
      <c r="D2895">
        <f t="shared" si="360"/>
        <v>2</v>
      </c>
      <c r="E2895" s="1">
        <f t="shared" si="361"/>
        <v>42892</v>
      </c>
      <c r="F2895" s="1">
        <f t="shared" si="362"/>
        <v>42891</v>
      </c>
      <c r="G2895" s="1">
        <f t="shared" si="363"/>
        <v>42890</v>
      </c>
      <c r="H2895" s="1">
        <f t="shared" si="364"/>
        <v>42889</v>
      </c>
      <c r="I2895" s="2">
        <f>IF(SUMIFS($B$2:$B$3564,$A$2:$A$3564,"="&amp;E2895)=0,IF(SUMIFS($B$2:$B$3564,$A$2:$A$3564,"="&amp;F2895)=0,IF(SUMIFS($B$2:$B$3564,$A$2:$A$3564,"="&amp;G2895)=0,SUMIFS($B$2:$B$3564,$A$2:$A$3564,"="&amp;H2895),SUMIFS($B$2:$B$3564,$A$2:$A$3564,"="&amp;G2895)),SUMIFS($B$2:$B$3564,$A$2:$A$3564,"="&amp;F2895)),SUMIFS($B$2:$B$3564,$A$2:$A$3564,"="&amp;E2895))</f>
        <v>13.98</v>
      </c>
      <c r="K2895" s="2">
        <f>SUMIFS($J$2:$J$3564,$A$2:$A$3564,"&gt;"&amp;E2895,$A$2:$A$3564,"&lt;="&amp;A2895)</f>
        <v>14.47</v>
      </c>
      <c r="L2895" s="2">
        <f t="shared" si="365"/>
        <v>14.27</v>
      </c>
      <c r="M2895" s="2">
        <f t="shared" si="366"/>
        <v>0.98617829993089146</v>
      </c>
      <c r="N2895">
        <f t="shared" si="367"/>
        <v>-1.1060964353867684</v>
      </c>
    </row>
    <row r="2896" spans="1:14" x14ac:dyDescent="0.3">
      <c r="A2896" s="1">
        <v>42900</v>
      </c>
      <c r="B2896">
        <v>13.85</v>
      </c>
      <c r="D2896">
        <f t="shared" si="360"/>
        <v>3</v>
      </c>
      <c r="E2896" s="1">
        <f t="shared" si="361"/>
        <v>42893</v>
      </c>
      <c r="F2896" s="1">
        <f t="shared" si="362"/>
        <v>42892</v>
      </c>
      <c r="G2896" s="1">
        <f t="shared" si="363"/>
        <v>42891</v>
      </c>
      <c r="H2896" s="1">
        <f t="shared" si="364"/>
        <v>42890</v>
      </c>
      <c r="I2896" s="2">
        <f>IF(SUMIFS($B$2:$B$3564,$A$2:$A$3564,"="&amp;E2896)=0,IF(SUMIFS($B$2:$B$3564,$A$2:$A$3564,"="&amp;F2896)=0,IF(SUMIFS($B$2:$B$3564,$A$2:$A$3564,"="&amp;G2896)=0,SUMIFS($B$2:$B$3564,$A$2:$A$3564,"="&amp;H2896),SUMIFS($B$2:$B$3564,$A$2:$A$3564,"="&amp;G2896)),SUMIFS($B$2:$B$3564,$A$2:$A$3564,"="&amp;F2896)),SUMIFS($B$2:$B$3564,$A$2:$A$3564,"="&amp;E2896))</f>
        <v>14.14</v>
      </c>
      <c r="K2896" s="2">
        <f>SUMIFS($J$2:$J$3564,$A$2:$A$3564,"&gt;"&amp;E2896,$A$2:$A$3564,"&lt;="&amp;A2896)</f>
        <v>14.47</v>
      </c>
      <c r="L2896" s="2">
        <f t="shared" si="365"/>
        <v>14.27</v>
      </c>
      <c r="M2896" s="2">
        <f t="shared" si="366"/>
        <v>0.98617829993089146</v>
      </c>
      <c r="N2896">
        <f t="shared" si="367"/>
        <v>-3.4640536989726773</v>
      </c>
    </row>
    <row r="2897" spans="1:14" x14ac:dyDescent="0.3">
      <c r="A2897" s="1">
        <v>42901</v>
      </c>
      <c r="B2897">
        <v>13.68</v>
      </c>
      <c r="D2897">
        <f t="shared" si="360"/>
        <v>4</v>
      </c>
      <c r="E2897" s="1">
        <f t="shared" si="361"/>
        <v>42894</v>
      </c>
      <c r="F2897" s="1">
        <f t="shared" si="362"/>
        <v>42893</v>
      </c>
      <c r="G2897" s="1">
        <f t="shared" si="363"/>
        <v>42892</v>
      </c>
      <c r="H2897" s="1">
        <f t="shared" si="364"/>
        <v>42891</v>
      </c>
      <c r="I2897" s="2">
        <f>IF(SUMIFS($B$2:$B$3564,$A$2:$A$3564,"="&amp;E2897)=0,IF(SUMIFS($B$2:$B$3564,$A$2:$A$3564,"="&amp;F2897)=0,IF(SUMIFS($B$2:$B$3564,$A$2:$A$3564,"="&amp;G2897)=0,SUMIFS($B$2:$B$3564,$A$2:$A$3564,"="&amp;H2897),SUMIFS($B$2:$B$3564,$A$2:$A$3564,"="&amp;G2897)),SUMIFS($B$2:$B$3564,$A$2:$A$3564,"="&amp;F2897)),SUMIFS($B$2:$B$3564,$A$2:$A$3564,"="&amp;E2897))</f>
        <v>14.34</v>
      </c>
      <c r="K2897" s="2">
        <f>SUMIFS($J$2:$J$3564,$A$2:$A$3564,"&gt;"&amp;E2897,$A$2:$A$3564,"&lt;="&amp;A2897)</f>
        <v>14.47</v>
      </c>
      <c r="L2897" s="2">
        <f t="shared" si="365"/>
        <v>14.27</v>
      </c>
      <c r="M2897" s="2">
        <f t="shared" si="366"/>
        <v>0.98617829993089146</v>
      </c>
      <c r="N2897">
        <f t="shared" si="367"/>
        <v>-6.1036032131717315</v>
      </c>
    </row>
    <row r="2898" spans="1:14" x14ac:dyDescent="0.3">
      <c r="A2898" s="1">
        <v>42902</v>
      </c>
      <c r="B2898">
        <v>13.63</v>
      </c>
      <c r="D2898">
        <f t="shared" si="360"/>
        <v>5</v>
      </c>
      <c r="E2898" s="1">
        <f t="shared" si="361"/>
        <v>42895</v>
      </c>
      <c r="F2898" s="1">
        <f t="shared" si="362"/>
        <v>42894</v>
      </c>
      <c r="G2898" s="1">
        <f t="shared" si="363"/>
        <v>42893</v>
      </c>
      <c r="H2898" s="1">
        <f t="shared" si="364"/>
        <v>42892</v>
      </c>
      <c r="I2898" s="2">
        <f>IF(SUMIFS($B$2:$B$3564,$A$2:$A$3564,"="&amp;E2898)=0,IF(SUMIFS($B$2:$B$3564,$A$2:$A$3564,"="&amp;F2898)=0,IF(SUMIFS($B$2:$B$3564,$A$2:$A$3564,"="&amp;G2898)=0,SUMIFS($B$2:$B$3564,$A$2:$A$3564,"="&amp;H2898),SUMIFS($B$2:$B$3564,$A$2:$A$3564,"="&amp;G2898)),SUMIFS($B$2:$B$3564,$A$2:$A$3564,"="&amp;F2898)),SUMIFS($B$2:$B$3564,$A$2:$A$3564,"="&amp;E2898))</f>
        <v>14.27</v>
      </c>
      <c r="K2898" s="2">
        <f>SUMIFS($J$2:$J$3564,$A$2:$A$3564,"&gt;"&amp;E2898,$A$2:$A$3564,"&lt;="&amp;A2898)</f>
        <v>14.47</v>
      </c>
      <c r="L2898" s="2">
        <f t="shared" si="365"/>
        <v>14.27</v>
      </c>
      <c r="M2898" s="2">
        <f t="shared" si="366"/>
        <v>0.98617829993089146</v>
      </c>
      <c r="N2898">
        <f t="shared" si="367"/>
        <v>-5.9804294934951256</v>
      </c>
    </row>
    <row r="2899" spans="1:14" x14ac:dyDescent="0.3">
      <c r="A2899" s="1">
        <v>42905</v>
      </c>
      <c r="B2899">
        <v>13.67</v>
      </c>
      <c r="D2899">
        <f t="shared" si="360"/>
        <v>1</v>
      </c>
      <c r="E2899" s="1">
        <f t="shared" si="361"/>
        <v>42898</v>
      </c>
      <c r="F2899" s="1">
        <f t="shared" si="362"/>
        <v>42897</v>
      </c>
      <c r="G2899" s="1">
        <f t="shared" si="363"/>
        <v>42896</v>
      </c>
      <c r="H2899" s="1">
        <f t="shared" si="364"/>
        <v>42895</v>
      </c>
      <c r="I2899" s="2">
        <f>IF(SUMIFS($B$2:$B$3564,$A$2:$A$3564,"="&amp;E2899)=0,IF(SUMIFS($B$2:$B$3564,$A$2:$A$3564,"="&amp;F2899)=0,IF(SUMIFS($B$2:$B$3564,$A$2:$A$3564,"="&amp;G2899)=0,SUMIFS($B$2:$B$3564,$A$2:$A$3564,"="&amp;H2899),SUMIFS($B$2:$B$3564,$A$2:$A$3564,"="&amp;G2899)),SUMIFS($B$2:$B$3564,$A$2:$A$3564,"="&amp;F2899)),SUMIFS($B$2:$B$3564,$A$2:$A$3564,"="&amp;E2899))</f>
        <v>14.21</v>
      </c>
      <c r="K2899" s="2">
        <f>SUMIFS($J$2:$J$3564,$A$2:$A$3564,"&gt;"&amp;E2899,$A$2:$A$3564,"&lt;="&amp;A2899)</f>
        <v>0</v>
      </c>
      <c r="L2899" s="2">
        <f t="shared" si="365"/>
        <v>0</v>
      </c>
      <c r="M2899" s="2">
        <f t="shared" si="366"/>
        <v>1</v>
      </c>
      <c r="N2899">
        <f t="shared" si="367"/>
        <v>-3.8742291373151163</v>
      </c>
    </row>
    <row r="2900" spans="1:14" x14ac:dyDescent="0.3">
      <c r="A2900" s="1">
        <v>42906</v>
      </c>
      <c r="B2900">
        <v>13.82</v>
      </c>
      <c r="D2900">
        <f t="shared" si="360"/>
        <v>2</v>
      </c>
      <c r="E2900" s="1">
        <f t="shared" si="361"/>
        <v>42899</v>
      </c>
      <c r="F2900" s="1">
        <f t="shared" si="362"/>
        <v>42898</v>
      </c>
      <c r="G2900" s="1">
        <f t="shared" si="363"/>
        <v>42897</v>
      </c>
      <c r="H2900" s="1">
        <f t="shared" si="364"/>
        <v>42896</v>
      </c>
      <c r="I2900" s="2">
        <f>IF(SUMIFS($B$2:$B$3564,$A$2:$A$3564,"="&amp;E2900)=0,IF(SUMIFS($B$2:$B$3564,$A$2:$A$3564,"="&amp;F2900)=0,IF(SUMIFS($B$2:$B$3564,$A$2:$A$3564,"="&amp;G2900)=0,SUMIFS($B$2:$B$3564,$A$2:$A$3564,"="&amp;H2900),SUMIFS($B$2:$B$3564,$A$2:$A$3564,"="&amp;G2900)),SUMIFS($B$2:$B$3564,$A$2:$A$3564,"="&amp;F2900)),SUMIFS($B$2:$B$3564,$A$2:$A$3564,"="&amp;E2900))</f>
        <v>14.02</v>
      </c>
      <c r="K2900" s="2">
        <f>SUMIFS($J$2:$J$3564,$A$2:$A$3564,"&gt;"&amp;E2900,$A$2:$A$3564,"&lt;="&amp;A2900)</f>
        <v>0</v>
      </c>
      <c r="L2900" s="2">
        <f t="shared" si="365"/>
        <v>0</v>
      </c>
      <c r="M2900" s="2">
        <f t="shared" si="366"/>
        <v>1</v>
      </c>
      <c r="N2900">
        <f t="shared" si="367"/>
        <v>-1.4368063266920146</v>
      </c>
    </row>
    <row r="2901" spans="1:14" x14ac:dyDescent="0.3">
      <c r="A2901" s="1">
        <v>42907</v>
      </c>
      <c r="B2901">
        <v>13.26</v>
      </c>
      <c r="D2901">
        <f t="shared" si="360"/>
        <v>3</v>
      </c>
      <c r="E2901" s="1">
        <f t="shared" si="361"/>
        <v>42900</v>
      </c>
      <c r="F2901" s="1">
        <f t="shared" si="362"/>
        <v>42899</v>
      </c>
      <c r="G2901" s="1">
        <f t="shared" si="363"/>
        <v>42898</v>
      </c>
      <c r="H2901" s="1">
        <f t="shared" si="364"/>
        <v>42897</v>
      </c>
      <c r="I2901" s="2">
        <f>IF(SUMIFS($B$2:$B$3564,$A$2:$A$3564,"="&amp;E2901)=0,IF(SUMIFS($B$2:$B$3564,$A$2:$A$3564,"="&amp;F2901)=0,IF(SUMIFS($B$2:$B$3564,$A$2:$A$3564,"="&amp;G2901)=0,SUMIFS($B$2:$B$3564,$A$2:$A$3564,"="&amp;H2901),SUMIFS($B$2:$B$3564,$A$2:$A$3564,"="&amp;G2901)),SUMIFS($B$2:$B$3564,$A$2:$A$3564,"="&amp;F2901)),SUMIFS($B$2:$B$3564,$A$2:$A$3564,"="&amp;E2901))</f>
        <v>13.85</v>
      </c>
      <c r="K2901" s="2">
        <f>SUMIFS($J$2:$J$3564,$A$2:$A$3564,"&gt;"&amp;E2901,$A$2:$A$3564,"&lt;="&amp;A2901)</f>
        <v>0</v>
      </c>
      <c r="L2901" s="2">
        <f t="shared" si="365"/>
        <v>0</v>
      </c>
      <c r="M2901" s="2">
        <f t="shared" si="366"/>
        <v>1</v>
      </c>
      <c r="N2901">
        <f t="shared" si="367"/>
        <v>-4.3533247875630998</v>
      </c>
    </row>
    <row r="2902" spans="1:14" x14ac:dyDescent="0.3">
      <c r="A2902" s="1">
        <v>42908</v>
      </c>
      <c r="B2902">
        <v>13.06</v>
      </c>
      <c r="D2902">
        <f t="shared" si="360"/>
        <v>4</v>
      </c>
      <c r="E2902" s="1">
        <f t="shared" si="361"/>
        <v>42901</v>
      </c>
      <c r="F2902" s="1">
        <f t="shared" si="362"/>
        <v>42900</v>
      </c>
      <c r="G2902" s="1">
        <f t="shared" si="363"/>
        <v>42899</v>
      </c>
      <c r="H2902" s="1">
        <f t="shared" si="364"/>
        <v>42898</v>
      </c>
      <c r="I2902" s="2">
        <f>IF(SUMIFS($B$2:$B$3564,$A$2:$A$3564,"="&amp;E2902)=0,IF(SUMIFS($B$2:$B$3564,$A$2:$A$3564,"="&amp;F2902)=0,IF(SUMIFS($B$2:$B$3564,$A$2:$A$3564,"="&amp;G2902)=0,SUMIFS($B$2:$B$3564,$A$2:$A$3564,"="&amp;H2902),SUMIFS($B$2:$B$3564,$A$2:$A$3564,"="&amp;G2902)),SUMIFS($B$2:$B$3564,$A$2:$A$3564,"="&amp;F2902)),SUMIFS($B$2:$B$3564,$A$2:$A$3564,"="&amp;E2902))</f>
        <v>13.68</v>
      </c>
      <c r="K2902" s="2">
        <f>SUMIFS($J$2:$J$3564,$A$2:$A$3564,"&gt;"&amp;E2902,$A$2:$A$3564,"&lt;="&amp;A2902)</f>
        <v>0</v>
      </c>
      <c r="L2902" s="2">
        <f t="shared" si="365"/>
        <v>0</v>
      </c>
      <c r="M2902" s="2">
        <f t="shared" si="366"/>
        <v>1</v>
      </c>
      <c r="N2902">
        <f t="shared" si="367"/>
        <v>-4.6380788346119353</v>
      </c>
    </row>
    <row r="2903" spans="1:14" x14ac:dyDescent="0.3">
      <c r="A2903" s="1">
        <v>42909</v>
      </c>
      <c r="B2903">
        <v>13.17</v>
      </c>
      <c r="D2903">
        <f t="shared" si="360"/>
        <v>5</v>
      </c>
      <c r="E2903" s="1">
        <f t="shared" si="361"/>
        <v>42902</v>
      </c>
      <c r="F2903" s="1">
        <f t="shared" si="362"/>
        <v>42901</v>
      </c>
      <c r="G2903" s="1">
        <f t="shared" si="363"/>
        <v>42900</v>
      </c>
      <c r="H2903" s="1">
        <f t="shared" si="364"/>
        <v>42899</v>
      </c>
      <c r="I2903" s="2">
        <f>IF(SUMIFS($B$2:$B$3564,$A$2:$A$3564,"="&amp;E2903)=0,IF(SUMIFS($B$2:$B$3564,$A$2:$A$3564,"="&amp;F2903)=0,IF(SUMIFS($B$2:$B$3564,$A$2:$A$3564,"="&amp;G2903)=0,SUMIFS($B$2:$B$3564,$A$2:$A$3564,"="&amp;H2903),SUMIFS($B$2:$B$3564,$A$2:$A$3564,"="&amp;G2903)),SUMIFS($B$2:$B$3564,$A$2:$A$3564,"="&amp;F2903)),SUMIFS($B$2:$B$3564,$A$2:$A$3564,"="&amp;E2903))</f>
        <v>13.63</v>
      </c>
      <c r="K2903" s="2">
        <f>SUMIFS($J$2:$J$3564,$A$2:$A$3564,"&gt;"&amp;E2903,$A$2:$A$3564,"&lt;="&amp;A2903)</f>
        <v>0</v>
      </c>
      <c r="L2903" s="2">
        <f t="shared" si="365"/>
        <v>0</v>
      </c>
      <c r="M2903" s="2">
        <f t="shared" si="366"/>
        <v>1</v>
      </c>
      <c r="N2903">
        <f t="shared" si="367"/>
        <v>-3.4331729953251684</v>
      </c>
    </row>
    <row r="2904" spans="1:14" x14ac:dyDescent="0.3">
      <c r="A2904" s="1">
        <v>42912</v>
      </c>
      <c r="B2904">
        <v>12.85</v>
      </c>
      <c r="D2904">
        <f t="shared" si="360"/>
        <v>1</v>
      </c>
      <c r="E2904" s="1">
        <f t="shared" si="361"/>
        <v>42905</v>
      </c>
      <c r="F2904" s="1">
        <f t="shared" si="362"/>
        <v>42904</v>
      </c>
      <c r="G2904" s="1">
        <f t="shared" si="363"/>
        <v>42903</v>
      </c>
      <c r="H2904" s="1">
        <f t="shared" si="364"/>
        <v>42902</v>
      </c>
      <c r="I2904" s="2">
        <f>IF(SUMIFS($B$2:$B$3564,$A$2:$A$3564,"="&amp;E2904)=0,IF(SUMIFS($B$2:$B$3564,$A$2:$A$3564,"="&amp;F2904)=0,IF(SUMIFS($B$2:$B$3564,$A$2:$A$3564,"="&amp;G2904)=0,SUMIFS($B$2:$B$3564,$A$2:$A$3564,"="&amp;H2904),SUMIFS($B$2:$B$3564,$A$2:$A$3564,"="&amp;G2904)),SUMIFS($B$2:$B$3564,$A$2:$A$3564,"="&amp;F2904)),SUMIFS($B$2:$B$3564,$A$2:$A$3564,"="&amp;E2904))</f>
        <v>13.67</v>
      </c>
      <c r="K2904" s="2">
        <f>SUMIFS($J$2:$J$3564,$A$2:$A$3564,"&gt;"&amp;E2904,$A$2:$A$3564,"&lt;="&amp;A2904)</f>
        <v>0</v>
      </c>
      <c r="L2904" s="2">
        <f t="shared" si="365"/>
        <v>0</v>
      </c>
      <c r="M2904" s="2">
        <f t="shared" si="366"/>
        <v>1</v>
      </c>
      <c r="N2904">
        <f t="shared" si="367"/>
        <v>-6.1859839394629423</v>
      </c>
    </row>
    <row r="2905" spans="1:14" x14ac:dyDescent="0.3">
      <c r="A2905" s="1">
        <v>42913</v>
      </c>
      <c r="B2905">
        <v>12.89</v>
      </c>
      <c r="D2905">
        <f t="shared" si="360"/>
        <v>2</v>
      </c>
      <c r="E2905" s="1">
        <f t="shared" si="361"/>
        <v>42906</v>
      </c>
      <c r="F2905" s="1">
        <f t="shared" si="362"/>
        <v>42905</v>
      </c>
      <c r="G2905" s="1">
        <f t="shared" si="363"/>
        <v>42904</v>
      </c>
      <c r="H2905" s="1">
        <f t="shared" si="364"/>
        <v>42903</v>
      </c>
      <c r="I2905" s="2">
        <f>IF(SUMIFS($B$2:$B$3564,$A$2:$A$3564,"="&amp;E2905)=0,IF(SUMIFS($B$2:$B$3564,$A$2:$A$3564,"="&amp;F2905)=0,IF(SUMIFS($B$2:$B$3564,$A$2:$A$3564,"="&amp;G2905)=0,SUMIFS($B$2:$B$3564,$A$2:$A$3564,"="&amp;H2905),SUMIFS($B$2:$B$3564,$A$2:$A$3564,"="&amp;G2905)),SUMIFS($B$2:$B$3564,$A$2:$A$3564,"="&amp;F2905)),SUMIFS($B$2:$B$3564,$A$2:$A$3564,"="&amp;E2905))</f>
        <v>13.82</v>
      </c>
      <c r="K2905" s="2">
        <f>SUMIFS($J$2:$J$3564,$A$2:$A$3564,"&gt;"&amp;E2905,$A$2:$A$3564,"&lt;="&amp;A2905)</f>
        <v>0</v>
      </c>
      <c r="L2905" s="2">
        <f t="shared" si="365"/>
        <v>0</v>
      </c>
      <c r="M2905" s="2">
        <f t="shared" si="366"/>
        <v>1</v>
      </c>
      <c r="N2905">
        <f t="shared" si="367"/>
        <v>-6.9665001388427763</v>
      </c>
    </row>
    <row r="2906" spans="1:14" x14ac:dyDescent="0.3">
      <c r="A2906" s="1">
        <v>42914</v>
      </c>
      <c r="B2906">
        <v>12.76</v>
      </c>
      <c r="D2906">
        <f t="shared" si="360"/>
        <v>3</v>
      </c>
      <c r="E2906" s="1">
        <f t="shared" si="361"/>
        <v>42907</v>
      </c>
      <c r="F2906" s="1">
        <f t="shared" si="362"/>
        <v>42906</v>
      </c>
      <c r="G2906" s="1">
        <f t="shared" si="363"/>
        <v>42905</v>
      </c>
      <c r="H2906" s="1">
        <f t="shared" si="364"/>
        <v>42904</v>
      </c>
      <c r="I2906" s="2">
        <f>IF(SUMIFS($B$2:$B$3564,$A$2:$A$3564,"="&amp;E2906)=0,IF(SUMIFS($B$2:$B$3564,$A$2:$A$3564,"="&amp;F2906)=0,IF(SUMIFS($B$2:$B$3564,$A$2:$A$3564,"="&amp;G2906)=0,SUMIFS($B$2:$B$3564,$A$2:$A$3564,"="&amp;H2906),SUMIFS($B$2:$B$3564,$A$2:$A$3564,"="&amp;G2906)),SUMIFS($B$2:$B$3564,$A$2:$A$3564,"="&amp;F2906)),SUMIFS($B$2:$B$3564,$A$2:$A$3564,"="&amp;E2906))</f>
        <v>13.26</v>
      </c>
      <c r="K2906" s="2">
        <f>SUMIFS($J$2:$J$3564,$A$2:$A$3564,"&gt;"&amp;E2906,$A$2:$A$3564,"&lt;="&amp;A2906)</f>
        <v>0</v>
      </c>
      <c r="L2906" s="2">
        <f t="shared" si="365"/>
        <v>0</v>
      </c>
      <c r="M2906" s="2">
        <f t="shared" si="366"/>
        <v>1</v>
      </c>
      <c r="N2906">
        <f t="shared" si="367"/>
        <v>-3.8436706841072601</v>
      </c>
    </row>
    <row r="2907" spans="1:14" x14ac:dyDescent="0.3">
      <c r="A2907" s="1">
        <v>42915</v>
      </c>
      <c r="B2907">
        <v>13.5</v>
      </c>
      <c r="D2907">
        <f t="shared" si="360"/>
        <v>4</v>
      </c>
      <c r="E2907" s="1">
        <f t="shared" si="361"/>
        <v>42908</v>
      </c>
      <c r="F2907" s="1">
        <f t="shared" si="362"/>
        <v>42907</v>
      </c>
      <c r="G2907" s="1">
        <f t="shared" si="363"/>
        <v>42906</v>
      </c>
      <c r="H2907" s="1">
        <f t="shared" si="364"/>
        <v>42905</v>
      </c>
      <c r="I2907" s="2">
        <f>IF(SUMIFS($B$2:$B$3564,$A$2:$A$3564,"="&amp;E2907)=0,IF(SUMIFS($B$2:$B$3564,$A$2:$A$3564,"="&amp;F2907)=0,IF(SUMIFS($B$2:$B$3564,$A$2:$A$3564,"="&amp;G2907)=0,SUMIFS($B$2:$B$3564,$A$2:$A$3564,"="&amp;H2907),SUMIFS($B$2:$B$3564,$A$2:$A$3564,"="&amp;G2907)),SUMIFS($B$2:$B$3564,$A$2:$A$3564,"="&amp;F2907)),SUMIFS($B$2:$B$3564,$A$2:$A$3564,"="&amp;E2907))</f>
        <v>13.06</v>
      </c>
      <c r="K2907" s="2">
        <f>SUMIFS($J$2:$J$3564,$A$2:$A$3564,"&gt;"&amp;E2907,$A$2:$A$3564,"&lt;="&amp;A2907)</f>
        <v>0</v>
      </c>
      <c r="L2907" s="2">
        <f t="shared" si="365"/>
        <v>0</v>
      </c>
      <c r="M2907" s="2">
        <f t="shared" si="366"/>
        <v>1</v>
      </c>
      <c r="N2907">
        <f t="shared" si="367"/>
        <v>3.3135561596098713</v>
      </c>
    </row>
    <row r="2908" spans="1:14" x14ac:dyDescent="0.3">
      <c r="A2908" s="1">
        <v>42916</v>
      </c>
      <c r="B2908">
        <v>13.81</v>
      </c>
      <c r="D2908">
        <f t="shared" si="360"/>
        <v>5</v>
      </c>
      <c r="E2908" s="1">
        <f t="shared" si="361"/>
        <v>42909</v>
      </c>
      <c r="F2908" s="1">
        <f t="shared" si="362"/>
        <v>42908</v>
      </c>
      <c r="G2908" s="1">
        <f t="shared" si="363"/>
        <v>42907</v>
      </c>
      <c r="H2908" s="1">
        <f t="shared" si="364"/>
        <v>42906</v>
      </c>
      <c r="I2908" s="2">
        <f>IF(SUMIFS($B$2:$B$3564,$A$2:$A$3564,"="&amp;E2908)=0,IF(SUMIFS($B$2:$B$3564,$A$2:$A$3564,"="&amp;F2908)=0,IF(SUMIFS($B$2:$B$3564,$A$2:$A$3564,"="&amp;G2908)=0,SUMIFS($B$2:$B$3564,$A$2:$A$3564,"="&amp;H2908),SUMIFS($B$2:$B$3564,$A$2:$A$3564,"="&amp;G2908)),SUMIFS($B$2:$B$3564,$A$2:$A$3564,"="&amp;F2908)),SUMIFS($B$2:$B$3564,$A$2:$A$3564,"="&amp;E2908))</f>
        <v>13.17</v>
      </c>
      <c r="K2908" s="2">
        <f>SUMIFS($J$2:$J$3564,$A$2:$A$3564,"&gt;"&amp;E2908,$A$2:$A$3564,"&lt;="&amp;A2908)</f>
        <v>0</v>
      </c>
      <c r="L2908" s="2">
        <f t="shared" si="365"/>
        <v>0</v>
      </c>
      <c r="M2908" s="2">
        <f t="shared" si="366"/>
        <v>1</v>
      </c>
      <c r="N2908">
        <f t="shared" si="367"/>
        <v>4.7451451666011168</v>
      </c>
    </row>
    <row r="2909" spans="1:14" x14ac:dyDescent="0.3">
      <c r="A2909" s="1">
        <v>42919</v>
      </c>
      <c r="B2909">
        <v>13.92</v>
      </c>
      <c r="D2909">
        <f t="shared" si="360"/>
        <v>1</v>
      </c>
      <c r="E2909" s="1">
        <f t="shared" si="361"/>
        <v>42912</v>
      </c>
      <c r="F2909" s="1">
        <f t="shared" si="362"/>
        <v>42911</v>
      </c>
      <c r="G2909" s="1">
        <f t="shared" si="363"/>
        <v>42910</v>
      </c>
      <c r="H2909" s="1">
        <f t="shared" si="364"/>
        <v>42909</v>
      </c>
      <c r="I2909" s="2">
        <f>IF(SUMIFS($B$2:$B$3564,$A$2:$A$3564,"="&amp;E2909)=0,IF(SUMIFS($B$2:$B$3564,$A$2:$A$3564,"="&amp;F2909)=0,IF(SUMIFS($B$2:$B$3564,$A$2:$A$3564,"="&amp;G2909)=0,SUMIFS($B$2:$B$3564,$A$2:$A$3564,"="&amp;H2909),SUMIFS($B$2:$B$3564,$A$2:$A$3564,"="&amp;G2909)),SUMIFS($B$2:$B$3564,$A$2:$A$3564,"="&amp;F2909)),SUMIFS($B$2:$B$3564,$A$2:$A$3564,"="&amp;E2909))</f>
        <v>12.85</v>
      </c>
      <c r="K2909" s="2">
        <f>SUMIFS($J$2:$J$3564,$A$2:$A$3564,"&gt;"&amp;E2909,$A$2:$A$3564,"&lt;="&amp;A2909)</f>
        <v>0</v>
      </c>
      <c r="L2909" s="2">
        <f t="shared" si="365"/>
        <v>0</v>
      </c>
      <c r="M2909" s="2">
        <f t="shared" si="366"/>
        <v>1</v>
      </c>
      <c r="N2909">
        <f t="shared" si="367"/>
        <v>7.9982843565044721</v>
      </c>
    </row>
    <row r="2910" spans="1:14" x14ac:dyDescent="0.3">
      <c r="A2910" s="1">
        <v>42921</v>
      </c>
      <c r="B2910">
        <v>13.72</v>
      </c>
      <c r="D2910">
        <f t="shared" si="360"/>
        <v>3</v>
      </c>
      <c r="E2910" s="1">
        <f t="shared" si="361"/>
        <v>42914</v>
      </c>
      <c r="F2910" s="1">
        <f t="shared" si="362"/>
        <v>42913</v>
      </c>
      <c r="G2910" s="1">
        <f t="shared" si="363"/>
        <v>42912</v>
      </c>
      <c r="H2910" s="1">
        <f t="shared" si="364"/>
        <v>42911</v>
      </c>
      <c r="I2910" s="2">
        <f>IF(SUMIFS($B$2:$B$3564,$A$2:$A$3564,"="&amp;E2910)=0,IF(SUMIFS($B$2:$B$3564,$A$2:$A$3564,"="&amp;F2910)=0,IF(SUMIFS($B$2:$B$3564,$A$2:$A$3564,"="&amp;G2910)=0,SUMIFS($B$2:$B$3564,$A$2:$A$3564,"="&amp;H2910),SUMIFS($B$2:$B$3564,$A$2:$A$3564,"="&amp;G2910)),SUMIFS($B$2:$B$3564,$A$2:$A$3564,"="&amp;F2910)),SUMIFS($B$2:$B$3564,$A$2:$A$3564,"="&amp;E2910))</f>
        <v>12.76</v>
      </c>
      <c r="K2910" s="2">
        <f>SUMIFS($J$2:$J$3564,$A$2:$A$3564,"&gt;"&amp;E2910,$A$2:$A$3564,"&lt;="&amp;A2910)</f>
        <v>0</v>
      </c>
      <c r="L2910" s="2">
        <f t="shared" si="365"/>
        <v>0</v>
      </c>
      <c r="M2910" s="2">
        <f t="shared" si="366"/>
        <v>1</v>
      </c>
      <c r="N2910">
        <f t="shared" si="367"/>
        <v>7.2539344381095505</v>
      </c>
    </row>
    <row r="2911" spans="1:14" x14ac:dyDescent="0.3">
      <c r="A2911" s="1">
        <v>42922</v>
      </c>
      <c r="B2911">
        <v>13.92</v>
      </c>
      <c r="D2911">
        <f t="shared" si="360"/>
        <v>4</v>
      </c>
      <c r="E2911" s="1">
        <f t="shared" si="361"/>
        <v>42915</v>
      </c>
      <c r="F2911" s="1">
        <f t="shared" si="362"/>
        <v>42914</v>
      </c>
      <c r="G2911" s="1">
        <f t="shared" si="363"/>
        <v>42913</v>
      </c>
      <c r="H2911" s="1">
        <f t="shared" si="364"/>
        <v>42912</v>
      </c>
      <c r="I2911" s="2">
        <f>IF(SUMIFS($B$2:$B$3564,$A$2:$A$3564,"="&amp;E2911)=0,IF(SUMIFS($B$2:$B$3564,$A$2:$A$3564,"="&amp;F2911)=0,IF(SUMIFS($B$2:$B$3564,$A$2:$A$3564,"="&amp;G2911)=0,SUMIFS($B$2:$B$3564,$A$2:$A$3564,"="&amp;H2911),SUMIFS($B$2:$B$3564,$A$2:$A$3564,"="&amp;G2911)),SUMIFS($B$2:$B$3564,$A$2:$A$3564,"="&amp;F2911)),SUMIFS($B$2:$B$3564,$A$2:$A$3564,"="&amp;E2911))</f>
        <v>13.5</v>
      </c>
      <c r="K2911" s="2">
        <f>SUMIFS($J$2:$J$3564,$A$2:$A$3564,"&gt;"&amp;E2911,$A$2:$A$3564,"&lt;="&amp;A2911)</f>
        <v>0</v>
      </c>
      <c r="L2911" s="2">
        <f t="shared" si="365"/>
        <v>0</v>
      </c>
      <c r="M2911" s="2">
        <f t="shared" si="366"/>
        <v>1</v>
      </c>
      <c r="N2911">
        <f t="shared" si="367"/>
        <v>3.0636969461889803</v>
      </c>
    </row>
    <row r="2912" spans="1:14" x14ac:dyDescent="0.3">
      <c r="A2912" s="1">
        <v>42923</v>
      </c>
      <c r="B2912">
        <v>14.15</v>
      </c>
      <c r="D2912">
        <f t="shared" si="360"/>
        <v>5</v>
      </c>
      <c r="E2912" s="1">
        <f t="shared" si="361"/>
        <v>42916</v>
      </c>
      <c r="F2912" s="1">
        <f t="shared" si="362"/>
        <v>42915</v>
      </c>
      <c r="G2912" s="1">
        <f t="shared" si="363"/>
        <v>42914</v>
      </c>
      <c r="H2912" s="1">
        <f t="shared" si="364"/>
        <v>42913</v>
      </c>
      <c r="I2912" s="2">
        <f>IF(SUMIFS($B$2:$B$3564,$A$2:$A$3564,"="&amp;E2912)=0,IF(SUMIFS($B$2:$B$3564,$A$2:$A$3564,"="&amp;F2912)=0,IF(SUMIFS($B$2:$B$3564,$A$2:$A$3564,"="&amp;G2912)=0,SUMIFS($B$2:$B$3564,$A$2:$A$3564,"="&amp;H2912),SUMIFS($B$2:$B$3564,$A$2:$A$3564,"="&amp;G2912)),SUMIFS($B$2:$B$3564,$A$2:$A$3564,"="&amp;F2912)),SUMIFS($B$2:$B$3564,$A$2:$A$3564,"="&amp;E2912))</f>
        <v>13.81</v>
      </c>
      <c r="K2912" s="2">
        <f>SUMIFS($J$2:$J$3564,$A$2:$A$3564,"&gt;"&amp;E2912,$A$2:$A$3564,"&lt;="&amp;A2912)</f>
        <v>0</v>
      </c>
      <c r="L2912" s="2">
        <f t="shared" si="365"/>
        <v>0</v>
      </c>
      <c r="M2912" s="2">
        <f t="shared" si="366"/>
        <v>1</v>
      </c>
      <c r="N2912">
        <f t="shared" si="367"/>
        <v>2.4321656668045772</v>
      </c>
    </row>
    <row r="2913" spans="1:14" x14ac:dyDescent="0.3">
      <c r="A2913" s="1">
        <v>42926</v>
      </c>
      <c r="B2913">
        <v>13.56</v>
      </c>
      <c r="D2913">
        <f t="shared" si="360"/>
        <v>1</v>
      </c>
      <c r="E2913" s="1">
        <f t="shared" si="361"/>
        <v>42919</v>
      </c>
      <c r="F2913" s="1">
        <f t="shared" si="362"/>
        <v>42918</v>
      </c>
      <c r="G2913" s="1">
        <f t="shared" si="363"/>
        <v>42917</v>
      </c>
      <c r="H2913" s="1">
        <f t="shared" si="364"/>
        <v>42916</v>
      </c>
      <c r="I2913" s="2">
        <f>IF(SUMIFS($B$2:$B$3564,$A$2:$A$3564,"="&amp;E2913)=0,IF(SUMIFS($B$2:$B$3564,$A$2:$A$3564,"="&amp;F2913)=0,IF(SUMIFS($B$2:$B$3564,$A$2:$A$3564,"="&amp;G2913)=0,SUMIFS($B$2:$B$3564,$A$2:$A$3564,"="&amp;H2913),SUMIFS($B$2:$B$3564,$A$2:$A$3564,"="&amp;G2913)),SUMIFS($B$2:$B$3564,$A$2:$A$3564,"="&amp;F2913)),SUMIFS($B$2:$B$3564,$A$2:$A$3564,"="&amp;E2913))</f>
        <v>13.92</v>
      </c>
      <c r="K2913" s="2">
        <f>SUMIFS($J$2:$J$3564,$A$2:$A$3564,"&gt;"&amp;E2913,$A$2:$A$3564,"&lt;="&amp;A2913)</f>
        <v>0</v>
      </c>
      <c r="L2913" s="2">
        <f t="shared" si="365"/>
        <v>0</v>
      </c>
      <c r="M2913" s="2">
        <f t="shared" si="366"/>
        <v>1</v>
      </c>
      <c r="N2913">
        <f t="shared" si="367"/>
        <v>-2.6202372394024072</v>
      </c>
    </row>
    <row r="2914" spans="1:14" x14ac:dyDescent="0.3">
      <c r="A2914" s="1">
        <v>42927</v>
      </c>
      <c r="B2914">
        <v>13.44</v>
      </c>
      <c r="D2914">
        <f t="shared" si="360"/>
        <v>2</v>
      </c>
      <c r="E2914" s="1">
        <f t="shared" si="361"/>
        <v>42920</v>
      </c>
      <c r="F2914" s="1">
        <f t="shared" si="362"/>
        <v>42919</v>
      </c>
      <c r="G2914" s="1">
        <f t="shared" si="363"/>
        <v>42918</v>
      </c>
      <c r="H2914" s="1">
        <f t="shared" si="364"/>
        <v>42917</v>
      </c>
      <c r="I2914" s="2">
        <f>IF(SUMIFS($B$2:$B$3564,$A$2:$A$3564,"="&amp;E2914)=0,IF(SUMIFS($B$2:$B$3564,$A$2:$A$3564,"="&amp;F2914)=0,IF(SUMIFS($B$2:$B$3564,$A$2:$A$3564,"="&amp;G2914)=0,SUMIFS($B$2:$B$3564,$A$2:$A$3564,"="&amp;H2914),SUMIFS($B$2:$B$3564,$A$2:$A$3564,"="&amp;G2914)),SUMIFS($B$2:$B$3564,$A$2:$A$3564,"="&amp;F2914)),SUMIFS($B$2:$B$3564,$A$2:$A$3564,"="&amp;E2914))</f>
        <v>13.92</v>
      </c>
      <c r="K2914" s="2">
        <f>SUMIFS($J$2:$J$3564,$A$2:$A$3564,"&gt;"&amp;E2914,$A$2:$A$3564,"&lt;="&amp;A2914)</f>
        <v>0</v>
      </c>
      <c r="L2914" s="2">
        <f t="shared" si="365"/>
        <v>0</v>
      </c>
      <c r="M2914" s="2">
        <f t="shared" si="366"/>
        <v>1</v>
      </c>
      <c r="N2914">
        <f t="shared" si="367"/>
        <v>-3.509131981127017</v>
      </c>
    </row>
    <row r="2915" spans="1:14" x14ac:dyDescent="0.3">
      <c r="A2915" s="1">
        <v>42928</v>
      </c>
      <c r="B2915">
        <v>13.49</v>
      </c>
      <c r="D2915">
        <f t="shared" si="360"/>
        <v>3</v>
      </c>
      <c r="E2915" s="1">
        <f t="shared" si="361"/>
        <v>42921</v>
      </c>
      <c r="F2915" s="1">
        <f t="shared" si="362"/>
        <v>42920</v>
      </c>
      <c r="G2915" s="1">
        <f t="shared" si="363"/>
        <v>42919</v>
      </c>
      <c r="H2915" s="1">
        <f t="shared" si="364"/>
        <v>42918</v>
      </c>
      <c r="I2915" s="2">
        <f>IF(SUMIFS($B$2:$B$3564,$A$2:$A$3564,"="&amp;E2915)=0,IF(SUMIFS($B$2:$B$3564,$A$2:$A$3564,"="&amp;F2915)=0,IF(SUMIFS($B$2:$B$3564,$A$2:$A$3564,"="&amp;G2915)=0,SUMIFS($B$2:$B$3564,$A$2:$A$3564,"="&amp;H2915),SUMIFS($B$2:$B$3564,$A$2:$A$3564,"="&amp;G2915)),SUMIFS($B$2:$B$3564,$A$2:$A$3564,"="&amp;F2915)),SUMIFS($B$2:$B$3564,$A$2:$A$3564,"="&amp;E2915))</f>
        <v>13.72</v>
      </c>
      <c r="K2915" s="2">
        <f>SUMIFS($J$2:$J$3564,$A$2:$A$3564,"&gt;"&amp;E2915,$A$2:$A$3564,"&lt;="&amp;A2915)</f>
        <v>0</v>
      </c>
      <c r="L2915" s="2">
        <f t="shared" si="365"/>
        <v>0</v>
      </c>
      <c r="M2915" s="2">
        <f t="shared" si="366"/>
        <v>1</v>
      </c>
      <c r="N2915">
        <f t="shared" si="367"/>
        <v>-1.6905952078074664</v>
      </c>
    </row>
    <row r="2916" spans="1:14" x14ac:dyDescent="0.3">
      <c r="A2916" s="1">
        <v>42929</v>
      </c>
      <c r="B2916">
        <v>14.14</v>
      </c>
      <c r="D2916">
        <f t="shared" si="360"/>
        <v>4</v>
      </c>
      <c r="E2916" s="1">
        <f t="shared" si="361"/>
        <v>42922</v>
      </c>
      <c r="F2916" s="1">
        <f t="shared" si="362"/>
        <v>42921</v>
      </c>
      <c r="G2916" s="1">
        <f t="shared" si="363"/>
        <v>42920</v>
      </c>
      <c r="H2916" s="1">
        <f t="shared" si="364"/>
        <v>42919</v>
      </c>
      <c r="I2916" s="2">
        <f>IF(SUMIFS($B$2:$B$3564,$A$2:$A$3564,"="&amp;E2916)=0,IF(SUMIFS($B$2:$B$3564,$A$2:$A$3564,"="&amp;F2916)=0,IF(SUMIFS($B$2:$B$3564,$A$2:$A$3564,"="&amp;G2916)=0,SUMIFS($B$2:$B$3564,$A$2:$A$3564,"="&amp;H2916),SUMIFS($B$2:$B$3564,$A$2:$A$3564,"="&amp;G2916)),SUMIFS($B$2:$B$3564,$A$2:$A$3564,"="&amp;F2916)),SUMIFS($B$2:$B$3564,$A$2:$A$3564,"="&amp;E2916))</f>
        <v>13.92</v>
      </c>
      <c r="K2916" s="2">
        <f>SUMIFS($J$2:$J$3564,$A$2:$A$3564,"&gt;"&amp;E2916,$A$2:$A$3564,"&lt;="&amp;A2916)</f>
        <v>0</v>
      </c>
      <c r="L2916" s="2">
        <f t="shared" si="365"/>
        <v>0</v>
      </c>
      <c r="M2916" s="2">
        <f t="shared" si="366"/>
        <v>1</v>
      </c>
      <c r="N2916">
        <f t="shared" si="367"/>
        <v>1.5681005562153076</v>
      </c>
    </row>
    <row r="2917" spans="1:14" x14ac:dyDescent="0.3">
      <c r="A2917" s="1">
        <v>42930</v>
      </c>
      <c r="B2917">
        <v>14.3</v>
      </c>
      <c r="D2917">
        <f t="shared" si="360"/>
        <v>5</v>
      </c>
      <c r="E2917" s="1">
        <f t="shared" si="361"/>
        <v>42923</v>
      </c>
      <c r="F2917" s="1">
        <f t="shared" si="362"/>
        <v>42922</v>
      </c>
      <c r="G2917" s="1">
        <f t="shared" si="363"/>
        <v>42921</v>
      </c>
      <c r="H2917" s="1">
        <f t="shared" si="364"/>
        <v>42920</v>
      </c>
      <c r="I2917" s="2">
        <f>IF(SUMIFS($B$2:$B$3564,$A$2:$A$3564,"="&amp;E2917)=0,IF(SUMIFS($B$2:$B$3564,$A$2:$A$3564,"="&amp;F2917)=0,IF(SUMIFS($B$2:$B$3564,$A$2:$A$3564,"="&amp;G2917)=0,SUMIFS($B$2:$B$3564,$A$2:$A$3564,"="&amp;H2917),SUMIFS($B$2:$B$3564,$A$2:$A$3564,"="&amp;G2917)),SUMIFS($B$2:$B$3564,$A$2:$A$3564,"="&amp;F2917)),SUMIFS($B$2:$B$3564,$A$2:$A$3564,"="&amp;E2917))</f>
        <v>14.15</v>
      </c>
      <c r="K2917" s="2">
        <f>SUMIFS($J$2:$J$3564,$A$2:$A$3564,"&gt;"&amp;E2917,$A$2:$A$3564,"&lt;="&amp;A2917)</f>
        <v>0</v>
      </c>
      <c r="L2917" s="2">
        <f t="shared" si="365"/>
        <v>0</v>
      </c>
      <c r="M2917" s="2">
        <f t="shared" si="366"/>
        <v>1</v>
      </c>
      <c r="N2917">
        <f t="shared" si="367"/>
        <v>1.0544913176615041</v>
      </c>
    </row>
    <row r="2918" spans="1:14" x14ac:dyDescent="0.3">
      <c r="A2918" s="1">
        <v>42933</v>
      </c>
      <c r="B2918">
        <v>14.09</v>
      </c>
      <c r="D2918">
        <f t="shared" si="360"/>
        <v>1</v>
      </c>
      <c r="E2918" s="1">
        <f t="shared" si="361"/>
        <v>42926</v>
      </c>
      <c r="F2918" s="1">
        <f t="shared" si="362"/>
        <v>42925</v>
      </c>
      <c r="G2918" s="1">
        <f t="shared" si="363"/>
        <v>42924</v>
      </c>
      <c r="H2918" s="1">
        <f t="shared" si="364"/>
        <v>42923</v>
      </c>
      <c r="I2918" s="2">
        <f>IF(SUMIFS($B$2:$B$3564,$A$2:$A$3564,"="&amp;E2918)=0,IF(SUMIFS($B$2:$B$3564,$A$2:$A$3564,"="&amp;F2918)=0,IF(SUMIFS($B$2:$B$3564,$A$2:$A$3564,"="&amp;G2918)=0,SUMIFS($B$2:$B$3564,$A$2:$A$3564,"="&amp;H2918),SUMIFS($B$2:$B$3564,$A$2:$A$3564,"="&amp;G2918)),SUMIFS($B$2:$B$3564,$A$2:$A$3564,"="&amp;F2918)),SUMIFS($B$2:$B$3564,$A$2:$A$3564,"="&amp;E2918))</f>
        <v>13.56</v>
      </c>
      <c r="K2918" s="2">
        <f>SUMIFS($J$2:$J$3564,$A$2:$A$3564,"&gt;"&amp;E2918,$A$2:$A$3564,"&lt;="&amp;A2918)</f>
        <v>0</v>
      </c>
      <c r="L2918" s="2">
        <f t="shared" si="365"/>
        <v>0</v>
      </c>
      <c r="M2918" s="2">
        <f t="shared" si="366"/>
        <v>1</v>
      </c>
      <c r="N2918">
        <f t="shared" si="367"/>
        <v>3.8341043398339201</v>
      </c>
    </row>
    <row r="2919" spans="1:14" x14ac:dyDescent="0.3">
      <c r="A2919" s="1">
        <v>42934</v>
      </c>
      <c r="B2919">
        <v>14.1</v>
      </c>
      <c r="D2919">
        <f t="shared" si="360"/>
        <v>2</v>
      </c>
      <c r="E2919" s="1">
        <f t="shared" si="361"/>
        <v>42927</v>
      </c>
      <c r="F2919" s="1">
        <f t="shared" si="362"/>
        <v>42926</v>
      </c>
      <c r="G2919" s="1">
        <f t="shared" si="363"/>
        <v>42925</v>
      </c>
      <c r="H2919" s="1">
        <f t="shared" si="364"/>
        <v>42924</v>
      </c>
      <c r="I2919" s="2">
        <f>IF(SUMIFS($B$2:$B$3564,$A$2:$A$3564,"="&amp;E2919)=0,IF(SUMIFS($B$2:$B$3564,$A$2:$A$3564,"="&amp;F2919)=0,IF(SUMIFS($B$2:$B$3564,$A$2:$A$3564,"="&amp;G2919)=0,SUMIFS($B$2:$B$3564,$A$2:$A$3564,"="&amp;H2919),SUMIFS($B$2:$B$3564,$A$2:$A$3564,"="&amp;G2919)),SUMIFS($B$2:$B$3564,$A$2:$A$3564,"="&amp;F2919)),SUMIFS($B$2:$B$3564,$A$2:$A$3564,"="&amp;E2919))</f>
        <v>13.44</v>
      </c>
      <c r="K2919" s="2">
        <f>SUMIFS($J$2:$J$3564,$A$2:$A$3564,"&gt;"&amp;E2919,$A$2:$A$3564,"&lt;="&amp;A2919)</f>
        <v>0</v>
      </c>
      <c r="L2919" s="2">
        <f t="shared" si="365"/>
        <v>0</v>
      </c>
      <c r="M2919" s="2">
        <f t="shared" si="366"/>
        <v>1</v>
      </c>
      <c r="N2919">
        <f t="shared" si="367"/>
        <v>4.7939462289119046</v>
      </c>
    </row>
    <row r="2920" spans="1:14" x14ac:dyDescent="0.3">
      <c r="A2920" s="1">
        <v>42935</v>
      </c>
      <c r="B2920">
        <v>14.5</v>
      </c>
      <c r="D2920">
        <f t="shared" si="360"/>
        <v>3</v>
      </c>
      <c r="E2920" s="1">
        <f t="shared" si="361"/>
        <v>42928</v>
      </c>
      <c r="F2920" s="1">
        <f t="shared" si="362"/>
        <v>42927</v>
      </c>
      <c r="G2920" s="1">
        <f t="shared" si="363"/>
        <v>42926</v>
      </c>
      <c r="H2920" s="1">
        <f t="shared" si="364"/>
        <v>42925</v>
      </c>
      <c r="I2920" s="2">
        <f>IF(SUMIFS($B$2:$B$3564,$A$2:$A$3564,"="&amp;E2920)=0,IF(SUMIFS($B$2:$B$3564,$A$2:$A$3564,"="&amp;F2920)=0,IF(SUMIFS($B$2:$B$3564,$A$2:$A$3564,"="&amp;G2920)=0,SUMIFS($B$2:$B$3564,$A$2:$A$3564,"="&amp;H2920),SUMIFS($B$2:$B$3564,$A$2:$A$3564,"="&amp;G2920)),SUMIFS($B$2:$B$3564,$A$2:$A$3564,"="&amp;F2920)),SUMIFS($B$2:$B$3564,$A$2:$A$3564,"="&amp;E2920))</f>
        <v>13.49</v>
      </c>
      <c r="K2920" s="2">
        <f>SUMIFS($J$2:$J$3564,$A$2:$A$3564,"&gt;"&amp;E2920,$A$2:$A$3564,"&lt;="&amp;A2920)</f>
        <v>0</v>
      </c>
      <c r="L2920" s="2">
        <f t="shared" si="365"/>
        <v>0</v>
      </c>
      <c r="M2920" s="2">
        <f t="shared" si="366"/>
        <v>1</v>
      </c>
      <c r="N2920">
        <f t="shared" si="367"/>
        <v>7.219997920686426</v>
      </c>
    </row>
    <row r="2921" spans="1:14" x14ac:dyDescent="0.3">
      <c r="A2921" s="1">
        <v>42936</v>
      </c>
      <c r="B2921">
        <v>14.41</v>
      </c>
      <c r="D2921">
        <f t="shared" si="360"/>
        <v>4</v>
      </c>
      <c r="E2921" s="1">
        <f t="shared" si="361"/>
        <v>42929</v>
      </c>
      <c r="F2921" s="1">
        <f t="shared" si="362"/>
        <v>42928</v>
      </c>
      <c r="G2921" s="1">
        <f t="shared" si="363"/>
        <v>42927</v>
      </c>
      <c r="H2921" s="1">
        <f t="shared" si="364"/>
        <v>42926</v>
      </c>
      <c r="I2921" s="2">
        <f>IF(SUMIFS($B$2:$B$3564,$A$2:$A$3564,"="&amp;E2921)=0,IF(SUMIFS($B$2:$B$3564,$A$2:$A$3564,"="&amp;F2921)=0,IF(SUMIFS($B$2:$B$3564,$A$2:$A$3564,"="&amp;G2921)=0,SUMIFS($B$2:$B$3564,$A$2:$A$3564,"="&amp;H2921),SUMIFS($B$2:$B$3564,$A$2:$A$3564,"="&amp;G2921)),SUMIFS($B$2:$B$3564,$A$2:$A$3564,"="&amp;F2921)),SUMIFS($B$2:$B$3564,$A$2:$A$3564,"="&amp;E2921))</f>
        <v>14.14</v>
      </c>
      <c r="K2921" s="2">
        <f>SUMIFS($J$2:$J$3564,$A$2:$A$3564,"&gt;"&amp;E2921,$A$2:$A$3564,"&lt;="&amp;A2921)</f>
        <v>0</v>
      </c>
      <c r="L2921" s="2">
        <f t="shared" si="365"/>
        <v>0</v>
      </c>
      <c r="M2921" s="2">
        <f t="shared" si="366"/>
        <v>1</v>
      </c>
      <c r="N2921">
        <f t="shared" si="367"/>
        <v>1.891474954300407</v>
      </c>
    </row>
    <row r="2922" spans="1:14" x14ac:dyDescent="0.3">
      <c r="A2922" s="1">
        <v>42937</v>
      </c>
      <c r="B2922">
        <v>14.4</v>
      </c>
      <c r="D2922">
        <f t="shared" si="360"/>
        <v>5</v>
      </c>
      <c r="E2922" s="1">
        <f t="shared" si="361"/>
        <v>42930</v>
      </c>
      <c r="F2922" s="1">
        <f t="shared" si="362"/>
        <v>42929</v>
      </c>
      <c r="G2922" s="1">
        <f t="shared" si="363"/>
        <v>42928</v>
      </c>
      <c r="H2922" s="1">
        <f t="shared" si="364"/>
        <v>42927</v>
      </c>
      <c r="I2922" s="2">
        <f>IF(SUMIFS($B$2:$B$3564,$A$2:$A$3564,"="&amp;E2922)=0,IF(SUMIFS($B$2:$B$3564,$A$2:$A$3564,"="&amp;F2922)=0,IF(SUMIFS($B$2:$B$3564,$A$2:$A$3564,"="&amp;G2922)=0,SUMIFS($B$2:$B$3564,$A$2:$A$3564,"="&amp;H2922),SUMIFS($B$2:$B$3564,$A$2:$A$3564,"="&amp;G2922)),SUMIFS($B$2:$B$3564,$A$2:$A$3564,"="&amp;F2922)),SUMIFS($B$2:$B$3564,$A$2:$A$3564,"="&amp;E2922))</f>
        <v>14.3</v>
      </c>
      <c r="K2922" s="2">
        <f>SUMIFS($J$2:$J$3564,$A$2:$A$3564,"&gt;"&amp;E2922,$A$2:$A$3564,"&lt;="&amp;A2922)</f>
        <v>0</v>
      </c>
      <c r="L2922" s="2">
        <f t="shared" si="365"/>
        <v>0</v>
      </c>
      <c r="M2922" s="2">
        <f t="shared" si="366"/>
        <v>1</v>
      </c>
      <c r="N2922">
        <f t="shared" si="367"/>
        <v>0.69686693160932156</v>
      </c>
    </row>
    <row r="2923" spans="1:14" x14ac:dyDescent="0.3">
      <c r="A2923" s="1">
        <v>42940</v>
      </c>
      <c r="B2923">
        <v>14.4</v>
      </c>
      <c r="D2923">
        <f t="shared" si="360"/>
        <v>1</v>
      </c>
      <c r="E2923" s="1">
        <f t="shared" si="361"/>
        <v>42933</v>
      </c>
      <c r="F2923" s="1">
        <f t="shared" si="362"/>
        <v>42932</v>
      </c>
      <c r="G2923" s="1">
        <f t="shared" si="363"/>
        <v>42931</v>
      </c>
      <c r="H2923" s="1">
        <f t="shared" si="364"/>
        <v>42930</v>
      </c>
      <c r="I2923" s="2">
        <f>IF(SUMIFS($B$2:$B$3564,$A$2:$A$3564,"="&amp;E2923)=0,IF(SUMIFS($B$2:$B$3564,$A$2:$A$3564,"="&amp;F2923)=0,IF(SUMIFS($B$2:$B$3564,$A$2:$A$3564,"="&amp;G2923)=0,SUMIFS($B$2:$B$3564,$A$2:$A$3564,"="&amp;H2923),SUMIFS($B$2:$B$3564,$A$2:$A$3564,"="&amp;G2923)),SUMIFS($B$2:$B$3564,$A$2:$A$3564,"="&amp;F2923)),SUMIFS($B$2:$B$3564,$A$2:$A$3564,"="&amp;E2923))</f>
        <v>14.09</v>
      </c>
      <c r="K2923" s="2">
        <f>SUMIFS($J$2:$J$3564,$A$2:$A$3564,"&gt;"&amp;E2923,$A$2:$A$3564,"&lt;="&amp;A2923)</f>
        <v>0</v>
      </c>
      <c r="L2923" s="2">
        <f t="shared" si="365"/>
        <v>0</v>
      </c>
      <c r="M2923" s="2">
        <f t="shared" si="366"/>
        <v>1</v>
      </c>
      <c r="N2923">
        <f t="shared" si="367"/>
        <v>2.1762880671366167</v>
      </c>
    </row>
    <row r="2924" spans="1:14" x14ac:dyDescent="0.3">
      <c r="A2924" s="1">
        <v>42941</v>
      </c>
      <c r="B2924">
        <v>13.9</v>
      </c>
      <c r="D2924">
        <f t="shared" si="360"/>
        <v>2</v>
      </c>
      <c r="E2924" s="1">
        <f t="shared" si="361"/>
        <v>42934</v>
      </c>
      <c r="F2924" s="1">
        <f t="shared" si="362"/>
        <v>42933</v>
      </c>
      <c r="G2924" s="1">
        <f t="shared" si="363"/>
        <v>42932</v>
      </c>
      <c r="H2924" s="1">
        <f t="shared" si="364"/>
        <v>42931</v>
      </c>
      <c r="I2924" s="2">
        <f>IF(SUMIFS($B$2:$B$3564,$A$2:$A$3564,"="&amp;E2924)=0,IF(SUMIFS($B$2:$B$3564,$A$2:$A$3564,"="&amp;F2924)=0,IF(SUMIFS($B$2:$B$3564,$A$2:$A$3564,"="&amp;G2924)=0,SUMIFS($B$2:$B$3564,$A$2:$A$3564,"="&amp;H2924),SUMIFS($B$2:$B$3564,$A$2:$A$3564,"="&amp;G2924)),SUMIFS($B$2:$B$3564,$A$2:$A$3564,"="&amp;F2924)),SUMIFS($B$2:$B$3564,$A$2:$A$3564,"="&amp;E2924))</f>
        <v>14.1</v>
      </c>
      <c r="K2924" s="2">
        <f>SUMIFS($J$2:$J$3564,$A$2:$A$3564,"&gt;"&amp;E2924,$A$2:$A$3564,"&lt;="&amp;A2924)</f>
        <v>0</v>
      </c>
      <c r="L2924" s="2">
        <f t="shared" si="365"/>
        <v>0</v>
      </c>
      <c r="M2924" s="2">
        <f t="shared" si="366"/>
        <v>1</v>
      </c>
      <c r="N2924">
        <f t="shared" si="367"/>
        <v>-1.4285957247476428</v>
      </c>
    </row>
    <row r="2925" spans="1:14" x14ac:dyDescent="0.3">
      <c r="A2925" s="1">
        <v>42942</v>
      </c>
      <c r="B2925">
        <v>14.23</v>
      </c>
      <c r="D2925">
        <f t="shared" si="360"/>
        <v>3</v>
      </c>
      <c r="E2925" s="1">
        <f t="shared" si="361"/>
        <v>42935</v>
      </c>
      <c r="F2925" s="1">
        <f t="shared" si="362"/>
        <v>42934</v>
      </c>
      <c r="G2925" s="1">
        <f t="shared" si="363"/>
        <v>42933</v>
      </c>
      <c r="H2925" s="1">
        <f t="shared" si="364"/>
        <v>42932</v>
      </c>
      <c r="I2925" s="2">
        <f>IF(SUMIFS($B$2:$B$3564,$A$2:$A$3564,"="&amp;E2925)=0,IF(SUMIFS($B$2:$B$3564,$A$2:$A$3564,"="&amp;F2925)=0,IF(SUMIFS($B$2:$B$3564,$A$2:$A$3564,"="&amp;G2925)=0,SUMIFS($B$2:$B$3564,$A$2:$A$3564,"="&amp;H2925),SUMIFS($B$2:$B$3564,$A$2:$A$3564,"="&amp;G2925)),SUMIFS($B$2:$B$3564,$A$2:$A$3564,"="&amp;F2925)),SUMIFS($B$2:$B$3564,$A$2:$A$3564,"="&amp;E2925))</f>
        <v>14.5</v>
      </c>
      <c r="K2925" s="2">
        <f>SUMIFS($J$2:$J$3564,$A$2:$A$3564,"&gt;"&amp;E2925,$A$2:$A$3564,"&lt;="&amp;A2925)</f>
        <v>0</v>
      </c>
      <c r="L2925" s="2">
        <f t="shared" si="365"/>
        <v>0</v>
      </c>
      <c r="M2925" s="2">
        <f t="shared" si="366"/>
        <v>1</v>
      </c>
      <c r="N2925">
        <f t="shared" si="367"/>
        <v>-1.8796237324767686</v>
      </c>
    </row>
    <row r="2926" spans="1:14" x14ac:dyDescent="0.3">
      <c r="A2926" s="1">
        <v>42943</v>
      </c>
      <c r="B2926">
        <v>14.43</v>
      </c>
      <c r="D2926">
        <f t="shared" si="360"/>
        <v>4</v>
      </c>
      <c r="E2926" s="1">
        <f t="shared" si="361"/>
        <v>42936</v>
      </c>
      <c r="F2926" s="1">
        <f t="shared" si="362"/>
        <v>42935</v>
      </c>
      <c r="G2926" s="1">
        <f t="shared" si="363"/>
        <v>42934</v>
      </c>
      <c r="H2926" s="1">
        <f t="shared" si="364"/>
        <v>42933</v>
      </c>
      <c r="I2926" s="2">
        <f>IF(SUMIFS($B$2:$B$3564,$A$2:$A$3564,"="&amp;E2926)=0,IF(SUMIFS($B$2:$B$3564,$A$2:$A$3564,"="&amp;F2926)=0,IF(SUMIFS($B$2:$B$3564,$A$2:$A$3564,"="&amp;G2926)=0,SUMIFS($B$2:$B$3564,$A$2:$A$3564,"="&amp;H2926),SUMIFS($B$2:$B$3564,$A$2:$A$3564,"="&amp;G2926)),SUMIFS($B$2:$B$3564,$A$2:$A$3564,"="&amp;F2926)),SUMIFS($B$2:$B$3564,$A$2:$A$3564,"="&amp;E2926))</f>
        <v>14.41</v>
      </c>
      <c r="K2926" s="2">
        <f>SUMIFS($J$2:$J$3564,$A$2:$A$3564,"&gt;"&amp;E2926,$A$2:$A$3564,"&lt;="&amp;A2926)</f>
        <v>0</v>
      </c>
      <c r="L2926" s="2">
        <f t="shared" si="365"/>
        <v>0</v>
      </c>
      <c r="M2926" s="2">
        <f t="shared" si="366"/>
        <v>1</v>
      </c>
      <c r="N2926">
        <f t="shared" si="367"/>
        <v>0.13869627743488061</v>
      </c>
    </row>
    <row r="2927" spans="1:14" x14ac:dyDescent="0.3">
      <c r="A2927" s="1">
        <v>42944</v>
      </c>
      <c r="B2927">
        <v>14.37</v>
      </c>
      <c r="D2927">
        <f t="shared" si="360"/>
        <v>5</v>
      </c>
      <c r="E2927" s="1">
        <f t="shared" si="361"/>
        <v>42937</v>
      </c>
      <c r="F2927" s="1">
        <f t="shared" si="362"/>
        <v>42936</v>
      </c>
      <c r="G2927" s="1">
        <f t="shared" si="363"/>
        <v>42935</v>
      </c>
      <c r="H2927" s="1">
        <f t="shared" si="364"/>
        <v>42934</v>
      </c>
      <c r="I2927" s="2">
        <f>IF(SUMIFS($B$2:$B$3564,$A$2:$A$3564,"="&amp;E2927)=0,IF(SUMIFS($B$2:$B$3564,$A$2:$A$3564,"="&amp;F2927)=0,IF(SUMIFS($B$2:$B$3564,$A$2:$A$3564,"="&amp;G2927)=0,SUMIFS($B$2:$B$3564,$A$2:$A$3564,"="&amp;H2927),SUMIFS($B$2:$B$3564,$A$2:$A$3564,"="&amp;G2927)),SUMIFS($B$2:$B$3564,$A$2:$A$3564,"="&amp;F2927)),SUMIFS($B$2:$B$3564,$A$2:$A$3564,"="&amp;E2927))</f>
        <v>14.4</v>
      </c>
      <c r="K2927" s="2">
        <f>SUMIFS($J$2:$J$3564,$A$2:$A$3564,"&gt;"&amp;E2927,$A$2:$A$3564,"&lt;="&amp;A2927)</f>
        <v>0</v>
      </c>
      <c r="L2927" s="2">
        <f t="shared" si="365"/>
        <v>0</v>
      </c>
      <c r="M2927" s="2">
        <f t="shared" si="366"/>
        <v>1</v>
      </c>
      <c r="N2927">
        <f t="shared" si="367"/>
        <v>-0.20855064910214818</v>
      </c>
    </row>
    <row r="2928" spans="1:14" x14ac:dyDescent="0.3">
      <c r="A2928" s="1">
        <v>42947</v>
      </c>
      <c r="B2928">
        <v>14.91</v>
      </c>
      <c r="D2928">
        <f t="shared" si="360"/>
        <v>1</v>
      </c>
      <c r="E2928" s="1">
        <f t="shared" si="361"/>
        <v>42940</v>
      </c>
      <c r="F2928" s="1">
        <f t="shared" si="362"/>
        <v>42939</v>
      </c>
      <c r="G2928" s="1">
        <f t="shared" si="363"/>
        <v>42938</v>
      </c>
      <c r="H2928" s="1">
        <f t="shared" si="364"/>
        <v>42937</v>
      </c>
      <c r="I2928" s="2">
        <f>IF(SUMIFS($B$2:$B$3564,$A$2:$A$3564,"="&amp;E2928)=0,IF(SUMIFS($B$2:$B$3564,$A$2:$A$3564,"="&amp;F2928)=0,IF(SUMIFS($B$2:$B$3564,$A$2:$A$3564,"="&amp;G2928)=0,SUMIFS($B$2:$B$3564,$A$2:$A$3564,"="&amp;H2928),SUMIFS($B$2:$B$3564,$A$2:$A$3564,"="&amp;G2928)),SUMIFS($B$2:$B$3564,$A$2:$A$3564,"="&amp;F2928)),SUMIFS($B$2:$B$3564,$A$2:$A$3564,"="&amp;E2928))</f>
        <v>14.4</v>
      </c>
      <c r="K2928" s="2">
        <f>SUMIFS($J$2:$J$3564,$A$2:$A$3564,"&gt;"&amp;E2928,$A$2:$A$3564,"&lt;="&amp;A2928)</f>
        <v>0</v>
      </c>
      <c r="L2928" s="2">
        <f t="shared" si="365"/>
        <v>0</v>
      </c>
      <c r="M2928" s="2">
        <f t="shared" si="366"/>
        <v>1</v>
      </c>
      <c r="N2928">
        <f t="shared" si="367"/>
        <v>3.4803922194692096</v>
      </c>
    </row>
    <row r="2929" spans="1:14" x14ac:dyDescent="0.3">
      <c r="A2929" s="1">
        <v>42948</v>
      </c>
      <c r="B2929">
        <v>14.88</v>
      </c>
      <c r="D2929">
        <f t="shared" si="360"/>
        <v>2</v>
      </c>
      <c r="E2929" s="1">
        <f t="shared" si="361"/>
        <v>42941</v>
      </c>
      <c r="F2929" s="1">
        <f t="shared" si="362"/>
        <v>42940</v>
      </c>
      <c r="G2929" s="1">
        <f t="shared" si="363"/>
        <v>42939</v>
      </c>
      <c r="H2929" s="1">
        <f t="shared" si="364"/>
        <v>42938</v>
      </c>
      <c r="I2929" s="2">
        <f>IF(SUMIFS($B$2:$B$3564,$A$2:$A$3564,"="&amp;E2929)=0,IF(SUMIFS($B$2:$B$3564,$A$2:$A$3564,"="&amp;F2929)=0,IF(SUMIFS($B$2:$B$3564,$A$2:$A$3564,"="&amp;G2929)=0,SUMIFS($B$2:$B$3564,$A$2:$A$3564,"="&amp;H2929),SUMIFS($B$2:$B$3564,$A$2:$A$3564,"="&amp;G2929)),SUMIFS($B$2:$B$3564,$A$2:$A$3564,"="&amp;F2929)),SUMIFS($B$2:$B$3564,$A$2:$A$3564,"="&amp;E2929))</f>
        <v>13.9</v>
      </c>
      <c r="K2929" s="2">
        <f>SUMIFS($J$2:$J$3564,$A$2:$A$3564,"&gt;"&amp;E2929,$A$2:$A$3564,"&lt;="&amp;A2929)</f>
        <v>0</v>
      </c>
      <c r="L2929" s="2">
        <f t="shared" si="365"/>
        <v>0</v>
      </c>
      <c r="M2929" s="2">
        <f t="shared" si="366"/>
        <v>1</v>
      </c>
      <c r="N2929">
        <f t="shared" si="367"/>
        <v>6.8129189268299823</v>
      </c>
    </row>
    <row r="2930" spans="1:14" x14ac:dyDescent="0.3">
      <c r="A2930" s="1">
        <v>42949</v>
      </c>
      <c r="B2930">
        <v>14.79</v>
      </c>
      <c r="D2930">
        <f t="shared" si="360"/>
        <v>3</v>
      </c>
      <c r="E2930" s="1">
        <f t="shared" si="361"/>
        <v>42942</v>
      </c>
      <c r="F2930" s="1">
        <f t="shared" si="362"/>
        <v>42941</v>
      </c>
      <c r="G2930" s="1">
        <f t="shared" si="363"/>
        <v>42940</v>
      </c>
      <c r="H2930" s="1">
        <f t="shared" si="364"/>
        <v>42939</v>
      </c>
      <c r="I2930" s="2">
        <f>IF(SUMIFS($B$2:$B$3564,$A$2:$A$3564,"="&amp;E2930)=0,IF(SUMIFS($B$2:$B$3564,$A$2:$A$3564,"="&amp;F2930)=0,IF(SUMIFS($B$2:$B$3564,$A$2:$A$3564,"="&amp;G2930)=0,SUMIFS($B$2:$B$3564,$A$2:$A$3564,"="&amp;H2930),SUMIFS($B$2:$B$3564,$A$2:$A$3564,"="&amp;G2930)),SUMIFS($B$2:$B$3564,$A$2:$A$3564,"="&amp;F2930)),SUMIFS($B$2:$B$3564,$A$2:$A$3564,"="&amp;E2930))</f>
        <v>14.23</v>
      </c>
      <c r="K2930" s="2">
        <f>SUMIFS($J$2:$J$3564,$A$2:$A$3564,"&gt;"&amp;E2930,$A$2:$A$3564,"&lt;="&amp;A2930)</f>
        <v>0</v>
      </c>
      <c r="L2930" s="2">
        <f t="shared" si="365"/>
        <v>0</v>
      </c>
      <c r="M2930" s="2">
        <f t="shared" si="366"/>
        <v>1</v>
      </c>
      <c r="N2930">
        <f t="shared" si="367"/>
        <v>3.8598864620947353</v>
      </c>
    </row>
    <row r="2931" spans="1:14" x14ac:dyDescent="0.3">
      <c r="A2931" s="1">
        <v>42950</v>
      </c>
      <c r="B2931">
        <v>14.31</v>
      </c>
      <c r="D2931">
        <f t="shared" si="360"/>
        <v>4</v>
      </c>
      <c r="E2931" s="1">
        <f t="shared" si="361"/>
        <v>42943</v>
      </c>
      <c r="F2931" s="1">
        <f t="shared" si="362"/>
        <v>42942</v>
      </c>
      <c r="G2931" s="1">
        <f t="shared" si="363"/>
        <v>42941</v>
      </c>
      <c r="H2931" s="1">
        <f t="shared" si="364"/>
        <v>42940</v>
      </c>
      <c r="I2931" s="2">
        <f>IF(SUMIFS($B$2:$B$3564,$A$2:$A$3564,"="&amp;E2931)=0,IF(SUMIFS($B$2:$B$3564,$A$2:$A$3564,"="&amp;F2931)=0,IF(SUMIFS($B$2:$B$3564,$A$2:$A$3564,"="&amp;G2931)=0,SUMIFS($B$2:$B$3564,$A$2:$A$3564,"="&amp;H2931),SUMIFS($B$2:$B$3564,$A$2:$A$3564,"="&amp;G2931)),SUMIFS($B$2:$B$3564,$A$2:$A$3564,"="&amp;F2931)),SUMIFS($B$2:$B$3564,$A$2:$A$3564,"="&amp;E2931))</f>
        <v>14.43</v>
      </c>
      <c r="K2931" s="2">
        <f>SUMIFS($J$2:$J$3564,$A$2:$A$3564,"&gt;"&amp;E2931,$A$2:$A$3564,"&lt;="&amp;A2931)</f>
        <v>0</v>
      </c>
      <c r="L2931" s="2">
        <f t="shared" si="365"/>
        <v>0</v>
      </c>
      <c r="M2931" s="2">
        <f t="shared" si="366"/>
        <v>1</v>
      </c>
      <c r="N2931">
        <f t="shared" si="367"/>
        <v>-0.83507792174199635</v>
      </c>
    </row>
    <row r="2932" spans="1:14" x14ac:dyDescent="0.3">
      <c r="A2932" s="1">
        <v>42951</v>
      </c>
      <c r="B2932">
        <v>14.14</v>
      </c>
      <c r="D2932">
        <f t="shared" si="360"/>
        <v>5</v>
      </c>
      <c r="E2932" s="1">
        <f t="shared" si="361"/>
        <v>42944</v>
      </c>
      <c r="F2932" s="1">
        <f t="shared" si="362"/>
        <v>42943</v>
      </c>
      <c r="G2932" s="1">
        <f t="shared" si="363"/>
        <v>42942</v>
      </c>
      <c r="H2932" s="1">
        <f t="shared" si="364"/>
        <v>42941</v>
      </c>
      <c r="I2932" s="2">
        <f>IF(SUMIFS($B$2:$B$3564,$A$2:$A$3564,"="&amp;E2932)=0,IF(SUMIFS($B$2:$B$3564,$A$2:$A$3564,"="&amp;F2932)=0,IF(SUMIFS($B$2:$B$3564,$A$2:$A$3564,"="&amp;G2932)=0,SUMIFS($B$2:$B$3564,$A$2:$A$3564,"="&amp;H2932),SUMIFS($B$2:$B$3564,$A$2:$A$3564,"="&amp;G2932)),SUMIFS($B$2:$B$3564,$A$2:$A$3564,"="&amp;F2932)),SUMIFS($B$2:$B$3564,$A$2:$A$3564,"="&amp;E2932))</f>
        <v>14.37</v>
      </c>
      <c r="K2932" s="2">
        <f>SUMIFS($J$2:$J$3564,$A$2:$A$3564,"&gt;"&amp;E2932,$A$2:$A$3564,"&lt;="&amp;A2932)</f>
        <v>0</v>
      </c>
      <c r="L2932" s="2">
        <f t="shared" si="365"/>
        <v>0</v>
      </c>
      <c r="M2932" s="2">
        <f t="shared" si="366"/>
        <v>1</v>
      </c>
      <c r="N2932">
        <f t="shared" si="367"/>
        <v>-1.6135039622506768</v>
      </c>
    </row>
    <row r="2933" spans="1:14" x14ac:dyDescent="0.3">
      <c r="A2933" s="1">
        <v>42954</v>
      </c>
      <c r="B2933">
        <v>13.87</v>
      </c>
      <c r="D2933">
        <f t="shared" si="360"/>
        <v>1</v>
      </c>
      <c r="E2933" s="1">
        <f t="shared" si="361"/>
        <v>42947</v>
      </c>
      <c r="F2933" s="1">
        <f t="shared" si="362"/>
        <v>42946</v>
      </c>
      <c r="G2933" s="1">
        <f t="shared" si="363"/>
        <v>42945</v>
      </c>
      <c r="H2933" s="1">
        <f t="shared" si="364"/>
        <v>42944</v>
      </c>
      <c r="I2933" s="2">
        <f>IF(SUMIFS($B$2:$B$3564,$A$2:$A$3564,"="&amp;E2933)=0,IF(SUMIFS($B$2:$B$3564,$A$2:$A$3564,"="&amp;F2933)=0,IF(SUMIFS($B$2:$B$3564,$A$2:$A$3564,"="&amp;G2933)=0,SUMIFS($B$2:$B$3564,$A$2:$A$3564,"="&amp;H2933),SUMIFS($B$2:$B$3564,$A$2:$A$3564,"="&amp;G2933)),SUMIFS($B$2:$B$3564,$A$2:$A$3564,"="&amp;F2933)),SUMIFS($B$2:$B$3564,$A$2:$A$3564,"="&amp;E2933))</f>
        <v>14.91</v>
      </c>
      <c r="K2933" s="2">
        <f>SUMIFS($J$2:$J$3564,$A$2:$A$3564,"&gt;"&amp;E2933,$A$2:$A$3564,"&lt;="&amp;A2933)</f>
        <v>0</v>
      </c>
      <c r="L2933" s="2">
        <f t="shared" si="365"/>
        <v>0</v>
      </c>
      <c r="M2933" s="2">
        <f t="shared" si="366"/>
        <v>1</v>
      </c>
      <c r="N2933">
        <f t="shared" si="367"/>
        <v>-7.230389444990692</v>
      </c>
    </row>
    <row r="2934" spans="1:14" x14ac:dyDescent="0.3">
      <c r="A2934" s="1">
        <v>42955</v>
      </c>
      <c r="B2934">
        <v>13.78</v>
      </c>
      <c r="D2934">
        <f t="shared" si="360"/>
        <v>2</v>
      </c>
      <c r="E2934" s="1">
        <f t="shared" si="361"/>
        <v>42948</v>
      </c>
      <c r="F2934" s="1">
        <f t="shared" si="362"/>
        <v>42947</v>
      </c>
      <c r="G2934" s="1">
        <f t="shared" si="363"/>
        <v>42946</v>
      </c>
      <c r="H2934" s="1">
        <f t="shared" si="364"/>
        <v>42945</v>
      </c>
      <c r="I2934" s="2">
        <f>IF(SUMIFS($B$2:$B$3564,$A$2:$A$3564,"="&amp;E2934)=0,IF(SUMIFS($B$2:$B$3564,$A$2:$A$3564,"="&amp;F2934)=0,IF(SUMIFS($B$2:$B$3564,$A$2:$A$3564,"="&amp;G2934)=0,SUMIFS($B$2:$B$3564,$A$2:$A$3564,"="&amp;H2934),SUMIFS($B$2:$B$3564,$A$2:$A$3564,"="&amp;G2934)),SUMIFS($B$2:$B$3564,$A$2:$A$3564,"="&amp;F2934)),SUMIFS($B$2:$B$3564,$A$2:$A$3564,"="&amp;E2934))</f>
        <v>14.88</v>
      </c>
      <c r="K2934" s="2">
        <f>SUMIFS($J$2:$J$3564,$A$2:$A$3564,"&gt;"&amp;E2934,$A$2:$A$3564,"&lt;="&amp;A2934)</f>
        <v>0</v>
      </c>
      <c r="L2934" s="2">
        <f t="shared" si="365"/>
        <v>0</v>
      </c>
      <c r="M2934" s="2">
        <f t="shared" si="366"/>
        <v>1</v>
      </c>
      <c r="N2934">
        <f t="shared" si="367"/>
        <v>-7.6799763819433347</v>
      </c>
    </row>
    <row r="2935" spans="1:14" x14ac:dyDescent="0.3">
      <c r="A2935" s="1">
        <v>42956</v>
      </c>
      <c r="B2935">
        <v>13.64</v>
      </c>
      <c r="D2935">
        <f t="shared" si="360"/>
        <v>3</v>
      </c>
      <c r="E2935" s="1">
        <f t="shared" si="361"/>
        <v>42949</v>
      </c>
      <c r="F2935" s="1">
        <f t="shared" si="362"/>
        <v>42948</v>
      </c>
      <c r="G2935" s="1">
        <f t="shared" si="363"/>
        <v>42947</v>
      </c>
      <c r="H2935" s="1">
        <f t="shared" si="364"/>
        <v>42946</v>
      </c>
      <c r="I2935" s="2">
        <f>IF(SUMIFS($B$2:$B$3564,$A$2:$A$3564,"="&amp;E2935)=0,IF(SUMIFS($B$2:$B$3564,$A$2:$A$3564,"="&amp;F2935)=0,IF(SUMIFS($B$2:$B$3564,$A$2:$A$3564,"="&amp;G2935)=0,SUMIFS($B$2:$B$3564,$A$2:$A$3564,"="&amp;H2935),SUMIFS($B$2:$B$3564,$A$2:$A$3564,"="&amp;G2935)),SUMIFS($B$2:$B$3564,$A$2:$A$3564,"="&amp;F2935)),SUMIFS($B$2:$B$3564,$A$2:$A$3564,"="&amp;E2935))</f>
        <v>14.79</v>
      </c>
      <c r="K2935" s="2">
        <f>SUMIFS($J$2:$J$3564,$A$2:$A$3564,"&gt;"&amp;E2935,$A$2:$A$3564,"&lt;="&amp;A2935)</f>
        <v>0</v>
      </c>
      <c r="L2935" s="2">
        <f t="shared" si="365"/>
        <v>0</v>
      </c>
      <c r="M2935" s="2">
        <f t="shared" si="366"/>
        <v>1</v>
      </c>
      <c r="N2935">
        <f t="shared" si="367"/>
        <v>-8.0944624307392345</v>
      </c>
    </row>
    <row r="2936" spans="1:14" x14ac:dyDescent="0.3">
      <c r="A2936" s="1">
        <v>42957</v>
      </c>
      <c r="B2936">
        <v>13.24</v>
      </c>
      <c r="D2936">
        <f t="shared" si="360"/>
        <v>4</v>
      </c>
      <c r="E2936" s="1">
        <f t="shared" si="361"/>
        <v>42950</v>
      </c>
      <c r="F2936" s="1">
        <f t="shared" si="362"/>
        <v>42949</v>
      </c>
      <c r="G2936" s="1">
        <f t="shared" si="363"/>
        <v>42948</v>
      </c>
      <c r="H2936" s="1">
        <f t="shared" si="364"/>
        <v>42947</v>
      </c>
      <c r="I2936" s="2">
        <f>IF(SUMIFS($B$2:$B$3564,$A$2:$A$3564,"="&amp;E2936)=0,IF(SUMIFS($B$2:$B$3564,$A$2:$A$3564,"="&amp;F2936)=0,IF(SUMIFS($B$2:$B$3564,$A$2:$A$3564,"="&amp;G2936)=0,SUMIFS($B$2:$B$3564,$A$2:$A$3564,"="&amp;H2936),SUMIFS($B$2:$B$3564,$A$2:$A$3564,"="&amp;G2936)),SUMIFS($B$2:$B$3564,$A$2:$A$3564,"="&amp;F2936)),SUMIFS($B$2:$B$3564,$A$2:$A$3564,"="&amp;E2936))</f>
        <v>14.31</v>
      </c>
      <c r="K2936" s="2">
        <f>SUMIFS($J$2:$J$3564,$A$2:$A$3564,"&gt;"&amp;E2936,$A$2:$A$3564,"&lt;="&amp;A2936)</f>
        <v>0</v>
      </c>
      <c r="L2936" s="2">
        <f t="shared" si="365"/>
        <v>0</v>
      </c>
      <c r="M2936" s="2">
        <f t="shared" si="366"/>
        <v>1</v>
      </c>
      <c r="N2936">
        <f t="shared" si="367"/>
        <v>-7.7716043059497437</v>
      </c>
    </row>
    <row r="2937" spans="1:14" x14ac:dyDescent="0.3">
      <c r="A2937" s="1">
        <v>42958</v>
      </c>
      <c r="B2937">
        <v>13.2</v>
      </c>
      <c r="D2937">
        <f t="shared" si="360"/>
        <v>5</v>
      </c>
      <c r="E2937" s="1">
        <f t="shared" si="361"/>
        <v>42951</v>
      </c>
      <c r="F2937" s="1">
        <f t="shared" si="362"/>
        <v>42950</v>
      </c>
      <c r="G2937" s="1">
        <f t="shared" si="363"/>
        <v>42949</v>
      </c>
      <c r="H2937" s="1">
        <f t="shared" si="364"/>
        <v>42948</v>
      </c>
      <c r="I2937" s="2">
        <f>IF(SUMIFS($B$2:$B$3564,$A$2:$A$3564,"="&amp;E2937)=0,IF(SUMIFS($B$2:$B$3564,$A$2:$A$3564,"="&amp;F2937)=0,IF(SUMIFS($B$2:$B$3564,$A$2:$A$3564,"="&amp;G2937)=0,SUMIFS($B$2:$B$3564,$A$2:$A$3564,"="&amp;H2937),SUMIFS($B$2:$B$3564,$A$2:$A$3564,"="&amp;G2937)),SUMIFS($B$2:$B$3564,$A$2:$A$3564,"="&amp;F2937)),SUMIFS($B$2:$B$3564,$A$2:$A$3564,"="&amp;E2937))</f>
        <v>14.14</v>
      </c>
      <c r="K2937" s="2">
        <f>SUMIFS($J$2:$J$3564,$A$2:$A$3564,"&gt;"&amp;E2937,$A$2:$A$3564,"&lt;="&amp;A2937)</f>
        <v>0</v>
      </c>
      <c r="L2937" s="2">
        <f t="shared" si="365"/>
        <v>0</v>
      </c>
      <c r="M2937" s="2">
        <f t="shared" si="366"/>
        <v>1</v>
      </c>
      <c r="N2937">
        <f t="shared" si="367"/>
        <v>-6.8790830876101605</v>
      </c>
    </row>
    <row r="2938" spans="1:14" x14ac:dyDescent="0.3">
      <c r="A2938" s="1">
        <v>42961</v>
      </c>
      <c r="B2938">
        <v>13.5</v>
      </c>
      <c r="D2938">
        <f t="shared" si="360"/>
        <v>1</v>
      </c>
      <c r="E2938" s="1">
        <f t="shared" si="361"/>
        <v>42954</v>
      </c>
      <c r="F2938" s="1">
        <f t="shared" si="362"/>
        <v>42953</v>
      </c>
      <c r="G2938" s="1">
        <f t="shared" si="363"/>
        <v>42952</v>
      </c>
      <c r="H2938" s="1">
        <f t="shared" si="364"/>
        <v>42951</v>
      </c>
      <c r="I2938" s="2">
        <f>IF(SUMIFS($B$2:$B$3564,$A$2:$A$3564,"="&amp;E2938)=0,IF(SUMIFS($B$2:$B$3564,$A$2:$A$3564,"="&amp;F2938)=0,IF(SUMIFS($B$2:$B$3564,$A$2:$A$3564,"="&amp;G2938)=0,SUMIFS($B$2:$B$3564,$A$2:$A$3564,"="&amp;H2938),SUMIFS($B$2:$B$3564,$A$2:$A$3564,"="&amp;G2938)),SUMIFS($B$2:$B$3564,$A$2:$A$3564,"="&amp;F2938)),SUMIFS($B$2:$B$3564,$A$2:$A$3564,"="&amp;E2938))</f>
        <v>13.87</v>
      </c>
      <c r="K2938" s="2">
        <f>SUMIFS($J$2:$J$3564,$A$2:$A$3564,"&gt;"&amp;E2938,$A$2:$A$3564,"&lt;="&amp;A2938)</f>
        <v>0</v>
      </c>
      <c r="L2938" s="2">
        <f t="shared" si="365"/>
        <v>0</v>
      </c>
      <c r="M2938" s="2">
        <f t="shared" si="366"/>
        <v>1</v>
      </c>
      <c r="N2938">
        <f t="shared" si="367"/>
        <v>-2.7038548882356399</v>
      </c>
    </row>
    <row r="2939" spans="1:14" x14ac:dyDescent="0.3">
      <c r="A2939" s="1">
        <v>42962</v>
      </c>
      <c r="B2939">
        <v>13.13</v>
      </c>
      <c r="D2939">
        <f t="shared" si="360"/>
        <v>2</v>
      </c>
      <c r="E2939" s="1">
        <f t="shared" si="361"/>
        <v>42955</v>
      </c>
      <c r="F2939" s="1">
        <f t="shared" si="362"/>
        <v>42954</v>
      </c>
      <c r="G2939" s="1">
        <f t="shared" si="363"/>
        <v>42953</v>
      </c>
      <c r="H2939" s="1">
        <f t="shared" si="364"/>
        <v>42952</v>
      </c>
      <c r="I2939" s="2">
        <f>IF(SUMIFS($B$2:$B$3564,$A$2:$A$3564,"="&amp;E2939)=0,IF(SUMIFS($B$2:$B$3564,$A$2:$A$3564,"="&amp;F2939)=0,IF(SUMIFS($B$2:$B$3564,$A$2:$A$3564,"="&amp;G2939)=0,SUMIFS($B$2:$B$3564,$A$2:$A$3564,"="&amp;H2939),SUMIFS($B$2:$B$3564,$A$2:$A$3564,"="&amp;G2939)),SUMIFS($B$2:$B$3564,$A$2:$A$3564,"="&amp;F2939)),SUMIFS($B$2:$B$3564,$A$2:$A$3564,"="&amp;E2939))</f>
        <v>13.78</v>
      </c>
      <c r="K2939" s="2">
        <f>SUMIFS($J$2:$J$3564,$A$2:$A$3564,"&gt;"&amp;E2939,$A$2:$A$3564,"&lt;="&amp;A2939)</f>
        <v>0</v>
      </c>
      <c r="L2939" s="2">
        <f t="shared" si="365"/>
        <v>0</v>
      </c>
      <c r="M2939" s="2">
        <f t="shared" si="366"/>
        <v>1</v>
      </c>
      <c r="N2939">
        <f t="shared" si="367"/>
        <v>-4.8318577270807568</v>
      </c>
    </row>
    <row r="2940" spans="1:14" x14ac:dyDescent="0.3">
      <c r="A2940" s="1">
        <v>42963</v>
      </c>
      <c r="B2940">
        <v>12.94</v>
      </c>
      <c r="D2940">
        <f t="shared" si="360"/>
        <v>3</v>
      </c>
      <c r="E2940" s="1">
        <f t="shared" si="361"/>
        <v>42956</v>
      </c>
      <c r="F2940" s="1">
        <f t="shared" si="362"/>
        <v>42955</v>
      </c>
      <c r="G2940" s="1">
        <f t="shared" si="363"/>
        <v>42954</v>
      </c>
      <c r="H2940" s="1">
        <f t="shared" si="364"/>
        <v>42953</v>
      </c>
      <c r="I2940" s="2">
        <f>IF(SUMIFS($B$2:$B$3564,$A$2:$A$3564,"="&amp;E2940)=0,IF(SUMIFS($B$2:$B$3564,$A$2:$A$3564,"="&amp;F2940)=0,IF(SUMIFS($B$2:$B$3564,$A$2:$A$3564,"="&amp;G2940)=0,SUMIFS($B$2:$B$3564,$A$2:$A$3564,"="&amp;H2940),SUMIFS($B$2:$B$3564,$A$2:$A$3564,"="&amp;G2940)),SUMIFS($B$2:$B$3564,$A$2:$A$3564,"="&amp;F2940)),SUMIFS($B$2:$B$3564,$A$2:$A$3564,"="&amp;E2940))</f>
        <v>13.64</v>
      </c>
      <c r="K2940" s="2">
        <f>SUMIFS($J$2:$J$3564,$A$2:$A$3564,"&gt;"&amp;E2940,$A$2:$A$3564,"&lt;="&amp;A2940)</f>
        <v>0</v>
      </c>
      <c r="L2940" s="2">
        <f t="shared" si="365"/>
        <v>0</v>
      </c>
      <c r="M2940" s="2">
        <f t="shared" si="366"/>
        <v>1</v>
      </c>
      <c r="N2940">
        <f t="shared" si="367"/>
        <v>-5.2683363342561602</v>
      </c>
    </row>
    <row r="2941" spans="1:14" x14ac:dyDescent="0.3">
      <c r="A2941" s="1">
        <v>42964</v>
      </c>
      <c r="B2941">
        <v>13.29</v>
      </c>
      <c r="D2941">
        <f t="shared" si="360"/>
        <v>4</v>
      </c>
      <c r="E2941" s="1">
        <f t="shared" si="361"/>
        <v>42957</v>
      </c>
      <c r="F2941" s="1">
        <f t="shared" si="362"/>
        <v>42956</v>
      </c>
      <c r="G2941" s="1">
        <f t="shared" si="363"/>
        <v>42955</v>
      </c>
      <c r="H2941" s="1">
        <f t="shared" si="364"/>
        <v>42954</v>
      </c>
      <c r="I2941" s="2">
        <f>IF(SUMIFS($B$2:$B$3564,$A$2:$A$3564,"="&amp;E2941)=0,IF(SUMIFS($B$2:$B$3564,$A$2:$A$3564,"="&amp;F2941)=0,IF(SUMIFS($B$2:$B$3564,$A$2:$A$3564,"="&amp;G2941)=0,SUMIFS($B$2:$B$3564,$A$2:$A$3564,"="&amp;H2941),SUMIFS($B$2:$B$3564,$A$2:$A$3564,"="&amp;G2941)),SUMIFS($B$2:$B$3564,$A$2:$A$3564,"="&amp;F2941)),SUMIFS($B$2:$B$3564,$A$2:$A$3564,"="&amp;E2941))</f>
        <v>13.24</v>
      </c>
      <c r="K2941" s="2">
        <f>SUMIFS($J$2:$J$3564,$A$2:$A$3564,"&gt;"&amp;E2941,$A$2:$A$3564,"&lt;="&amp;A2941)</f>
        <v>0</v>
      </c>
      <c r="L2941" s="2">
        <f t="shared" si="365"/>
        <v>0</v>
      </c>
      <c r="M2941" s="2">
        <f t="shared" si="366"/>
        <v>1</v>
      </c>
      <c r="N2941">
        <f t="shared" si="367"/>
        <v>0.37693222162916956</v>
      </c>
    </row>
    <row r="2942" spans="1:14" x14ac:dyDescent="0.3">
      <c r="A2942" s="1">
        <v>42965</v>
      </c>
      <c r="B2942">
        <v>13.41</v>
      </c>
      <c r="D2942">
        <f t="shared" si="360"/>
        <v>5</v>
      </c>
      <c r="E2942" s="1">
        <f t="shared" si="361"/>
        <v>42958</v>
      </c>
      <c r="F2942" s="1">
        <f t="shared" si="362"/>
        <v>42957</v>
      </c>
      <c r="G2942" s="1">
        <f t="shared" si="363"/>
        <v>42956</v>
      </c>
      <c r="H2942" s="1">
        <f t="shared" si="364"/>
        <v>42955</v>
      </c>
      <c r="I2942" s="2">
        <f>IF(SUMIFS($B$2:$B$3564,$A$2:$A$3564,"="&amp;E2942)=0,IF(SUMIFS($B$2:$B$3564,$A$2:$A$3564,"="&amp;F2942)=0,IF(SUMIFS($B$2:$B$3564,$A$2:$A$3564,"="&amp;G2942)=0,SUMIFS($B$2:$B$3564,$A$2:$A$3564,"="&amp;H2942),SUMIFS($B$2:$B$3564,$A$2:$A$3564,"="&amp;G2942)),SUMIFS($B$2:$B$3564,$A$2:$A$3564,"="&amp;F2942)),SUMIFS($B$2:$B$3564,$A$2:$A$3564,"="&amp;E2942))</f>
        <v>13.2</v>
      </c>
      <c r="K2942" s="2">
        <f>SUMIFS($J$2:$J$3564,$A$2:$A$3564,"&gt;"&amp;E2942,$A$2:$A$3564,"&lt;="&amp;A2942)</f>
        <v>0</v>
      </c>
      <c r="L2942" s="2">
        <f t="shared" si="365"/>
        <v>0</v>
      </c>
      <c r="M2942" s="2">
        <f t="shared" si="366"/>
        <v>1</v>
      </c>
      <c r="N2942">
        <f t="shared" si="367"/>
        <v>1.5783867701261951</v>
      </c>
    </row>
    <row r="2943" spans="1:14" x14ac:dyDescent="0.3">
      <c r="A2943" s="1">
        <v>42968</v>
      </c>
      <c r="B2943">
        <v>13.52</v>
      </c>
      <c r="D2943">
        <f t="shared" si="360"/>
        <v>1</v>
      </c>
      <c r="E2943" s="1">
        <f t="shared" si="361"/>
        <v>42961</v>
      </c>
      <c r="F2943" s="1">
        <f t="shared" si="362"/>
        <v>42960</v>
      </c>
      <c r="G2943" s="1">
        <f t="shared" si="363"/>
        <v>42959</v>
      </c>
      <c r="H2943" s="1">
        <f t="shared" si="364"/>
        <v>42958</v>
      </c>
      <c r="I2943" s="2">
        <f>IF(SUMIFS($B$2:$B$3564,$A$2:$A$3564,"="&amp;E2943)=0,IF(SUMIFS($B$2:$B$3564,$A$2:$A$3564,"="&amp;F2943)=0,IF(SUMIFS($B$2:$B$3564,$A$2:$A$3564,"="&amp;G2943)=0,SUMIFS($B$2:$B$3564,$A$2:$A$3564,"="&amp;H2943),SUMIFS($B$2:$B$3564,$A$2:$A$3564,"="&amp;G2943)),SUMIFS($B$2:$B$3564,$A$2:$A$3564,"="&amp;F2943)),SUMIFS($B$2:$B$3564,$A$2:$A$3564,"="&amp;E2943))</f>
        <v>13.5</v>
      </c>
      <c r="K2943" s="2">
        <f>SUMIFS($J$2:$J$3564,$A$2:$A$3564,"&gt;"&amp;E2943,$A$2:$A$3564,"&lt;="&amp;A2943)</f>
        <v>0</v>
      </c>
      <c r="L2943" s="2">
        <f t="shared" si="365"/>
        <v>0</v>
      </c>
      <c r="M2943" s="2">
        <f t="shared" si="366"/>
        <v>1</v>
      </c>
      <c r="N2943">
        <f t="shared" si="367"/>
        <v>0.1480385170434203</v>
      </c>
    </row>
    <row r="2944" spans="1:14" x14ac:dyDescent="0.3">
      <c r="A2944" s="1">
        <v>42969</v>
      </c>
      <c r="B2944">
        <v>13.51</v>
      </c>
      <c r="D2944">
        <f t="shared" si="360"/>
        <v>2</v>
      </c>
      <c r="E2944" s="1">
        <f t="shared" si="361"/>
        <v>42962</v>
      </c>
      <c r="F2944" s="1">
        <f t="shared" si="362"/>
        <v>42961</v>
      </c>
      <c r="G2944" s="1">
        <f t="shared" si="363"/>
        <v>42960</v>
      </c>
      <c r="H2944" s="1">
        <f t="shared" si="364"/>
        <v>42959</v>
      </c>
      <c r="I2944" s="2">
        <f>IF(SUMIFS($B$2:$B$3564,$A$2:$A$3564,"="&amp;E2944)=0,IF(SUMIFS($B$2:$B$3564,$A$2:$A$3564,"="&amp;F2944)=0,IF(SUMIFS($B$2:$B$3564,$A$2:$A$3564,"="&amp;G2944)=0,SUMIFS($B$2:$B$3564,$A$2:$A$3564,"="&amp;H2944),SUMIFS($B$2:$B$3564,$A$2:$A$3564,"="&amp;G2944)),SUMIFS($B$2:$B$3564,$A$2:$A$3564,"="&amp;F2944)),SUMIFS($B$2:$B$3564,$A$2:$A$3564,"="&amp;E2944))</f>
        <v>13.13</v>
      </c>
      <c r="K2944" s="2">
        <f>SUMIFS($J$2:$J$3564,$A$2:$A$3564,"&gt;"&amp;E2944,$A$2:$A$3564,"&lt;="&amp;A2944)</f>
        <v>0</v>
      </c>
      <c r="L2944" s="2">
        <f t="shared" si="365"/>
        <v>0</v>
      </c>
      <c r="M2944" s="2">
        <f t="shared" si="366"/>
        <v>1</v>
      </c>
      <c r="N2944">
        <f t="shared" si="367"/>
        <v>2.8530463657402514</v>
      </c>
    </row>
    <row r="2945" spans="1:14" x14ac:dyDescent="0.3">
      <c r="A2945" s="1">
        <v>42970</v>
      </c>
      <c r="B2945">
        <v>13.67</v>
      </c>
      <c r="D2945">
        <f t="shared" si="360"/>
        <v>3</v>
      </c>
      <c r="E2945" s="1">
        <f t="shared" si="361"/>
        <v>42963</v>
      </c>
      <c r="F2945" s="1">
        <f t="shared" si="362"/>
        <v>42962</v>
      </c>
      <c r="G2945" s="1">
        <f t="shared" si="363"/>
        <v>42961</v>
      </c>
      <c r="H2945" s="1">
        <f t="shared" si="364"/>
        <v>42960</v>
      </c>
      <c r="I2945" s="2">
        <f>IF(SUMIFS($B$2:$B$3564,$A$2:$A$3564,"="&amp;E2945)=0,IF(SUMIFS($B$2:$B$3564,$A$2:$A$3564,"="&amp;F2945)=0,IF(SUMIFS($B$2:$B$3564,$A$2:$A$3564,"="&amp;G2945)=0,SUMIFS($B$2:$B$3564,$A$2:$A$3564,"="&amp;H2945),SUMIFS($B$2:$B$3564,$A$2:$A$3564,"="&amp;G2945)),SUMIFS($B$2:$B$3564,$A$2:$A$3564,"="&amp;F2945)),SUMIFS($B$2:$B$3564,$A$2:$A$3564,"="&amp;E2945))</f>
        <v>12.94</v>
      </c>
      <c r="K2945" s="2">
        <f>SUMIFS($J$2:$J$3564,$A$2:$A$3564,"&gt;"&amp;E2945,$A$2:$A$3564,"&lt;="&amp;A2945)</f>
        <v>0</v>
      </c>
      <c r="L2945" s="2">
        <f t="shared" si="365"/>
        <v>0</v>
      </c>
      <c r="M2945" s="2">
        <f t="shared" si="366"/>
        <v>1</v>
      </c>
      <c r="N2945">
        <f t="shared" si="367"/>
        <v>5.4880361663103656</v>
      </c>
    </row>
    <row r="2946" spans="1:14" x14ac:dyDescent="0.3">
      <c r="A2946" s="1">
        <v>42971</v>
      </c>
      <c r="B2946">
        <v>14.02</v>
      </c>
      <c r="D2946">
        <f t="shared" si="360"/>
        <v>4</v>
      </c>
      <c r="E2946" s="1">
        <f t="shared" si="361"/>
        <v>42964</v>
      </c>
      <c r="F2946" s="1">
        <f t="shared" si="362"/>
        <v>42963</v>
      </c>
      <c r="G2946" s="1">
        <f t="shared" si="363"/>
        <v>42962</v>
      </c>
      <c r="H2946" s="1">
        <f t="shared" si="364"/>
        <v>42961</v>
      </c>
      <c r="I2946" s="2">
        <f>IF(SUMIFS($B$2:$B$3564,$A$2:$A$3564,"="&amp;E2946)=0,IF(SUMIFS($B$2:$B$3564,$A$2:$A$3564,"="&amp;F2946)=0,IF(SUMIFS($B$2:$B$3564,$A$2:$A$3564,"="&amp;G2946)=0,SUMIFS($B$2:$B$3564,$A$2:$A$3564,"="&amp;H2946),SUMIFS($B$2:$B$3564,$A$2:$A$3564,"="&amp;G2946)),SUMIFS($B$2:$B$3564,$A$2:$A$3564,"="&amp;F2946)),SUMIFS($B$2:$B$3564,$A$2:$A$3564,"="&amp;E2946))</f>
        <v>13.29</v>
      </c>
      <c r="K2946" s="2">
        <f>SUMIFS($J$2:$J$3564,$A$2:$A$3564,"&gt;"&amp;E2946,$A$2:$A$3564,"&lt;="&amp;A2946)</f>
        <v>0</v>
      </c>
      <c r="L2946" s="2">
        <f t="shared" si="365"/>
        <v>0</v>
      </c>
      <c r="M2946" s="2">
        <f t="shared" si="366"/>
        <v>1</v>
      </c>
      <c r="N2946">
        <f t="shared" si="367"/>
        <v>5.3473008881290145</v>
      </c>
    </row>
    <row r="2947" spans="1:14" x14ac:dyDescent="0.3">
      <c r="A2947" s="1">
        <v>42972</v>
      </c>
      <c r="B2947">
        <v>14.03</v>
      </c>
      <c r="D2947">
        <f t="shared" ref="D2947:D3010" si="368">WEEKDAY(A2947,2)</f>
        <v>5</v>
      </c>
      <c r="E2947" s="1">
        <f t="shared" si="361"/>
        <v>42965</v>
      </c>
      <c r="F2947" s="1">
        <f t="shared" si="362"/>
        <v>42964</v>
      </c>
      <c r="G2947" s="1">
        <f t="shared" si="363"/>
        <v>42963</v>
      </c>
      <c r="H2947" s="1">
        <f t="shared" si="364"/>
        <v>42962</v>
      </c>
      <c r="I2947" s="2">
        <f>IF(SUMIFS($B$2:$B$3564,$A$2:$A$3564,"="&amp;E2947)=0,IF(SUMIFS($B$2:$B$3564,$A$2:$A$3564,"="&amp;F2947)=0,IF(SUMIFS($B$2:$B$3564,$A$2:$A$3564,"="&amp;G2947)=0,SUMIFS($B$2:$B$3564,$A$2:$A$3564,"="&amp;H2947),SUMIFS($B$2:$B$3564,$A$2:$A$3564,"="&amp;G2947)),SUMIFS($B$2:$B$3564,$A$2:$A$3564,"="&amp;F2947)),SUMIFS($B$2:$B$3564,$A$2:$A$3564,"="&amp;E2947))</f>
        <v>13.41</v>
      </c>
      <c r="K2947" s="2">
        <f>SUMIFS($J$2:$J$3564,$A$2:$A$3564,"&gt;"&amp;E2947,$A$2:$A$3564,"&lt;="&amp;A2947)</f>
        <v>0</v>
      </c>
      <c r="L2947" s="2">
        <f t="shared" si="365"/>
        <v>0</v>
      </c>
      <c r="M2947" s="2">
        <f t="shared" si="366"/>
        <v>1</v>
      </c>
      <c r="N2947">
        <f t="shared" si="367"/>
        <v>4.5197196820782377</v>
      </c>
    </row>
    <row r="2948" spans="1:14" x14ac:dyDescent="0.3">
      <c r="A2948" s="1">
        <v>42975</v>
      </c>
      <c r="B2948">
        <v>14.31</v>
      </c>
      <c r="D2948">
        <f t="shared" si="368"/>
        <v>1</v>
      </c>
      <c r="E2948" s="1">
        <f t="shared" si="361"/>
        <v>42968</v>
      </c>
      <c r="F2948" s="1">
        <f t="shared" si="362"/>
        <v>42967</v>
      </c>
      <c r="G2948" s="1">
        <f t="shared" si="363"/>
        <v>42966</v>
      </c>
      <c r="H2948" s="1">
        <f t="shared" si="364"/>
        <v>42965</v>
      </c>
      <c r="I2948" s="2">
        <f>IF(SUMIFS($B$2:$B$3564,$A$2:$A$3564,"="&amp;E2948)=0,IF(SUMIFS($B$2:$B$3564,$A$2:$A$3564,"="&amp;F2948)=0,IF(SUMIFS($B$2:$B$3564,$A$2:$A$3564,"="&amp;G2948)=0,SUMIFS($B$2:$B$3564,$A$2:$A$3564,"="&amp;H2948),SUMIFS($B$2:$B$3564,$A$2:$A$3564,"="&amp;G2948)),SUMIFS($B$2:$B$3564,$A$2:$A$3564,"="&amp;F2948)),SUMIFS($B$2:$B$3564,$A$2:$A$3564,"="&amp;E2948))</f>
        <v>13.52</v>
      </c>
      <c r="K2948" s="2">
        <f>SUMIFS($J$2:$J$3564,$A$2:$A$3564,"&gt;"&amp;E2948,$A$2:$A$3564,"&lt;="&amp;A2948)</f>
        <v>0</v>
      </c>
      <c r="L2948" s="2">
        <f t="shared" si="365"/>
        <v>0</v>
      </c>
      <c r="M2948" s="2">
        <f t="shared" si="366"/>
        <v>1</v>
      </c>
      <c r="N2948">
        <f t="shared" si="367"/>
        <v>5.6788522953541554</v>
      </c>
    </row>
    <row r="2949" spans="1:14" x14ac:dyDescent="0.3">
      <c r="A2949" s="1">
        <v>42976</v>
      </c>
      <c r="B2949">
        <v>13.82</v>
      </c>
      <c r="D2949">
        <f t="shared" si="368"/>
        <v>2</v>
      </c>
      <c r="E2949" s="1">
        <f t="shared" si="361"/>
        <v>42969</v>
      </c>
      <c r="F2949" s="1">
        <f t="shared" si="362"/>
        <v>42968</v>
      </c>
      <c r="G2949" s="1">
        <f t="shared" si="363"/>
        <v>42967</v>
      </c>
      <c r="H2949" s="1">
        <f t="shared" si="364"/>
        <v>42966</v>
      </c>
      <c r="I2949" s="2">
        <f>IF(SUMIFS($B$2:$B$3564,$A$2:$A$3564,"="&amp;E2949)=0,IF(SUMIFS($B$2:$B$3564,$A$2:$A$3564,"="&amp;F2949)=0,IF(SUMIFS($B$2:$B$3564,$A$2:$A$3564,"="&amp;G2949)=0,SUMIFS($B$2:$B$3564,$A$2:$A$3564,"="&amp;H2949),SUMIFS($B$2:$B$3564,$A$2:$A$3564,"="&amp;G2949)),SUMIFS($B$2:$B$3564,$A$2:$A$3564,"="&amp;F2949)),SUMIFS($B$2:$B$3564,$A$2:$A$3564,"="&amp;E2949))</f>
        <v>13.51</v>
      </c>
      <c r="K2949" s="2">
        <f>SUMIFS($J$2:$J$3564,$A$2:$A$3564,"&gt;"&amp;E2949,$A$2:$A$3564,"&lt;="&amp;A2949)</f>
        <v>0</v>
      </c>
      <c r="L2949" s="2">
        <f t="shared" si="365"/>
        <v>0</v>
      </c>
      <c r="M2949" s="2">
        <f t="shared" si="366"/>
        <v>1</v>
      </c>
      <c r="N2949">
        <f t="shared" si="367"/>
        <v>2.2686666367416333</v>
      </c>
    </row>
    <row r="2950" spans="1:14" x14ac:dyDescent="0.3">
      <c r="A2950" s="1">
        <v>42977</v>
      </c>
      <c r="B2950">
        <v>13.91</v>
      </c>
      <c r="D2950">
        <f t="shared" si="368"/>
        <v>3</v>
      </c>
      <c r="E2950" s="1">
        <f t="shared" si="361"/>
        <v>42970</v>
      </c>
      <c r="F2950" s="1">
        <f t="shared" si="362"/>
        <v>42969</v>
      </c>
      <c r="G2950" s="1">
        <f t="shared" si="363"/>
        <v>42968</v>
      </c>
      <c r="H2950" s="1">
        <f t="shared" si="364"/>
        <v>42967</v>
      </c>
      <c r="I2950" s="2">
        <f>IF(SUMIFS($B$2:$B$3564,$A$2:$A$3564,"="&amp;E2950)=0,IF(SUMIFS($B$2:$B$3564,$A$2:$A$3564,"="&amp;F2950)=0,IF(SUMIFS($B$2:$B$3564,$A$2:$A$3564,"="&amp;G2950)=0,SUMIFS($B$2:$B$3564,$A$2:$A$3564,"="&amp;H2950),SUMIFS($B$2:$B$3564,$A$2:$A$3564,"="&amp;G2950)),SUMIFS($B$2:$B$3564,$A$2:$A$3564,"="&amp;F2950)),SUMIFS($B$2:$B$3564,$A$2:$A$3564,"="&amp;E2950))</f>
        <v>13.67</v>
      </c>
      <c r="K2950" s="2">
        <f>SUMIFS($J$2:$J$3564,$A$2:$A$3564,"&gt;"&amp;E2950,$A$2:$A$3564,"&lt;="&amp;A2950)</f>
        <v>0</v>
      </c>
      <c r="L2950" s="2">
        <f t="shared" si="365"/>
        <v>0</v>
      </c>
      <c r="M2950" s="2">
        <f t="shared" si="366"/>
        <v>1</v>
      </c>
      <c r="N2950">
        <f t="shared" si="367"/>
        <v>1.7404355199493442</v>
      </c>
    </row>
    <row r="2951" spans="1:14" x14ac:dyDescent="0.3">
      <c r="A2951" s="1">
        <v>42978</v>
      </c>
      <c r="B2951">
        <v>14.4</v>
      </c>
      <c r="D2951">
        <f t="shared" si="368"/>
        <v>4</v>
      </c>
      <c r="E2951" s="1">
        <f t="shared" si="361"/>
        <v>42971</v>
      </c>
      <c r="F2951" s="1">
        <f t="shared" si="362"/>
        <v>42970</v>
      </c>
      <c r="G2951" s="1">
        <f t="shared" si="363"/>
        <v>42969</v>
      </c>
      <c r="H2951" s="1">
        <f t="shared" si="364"/>
        <v>42968</v>
      </c>
      <c r="I2951" s="2">
        <f>IF(SUMIFS($B$2:$B$3564,$A$2:$A$3564,"="&amp;E2951)=0,IF(SUMIFS($B$2:$B$3564,$A$2:$A$3564,"="&amp;F2951)=0,IF(SUMIFS($B$2:$B$3564,$A$2:$A$3564,"="&amp;G2951)=0,SUMIFS($B$2:$B$3564,$A$2:$A$3564,"="&amp;H2951),SUMIFS($B$2:$B$3564,$A$2:$A$3564,"="&amp;G2951)),SUMIFS($B$2:$B$3564,$A$2:$A$3564,"="&amp;F2951)),SUMIFS($B$2:$B$3564,$A$2:$A$3564,"="&amp;E2951))</f>
        <v>14.02</v>
      </c>
      <c r="K2951" s="2">
        <f>SUMIFS($J$2:$J$3564,$A$2:$A$3564,"&gt;"&amp;E2951,$A$2:$A$3564,"&lt;="&amp;A2951)</f>
        <v>0</v>
      </c>
      <c r="L2951" s="2">
        <f t="shared" si="365"/>
        <v>0</v>
      </c>
      <c r="M2951" s="2">
        <f t="shared" si="366"/>
        <v>1</v>
      </c>
      <c r="N2951">
        <f t="shared" si="367"/>
        <v>2.6743324975510894</v>
      </c>
    </row>
    <row r="2952" spans="1:14" x14ac:dyDescent="0.3">
      <c r="A2952" s="1">
        <v>42979</v>
      </c>
      <c r="B2952">
        <v>13.75</v>
      </c>
      <c r="D2952">
        <f t="shared" si="368"/>
        <v>5</v>
      </c>
      <c r="E2952" s="1">
        <f t="shared" ref="E2952:E3015" si="369">A2952-7</f>
        <v>42972</v>
      </c>
      <c r="F2952" s="1">
        <f t="shared" si="362"/>
        <v>42971</v>
      </c>
      <c r="G2952" s="1">
        <f t="shared" si="363"/>
        <v>42970</v>
      </c>
      <c r="H2952" s="1">
        <f t="shared" si="364"/>
        <v>42969</v>
      </c>
      <c r="I2952" s="2">
        <f>IF(SUMIFS($B$2:$B$3564,$A$2:$A$3564,"="&amp;E2952)=0,IF(SUMIFS($B$2:$B$3564,$A$2:$A$3564,"="&amp;F2952)=0,IF(SUMIFS($B$2:$B$3564,$A$2:$A$3564,"="&amp;G2952)=0,SUMIFS($B$2:$B$3564,$A$2:$A$3564,"="&amp;H2952),SUMIFS($B$2:$B$3564,$A$2:$A$3564,"="&amp;G2952)),SUMIFS($B$2:$B$3564,$A$2:$A$3564,"="&amp;F2952)),SUMIFS($B$2:$B$3564,$A$2:$A$3564,"="&amp;E2952))</f>
        <v>14.03</v>
      </c>
      <c r="K2952" s="2">
        <f>SUMIFS($J$2:$J$3564,$A$2:$A$3564,"&gt;"&amp;E2952,$A$2:$A$3564,"&lt;="&amp;A2952)</f>
        <v>0</v>
      </c>
      <c r="L2952" s="2">
        <f t="shared" si="365"/>
        <v>0</v>
      </c>
      <c r="M2952" s="2">
        <f t="shared" si="366"/>
        <v>1</v>
      </c>
      <c r="N2952">
        <f t="shared" si="367"/>
        <v>-2.015907000178923</v>
      </c>
    </row>
    <row r="2953" spans="1:14" x14ac:dyDescent="0.3">
      <c r="A2953" s="1">
        <v>42983</v>
      </c>
      <c r="B2953">
        <v>14.03</v>
      </c>
      <c r="D2953">
        <f t="shared" si="368"/>
        <v>2</v>
      </c>
      <c r="E2953" s="1">
        <f t="shared" si="369"/>
        <v>42976</v>
      </c>
      <c r="F2953" s="1">
        <f t="shared" ref="F2953:F3016" si="370">E2953-1</f>
        <v>42975</v>
      </c>
      <c r="G2953" s="1">
        <f t="shared" ref="G2953:G3016" si="371">E2953-2</f>
        <v>42974</v>
      </c>
      <c r="H2953" s="1">
        <f t="shared" ref="H2953:H3016" si="372">E2953-3</f>
        <v>42973</v>
      </c>
      <c r="I2953" s="2">
        <f>IF(SUMIFS($B$2:$B$3564,$A$2:$A$3564,"="&amp;E2953)=0,IF(SUMIFS($B$2:$B$3564,$A$2:$A$3564,"="&amp;F2953)=0,IF(SUMIFS($B$2:$B$3564,$A$2:$A$3564,"="&amp;G2953)=0,SUMIFS($B$2:$B$3564,$A$2:$A$3564,"="&amp;H2953),SUMIFS($B$2:$B$3564,$A$2:$A$3564,"="&amp;G2953)),SUMIFS($B$2:$B$3564,$A$2:$A$3564,"="&amp;F2953)),SUMIFS($B$2:$B$3564,$A$2:$A$3564,"="&amp;E2953))</f>
        <v>13.82</v>
      </c>
      <c r="K2953" s="2">
        <f>SUMIFS($J$2:$J$3564,$A$2:$A$3564,"&gt;"&amp;E2953,$A$2:$A$3564,"&lt;="&amp;A2953)</f>
        <v>0</v>
      </c>
      <c r="L2953" s="2">
        <f t="shared" si="365"/>
        <v>0</v>
      </c>
      <c r="M2953" s="2">
        <f t="shared" si="366"/>
        <v>1</v>
      </c>
      <c r="N2953">
        <f t="shared" si="367"/>
        <v>1.5081075774845754</v>
      </c>
    </row>
    <row r="2954" spans="1:14" x14ac:dyDescent="0.3">
      <c r="A2954" s="1">
        <v>42984</v>
      </c>
      <c r="B2954">
        <v>14.29</v>
      </c>
      <c r="D2954">
        <f t="shared" si="368"/>
        <v>3</v>
      </c>
      <c r="E2954" s="1">
        <f t="shared" si="369"/>
        <v>42977</v>
      </c>
      <c r="F2954" s="1">
        <f t="shared" si="370"/>
        <v>42976</v>
      </c>
      <c r="G2954" s="1">
        <f t="shared" si="371"/>
        <v>42975</v>
      </c>
      <c r="H2954" s="1">
        <f t="shared" si="372"/>
        <v>42974</v>
      </c>
      <c r="I2954" s="2">
        <f>IF(SUMIFS($B$2:$B$3564,$A$2:$A$3564,"="&amp;E2954)=0,IF(SUMIFS($B$2:$B$3564,$A$2:$A$3564,"="&amp;F2954)=0,IF(SUMIFS($B$2:$B$3564,$A$2:$A$3564,"="&amp;G2954)=0,SUMIFS($B$2:$B$3564,$A$2:$A$3564,"="&amp;H2954),SUMIFS($B$2:$B$3564,$A$2:$A$3564,"="&amp;G2954)),SUMIFS($B$2:$B$3564,$A$2:$A$3564,"="&amp;F2954)),SUMIFS($B$2:$B$3564,$A$2:$A$3564,"="&amp;E2954))</f>
        <v>13.91</v>
      </c>
      <c r="K2954" s="2">
        <f>SUMIFS($J$2:$J$3564,$A$2:$A$3564,"&gt;"&amp;E2954,$A$2:$A$3564,"&lt;="&amp;A2954)</f>
        <v>0</v>
      </c>
      <c r="L2954" s="2">
        <f t="shared" ref="L2954:L3017" si="373">IF(K2954&lt;&gt;0,LOOKUP(K2954,C2948:C2954,B2948:B2954),0)</f>
        <v>0</v>
      </c>
      <c r="M2954" s="2">
        <f t="shared" ref="M2954:M3017" si="374">IF(K2954&lt;&gt;0,L2954/K2954,1)</f>
        <v>1</v>
      </c>
      <c r="N2954">
        <f t="shared" ref="N2954:N3017" si="375">LN(B2954*M2954/I2954)*100</f>
        <v>2.6951986006424482</v>
      </c>
    </row>
    <row r="2955" spans="1:14" x14ac:dyDescent="0.3">
      <c r="A2955" s="1">
        <v>42985</v>
      </c>
      <c r="B2955">
        <v>14.03</v>
      </c>
      <c r="D2955">
        <f t="shared" si="368"/>
        <v>4</v>
      </c>
      <c r="E2955" s="1">
        <f t="shared" si="369"/>
        <v>42978</v>
      </c>
      <c r="F2955" s="1">
        <f t="shared" si="370"/>
        <v>42977</v>
      </c>
      <c r="G2955" s="1">
        <f t="shared" si="371"/>
        <v>42976</v>
      </c>
      <c r="H2955" s="1">
        <f t="shared" si="372"/>
        <v>42975</v>
      </c>
      <c r="I2955" s="2">
        <f>IF(SUMIFS($B$2:$B$3564,$A$2:$A$3564,"="&amp;E2955)=0,IF(SUMIFS($B$2:$B$3564,$A$2:$A$3564,"="&amp;F2955)=0,IF(SUMIFS($B$2:$B$3564,$A$2:$A$3564,"="&amp;G2955)=0,SUMIFS($B$2:$B$3564,$A$2:$A$3564,"="&amp;H2955),SUMIFS($B$2:$B$3564,$A$2:$A$3564,"="&amp;G2955)),SUMIFS($B$2:$B$3564,$A$2:$A$3564,"="&amp;F2955)),SUMIFS($B$2:$B$3564,$A$2:$A$3564,"="&amp;E2955))</f>
        <v>14.4</v>
      </c>
      <c r="K2955" s="2">
        <f>SUMIFS($J$2:$J$3564,$A$2:$A$3564,"&gt;"&amp;E2955,$A$2:$A$3564,"&lt;="&amp;A2955)</f>
        <v>0</v>
      </c>
      <c r="L2955" s="2">
        <f t="shared" si="373"/>
        <v>0</v>
      </c>
      <c r="M2955" s="2">
        <f t="shared" si="374"/>
        <v>1</v>
      </c>
      <c r="N2955">
        <f t="shared" si="375"/>
        <v>-2.6030312467585381</v>
      </c>
    </row>
    <row r="2956" spans="1:14" x14ac:dyDescent="0.3">
      <c r="A2956" s="1">
        <v>42986</v>
      </c>
      <c r="B2956">
        <v>14.09</v>
      </c>
      <c r="C2956">
        <v>14.64</v>
      </c>
      <c r="D2956">
        <f t="shared" si="368"/>
        <v>5</v>
      </c>
      <c r="E2956" s="1">
        <f t="shared" si="369"/>
        <v>42979</v>
      </c>
      <c r="F2956" s="1">
        <f t="shared" si="370"/>
        <v>42978</v>
      </c>
      <c r="G2956" s="1">
        <f t="shared" si="371"/>
        <v>42977</v>
      </c>
      <c r="H2956" s="1">
        <f t="shared" si="372"/>
        <v>42976</v>
      </c>
      <c r="I2956" s="2">
        <f>IF(SUMIFS($B$2:$B$3564,$A$2:$A$3564,"="&amp;E2956)=0,IF(SUMIFS($B$2:$B$3564,$A$2:$A$3564,"="&amp;F2956)=0,IF(SUMIFS($B$2:$B$3564,$A$2:$A$3564,"="&amp;G2956)=0,SUMIFS($B$2:$B$3564,$A$2:$A$3564,"="&amp;H2956),SUMIFS($B$2:$B$3564,$A$2:$A$3564,"="&amp;G2956)),SUMIFS($B$2:$B$3564,$A$2:$A$3564,"="&amp;F2956)),SUMIFS($B$2:$B$3564,$A$2:$A$3564,"="&amp;E2956))</f>
        <v>13.75</v>
      </c>
      <c r="K2956" s="2">
        <f>SUMIFS($J$2:$J$3564,$A$2:$A$3564,"&gt;"&amp;E2956,$A$2:$A$3564,"&lt;="&amp;A2956)</f>
        <v>0</v>
      </c>
      <c r="L2956" s="2">
        <f t="shared" si="373"/>
        <v>0</v>
      </c>
      <c r="M2956" s="2">
        <f t="shared" si="374"/>
        <v>1</v>
      </c>
      <c r="N2956">
        <f t="shared" si="375"/>
        <v>2.4426501798008529</v>
      </c>
    </row>
    <row r="2957" spans="1:14" x14ac:dyDescent="0.3">
      <c r="A2957" s="1">
        <v>42989</v>
      </c>
      <c r="B2957">
        <v>14.84</v>
      </c>
      <c r="D2957">
        <f t="shared" si="368"/>
        <v>1</v>
      </c>
      <c r="E2957" s="1">
        <f t="shared" si="369"/>
        <v>42982</v>
      </c>
      <c r="F2957" s="1">
        <f t="shared" si="370"/>
        <v>42981</v>
      </c>
      <c r="G2957" s="1">
        <f t="shared" si="371"/>
        <v>42980</v>
      </c>
      <c r="H2957" s="1">
        <f t="shared" si="372"/>
        <v>42979</v>
      </c>
      <c r="I2957" s="2">
        <f>IF(SUMIFS($B$2:$B$3564,$A$2:$A$3564,"="&amp;E2957)=0,IF(SUMIFS($B$2:$B$3564,$A$2:$A$3564,"="&amp;F2957)=0,IF(SUMIFS($B$2:$B$3564,$A$2:$A$3564,"="&amp;G2957)=0,SUMIFS($B$2:$B$3564,$A$2:$A$3564,"="&amp;H2957),SUMIFS($B$2:$B$3564,$A$2:$A$3564,"="&amp;G2957)),SUMIFS($B$2:$B$3564,$A$2:$A$3564,"="&amp;F2957)),SUMIFS($B$2:$B$3564,$A$2:$A$3564,"="&amp;E2957))</f>
        <v>13.75</v>
      </c>
      <c r="J2957">
        <v>14.64</v>
      </c>
      <c r="K2957" s="2">
        <f>SUMIFS($J$2:$J$3564,$A$2:$A$3564,"&gt;"&amp;E2957,$A$2:$A$3564,"&lt;="&amp;A2957)</f>
        <v>14.64</v>
      </c>
      <c r="L2957" s="2">
        <f t="shared" si="373"/>
        <v>14.09</v>
      </c>
      <c r="M2957" s="2">
        <f t="shared" si="374"/>
        <v>0.96243169398907102</v>
      </c>
      <c r="N2957">
        <f t="shared" si="375"/>
        <v>3.7995231004077445</v>
      </c>
    </row>
    <row r="2958" spans="1:14" x14ac:dyDescent="0.3">
      <c r="A2958" s="1">
        <v>42990</v>
      </c>
      <c r="B2958">
        <v>14.54</v>
      </c>
      <c r="D2958">
        <f t="shared" si="368"/>
        <v>2</v>
      </c>
      <c r="E2958" s="1">
        <f t="shared" si="369"/>
        <v>42983</v>
      </c>
      <c r="F2958" s="1">
        <f t="shared" si="370"/>
        <v>42982</v>
      </c>
      <c r="G2958" s="1">
        <f t="shared" si="371"/>
        <v>42981</v>
      </c>
      <c r="H2958" s="1">
        <f t="shared" si="372"/>
        <v>42980</v>
      </c>
      <c r="I2958" s="2">
        <f>IF(SUMIFS($B$2:$B$3564,$A$2:$A$3564,"="&amp;E2958)=0,IF(SUMIFS($B$2:$B$3564,$A$2:$A$3564,"="&amp;F2958)=0,IF(SUMIFS($B$2:$B$3564,$A$2:$A$3564,"="&amp;G2958)=0,SUMIFS($B$2:$B$3564,$A$2:$A$3564,"="&amp;H2958),SUMIFS($B$2:$B$3564,$A$2:$A$3564,"="&amp;G2958)),SUMIFS($B$2:$B$3564,$A$2:$A$3564,"="&amp;F2958)),SUMIFS($B$2:$B$3564,$A$2:$A$3564,"="&amp;E2958))</f>
        <v>14.03</v>
      </c>
      <c r="K2958" s="2">
        <f>SUMIFS($J$2:$J$3564,$A$2:$A$3564,"&gt;"&amp;E2958,$A$2:$A$3564,"&lt;="&amp;A2958)</f>
        <v>14.64</v>
      </c>
      <c r="L2958" s="2">
        <f t="shared" si="373"/>
        <v>14.09</v>
      </c>
      <c r="M2958" s="2">
        <f t="shared" si="374"/>
        <v>0.96243169398907102</v>
      </c>
      <c r="N2958">
        <f t="shared" si="375"/>
        <v>-0.25866046315729418</v>
      </c>
    </row>
    <row r="2959" spans="1:14" x14ac:dyDescent="0.3">
      <c r="A2959" s="1">
        <v>42991</v>
      </c>
      <c r="B2959">
        <v>14.8</v>
      </c>
      <c r="D2959">
        <f t="shared" si="368"/>
        <v>3</v>
      </c>
      <c r="E2959" s="1">
        <f t="shared" si="369"/>
        <v>42984</v>
      </c>
      <c r="F2959" s="1">
        <f t="shared" si="370"/>
        <v>42983</v>
      </c>
      <c r="G2959" s="1">
        <f t="shared" si="371"/>
        <v>42982</v>
      </c>
      <c r="H2959" s="1">
        <f t="shared" si="372"/>
        <v>42981</v>
      </c>
      <c r="I2959" s="2">
        <f>IF(SUMIFS($B$2:$B$3564,$A$2:$A$3564,"="&amp;E2959)=0,IF(SUMIFS($B$2:$B$3564,$A$2:$A$3564,"="&amp;F2959)=0,IF(SUMIFS($B$2:$B$3564,$A$2:$A$3564,"="&amp;G2959)=0,SUMIFS($B$2:$B$3564,$A$2:$A$3564,"="&amp;H2959),SUMIFS($B$2:$B$3564,$A$2:$A$3564,"="&amp;G2959)),SUMIFS($B$2:$B$3564,$A$2:$A$3564,"="&amp;F2959)),SUMIFS($B$2:$B$3564,$A$2:$A$3564,"="&amp;E2959))</f>
        <v>14.29</v>
      </c>
      <c r="K2959" s="2">
        <f>SUMIFS($J$2:$J$3564,$A$2:$A$3564,"&gt;"&amp;E2959,$A$2:$A$3564,"&lt;="&amp;A2959)</f>
        <v>14.64</v>
      </c>
      <c r="L2959" s="2">
        <f t="shared" si="373"/>
        <v>14.09</v>
      </c>
      <c r="M2959" s="2">
        <f t="shared" si="374"/>
        <v>0.96243169398907102</v>
      </c>
      <c r="N2959">
        <f t="shared" si="375"/>
        <v>-0.32249937942832496</v>
      </c>
    </row>
    <row r="2960" spans="1:14" x14ac:dyDescent="0.3">
      <c r="A2960" s="1">
        <v>42992</v>
      </c>
      <c r="B2960">
        <v>14.85</v>
      </c>
      <c r="D2960">
        <f t="shared" si="368"/>
        <v>4</v>
      </c>
      <c r="E2960" s="1">
        <f t="shared" si="369"/>
        <v>42985</v>
      </c>
      <c r="F2960" s="1">
        <f t="shared" si="370"/>
        <v>42984</v>
      </c>
      <c r="G2960" s="1">
        <f t="shared" si="371"/>
        <v>42983</v>
      </c>
      <c r="H2960" s="1">
        <f t="shared" si="372"/>
        <v>42982</v>
      </c>
      <c r="I2960" s="2">
        <f>IF(SUMIFS($B$2:$B$3564,$A$2:$A$3564,"="&amp;E2960)=0,IF(SUMIFS($B$2:$B$3564,$A$2:$A$3564,"="&amp;F2960)=0,IF(SUMIFS($B$2:$B$3564,$A$2:$A$3564,"="&amp;G2960)=0,SUMIFS($B$2:$B$3564,$A$2:$A$3564,"="&amp;H2960),SUMIFS($B$2:$B$3564,$A$2:$A$3564,"="&amp;G2960)),SUMIFS($B$2:$B$3564,$A$2:$A$3564,"="&amp;F2960)),SUMIFS($B$2:$B$3564,$A$2:$A$3564,"="&amp;E2960))</f>
        <v>14.03</v>
      </c>
      <c r="K2960" s="2">
        <f>SUMIFS($J$2:$J$3564,$A$2:$A$3564,"&gt;"&amp;E2960,$A$2:$A$3564,"&lt;="&amp;A2960)</f>
        <v>14.64</v>
      </c>
      <c r="L2960" s="2">
        <f t="shared" si="373"/>
        <v>14.09</v>
      </c>
      <c r="M2960" s="2">
        <f t="shared" si="374"/>
        <v>0.96243169398907102</v>
      </c>
      <c r="N2960">
        <f t="shared" si="375"/>
        <v>1.8509788511762517</v>
      </c>
    </row>
    <row r="2961" spans="1:14" x14ac:dyDescent="0.3">
      <c r="A2961" s="1">
        <v>42993</v>
      </c>
      <c r="B2961">
        <v>15.17</v>
      </c>
      <c r="D2961">
        <f t="shared" si="368"/>
        <v>5</v>
      </c>
      <c r="E2961" s="1">
        <f t="shared" si="369"/>
        <v>42986</v>
      </c>
      <c r="F2961" s="1">
        <f t="shared" si="370"/>
        <v>42985</v>
      </c>
      <c r="G2961" s="1">
        <f t="shared" si="371"/>
        <v>42984</v>
      </c>
      <c r="H2961" s="1">
        <f t="shared" si="372"/>
        <v>42983</v>
      </c>
      <c r="I2961" s="2">
        <f>IF(SUMIFS($B$2:$B$3564,$A$2:$A$3564,"="&amp;E2961)=0,IF(SUMIFS($B$2:$B$3564,$A$2:$A$3564,"="&amp;F2961)=0,IF(SUMIFS($B$2:$B$3564,$A$2:$A$3564,"="&amp;G2961)=0,SUMIFS($B$2:$B$3564,$A$2:$A$3564,"="&amp;H2961),SUMIFS($B$2:$B$3564,$A$2:$A$3564,"="&amp;G2961)),SUMIFS($B$2:$B$3564,$A$2:$A$3564,"="&amp;F2961)),SUMIFS($B$2:$B$3564,$A$2:$A$3564,"="&amp;E2961))</f>
        <v>14.09</v>
      </c>
      <c r="K2961" s="2">
        <f>SUMIFS($J$2:$J$3564,$A$2:$A$3564,"&gt;"&amp;E2961,$A$2:$A$3564,"&lt;="&amp;A2961)</f>
        <v>14.64</v>
      </c>
      <c r="L2961" s="2">
        <f t="shared" si="373"/>
        <v>14.09</v>
      </c>
      <c r="M2961" s="2">
        <f t="shared" si="374"/>
        <v>0.96243169398907102</v>
      </c>
      <c r="N2961">
        <f t="shared" si="375"/>
        <v>3.5562284827275441</v>
      </c>
    </row>
    <row r="2962" spans="1:14" x14ac:dyDescent="0.3">
      <c r="A2962" s="1">
        <v>42996</v>
      </c>
      <c r="B2962">
        <v>14.92</v>
      </c>
      <c r="D2962">
        <f t="shared" si="368"/>
        <v>1</v>
      </c>
      <c r="E2962" s="1">
        <f t="shared" si="369"/>
        <v>42989</v>
      </c>
      <c r="F2962" s="1">
        <f t="shared" si="370"/>
        <v>42988</v>
      </c>
      <c r="G2962" s="1">
        <f t="shared" si="371"/>
        <v>42987</v>
      </c>
      <c r="H2962" s="1">
        <f t="shared" si="372"/>
        <v>42986</v>
      </c>
      <c r="I2962" s="2">
        <f>IF(SUMIFS($B$2:$B$3564,$A$2:$A$3564,"="&amp;E2962)=0,IF(SUMIFS($B$2:$B$3564,$A$2:$A$3564,"="&amp;F2962)=0,IF(SUMIFS($B$2:$B$3564,$A$2:$A$3564,"="&amp;G2962)=0,SUMIFS($B$2:$B$3564,$A$2:$A$3564,"="&amp;H2962),SUMIFS($B$2:$B$3564,$A$2:$A$3564,"="&amp;G2962)),SUMIFS($B$2:$B$3564,$A$2:$A$3564,"="&amp;F2962)),SUMIFS($B$2:$B$3564,$A$2:$A$3564,"="&amp;E2962))</f>
        <v>14.84</v>
      </c>
      <c r="K2962" s="2">
        <f>SUMIFS($J$2:$J$3564,$A$2:$A$3564,"&gt;"&amp;E2962,$A$2:$A$3564,"&lt;="&amp;A2962)</f>
        <v>0</v>
      </c>
      <c r="L2962" s="2">
        <f t="shared" si="373"/>
        <v>0</v>
      </c>
      <c r="M2962" s="2">
        <f t="shared" si="374"/>
        <v>1</v>
      </c>
      <c r="N2962">
        <f t="shared" si="375"/>
        <v>0.53763570363804958</v>
      </c>
    </row>
    <row r="2963" spans="1:14" x14ac:dyDescent="0.3">
      <c r="A2963" s="1">
        <v>42997</v>
      </c>
      <c r="B2963">
        <v>14.37</v>
      </c>
      <c r="D2963">
        <f t="shared" si="368"/>
        <v>2</v>
      </c>
      <c r="E2963" s="1">
        <f t="shared" si="369"/>
        <v>42990</v>
      </c>
      <c r="F2963" s="1">
        <f t="shared" si="370"/>
        <v>42989</v>
      </c>
      <c r="G2963" s="1">
        <f t="shared" si="371"/>
        <v>42988</v>
      </c>
      <c r="H2963" s="1">
        <f t="shared" si="372"/>
        <v>42987</v>
      </c>
      <c r="I2963" s="2">
        <f>IF(SUMIFS($B$2:$B$3564,$A$2:$A$3564,"="&amp;E2963)=0,IF(SUMIFS($B$2:$B$3564,$A$2:$A$3564,"="&amp;F2963)=0,IF(SUMIFS($B$2:$B$3564,$A$2:$A$3564,"="&amp;G2963)=0,SUMIFS($B$2:$B$3564,$A$2:$A$3564,"="&amp;H2963),SUMIFS($B$2:$B$3564,$A$2:$A$3564,"="&amp;G2963)),SUMIFS($B$2:$B$3564,$A$2:$A$3564,"="&amp;F2963)),SUMIFS($B$2:$B$3564,$A$2:$A$3564,"="&amp;E2963))</f>
        <v>14.54</v>
      </c>
      <c r="K2963" s="2">
        <f>SUMIFS($J$2:$J$3564,$A$2:$A$3564,"&gt;"&amp;E2963,$A$2:$A$3564,"&lt;="&amp;A2963)</f>
        <v>0</v>
      </c>
      <c r="L2963" s="2">
        <f t="shared" si="373"/>
        <v>0</v>
      </c>
      <c r="M2963" s="2">
        <f t="shared" si="374"/>
        <v>1</v>
      </c>
      <c r="N2963">
        <f t="shared" si="375"/>
        <v>-1.1760772014439738</v>
      </c>
    </row>
    <row r="2964" spans="1:14" x14ac:dyDescent="0.3">
      <c r="A2964" s="1">
        <v>42998</v>
      </c>
      <c r="B2964">
        <v>14.7</v>
      </c>
      <c r="D2964">
        <f t="shared" si="368"/>
        <v>3</v>
      </c>
      <c r="E2964" s="1">
        <f t="shared" si="369"/>
        <v>42991</v>
      </c>
      <c r="F2964" s="1">
        <f t="shared" si="370"/>
        <v>42990</v>
      </c>
      <c r="G2964" s="1">
        <f t="shared" si="371"/>
        <v>42989</v>
      </c>
      <c r="H2964" s="1">
        <f t="shared" si="372"/>
        <v>42988</v>
      </c>
      <c r="I2964" s="2">
        <f>IF(SUMIFS($B$2:$B$3564,$A$2:$A$3564,"="&amp;E2964)=0,IF(SUMIFS($B$2:$B$3564,$A$2:$A$3564,"="&amp;F2964)=0,IF(SUMIFS($B$2:$B$3564,$A$2:$A$3564,"="&amp;G2964)=0,SUMIFS($B$2:$B$3564,$A$2:$A$3564,"="&amp;H2964),SUMIFS($B$2:$B$3564,$A$2:$A$3564,"="&amp;G2964)),SUMIFS($B$2:$B$3564,$A$2:$A$3564,"="&amp;F2964)),SUMIFS($B$2:$B$3564,$A$2:$A$3564,"="&amp;E2964))</f>
        <v>14.8</v>
      </c>
      <c r="K2964" s="2">
        <f>SUMIFS($J$2:$J$3564,$A$2:$A$3564,"&gt;"&amp;E2964,$A$2:$A$3564,"&lt;="&amp;A2964)</f>
        <v>0</v>
      </c>
      <c r="L2964" s="2">
        <f t="shared" si="373"/>
        <v>0</v>
      </c>
      <c r="M2964" s="2">
        <f t="shared" si="374"/>
        <v>1</v>
      </c>
      <c r="N2964">
        <f t="shared" si="375"/>
        <v>-0.67796869853788033</v>
      </c>
    </row>
    <row r="2965" spans="1:14" x14ac:dyDescent="0.3">
      <c r="A2965" s="1">
        <v>42999</v>
      </c>
      <c r="B2965">
        <v>14.73</v>
      </c>
      <c r="D2965">
        <f t="shared" si="368"/>
        <v>4</v>
      </c>
      <c r="E2965" s="1">
        <f t="shared" si="369"/>
        <v>42992</v>
      </c>
      <c r="F2965" s="1">
        <f t="shared" si="370"/>
        <v>42991</v>
      </c>
      <c r="G2965" s="1">
        <f t="shared" si="371"/>
        <v>42990</v>
      </c>
      <c r="H2965" s="1">
        <f t="shared" si="372"/>
        <v>42989</v>
      </c>
      <c r="I2965" s="2">
        <f>IF(SUMIFS($B$2:$B$3564,$A$2:$A$3564,"="&amp;E2965)=0,IF(SUMIFS($B$2:$B$3564,$A$2:$A$3564,"="&amp;F2965)=0,IF(SUMIFS($B$2:$B$3564,$A$2:$A$3564,"="&amp;G2965)=0,SUMIFS($B$2:$B$3564,$A$2:$A$3564,"="&amp;H2965),SUMIFS($B$2:$B$3564,$A$2:$A$3564,"="&amp;G2965)),SUMIFS($B$2:$B$3564,$A$2:$A$3564,"="&amp;F2965)),SUMIFS($B$2:$B$3564,$A$2:$A$3564,"="&amp;E2965))</f>
        <v>14.85</v>
      </c>
      <c r="K2965" s="2">
        <f>SUMIFS($J$2:$J$3564,$A$2:$A$3564,"&gt;"&amp;E2965,$A$2:$A$3564,"&lt;="&amp;A2965)</f>
        <v>0</v>
      </c>
      <c r="L2965" s="2">
        <f t="shared" si="373"/>
        <v>0</v>
      </c>
      <c r="M2965" s="2">
        <f t="shared" si="374"/>
        <v>1</v>
      </c>
      <c r="N2965">
        <f t="shared" si="375"/>
        <v>-0.81136347741696635</v>
      </c>
    </row>
    <row r="2966" spans="1:14" x14ac:dyDescent="0.3">
      <c r="A2966" s="1">
        <v>43000</v>
      </c>
      <c r="B2966">
        <v>14.64</v>
      </c>
      <c r="D2966">
        <f t="shared" si="368"/>
        <v>5</v>
      </c>
      <c r="E2966" s="1">
        <f t="shared" si="369"/>
        <v>42993</v>
      </c>
      <c r="F2966" s="1">
        <f t="shared" si="370"/>
        <v>42992</v>
      </c>
      <c r="G2966" s="1">
        <f t="shared" si="371"/>
        <v>42991</v>
      </c>
      <c r="H2966" s="1">
        <f t="shared" si="372"/>
        <v>42990</v>
      </c>
      <c r="I2966" s="2">
        <f>IF(SUMIFS($B$2:$B$3564,$A$2:$A$3564,"="&amp;E2966)=0,IF(SUMIFS($B$2:$B$3564,$A$2:$A$3564,"="&amp;F2966)=0,IF(SUMIFS($B$2:$B$3564,$A$2:$A$3564,"="&amp;G2966)=0,SUMIFS($B$2:$B$3564,$A$2:$A$3564,"="&amp;H2966),SUMIFS($B$2:$B$3564,$A$2:$A$3564,"="&amp;G2966)),SUMIFS($B$2:$B$3564,$A$2:$A$3564,"="&amp;F2966)),SUMIFS($B$2:$B$3564,$A$2:$A$3564,"="&amp;E2966))</f>
        <v>15.17</v>
      </c>
      <c r="K2966" s="2">
        <f>SUMIFS($J$2:$J$3564,$A$2:$A$3564,"&gt;"&amp;E2966,$A$2:$A$3564,"&lt;="&amp;A2966)</f>
        <v>0</v>
      </c>
      <c r="L2966" s="2">
        <f t="shared" si="373"/>
        <v>0</v>
      </c>
      <c r="M2966" s="2">
        <f t="shared" si="374"/>
        <v>1</v>
      </c>
      <c r="N2966">
        <f t="shared" si="375"/>
        <v>-3.5562284827275317</v>
      </c>
    </row>
    <row r="2967" spans="1:14" x14ac:dyDescent="0.3">
      <c r="A2967" s="1">
        <v>43003</v>
      </c>
      <c r="B2967">
        <v>14.35</v>
      </c>
      <c r="D2967">
        <f t="shared" si="368"/>
        <v>1</v>
      </c>
      <c r="E2967" s="1">
        <f t="shared" si="369"/>
        <v>42996</v>
      </c>
      <c r="F2967" s="1">
        <f t="shared" si="370"/>
        <v>42995</v>
      </c>
      <c r="G2967" s="1">
        <f t="shared" si="371"/>
        <v>42994</v>
      </c>
      <c r="H2967" s="1">
        <f t="shared" si="372"/>
        <v>42993</v>
      </c>
      <c r="I2967" s="2">
        <f>IF(SUMIFS($B$2:$B$3564,$A$2:$A$3564,"="&amp;E2967)=0,IF(SUMIFS($B$2:$B$3564,$A$2:$A$3564,"="&amp;F2967)=0,IF(SUMIFS($B$2:$B$3564,$A$2:$A$3564,"="&amp;G2967)=0,SUMIFS($B$2:$B$3564,$A$2:$A$3564,"="&amp;H2967),SUMIFS($B$2:$B$3564,$A$2:$A$3564,"="&amp;G2967)),SUMIFS($B$2:$B$3564,$A$2:$A$3564,"="&amp;F2967)),SUMIFS($B$2:$B$3564,$A$2:$A$3564,"="&amp;E2967))</f>
        <v>14.92</v>
      </c>
      <c r="K2967" s="2">
        <f>SUMIFS($J$2:$J$3564,$A$2:$A$3564,"&gt;"&amp;E2967,$A$2:$A$3564,"&lt;="&amp;A2967)</f>
        <v>0</v>
      </c>
      <c r="L2967" s="2">
        <f t="shared" si="373"/>
        <v>0</v>
      </c>
      <c r="M2967" s="2">
        <f t="shared" si="374"/>
        <v>1</v>
      </c>
      <c r="N2967">
        <f t="shared" si="375"/>
        <v>-3.8952652569984645</v>
      </c>
    </row>
    <row r="2968" spans="1:14" x14ac:dyDescent="0.3">
      <c r="A2968" s="1">
        <v>43004</v>
      </c>
      <c r="B2968">
        <v>13.91</v>
      </c>
      <c r="D2968">
        <f t="shared" si="368"/>
        <v>2</v>
      </c>
      <c r="E2968" s="1">
        <f t="shared" si="369"/>
        <v>42997</v>
      </c>
      <c r="F2968" s="1">
        <f t="shared" si="370"/>
        <v>42996</v>
      </c>
      <c r="G2968" s="1">
        <f t="shared" si="371"/>
        <v>42995</v>
      </c>
      <c r="H2968" s="1">
        <f t="shared" si="372"/>
        <v>42994</v>
      </c>
      <c r="I2968" s="2">
        <f>IF(SUMIFS($B$2:$B$3564,$A$2:$A$3564,"="&amp;E2968)=0,IF(SUMIFS($B$2:$B$3564,$A$2:$A$3564,"="&amp;F2968)=0,IF(SUMIFS($B$2:$B$3564,$A$2:$A$3564,"="&amp;G2968)=0,SUMIFS($B$2:$B$3564,$A$2:$A$3564,"="&amp;H2968),SUMIFS($B$2:$B$3564,$A$2:$A$3564,"="&amp;G2968)),SUMIFS($B$2:$B$3564,$A$2:$A$3564,"="&amp;F2968)),SUMIFS($B$2:$B$3564,$A$2:$A$3564,"="&amp;E2968))</f>
        <v>14.37</v>
      </c>
      <c r="K2968" s="2">
        <f>SUMIFS($J$2:$J$3564,$A$2:$A$3564,"&gt;"&amp;E2968,$A$2:$A$3564,"&lt;="&amp;A2968)</f>
        <v>0</v>
      </c>
      <c r="L2968" s="2">
        <f t="shared" si="373"/>
        <v>0</v>
      </c>
      <c r="M2968" s="2">
        <f t="shared" si="374"/>
        <v>1</v>
      </c>
      <c r="N2968">
        <f t="shared" si="375"/>
        <v>-3.2534694155581945</v>
      </c>
    </row>
    <row r="2969" spans="1:14" x14ac:dyDescent="0.3">
      <c r="A2969" s="1">
        <v>43005</v>
      </c>
      <c r="B2969">
        <v>13.83</v>
      </c>
      <c r="D2969">
        <f t="shared" si="368"/>
        <v>3</v>
      </c>
      <c r="E2969" s="1">
        <f t="shared" si="369"/>
        <v>42998</v>
      </c>
      <c r="F2969" s="1">
        <f t="shared" si="370"/>
        <v>42997</v>
      </c>
      <c r="G2969" s="1">
        <f t="shared" si="371"/>
        <v>42996</v>
      </c>
      <c r="H2969" s="1">
        <f t="shared" si="372"/>
        <v>42995</v>
      </c>
      <c r="I2969" s="2">
        <f>IF(SUMIFS($B$2:$B$3564,$A$2:$A$3564,"="&amp;E2969)=0,IF(SUMIFS($B$2:$B$3564,$A$2:$A$3564,"="&amp;F2969)=0,IF(SUMIFS($B$2:$B$3564,$A$2:$A$3564,"="&amp;G2969)=0,SUMIFS($B$2:$B$3564,$A$2:$A$3564,"="&amp;H2969),SUMIFS($B$2:$B$3564,$A$2:$A$3564,"="&amp;G2969)),SUMIFS($B$2:$B$3564,$A$2:$A$3564,"="&amp;F2969)),SUMIFS($B$2:$B$3564,$A$2:$A$3564,"="&amp;E2969))</f>
        <v>14.7</v>
      </c>
      <c r="K2969" s="2">
        <f>SUMIFS($J$2:$J$3564,$A$2:$A$3564,"&gt;"&amp;E2969,$A$2:$A$3564,"&lt;="&amp;A2969)</f>
        <v>0</v>
      </c>
      <c r="L2969" s="2">
        <f t="shared" si="373"/>
        <v>0</v>
      </c>
      <c r="M2969" s="2">
        <f t="shared" si="374"/>
        <v>1</v>
      </c>
      <c r="N2969">
        <f t="shared" si="375"/>
        <v>-6.1007348108023702</v>
      </c>
    </row>
    <row r="2970" spans="1:14" x14ac:dyDescent="0.3">
      <c r="A2970" s="1">
        <v>43006</v>
      </c>
      <c r="B2970">
        <v>13.95</v>
      </c>
      <c r="D2970">
        <f t="shared" si="368"/>
        <v>4</v>
      </c>
      <c r="E2970" s="1">
        <f t="shared" si="369"/>
        <v>42999</v>
      </c>
      <c r="F2970" s="1">
        <f t="shared" si="370"/>
        <v>42998</v>
      </c>
      <c r="G2970" s="1">
        <f t="shared" si="371"/>
        <v>42997</v>
      </c>
      <c r="H2970" s="1">
        <f t="shared" si="372"/>
        <v>42996</v>
      </c>
      <c r="I2970" s="2">
        <f>IF(SUMIFS($B$2:$B$3564,$A$2:$A$3564,"="&amp;E2970)=0,IF(SUMIFS($B$2:$B$3564,$A$2:$A$3564,"="&amp;F2970)=0,IF(SUMIFS($B$2:$B$3564,$A$2:$A$3564,"="&amp;G2970)=0,SUMIFS($B$2:$B$3564,$A$2:$A$3564,"="&amp;H2970),SUMIFS($B$2:$B$3564,$A$2:$A$3564,"="&amp;G2970)),SUMIFS($B$2:$B$3564,$A$2:$A$3564,"="&amp;F2970)),SUMIFS($B$2:$B$3564,$A$2:$A$3564,"="&amp;E2970))</f>
        <v>14.73</v>
      </c>
      <c r="K2970" s="2">
        <f>SUMIFS($J$2:$J$3564,$A$2:$A$3564,"&gt;"&amp;E2970,$A$2:$A$3564,"&lt;="&amp;A2970)</f>
        <v>0</v>
      </c>
      <c r="L2970" s="2">
        <f t="shared" si="373"/>
        <v>0</v>
      </c>
      <c r="M2970" s="2">
        <f t="shared" si="374"/>
        <v>1</v>
      </c>
      <c r="N2970">
        <f t="shared" si="375"/>
        <v>-5.4406722207164329</v>
      </c>
    </row>
    <row r="2971" spans="1:14" x14ac:dyDescent="0.3">
      <c r="A2971" s="1">
        <v>43007</v>
      </c>
      <c r="B2971">
        <v>14.1</v>
      </c>
      <c r="D2971">
        <f t="shared" si="368"/>
        <v>5</v>
      </c>
      <c r="E2971" s="1">
        <f t="shared" si="369"/>
        <v>43000</v>
      </c>
      <c r="F2971" s="1">
        <f t="shared" si="370"/>
        <v>42999</v>
      </c>
      <c r="G2971" s="1">
        <f t="shared" si="371"/>
        <v>42998</v>
      </c>
      <c r="H2971" s="1">
        <f t="shared" si="372"/>
        <v>42997</v>
      </c>
      <c r="I2971" s="2">
        <f>IF(SUMIFS($B$2:$B$3564,$A$2:$A$3564,"="&amp;E2971)=0,IF(SUMIFS($B$2:$B$3564,$A$2:$A$3564,"="&amp;F2971)=0,IF(SUMIFS($B$2:$B$3564,$A$2:$A$3564,"="&amp;G2971)=0,SUMIFS($B$2:$B$3564,$A$2:$A$3564,"="&amp;H2971),SUMIFS($B$2:$B$3564,$A$2:$A$3564,"="&amp;G2971)),SUMIFS($B$2:$B$3564,$A$2:$A$3564,"="&amp;F2971)),SUMIFS($B$2:$B$3564,$A$2:$A$3564,"="&amp;E2971))</f>
        <v>14.64</v>
      </c>
      <c r="K2971" s="2">
        <f>SUMIFS($J$2:$J$3564,$A$2:$A$3564,"&gt;"&amp;E2971,$A$2:$A$3564,"&lt;="&amp;A2971)</f>
        <v>0</v>
      </c>
      <c r="L2971" s="2">
        <f t="shared" si="373"/>
        <v>0</v>
      </c>
      <c r="M2971" s="2">
        <f t="shared" si="374"/>
        <v>1</v>
      </c>
      <c r="N2971">
        <f t="shared" si="375"/>
        <v>-3.7582711149043004</v>
      </c>
    </row>
    <row r="2972" spans="1:14" x14ac:dyDescent="0.3">
      <c r="A2972" s="1">
        <v>43010</v>
      </c>
      <c r="B2972">
        <v>14.31</v>
      </c>
      <c r="D2972">
        <f t="shared" si="368"/>
        <v>1</v>
      </c>
      <c r="E2972" s="1">
        <f t="shared" si="369"/>
        <v>43003</v>
      </c>
      <c r="F2972" s="1">
        <f t="shared" si="370"/>
        <v>43002</v>
      </c>
      <c r="G2972" s="1">
        <f t="shared" si="371"/>
        <v>43001</v>
      </c>
      <c r="H2972" s="1">
        <f t="shared" si="372"/>
        <v>43000</v>
      </c>
      <c r="I2972" s="2">
        <f>IF(SUMIFS($B$2:$B$3564,$A$2:$A$3564,"="&amp;E2972)=0,IF(SUMIFS($B$2:$B$3564,$A$2:$A$3564,"="&amp;F2972)=0,IF(SUMIFS($B$2:$B$3564,$A$2:$A$3564,"="&amp;G2972)=0,SUMIFS($B$2:$B$3564,$A$2:$A$3564,"="&amp;H2972),SUMIFS($B$2:$B$3564,$A$2:$A$3564,"="&amp;G2972)),SUMIFS($B$2:$B$3564,$A$2:$A$3564,"="&amp;F2972)),SUMIFS($B$2:$B$3564,$A$2:$A$3564,"="&amp;E2972))</f>
        <v>14.35</v>
      </c>
      <c r="K2972" s="2">
        <f>SUMIFS($J$2:$J$3564,$A$2:$A$3564,"&gt;"&amp;E2972,$A$2:$A$3564,"&lt;="&amp;A2972)</f>
        <v>0</v>
      </c>
      <c r="L2972" s="2">
        <f t="shared" si="373"/>
        <v>0</v>
      </c>
      <c r="M2972" s="2">
        <f t="shared" si="374"/>
        <v>1</v>
      </c>
      <c r="N2972">
        <f t="shared" si="375"/>
        <v>-0.27913486372705298</v>
      </c>
    </row>
    <row r="2973" spans="1:14" x14ac:dyDescent="0.3">
      <c r="A2973" s="1">
        <v>43011</v>
      </c>
      <c r="B2973">
        <v>14.04</v>
      </c>
      <c r="D2973">
        <f t="shared" si="368"/>
        <v>2</v>
      </c>
      <c r="E2973" s="1">
        <f t="shared" si="369"/>
        <v>43004</v>
      </c>
      <c r="F2973" s="1">
        <f t="shared" si="370"/>
        <v>43003</v>
      </c>
      <c r="G2973" s="1">
        <f t="shared" si="371"/>
        <v>43002</v>
      </c>
      <c r="H2973" s="1">
        <f t="shared" si="372"/>
        <v>43001</v>
      </c>
      <c r="I2973" s="2">
        <f>IF(SUMIFS($B$2:$B$3564,$A$2:$A$3564,"="&amp;E2973)=0,IF(SUMIFS($B$2:$B$3564,$A$2:$A$3564,"="&amp;F2973)=0,IF(SUMIFS($B$2:$B$3564,$A$2:$A$3564,"="&amp;G2973)=0,SUMIFS($B$2:$B$3564,$A$2:$A$3564,"="&amp;H2973),SUMIFS($B$2:$B$3564,$A$2:$A$3564,"="&amp;G2973)),SUMIFS($B$2:$B$3564,$A$2:$A$3564,"="&amp;F2973)),SUMIFS($B$2:$B$3564,$A$2:$A$3564,"="&amp;E2973))</f>
        <v>13.91</v>
      </c>
      <c r="K2973" s="2">
        <f>SUMIFS($J$2:$J$3564,$A$2:$A$3564,"&gt;"&amp;E2973,$A$2:$A$3564,"&lt;="&amp;A2973)</f>
        <v>0</v>
      </c>
      <c r="L2973" s="2">
        <f t="shared" si="373"/>
        <v>0</v>
      </c>
      <c r="M2973" s="2">
        <f t="shared" si="374"/>
        <v>1</v>
      </c>
      <c r="N2973">
        <f t="shared" si="375"/>
        <v>0.93023926623134101</v>
      </c>
    </row>
    <row r="2974" spans="1:14" x14ac:dyDescent="0.3">
      <c r="A2974" s="1">
        <v>43012</v>
      </c>
      <c r="B2974">
        <v>14.25</v>
      </c>
      <c r="D2974">
        <f t="shared" si="368"/>
        <v>3</v>
      </c>
      <c r="E2974" s="1">
        <f t="shared" si="369"/>
        <v>43005</v>
      </c>
      <c r="F2974" s="1">
        <f t="shared" si="370"/>
        <v>43004</v>
      </c>
      <c r="G2974" s="1">
        <f t="shared" si="371"/>
        <v>43003</v>
      </c>
      <c r="H2974" s="1">
        <f t="shared" si="372"/>
        <v>43002</v>
      </c>
      <c r="I2974" s="2">
        <f>IF(SUMIFS($B$2:$B$3564,$A$2:$A$3564,"="&amp;E2974)=0,IF(SUMIFS($B$2:$B$3564,$A$2:$A$3564,"="&amp;F2974)=0,IF(SUMIFS($B$2:$B$3564,$A$2:$A$3564,"="&amp;G2974)=0,SUMIFS($B$2:$B$3564,$A$2:$A$3564,"="&amp;H2974),SUMIFS($B$2:$B$3564,$A$2:$A$3564,"="&amp;G2974)),SUMIFS($B$2:$B$3564,$A$2:$A$3564,"="&amp;F2974)),SUMIFS($B$2:$B$3564,$A$2:$A$3564,"="&amp;E2974))</f>
        <v>13.83</v>
      </c>
      <c r="K2974" s="2">
        <f>SUMIFS($J$2:$J$3564,$A$2:$A$3564,"&gt;"&amp;E2974,$A$2:$A$3564,"&lt;="&amp;A2974)</f>
        <v>0</v>
      </c>
      <c r="L2974" s="2">
        <f t="shared" si="373"/>
        <v>0</v>
      </c>
      <c r="M2974" s="2">
        <f t="shared" si="374"/>
        <v>1</v>
      </c>
      <c r="N2974">
        <f t="shared" si="375"/>
        <v>2.9916761037992599</v>
      </c>
    </row>
    <row r="2975" spans="1:14" x14ac:dyDescent="0.3">
      <c r="A2975" s="1">
        <v>43013</v>
      </c>
      <c r="B2975">
        <v>14.39</v>
      </c>
      <c r="D2975">
        <f t="shared" si="368"/>
        <v>4</v>
      </c>
      <c r="E2975" s="1">
        <f t="shared" si="369"/>
        <v>43006</v>
      </c>
      <c r="F2975" s="1">
        <f t="shared" si="370"/>
        <v>43005</v>
      </c>
      <c r="G2975" s="1">
        <f t="shared" si="371"/>
        <v>43004</v>
      </c>
      <c r="H2975" s="1">
        <f t="shared" si="372"/>
        <v>43003</v>
      </c>
      <c r="I2975" s="2">
        <f>IF(SUMIFS($B$2:$B$3564,$A$2:$A$3564,"="&amp;E2975)=0,IF(SUMIFS($B$2:$B$3564,$A$2:$A$3564,"="&amp;F2975)=0,IF(SUMIFS($B$2:$B$3564,$A$2:$A$3564,"="&amp;G2975)=0,SUMIFS($B$2:$B$3564,$A$2:$A$3564,"="&amp;H2975),SUMIFS($B$2:$B$3564,$A$2:$A$3564,"="&amp;G2975)),SUMIFS($B$2:$B$3564,$A$2:$A$3564,"="&amp;F2975)),SUMIFS($B$2:$B$3564,$A$2:$A$3564,"="&amp;E2975))</f>
        <v>13.95</v>
      </c>
      <c r="K2975" s="2">
        <f>SUMIFS($J$2:$J$3564,$A$2:$A$3564,"&gt;"&amp;E2975,$A$2:$A$3564,"&lt;="&amp;A2975)</f>
        <v>0</v>
      </c>
      <c r="L2975" s="2">
        <f t="shared" si="373"/>
        <v>0</v>
      </c>
      <c r="M2975" s="2">
        <f t="shared" si="374"/>
        <v>1</v>
      </c>
      <c r="N2975">
        <f t="shared" si="375"/>
        <v>3.1054012631901844</v>
      </c>
    </row>
    <row r="2976" spans="1:14" x14ac:dyDescent="0.3">
      <c r="A2976" s="1">
        <v>43014</v>
      </c>
      <c r="B2976">
        <v>13.98</v>
      </c>
      <c r="D2976">
        <f t="shared" si="368"/>
        <v>5</v>
      </c>
      <c r="E2976" s="1">
        <f t="shared" si="369"/>
        <v>43007</v>
      </c>
      <c r="F2976" s="1">
        <f t="shared" si="370"/>
        <v>43006</v>
      </c>
      <c r="G2976" s="1">
        <f t="shared" si="371"/>
        <v>43005</v>
      </c>
      <c r="H2976" s="1">
        <f t="shared" si="372"/>
        <v>43004</v>
      </c>
      <c r="I2976" s="2">
        <f>IF(SUMIFS($B$2:$B$3564,$A$2:$A$3564,"="&amp;E2976)=0,IF(SUMIFS($B$2:$B$3564,$A$2:$A$3564,"="&amp;F2976)=0,IF(SUMIFS($B$2:$B$3564,$A$2:$A$3564,"="&amp;G2976)=0,SUMIFS($B$2:$B$3564,$A$2:$A$3564,"="&amp;H2976),SUMIFS($B$2:$B$3564,$A$2:$A$3564,"="&amp;G2976)),SUMIFS($B$2:$B$3564,$A$2:$A$3564,"="&amp;F2976)),SUMIFS($B$2:$B$3564,$A$2:$A$3564,"="&amp;E2976))</f>
        <v>14.1</v>
      </c>
      <c r="K2976" s="2">
        <f>SUMIFS($J$2:$J$3564,$A$2:$A$3564,"&gt;"&amp;E2976,$A$2:$A$3564,"&lt;="&amp;A2976)</f>
        <v>0</v>
      </c>
      <c r="L2976" s="2">
        <f t="shared" si="373"/>
        <v>0</v>
      </c>
      <c r="M2976" s="2">
        <f t="shared" si="374"/>
        <v>1</v>
      </c>
      <c r="N2976">
        <f t="shared" si="375"/>
        <v>-0.85470605784582976</v>
      </c>
    </row>
    <row r="2977" spans="1:14" x14ac:dyDescent="0.3">
      <c r="A2977" s="1">
        <v>43017</v>
      </c>
      <c r="B2977">
        <v>14</v>
      </c>
      <c r="D2977">
        <f t="shared" si="368"/>
        <v>1</v>
      </c>
      <c r="E2977" s="1">
        <f t="shared" si="369"/>
        <v>43010</v>
      </c>
      <c r="F2977" s="1">
        <f t="shared" si="370"/>
        <v>43009</v>
      </c>
      <c r="G2977" s="1">
        <f t="shared" si="371"/>
        <v>43008</v>
      </c>
      <c r="H2977" s="1">
        <f t="shared" si="372"/>
        <v>43007</v>
      </c>
      <c r="I2977" s="2">
        <f>IF(SUMIFS($B$2:$B$3564,$A$2:$A$3564,"="&amp;E2977)=0,IF(SUMIFS($B$2:$B$3564,$A$2:$A$3564,"="&amp;F2977)=0,IF(SUMIFS($B$2:$B$3564,$A$2:$A$3564,"="&amp;G2977)=0,SUMIFS($B$2:$B$3564,$A$2:$A$3564,"="&amp;H2977),SUMIFS($B$2:$B$3564,$A$2:$A$3564,"="&amp;G2977)),SUMIFS($B$2:$B$3564,$A$2:$A$3564,"="&amp;F2977)),SUMIFS($B$2:$B$3564,$A$2:$A$3564,"="&amp;E2977))</f>
        <v>14.31</v>
      </c>
      <c r="K2977" s="2">
        <f>SUMIFS($J$2:$J$3564,$A$2:$A$3564,"&gt;"&amp;E2977,$A$2:$A$3564,"&lt;="&amp;A2977)</f>
        <v>0</v>
      </c>
      <c r="L2977" s="2">
        <f t="shared" si="373"/>
        <v>0</v>
      </c>
      <c r="M2977" s="2">
        <f t="shared" si="374"/>
        <v>1</v>
      </c>
      <c r="N2977">
        <f t="shared" si="375"/>
        <v>-2.1901263953101009</v>
      </c>
    </row>
    <row r="2978" spans="1:14" x14ac:dyDescent="0.3">
      <c r="A2978" s="1">
        <v>43018</v>
      </c>
      <c r="B2978">
        <v>14.17</v>
      </c>
      <c r="D2978">
        <f t="shared" si="368"/>
        <v>2</v>
      </c>
      <c r="E2978" s="1">
        <f t="shared" si="369"/>
        <v>43011</v>
      </c>
      <c r="F2978" s="1">
        <f t="shared" si="370"/>
        <v>43010</v>
      </c>
      <c r="G2978" s="1">
        <f t="shared" si="371"/>
        <v>43009</v>
      </c>
      <c r="H2978" s="1">
        <f t="shared" si="372"/>
        <v>43008</v>
      </c>
      <c r="I2978" s="2">
        <f>IF(SUMIFS($B$2:$B$3564,$A$2:$A$3564,"="&amp;E2978)=0,IF(SUMIFS($B$2:$B$3564,$A$2:$A$3564,"="&amp;F2978)=0,IF(SUMIFS($B$2:$B$3564,$A$2:$A$3564,"="&amp;G2978)=0,SUMIFS($B$2:$B$3564,$A$2:$A$3564,"="&amp;H2978),SUMIFS($B$2:$B$3564,$A$2:$A$3564,"="&amp;G2978)),SUMIFS($B$2:$B$3564,$A$2:$A$3564,"="&amp;F2978)),SUMIFS($B$2:$B$3564,$A$2:$A$3564,"="&amp;E2978))</f>
        <v>14.04</v>
      </c>
      <c r="K2978" s="2">
        <f>SUMIFS($J$2:$J$3564,$A$2:$A$3564,"&gt;"&amp;E2978,$A$2:$A$3564,"&lt;="&amp;A2978)</f>
        <v>0</v>
      </c>
      <c r="L2978" s="2">
        <f t="shared" si="373"/>
        <v>0</v>
      </c>
      <c r="M2978" s="2">
        <f t="shared" si="374"/>
        <v>1</v>
      </c>
      <c r="N2978">
        <f t="shared" si="375"/>
        <v>0.92166551049240475</v>
      </c>
    </row>
    <row r="2979" spans="1:14" x14ac:dyDescent="0.3">
      <c r="A2979" s="1">
        <v>43019</v>
      </c>
      <c r="B2979">
        <v>14.3</v>
      </c>
      <c r="D2979">
        <f t="shared" si="368"/>
        <v>3</v>
      </c>
      <c r="E2979" s="1">
        <f t="shared" si="369"/>
        <v>43012</v>
      </c>
      <c r="F2979" s="1">
        <f t="shared" si="370"/>
        <v>43011</v>
      </c>
      <c r="G2979" s="1">
        <f t="shared" si="371"/>
        <v>43010</v>
      </c>
      <c r="H2979" s="1">
        <f t="shared" si="372"/>
        <v>43009</v>
      </c>
      <c r="I2979" s="2">
        <f>IF(SUMIFS($B$2:$B$3564,$A$2:$A$3564,"="&amp;E2979)=0,IF(SUMIFS($B$2:$B$3564,$A$2:$A$3564,"="&amp;F2979)=0,IF(SUMIFS($B$2:$B$3564,$A$2:$A$3564,"="&amp;G2979)=0,SUMIFS($B$2:$B$3564,$A$2:$A$3564,"="&amp;H2979),SUMIFS($B$2:$B$3564,$A$2:$A$3564,"="&amp;G2979)),SUMIFS($B$2:$B$3564,$A$2:$A$3564,"="&amp;F2979)),SUMIFS($B$2:$B$3564,$A$2:$A$3564,"="&amp;E2979))</f>
        <v>14.25</v>
      </c>
      <c r="K2979" s="2">
        <f>SUMIFS($J$2:$J$3564,$A$2:$A$3564,"&gt;"&amp;E2979,$A$2:$A$3564,"&lt;="&amp;A2979)</f>
        <v>0</v>
      </c>
      <c r="L2979" s="2">
        <f t="shared" si="373"/>
        <v>0</v>
      </c>
      <c r="M2979" s="2">
        <f t="shared" si="374"/>
        <v>1</v>
      </c>
      <c r="N2979">
        <f t="shared" si="375"/>
        <v>0.35026305512020744</v>
      </c>
    </row>
    <row r="2980" spans="1:14" x14ac:dyDescent="0.3">
      <c r="A2980" s="1">
        <v>43020</v>
      </c>
      <c r="B2980">
        <v>14.28</v>
      </c>
      <c r="D2980">
        <f t="shared" si="368"/>
        <v>4</v>
      </c>
      <c r="E2980" s="1">
        <f t="shared" si="369"/>
        <v>43013</v>
      </c>
      <c r="F2980" s="1">
        <f t="shared" si="370"/>
        <v>43012</v>
      </c>
      <c r="G2980" s="1">
        <f t="shared" si="371"/>
        <v>43011</v>
      </c>
      <c r="H2980" s="1">
        <f t="shared" si="372"/>
        <v>43010</v>
      </c>
      <c r="I2980" s="2">
        <f>IF(SUMIFS($B$2:$B$3564,$A$2:$A$3564,"="&amp;E2980)=0,IF(SUMIFS($B$2:$B$3564,$A$2:$A$3564,"="&amp;F2980)=0,IF(SUMIFS($B$2:$B$3564,$A$2:$A$3564,"="&amp;G2980)=0,SUMIFS($B$2:$B$3564,$A$2:$A$3564,"="&amp;H2980),SUMIFS($B$2:$B$3564,$A$2:$A$3564,"="&amp;G2980)),SUMIFS($B$2:$B$3564,$A$2:$A$3564,"="&amp;F2980)),SUMIFS($B$2:$B$3564,$A$2:$A$3564,"="&amp;E2980))</f>
        <v>14.39</v>
      </c>
      <c r="K2980" s="2">
        <f>SUMIFS($J$2:$J$3564,$A$2:$A$3564,"&gt;"&amp;E2980,$A$2:$A$3564,"&lt;="&amp;A2980)</f>
        <v>0</v>
      </c>
      <c r="L2980" s="2">
        <f t="shared" si="373"/>
        <v>0</v>
      </c>
      <c r="M2980" s="2">
        <f t="shared" si="374"/>
        <v>1</v>
      </c>
      <c r="N2980">
        <f t="shared" si="375"/>
        <v>-0.76735639878381956</v>
      </c>
    </row>
    <row r="2981" spans="1:14" x14ac:dyDescent="0.3">
      <c r="A2981" s="1">
        <v>43021</v>
      </c>
      <c r="B2981">
        <v>14.41</v>
      </c>
      <c r="D2981">
        <f t="shared" si="368"/>
        <v>5</v>
      </c>
      <c r="E2981" s="1">
        <f t="shared" si="369"/>
        <v>43014</v>
      </c>
      <c r="F2981" s="1">
        <f t="shared" si="370"/>
        <v>43013</v>
      </c>
      <c r="G2981" s="1">
        <f t="shared" si="371"/>
        <v>43012</v>
      </c>
      <c r="H2981" s="1">
        <f t="shared" si="372"/>
        <v>43011</v>
      </c>
      <c r="I2981" s="2">
        <f>IF(SUMIFS($B$2:$B$3564,$A$2:$A$3564,"="&amp;E2981)=0,IF(SUMIFS($B$2:$B$3564,$A$2:$A$3564,"="&amp;F2981)=0,IF(SUMIFS($B$2:$B$3564,$A$2:$A$3564,"="&amp;G2981)=0,SUMIFS($B$2:$B$3564,$A$2:$A$3564,"="&amp;H2981),SUMIFS($B$2:$B$3564,$A$2:$A$3564,"="&amp;G2981)),SUMIFS($B$2:$B$3564,$A$2:$A$3564,"="&amp;F2981)),SUMIFS($B$2:$B$3564,$A$2:$A$3564,"="&amp;E2981))</f>
        <v>13.98</v>
      </c>
      <c r="K2981" s="2">
        <f>SUMIFS($J$2:$J$3564,$A$2:$A$3564,"&gt;"&amp;E2981,$A$2:$A$3564,"&lt;="&amp;A2981)</f>
        <v>0</v>
      </c>
      <c r="L2981" s="2">
        <f t="shared" si="373"/>
        <v>0</v>
      </c>
      <c r="M2981" s="2">
        <f t="shared" si="374"/>
        <v>1</v>
      </c>
      <c r="N2981">
        <f t="shared" si="375"/>
        <v>3.0294673205766443</v>
      </c>
    </row>
    <row r="2982" spans="1:14" x14ac:dyDescent="0.3">
      <c r="A2982" s="1">
        <v>43024</v>
      </c>
      <c r="B2982">
        <v>14.18</v>
      </c>
      <c r="D2982">
        <f t="shared" si="368"/>
        <v>1</v>
      </c>
      <c r="E2982" s="1">
        <f t="shared" si="369"/>
        <v>43017</v>
      </c>
      <c r="F2982" s="1">
        <f t="shared" si="370"/>
        <v>43016</v>
      </c>
      <c r="G2982" s="1">
        <f t="shared" si="371"/>
        <v>43015</v>
      </c>
      <c r="H2982" s="1">
        <f t="shared" si="372"/>
        <v>43014</v>
      </c>
      <c r="I2982" s="2">
        <f>IF(SUMIFS($B$2:$B$3564,$A$2:$A$3564,"="&amp;E2982)=0,IF(SUMIFS($B$2:$B$3564,$A$2:$A$3564,"="&amp;F2982)=0,IF(SUMIFS($B$2:$B$3564,$A$2:$A$3564,"="&amp;G2982)=0,SUMIFS($B$2:$B$3564,$A$2:$A$3564,"="&amp;H2982),SUMIFS($B$2:$B$3564,$A$2:$A$3564,"="&amp;G2982)),SUMIFS($B$2:$B$3564,$A$2:$A$3564,"="&amp;F2982)),SUMIFS($B$2:$B$3564,$A$2:$A$3564,"="&amp;E2982))</f>
        <v>14</v>
      </c>
      <c r="K2982" s="2">
        <f>SUMIFS($J$2:$J$3564,$A$2:$A$3564,"&gt;"&amp;E2982,$A$2:$A$3564,"&lt;="&amp;A2982)</f>
        <v>0</v>
      </c>
      <c r="L2982" s="2">
        <f t="shared" si="373"/>
        <v>0</v>
      </c>
      <c r="M2982" s="2">
        <f t="shared" si="374"/>
        <v>1</v>
      </c>
      <c r="N2982">
        <f t="shared" si="375"/>
        <v>1.277519148872287</v>
      </c>
    </row>
    <row r="2983" spans="1:14" x14ac:dyDescent="0.3">
      <c r="A2983" s="1">
        <v>43025</v>
      </c>
      <c r="B2983">
        <v>14.03</v>
      </c>
      <c r="D2983">
        <f t="shared" si="368"/>
        <v>2</v>
      </c>
      <c r="E2983" s="1">
        <f t="shared" si="369"/>
        <v>43018</v>
      </c>
      <c r="F2983" s="1">
        <f t="shared" si="370"/>
        <v>43017</v>
      </c>
      <c r="G2983" s="1">
        <f t="shared" si="371"/>
        <v>43016</v>
      </c>
      <c r="H2983" s="1">
        <f t="shared" si="372"/>
        <v>43015</v>
      </c>
      <c r="I2983" s="2">
        <f>IF(SUMIFS($B$2:$B$3564,$A$2:$A$3564,"="&amp;E2983)=0,IF(SUMIFS($B$2:$B$3564,$A$2:$A$3564,"="&amp;F2983)=0,IF(SUMIFS($B$2:$B$3564,$A$2:$A$3564,"="&amp;G2983)=0,SUMIFS($B$2:$B$3564,$A$2:$A$3564,"="&amp;H2983),SUMIFS($B$2:$B$3564,$A$2:$A$3564,"="&amp;G2983)),SUMIFS($B$2:$B$3564,$A$2:$A$3564,"="&amp;F2983)),SUMIFS($B$2:$B$3564,$A$2:$A$3564,"="&amp;E2983))</f>
        <v>14.17</v>
      </c>
      <c r="K2983" s="2">
        <f>SUMIFS($J$2:$J$3564,$A$2:$A$3564,"&gt;"&amp;E2983,$A$2:$A$3564,"&lt;="&amp;A2983)</f>
        <v>0</v>
      </c>
      <c r="L2983" s="2">
        <f t="shared" si="373"/>
        <v>0</v>
      </c>
      <c r="M2983" s="2">
        <f t="shared" si="374"/>
        <v>1</v>
      </c>
      <c r="N2983">
        <f t="shared" si="375"/>
        <v>-0.99291595882194972</v>
      </c>
    </row>
    <row r="2984" spans="1:14" x14ac:dyDescent="0.3">
      <c r="A2984" s="1">
        <v>43026</v>
      </c>
      <c r="B2984">
        <v>14.08</v>
      </c>
      <c r="D2984">
        <f t="shared" si="368"/>
        <v>3</v>
      </c>
      <c r="E2984" s="1">
        <f t="shared" si="369"/>
        <v>43019</v>
      </c>
      <c r="F2984" s="1">
        <f t="shared" si="370"/>
        <v>43018</v>
      </c>
      <c r="G2984" s="1">
        <f t="shared" si="371"/>
        <v>43017</v>
      </c>
      <c r="H2984" s="1">
        <f t="shared" si="372"/>
        <v>43016</v>
      </c>
      <c r="I2984" s="2">
        <f>IF(SUMIFS($B$2:$B$3564,$A$2:$A$3564,"="&amp;E2984)=0,IF(SUMIFS($B$2:$B$3564,$A$2:$A$3564,"="&amp;F2984)=0,IF(SUMIFS($B$2:$B$3564,$A$2:$A$3564,"="&amp;G2984)=0,SUMIFS($B$2:$B$3564,$A$2:$A$3564,"="&amp;H2984),SUMIFS($B$2:$B$3564,$A$2:$A$3564,"="&amp;G2984)),SUMIFS($B$2:$B$3564,$A$2:$A$3564,"="&amp;F2984)),SUMIFS($B$2:$B$3564,$A$2:$A$3564,"="&amp;E2984))</f>
        <v>14.3</v>
      </c>
      <c r="K2984" s="2">
        <f>SUMIFS($J$2:$J$3564,$A$2:$A$3564,"&gt;"&amp;E2984,$A$2:$A$3564,"&lt;="&amp;A2984)</f>
        <v>0</v>
      </c>
      <c r="L2984" s="2">
        <f t="shared" si="373"/>
        <v>0</v>
      </c>
      <c r="M2984" s="2">
        <f t="shared" si="374"/>
        <v>1</v>
      </c>
      <c r="N2984">
        <f t="shared" si="375"/>
        <v>-1.5504186535965312</v>
      </c>
    </row>
    <row r="2985" spans="1:14" x14ac:dyDescent="0.3">
      <c r="A2985" s="1">
        <v>43027</v>
      </c>
      <c r="B2985">
        <v>14.13</v>
      </c>
      <c r="D2985">
        <f t="shared" si="368"/>
        <v>4</v>
      </c>
      <c r="E2985" s="1">
        <f t="shared" si="369"/>
        <v>43020</v>
      </c>
      <c r="F2985" s="1">
        <f t="shared" si="370"/>
        <v>43019</v>
      </c>
      <c r="G2985" s="1">
        <f t="shared" si="371"/>
        <v>43018</v>
      </c>
      <c r="H2985" s="1">
        <f t="shared" si="372"/>
        <v>43017</v>
      </c>
      <c r="I2985" s="2">
        <f>IF(SUMIFS($B$2:$B$3564,$A$2:$A$3564,"="&amp;E2985)=0,IF(SUMIFS($B$2:$B$3564,$A$2:$A$3564,"="&amp;F2985)=0,IF(SUMIFS($B$2:$B$3564,$A$2:$A$3564,"="&amp;G2985)=0,SUMIFS($B$2:$B$3564,$A$2:$A$3564,"="&amp;H2985),SUMIFS($B$2:$B$3564,$A$2:$A$3564,"="&amp;G2985)),SUMIFS($B$2:$B$3564,$A$2:$A$3564,"="&amp;F2985)),SUMIFS($B$2:$B$3564,$A$2:$A$3564,"="&amp;E2985))</f>
        <v>14.28</v>
      </c>
      <c r="K2985" s="2">
        <f>SUMIFS($J$2:$J$3564,$A$2:$A$3564,"&gt;"&amp;E2985,$A$2:$A$3564,"&lt;="&amp;A2985)</f>
        <v>0</v>
      </c>
      <c r="L2985" s="2">
        <f t="shared" si="373"/>
        <v>0</v>
      </c>
      <c r="M2985" s="2">
        <f t="shared" si="374"/>
        <v>1</v>
      </c>
      <c r="N2985">
        <f t="shared" si="375"/>
        <v>-1.0559760215002105</v>
      </c>
    </row>
    <row r="2986" spans="1:14" x14ac:dyDescent="0.3">
      <c r="A2986" s="1">
        <v>43028</v>
      </c>
      <c r="B2986">
        <v>14</v>
      </c>
      <c r="D2986">
        <f t="shared" si="368"/>
        <v>5</v>
      </c>
      <c r="E2986" s="1">
        <f t="shared" si="369"/>
        <v>43021</v>
      </c>
      <c r="F2986" s="1">
        <f t="shared" si="370"/>
        <v>43020</v>
      </c>
      <c r="G2986" s="1">
        <f t="shared" si="371"/>
        <v>43019</v>
      </c>
      <c r="H2986" s="1">
        <f t="shared" si="372"/>
        <v>43018</v>
      </c>
      <c r="I2986" s="2">
        <f>IF(SUMIFS($B$2:$B$3564,$A$2:$A$3564,"="&amp;E2986)=0,IF(SUMIFS($B$2:$B$3564,$A$2:$A$3564,"="&amp;F2986)=0,IF(SUMIFS($B$2:$B$3564,$A$2:$A$3564,"="&amp;G2986)=0,SUMIFS($B$2:$B$3564,$A$2:$A$3564,"="&amp;H2986),SUMIFS($B$2:$B$3564,$A$2:$A$3564,"="&amp;G2986)),SUMIFS($B$2:$B$3564,$A$2:$A$3564,"="&amp;F2986)),SUMIFS($B$2:$B$3564,$A$2:$A$3564,"="&amp;E2986))</f>
        <v>14.41</v>
      </c>
      <c r="K2986" s="2">
        <f>SUMIFS($J$2:$J$3564,$A$2:$A$3564,"&gt;"&amp;E2986,$A$2:$A$3564,"&lt;="&amp;A2986)</f>
        <v>0</v>
      </c>
      <c r="L2986" s="2">
        <f t="shared" si="373"/>
        <v>0</v>
      </c>
      <c r="M2986" s="2">
        <f t="shared" si="374"/>
        <v>1</v>
      </c>
      <c r="N2986">
        <f t="shared" si="375"/>
        <v>-2.8865080396172123</v>
      </c>
    </row>
    <row r="2987" spans="1:14" x14ac:dyDescent="0.3">
      <c r="A2987" s="1">
        <v>43031</v>
      </c>
      <c r="B2987">
        <v>13.88</v>
      </c>
      <c r="D2987">
        <f t="shared" si="368"/>
        <v>1</v>
      </c>
      <c r="E2987" s="1">
        <f t="shared" si="369"/>
        <v>43024</v>
      </c>
      <c r="F2987" s="1">
        <f t="shared" si="370"/>
        <v>43023</v>
      </c>
      <c r="G2987" s="1">
        <f t="shared" si="371"/>
        <v>43022</v>
      </c>
      <c r="H2987" s="1">
        <f t="shared" si="372"/>
        <v>43021</v>
      </c>
      <c r="I2987" s="2">
        <f>IF(SUMIFS($B$2:$B$3564,$A$2:$A$3564,"="&amp;E2987)=0,IF(SUMIFS($B$2:$B$3564,$A$2:$A$3564,"="&amp;F2987)=0,IF(SUMIFS($B$2:$B$3564,$A$2:$A$3564,"="&amp;G2987)=0,SUMIFS($B$2:$B$3564,$A$2:$A$3564,"="&amp;H2987),SUMIFS($B$2:$B$3564,$A$2:$A$3564,"="&amp;G2987)),SUMIFS($B$2:$B$3564,$A$2:$A$3564,"="&amp;F2987)),SUMIFS($B$2:$B$3564,$A$2:$A$3564,"="&amp;E2987))</f>
        <v>14.18</v>
      </c>
      <c r="K2987" s="2">
        <f>SUMIFS($J$2:$J$3564,$A$2:$A$3564,"&gt;"&amp;E2987,$A$2:$A$3564,"&lt;="&amp;A2987)</f>
        <v>0</v>
      </c>
      <c r="L2987" s="2">
        <f t="shared" si="373"/>
        <v>0</v>
      </c>
      <c r="M2987" s="2">
        <f t="shared" si="374"/>
        <v>1</v>
      </c>
      <c r="N2987">
        <f t="shared" si="375"/>
        <v>-2.1383566025322964</v>
      </c>
    </row>
    <row r="2988" spans="1:14" x14ac:dyDescent="0.3">
      <c r="A2988" s="1">
        <v>43032</v>
      </c>
      <c r="B2988">
        <v>14.28</v>
      </c>
      <c r="D2988">
        <f t="shared" si="368"/>
        <v>2</v>
      </c>
      <c r="E2988" s="1">
        <f t="shared" si="369"/>
        <v>43025</v>
      </c>
      <c r="F2988" s="1">
        <f t="shared" si="370"/>
        <v>43024</v>
      </c>
      <c r="G2988" s="1">
        <f t="shared" si="371"/>
        <v>43023</v>
      </c>
      <c r="H2988" s="1">
        <f t="shared" si="372"/>
        <v>43022</v>
      </c>
      <c r="I2988" s="2">
        <f>IF(SUMIFS($B$2:$B$3564,$A$2:$A$3564,"="&amp;E2988)=0,IF(SUMIFS($B$2:$B$3564,$A$2:$A$3564,"="&amp;F2988)=0,IF(SUMIFS($B$2:$B$3564,$A$2:$A$3564,"="&amp;G2988)=0,SUMIFS($B$2:$B$3564,$A$2:$A$3564,"="&amp;H2988),SUMIFS($B$2:$B$3564,$A$2:$A$3564,"="&amp;G2988)),SUMIFS($B$2:$B$3564,$A$2:$A$3564,"="&amp;F2988)),SUMIFS($B$2:$B$3564,$A$2:$A$3564,"="&amp;E2988))</f>
        <v>14.03</v>
      </c>
      <c r="K2988" s="2">
        <f>SUMIFS($J$2:$J$3564,$A$2:$A$3564,"&gt;"&amp;E2988,$A$2:$A$3564,"&lt;="&amp;A2988)</f>
        <v>0</v>
      </c>
      <c r="L2988" s="2">
        <f t="shared" si="373"/>
        <v>0</v>
      </c>
      <c r="M2988" s="2">
        <f t="shared" si="374"/>
        <v>1</v>
      </c>
      <c r="N2988">
        <f t="shared" si="375"/>
        <v>1.7662062797068796</v>
      </c>
    </row>
    <row r="2989" spans="1:14" x14ac:dyDescent="0.3">
      <c r="A2989" s="1">
        <v>43033</v>
      </c>
      <c r="B2989">
        <v>14.18</v>
      </c>
      <c r="D2989">
        <f t="shared" si="368"/>
        <v>3</v>
      </c>
      <c r="E2989" s="1">
        <f t="shared" si="369"/>
        <v>43026</v>
      </c>
      <c r="F2989" s="1">
        <f t="shared" si="370"/>
        <v>43025</v>
      </c>
      <c r="G2989" s="1">
        <f t="shared" si="371"/>
        <v>43024</v>
      </c>
      <c r="H2989" s="1">
        <f t="shared" si="372"/>
        <v>43023</v>
      </c>
      <c r="I2989" s="2">
        <f>IF(SUMIFS($B$2:$B$3564,$A$2:$A$3564,"="&amp;E2989)=0,IF(SUMIFS($B$2:$B$3564,$A$2:$A$3564,"="&amp;F2989)=0,IF(SUMIFS($B$2:$B$3564,$A$2:$A$3564,"="&amp;G2989)=0,SUMIFS($B$2:$B$3564,$A$2:$A$3564,"="&amp;H2989),SUMIFS($B$2:$B$3564,$A$2:$A$3564,"="&amp;G2989)),SUMIFS($B$2:$B$3564,$A$2:$A$3564,"="&amp;F2989)),SUMIFS($B$2:$B$3564,$A$2:$A$3564,"="&amp;E2989))</f>
        <v>14.08</v>
      </c>
      <c r="K2989" s="2">
        <f>SUMIFS($J$2:$J$3564,$A$2:$A$3564,"&gt;"&amp;E2989,$A$2:$A$3564,"&lt;="&amp;A2989)</f>
        <v>0</v>
      </c>
      <c r="L2989" s="2">
        <f t="shared" si="373"/>
        <v>0</v>
      </c>
      <c r="M2989" s="2">
        <f t="shared" si="374"/>
        <v>1</v>
      </c>
      <c r="N2989">
        <f t="shared" si="375"/>
        <v>0.70771703740850789</v>
      </c>
    </row>
    <row r="2990" spans="1:14" x14ac:dyDescent="0.3">
      <c r="A2990" s="1">
        <v>43034</v>
      </c>
      <c r="B2990">
        <v>14.11</v>
      </c>
      <c r="D2990">
        <f t="shared" si="368"/>
        <v>4</v>
      </c>
      <c r="E2990" s="1">
        <f t="shared" si="369"/>
        <v>43027</v>
      </c>
      <c r="F2990" s="1">
        <f t="shared" si="370"/>
        <v>43026</v>
      </c>
      <c r="G2990" s="1">
        <f t="shared" si="371"/>
        <v>43025</v>
      </c>
      <c r="H2990" s="1">
        <f t="shared" si="372"/>
        <v>43024</v>
      </c>
      <c r="I2990" s="2">
        <f>IF(SUMIFS($B$2:$B$3564,$A$2:$A$3564,"="&amp;E2990)=0,IF(SUMIFS($B$2:$B$3564,$A$2:$A$3564,"="&amp;F2990)=0,IF(SUMIFS($B$2:$B$3564,$A$2:$A$3564,"="&amp;G2990)=0,SUMIFS($B$2:$B$3564,$A$2:$A$3564,"="&amp;H2990),SUMIFS($B$2:$B$3564,$A$2:$A$3564,"="&amp;G2990)),SUMIFS($B$2:$B$3564,$A$2:$A$3564,"="&amp;F2990)),SUMIFS($B$2:$B$3564,$A$2:$A$3564,"="&amp;E2990))</f>
        <v>14.13</v>
      </c>
      <c r="K2990" s="2">
        <f>SUMIFS($J$2:$J$3564,$A$2:$A$3564,"&gt;"&amp;E2990,$A$2:$A$3564,"&lt;="&amp;A2990)</f>
        <v>0</v>
      </c>
      <c r="L2990" s="2">
        <f t="shared" si="373"/>
        <v>0</v>
      </c>
      <c r="M2990" s="2">
        <f t="shared" si="374"/>
        <v>1</v>
      </c>
      <c r="N2990">
        <f t="shared" si="375"/>
        <v>-0.14164308317135846</v>
      </c>
    </row>
    <row r="2991" spans="1:14" x14ac:dyDescent="0.3">
      <c r="A2991" s="1">
        <v>43035</v>
      </c>
      <c r="B2991">
        <v>14.63</v>
      </c>
      <c r="D2991">
        <f t="shared" si="368"/>
        <v>5</v>
      </c>
      <c r="E2991" s="1">
        <f t="shared" si="369"/>
        <v>43028</v>
      </c>
      <c r="F2991" s="1">
        <f t="shared" si="370"/>
        <v>43027</v>
      </c>
      <c r="G2991" s="1">
        <f t="shared" si="371"/>
        <v>43026</v>
      </c>
      <c r="H2991" s="1">
        <f t="shared" si="372"/>
        <v>43025</v>
      </c>
      <c r="I2991" s="2">
        <f>IF(SUMIFS($B$2:$B$3564,$A$2:$A$3564,"="&amp;E2991)=0,IF(SUMIFS($B$2:$B$3564,$A$2:$A$3564,"="&amp;F2991)=0,IF(SUMIFS($B$2:$B$3564,$A$2:$A$3564,"="&amp;G2991)=0,SUMIFS($B$2:$B$3564,$A$2:$A$3564,"="&amp;H2991),SUMIFS($B$2:$B$3564,$A$2:$A$3564,"="&amp;G2991)),SUMIFS($B$2:$B$3564,$A$2:$A$3564,"="&amp;F2991)),SUMIFS($B$2:$B$3564,$A$2:$A$3564,"="&amp;E2991))</f>
        <v>14</v>
      </c>
      <c r="K2991" s="2">
        <f>SUMIFS($J$2:$J$3564,$A$2:$A$3564,"&gt;"&amp;E2991,$A$2:$A$3564,"&lt;="&amp;A2991)</f>
        <v>0</v>
      </c>
      <c r="L2991" s="2">
        <f t="shared" si="373"/>
        <v>0</v>
      </c>
      <c r="M2991" s="2">
        <f t="shared" si="374"/>
        <v>1</v>
      </c>
      <c r="N2991">
        <f t="shared" si="375"/>
        <v>4.4016885416774469</v>
      </c>
    </row>
    <row r="2992" spans="1:14" x14ac:dyDescent="0.3">
      <c r="A2992" s="1">
        <v>43038</v>
      </c>
      <c r="B2992">
        <v>14.73</v>
      </c>
      <c r="D2992">
        <f t="shared" si="368"/>
        <v>1</v>
      </c>
      <c r="E2992" s="1">
        <f t="shared" si="369"/>
        <v>43031</v>
      </c>
      <c r="F2992" s="1">
        <f t="shared" si="370"/>
        <v>43030</v>
      </c>
      <c r="G2992" s="1">
        <f t="shared" si="371"/>
        <v>43029</v>
      </c>
      <c r="H2992" s="1">
        <f t="shared" si="372"/>
        <v>43028</v>
      </c>
      <c r="I2992" s="2">
        <f>IF(SUMIFS($B$2:$B$3564,$A$2:$A$3564,"="&amp;E2992)=0,IF(SUMIFS($B$2:$B$3564,$A$2:$A$3564,"="&amp;F2992)=0,IF(SUMIFS($B$2:$B$3564,$A$2:$A$3564,"="&amp;G2992)=0,SUMIFS($B$2:$B$3564,$A$2:$A$3564,"="&amp;H2992),SUMIFS($B$2:$B$3564,$A$2:$A$3564,"="&amp;G2992)),SUMIFS($B$2:$B$3564,$A$2:$A$3564,"="&amp;F2992)),SUMIFS($B$2:$B$3564,$A$2:$A$3564,"="&amp;E2992))</f>
        <v>13.88</v>
      </c>
      <c r="K2992" s="2">
        <f>SUMIFS($J$2:$J$3564,$A$2:$A$3564,"&gt;"&amp;E2992,$A$2:$A$3564,"&lt;="&amp;A2992)</f>
        <v>0</v>
      </c>
      <c r="L2992" s="2">
        <f t="shared" si="373"/>
        <v>0</v>
      </c>
      <c r="M2992" s="2">
        <f t="shared" si="374"/>
        <v>1</v>
      </c>
      <c r="N2992">
        <f t="shared" si="375"/>
        <v>5.9437275395880373</v>
      </c>
    </row>
    <row r="2993" spans="1:14" x14ac:dyDescent="0.3">
      <c r="A2993" s="1">
        <v>43039</v>
      </c>
      <c r="B2993">
        <v>14.74</v>
      </c>
      <c r="D2993">
        <f t="shared" si="368"/>
        <v>2</v>
      </c>
      <c r="E2993" s="1">
        <f t="shared" si="369"/>
        <v>43032</v>
      </c>
      <c r="F2993" s="1">
        <f t="shared" si="370"/>
        <v>43031</v>
      </c>
      <c r="G2993" s="1">
        <f t="shared" si="371"/>
        <v>43030</v>
      </c>
      <c r="H2993" s="1">
        <f t="shared" si="372"/>
        <v>43029</v>
      </c>
      <c r="I2993" s="2">
        <f>IF(SUMIFS($B$2:$B$3564,$A$2:$A$3564,"="&amp;E2993)=0,IF(SUMIFS($B$2:$B$3564,$A$2:$A$3564,"="&amp;F2993)=0,IF(SUMIFS($B$2:$B$3564,$A$2:$A$3564,"="&amp;G2993)=0,SUMIFS($B$2:$B$3564,$A$2:$A$3564,"="&amp;H2993),SUMIFS($B$2:$B$3564,$A$2:$A$3564,"="&amp;G2993)),SUMIFS($B$2:$B$3564,$A$2:$A$3564,"="&amp;F2993)),SUMIFS($B$2:$B$3564,$A$2:$A$3564,"="&amp;E2993))</f>
        <v>14.28</v>
      </c>
      <c r="K2993" s="2">
        <f>SUMIFS($J$2:$J$3564,$A$2:$A$3564,"&gt;"&amp;E2993,$A$2:$A$3564,"&lt;="&amp;A2993)</f>
        <v>0</v>
      </c>
      <c r="L2993" s="2">
        <f t="shared" si="373"/>
        <v>0</v>
      </c>
      <c r="M2993" s="2">
        <f t="shared" si="374"/>
        <v>1</v>
      </c>
      <c r="N2993">
        <f t="shared" si="375"/>
        <v>3.1704929849752324</v>
      </c>
    </row>
    <row r="2994" spans="1:14" x14ac:dyDescent="0.3">
      <c r="A2994" s="1">
        <v>43040</v>
      </c>
      <c r="B2994">
        <v>14.61</v>
      </c>
      <c r="D2994">
        <f t="shared" si="368"/>
        <v>3</v>
      </c>
      <c r="E2994" s="1">
        <f t="shared" si="369"/>
        <v>43033</v>
      </c>
      <c r="F2994" s="1">
        <f t="shared" si="370"/>
        <v>43032</v>
      </c>
      <c r="G2994" s="1">
        <f t="shared" si="371"/>
        <v>43031</v>
      </c>
      <c r="H2994" s="1">
        <f t="shared" si="372"/>
        <v>43030</v>
      </c>
      <c r="I2994" s="2">
        <f>IF(SUMIFS($B$2:$B$3564,$A$2:$A$3564,"="&amp;E2994)=0,IF(SUMIFS($B$2:$B$3564,$A$2:$A$3564,"="&amp;F2994)=0,IF(SUMIFS($B$2:$B$3564,$A$2:$A$3564,"="&amp;G2994)=0,SUMIFS($B$2:$B$3564,$A$2:$A$3564,"="&amp;H2994),SUMIFS($B$2:$B$3564,$A$2:$A$3564,"="&amp;G2994)),SUMIFS($B$2:$B$3564,$A$2:$A$3564,"="&amp;F2994)),SUMIFS($B$2:$B$3564,$A$2:$A$3564,"="&amp;E2994))</f>
        <v>14.18</v>
      </c>
      <c r="K2994" s="2">
        <f>SUMIFS($J$2:$J$3564,$A$2:$A$3564,"&gt;"&amp;E2994,$A$2:$A$3564,"&lt;="&amp;A2994)</f>
        <v>0</v>
      </c>
      <c r="L2994" s="2">
        <f t="shared" si="373"/>
        <v>0</v>
      </c>
      <c r="M2994" s="2">
        <f t="shared" si="374"/>
        <v>1</v>
      </c>
      <c r="N2994">
        <f t="shared" si="375"/>
        <v>2.9873704658626732</v>
      </c>
    </row>
    <row r="2995" spans="1:14" x14ac:dyDescent="0.3">
      <c r="A2995" s="1">
        <v>43041</v>
      </c>
      <c r="B2995">
        <v>14.23</v>
      </c>
      <c r="D2995">
        <f t="shared" si="368"/>
        <v>4</v>
      </c>
      <c r="E2995" s="1">
        <f t="shared" si="369"/>
        <v>43034</v>
      </c>
      <c r="F2995" s="1">
        <f t="shared" si="370"/>
        <v>43033</v>
      </c>
      <c r="G2995" s="1">
        <f t="shared" si="371"/>
        <v>43032</v>
      </c>
      <c r="H2995" s="1">
        <f t="shared" si="372"/>
        <v>43031</v>
      </c>
      <c r="I2995" s="2">
        <f>IF(SUMIFS($B$2:$B$3564,$A$2:$A$3564,"="&amp;E2995)=0,IF(SUMIFS($B$2:$B$3564,$A$2:$A$3564,"="&amp;F2995)=0,IF(SUMIFS($B$2:$B$3564,$A$2:$A$3564,"="&amp;G2995)=0,SUMIFS($B$2:$B$3564,$A$2:$A$3564,"="&amp;H2995),SUMIFS($B$2:$B$3564,$A$2:$A$3564,"="&amp;G2995)),SUMIFS($B$2:$B$3564,$A$2:$A$3564,"="&amp;F2995)),SUMIFS($B$2:$B$3564,$A$2:$A$3564,"="&amp;E2995))</f>
        <v>14.11</v>
      </c>
      <c r="K2995" s="2">
        <f>SUMIFS($J$2:$J$3564,$A$2:$A$3564,"&gt;"&amp;E2995,$A$2:$A$3564,"&lt;="&amp;A2995)</f>
        <v>0</v>
      </c>
      <c r="L2995" s="2">
        <f t="shared" si="373"/>
        <v>0</v>
      </c>
      <c r="M2995" s="2">
        <f t="shared" si="374"/>
        <v>1</v>
      </c>
      <c r="N2995">
        <f t="shared" si="375"/>
        <v>0.84686462370383397</v>
      </c>
    </row>
    <row r="2996" spans="1:14" x14ac:dyDescent="0.3">
      <c r="A2996" s="1">
        <v>43042</v>
      </c>
      <c r="B2996">
        <v>14.38</v>
      </c>
      <c r="D2996">
        <f t="shared" si="368"/>
        <v>5</v>
      </c>
      <c r="E2996" s="1">
        <f t="shared" si="369"/>
        <v>43035</v>
      </c>
      <c r="F2996" s="1">
        <f t="shared" si="370"/>
        <v>43034</v>
      </c>
      <c r="G2996" s="1">
        <f t="shared" si="371"/>
        <v>43033</v>
      </c>
      <c r="H2996" s="1">
        <f t="shared" si="372"/>
        <v>43032</v>
      </c>
      <c r="I2996" s="2">
        <f>IF(SUMIFS($B$2:$B$3564,$A$2:$A$3564,"="&amp;E2996)=0,IF(SUMIFS($B$2:$B$3564,$A$2:$A$3564,"="&amp;F2996)=0,IF(SUMIFS($B$2:$B$3564,$A$2:$A$3564,"="&amp;G2996)=0,SUMIFS($B$2:$B$3564,$A$2:$A$3564,"="&amp;H2996),SUMIFS($B$2:$B$3564,$A$2:$A$3564,"="&amp;G2996)),SUMIFS($B$2:$B$3564,$A$2:$A$3564,"="&amp;F2996)),SUMIFS($B$2:$B$3564,$A$2:$A$3564,"="&amp;E2996))</f>
        <v>14.63</v>
      </c>
      <c r="K2996" s="2">
        <f>SUMIFS($J$2:$J$3564,$A$2:$A$3564,"&gt;"&amp;E2996,$A$2:$A$3564,"&lt;="&amp;A2996)</f>
        <v>0</v>
      </c>
      <c r="L2996" s="2">
        <f t="shared" si="373"/>
        <v>0</v>
      </c>
      <c r="M2996" s="2">
        <f t="shared" si="374"/>
        <v>1</v>
      </c>
      <c r="N2996">
        <f t="shared" si="375"/>
        <v>-1.7235862739132306</v>
      </c>
    </row>
    <row r="2997" spans="1:14" x14ac:dyDescent="0.3">
      <c r="A2997" s="1">
        <v>43045</v>
      </c>
      <c r="B2997">
        <v>14.56</v>
      </c>
      <c r="D2997">
        <f t="shared" si="368"/>
        <v>1</v>
      </c>
      <c r="E2997" s="1">
        <f t="shared" si="369"/>
        <v>43038</v>
      </c>
      <c r="F2997" s="1">
        <f t="shared" si="370"/>
        <v>43037</v>
      </c>
      <c r="G2997" s="1">
        <f t="shared" si="371"/>
        <v>43036</v>
      </c>
      <c r="H2997" s="1">
        <f t="shared" si="372"/>
        <v>43035</v>
      </c>
      <c r="I2997" s="2">
        <f>IF(SUMIFS($B$2:$B$3564,$A$2:$A$3564,"="&amp;E2997)=0,IF(SUMIFS($B$2:$B$3564,$A$2:$A$3564,"="&amp;F2997)=0,IF(SUMIFS($B$2:$B$3564,$A$2:$A$3564,"="&amp;G2997)=0,SUMIFS($B$2:$B$3564,$A$2:$A$3564,"="&amp;H2997),SUMIFS($B$2:$B$3564,$A$2:$A$3564,"="&amp;G2997)),SUMIFS($B$2:$B$3564,$A$2:$A$3564,"="&amp;F2997)),SUMIFS($B$2:$B$3564,$A$2:$A$3564,"="&amp;E2997))</f>
        <v>14.73</v>
      </c>
      <c r="K2997" s="2">
        <f>SUMIFS($J$2:$J$3564,$A$2:$A$3564,"&gt;"&amp;E2997,$A$2:$A$3564,"&lt;="&amp;A2997)</f>
        <v>0</v>
      </c>
      <c r="L2997" s="2">
        <f t="shared" si="373"/>
        <v>0</v>
      </c>
      <c r="M2997" s="2">
        <f t="shared" si="374"/>
        <v>1</v>
      </c>
      <c r="N2997">
        <f t="shared" si="375"/>
        <v>-1.1608187705999027</v>
      </c>
    </row>
    <row r="2998" spans="1:14" x14ac:dyDescent="0.3">
      <c r="A2998" s="1">
        <v>43046</v>
      </c>
      <c r="B2998">
        <v>14.72</v>
      </c>
      <c r="D2998">
        <f t="shared" si="368"/>
        <v>2</v>
      </c>
      <c r="E2998" s="1">
        <f t="shared" si="369"/>
        <v>43039</v>
      </c>
      <c r="F2998" s="1">
        <f t="shared" si="370"/>
        <v>43038</v>
      </c>
      <c r="G2998" s="1">
        <f t="shared" si="371"/>
        <v>43037</v>
      </c>
      <c r="H2998" s="1">
        <f t="shared" si="372"/>
        <v>43036</v>
      </c>
      <c r="I2998" s="2">
        <f>IF(SUMIFS($B$2:$B$3564,$A$2:$A$3564,"="&amp;E2998)=0,IF(SUMIFS($B$2:$B$3564,$A$2:$A$3564,"="&amp;F2998)=0,IF(SUMIFS($B$2:$B$3564,$A$2:$A$3564,"="&amp;G2998)=0,SUMIFS($B$2:$B$3564,$A$2:$A$3564,"="&amp;H2998),SUMIFS($B$2:$B$3564,$A$2:$A$3564,"="&amp;G2998)),SUMIFS($B$2:$B$3564,$A$2:$A$3564,"="&amp;F2998)),SUMIFS($B$2:$B$3564,$A$2:$A$3564,"="&amp;E2998))</f>
        <v>14.74</v>
      </c>
      <c r="K2998" s="2">
        <f>SUMIFS($J$2:$J$3564,$A$2:$A$3564,"&gt;"&amp;E2998,$A$2:$A$3564,"&lt;="&amp;A2998)</f>
        <v>0</v>
      </c>
      <c r="L2998" s="2">
        <f t="shared" si="373"/>
        <v>0</v>
      </c>
      <c r="M2998" s="2">
        <f t="shared" si="374"/>
        <v>1</v>
      </c>
      <c r="N2998">
        <f t="shared" si="375"/>
        <v>-0.13577734604603595</v>
      </c>
    </row>
    <row r="2999" spans="1:14" x14ac:dyDescent="0.3">
      <c r="A2999" s="1">
        <v>43047</v>
      </c>
      <c r="B2999">
        <v>14.84</v>
      </c>
      <c r="D2999">
        <f t="shared" si="368"/>
        <v>3</v>
      </c>
      <c r="E2999" s="1">
        <f t="shared" si="369"/>
        <v>43040</v>
      </c>
      <c r="F2999" s="1">
        <f t="shared" si="370"/>
        <v>43039</v>
      </c>
      <c r="G2999" s="1">
        <f t="shared" si="371"/>
        <v>43038</v>
      </c>
      <c r="H2999" s="1">
        <f t="shared" si="372"/>
        <v>43037</v>
      </c>
      <c r="I2999" s="2">
        <f>IF(SUMIFS($B$2:$B$3564,$A$2:$A$3564,"="&amp;E2999)=0,IF(SUMIFS($B$2:$B$3564,$A$2:$A$3564,"="&amp;F2999)=0,IF(SUMIFS($B$2:$B$3564,$A$2:$A$3564,"="&amp;G2999)=0,SUMIFS($B$2:$B$3564,$A$2:$A$3564,"="&amp;H2999),SUMIFS($B$2:$B$3564,$A$2:$A$3564,"="&amp;G2999)),SUMIFS($B$2:$B$3564,$A$2:$A$3564,"="&amp;F2999)),SUMIFS($B$2:$B$3564,$A$2:$A$3564,"="&amp;E2999))</f>
        <v>14.61</v>
      </c>
      <c r="K2999" s="2">
        <f>SUMIFS($J$2:$J$3564,$A$2:$A$3564,"&gt;"&amp;E2999,$A$2:$A$3564,"&lt;="&amp;A2999)</f>
        <v>0</v>
      </c>
      <c r="L2999" s="2">
        <f t="shared" si="373"/>
        <v>0</v>
      </c>
      <c r="M2999" s="2">
        <f t="shared" si="374"/>
        <v>1</v>
      </c>
      <c r="N2999">
        <f t="shared" si="375"/>
        <v>1.5620011976626305</v>
      </c>
    </row>
    <row r="3000" spans="1:14" x14ac:dyDescent="0.3">
      <c r="A3000" s="1">
        <v>43048</v>
      </c>
      <c r="B3000">
        <v>14.88</v>
      </c>
      <c r="D3000">
        <f t="shared" si="368"/>
        <v>4</v>
      </c>
      <c r="E3000" s="1">
        <f t="shared" si="369"/>
        <v>43041</v>
      </c>
      <c r="F3000" s="1">
        <f t="shared" si="370"/>
        <v>43040</v>
      </c>
      <c r="G3000" s="1">
        <f t="shared" si="371"/>
        <v>43039</v>
      </c>
      <c r="H3000" s="1">
        <f t="shared" si="372"/>
        <v>43038</v>
      </c>
      <c r="I3000" s="2">
        <f>IF(SUMIFS($B$2:$B$3564,$A$2:$A$3564,"="&amp;E3000)=0,IF(SUMIFS($B$2:$B$3564,$A$2:$A$3564,"="&amp;F3000)=0,IF(SUMIFS($B$2:$B$3564,$A$2:$A$3564,"="&amp;G3000)=0,SUMIFS($B$2:$B$3564,$A$2:$A$3564,"="&amp;H3000),SUMIFS($B$2:$B$3564,$A$2:$A$3564,"="&amp;G3000)),SUMIFS($B$2:$B$3564,$A$2:$A$3564,"="&amp;F3000)),SUMIFS($B$2:$B$3564,$A$2:$A$3564,"="&amp;E3000))</f>
        <v>14.23</v>
      </c>
      <c r="K3000" s="2">
        <f>SUMIFS($J$2:$J$3564,$A$2:$A$3564,"&gt;"&amp;E3000,$A$2:$A$3564,"&lt;="&amp;A3000)</f>
        <v>0</v>
      </c>
      <c r="L3000" s="2">
        <f t="shared" si="373"/>
        <v>0</v>
      </c>
      <c r="M3000" s="2">
        <f t="shared" si="374"/>
        <v>1</v>
      </c>
      <c r="N3000">
        <f t="shared" si="375"/>
        <v>4.4665617303184924</v>
      </c>
    </row>
    <row r="3001" spans="1:14" x14ac:dyDescent="0.3">
      <c r="A3001" s="1">
        <v>43049</v>
      </c>
      <c r="B3001">
        <v>14.96</v>
      </c>
      <c r="D3001">
        <f t="shared" si="368"/>
        <v>5</v>
      </c>
      <c r="E3001" s="1">
        <f t="shared" si="369"/>
        <v>43042</v>
      </c>
      <c r="F3001" s="1">
        <f t="shared" si="370"/>
        <v>43041</v>
      </c>
      <c r="G3001" s="1">
        <f t="shared" si="371"/>
        <v>43040</v>
      </c>
      <c r="H3001" s="1">
        <f t="shared" si="372"/>
        <v>43039</v>
      </c>
      <c r="I3001" s="2">
        <f>IF(SUMIFS($B$2:$B$3564,$A$2:$A$3564,"="&amp;E3001)=0,IF(SUMIFS($B$2:$B$3564,$A$2:$A$3564,"="&amp;F3001)=0,IF(SUMIFS($B$2:$B$3564,$A$2:$A$3564,"="&amp;G3001)=0,SUMIFS($B$2:$B$3564,$A$2:$A$3564,"="&amp;H3001),SUMIFS($B$2:$B$3564,$A$2:$A$3564,"="&amp;G3001)),SUMIFS($B$2:$B$3564,$A$2:$A$3564,"="&amp;F3001)),SUMIFS($B$2:$B$3564,$A$2:$A$3564,"="&amp;E3001))</f>
        <v>14.38</v>
      </c>
      <c r="K3001" s="2">
        <f>SUMIFS($J$2:$J$3564,$A$2:$A$3564,"&gt;"&amp;E3001,$A$2:$A$3564,"&lt;="&amp;A3001)</f>
        <v>0</v>
      </c>
      <c r="L3001" s="2">
        <f t="shared" si="373"/>
        <v>0</v>
      </c>
      <c r="M3001" s="2">
        <f t="shared" si="374"/>
        <v>1</v>
      </c>
      <c r="N3001">
        <f t="shared" si="375"/>
        <v>3.9541620253430518</v>
      </c>
    </row>
    <row r="3002" spans="1:14" x14ac:dyDescent="0.3">
      <c r="A3002" s="1">
        <v>43052</v>
      </c>
      <c r="B3002">
        <v>15.13</v>
      </c>
      <c r="D3002">
        <f t="shared" si="368"/>
        <v>1</v>
      </c>
      <c r="E3002" s="1">
        <f t="shared" si="369"/>
        <v>43045</v>
      </c>
      <c r="F3002" s="1">
        <f t="shared" si="370"/>
        <v>43044</v>
      </c>
      <c r="G3002" s="1">
        <f t="shared" si="371"/>
        <v>43043</v>
      </c>
      <c r="H3002" s="1">
        <f t="shared" si="372"/>
        <v>43042</v>
      </c>
      <c r="I3002" s="2">
        <f>IF(SUMIFS($B$2:$B$3564,$A$2:$A$3564,"="&amp;E3002)=0,IF(SUMIFS($B$2:$B$3564,$A$2:$A$3564,"="&amp;F3002)=0,IF(SUMIFS($B$2:$B$3564,$A$2:$A$3564,"="&amp;G3002)=0,SUMIFS($B$2:$B$3564,$A$2:$A$3564,"="&amp;H3002),SUMIFS($B$2:$B$3564,$A$2:$A$3564,"="&amp;G3002)),SUMIFS($B$2:$B$3564,$A$2:$A$3564,"="&amp;F3002)),SUMIFS($B$2:$B$3564,$A$2:$A$3564,"="&amp;E3002))</f>
        <v>14.56</v>
      </c>
      <c r="K3002" s="2">
        <f>SUMIFS($J$2:$J$3564,$A$2:$A$3564,"&gt;"&amp;E3002,$A$2:$A$3564,"&lt;="&amp;A3002)</f>
        <v>0</v>
      </c>
      <c r="L3002" s="2">
        <f t="shared" si="373"/>
        <v>0</v>
      </c>
      <c r="M3002" s="2">
        <f t="shared" si="374"/>
        <v>1</v>
      </c>
      <c r="N3002">
        <f t="shared" si="375"/>
        <v>3.8401485031724718</v>
      </c>
    </row>
    <row r="3003" spans="1:14" x14ac:dyDescent="0.3">
      <c r="A3003" s="1">
        <v>43053</v>
      </c>
      <c r="B3003">
        <v>15.1</v>
      </c>
      <c r="D3003">
        <f t="shared" si="368"/>
        <v>2</v>
      </c>
      <c r="E3003" s="1">
        <f t="shared" si="369"/>
        <v>43046</v>
      </c>
      <c r="F3003" s="1">
        <f t="shared" si="370"/>
        <v>43045</v>
      </c>
      <c r="G3003" s="1">
        <f t="shared" si="371"/>
        <v>43044</v>
      </c>
      <c r="H3003" s="1">
        <f t="shared" si="372"/>
        <v>43043</v>
      </c>
      <c r="I3003" s="2">
        <f>IF(SUMIFS($B$2:$B$3564,$A$2:$A$3564,"="&amp;E3003)=0,IF(SUMIFS($B$2:$B$3564,$A$2:$A$3564,"="&amp;F3003)=0,IF(SUMIFS($B$2:$B$3564,$A$2:$A$3564,"="&amp;G3003)=0,SUMIFS($B$2:$B$3564,$A$2:$A$3564,"="&amp;H3003),SUMIFS($B$2:$B$3564,$A$2:$A$3564,"="&amp;G3003)),SUMIFS($B$2:$B$3564,$A$2:$A$3564,"="&amp;F3003)),SUMIFS($B$2:$B$3564,$A$2:$A$3564,"="&amp;E3003))</f>
        <v>14.72</v>
      </c>
      <c r="K3003" s="2">
        <f>SUMIFS($J$2:$J$3564,$A$2:$A$3564,"&gt;"&amp;E3003,$A$2:$A$3564,"&lt;="&amp;A3003)</f>
        <v>0</v>
      </c>
      <c r="L3003" s="2">
        <f t="shared" si="373"/>
        <v>0</v>
      </c>
      <c r="M3003" s="2">
        <f t="shared" si="374"/>
        <v>1</v>
      </c>
      <c r="N3003">
        <f t="shared" si="375"/>
        <v>2.5487630520148334</v>
      </c>
    </row>
    <row r="3004" spans="1:14" x14ac:dyDescent="0.3">
      <c r="A3004" s="1">
        <v>43054</v>
      </c>
      <c r="B3004">
        <v>15.09</v>
      </c>
      <c r="D3004">
        <f t="shared" si="368"/>
        <v>3</v>
      </c>
      <c r="E3004" s="1">
        <f t="shared" si="369"/>
        <v>43047</v>
      </c>
      <c r="F3004" s="1">
        <f t="shared" si="370"/>
        <v>43046</v>
      </c>
      <c r="G3004" s="1">
        <f t="shared" si="371"/>
        <v>43045</v>
      </c>
      <c r="H3004" s="1">
        <f t="shared" si="372"/>
        <v>43044</v>
      </c>
      <c r="I3004" s="2">
        <f>IF(SUMIFS($B$2:$B$3564,$A$2:$A$3564,"="&amp;E3004)=0,IF(SUMIFS($B$2:$B$3564,$A$2:$A$3564,"="&amp;F3004)=0,IF(SUMIFS($B$2:$B$3564,$A$2:$A$3564,"="&amp;G3004)=0,SUMIFS($B$2:$B$3564,$A$2:$A$3564,"="&amp;H3004),SUMIFS($B$2:$B$3564,$A$2:$A$3564,"="&amp;G3004)),SUMIFS($B$2:$B$3564,$A$2:$A$3564,"="&amp;F3004)),SUMIFS($B$2:$B$3564,$A$2:$A$3564,"="&amp;E3004))</f>
        <v>14.84</v>
      </c>
      <c r="K3004" s="2">
        <f>SUMIFS($J$2:$J$3564,$A$2:$A$3564,"&gt;"&amp;E3004,$A$2:$A$3564,"&lt;="&amp;A3004)</f>
        <v>0</v>
      </c>
      <c r="L3004" s="2">
        <f t="shared" si="373"/>
        <v>0</v>
      </c>
      <c r="M3004" s="2">
        <f t="shared" si="374"/>
        <v>1</v>
      </c>
      <c r="N3004">
        <f t="shared" si="375"/>
        <v>1.6706035040523239</v>
      </c>
    </row>
    <row r="3005" spans="1:14" x14ac:dyDescent="0.3">
      <c r="A3005" s="1">
        <v>43055</v>
      </c>
      <c r="B3005">
        <v>15.26</v>
      </c>
      <c r="D3005">
        <f t="shared" si="368"/>
        <v>4</v>
      </c>
      <c r="E3005" s="1">
        <f t="shared" si="369"/>
        <v>43048</v>
      </c>
      <c r="F3005" s="1">
        <f t="shared" si="370"/>
        <v>43047</v>
      </c>
      <c r="G3005" s="1">
        <f t="shared" si="371"/>
        <v>43046</v>
      </c>
      <c r="H3005" s="1">
        <f t="shared" si="372"/>
        <v>43045</v>
      </c>
      <c r="I3005" s="2">
        <f>IF(SUMIFS($B$2:$B$3564,$A$2:$A$3564,"="&amp;E3005)=0,IF(SUMIFS($B$2:$B$3564,$A$2:$A$3564,"="&amp;F3005)=0,IF(SUMIFS($B$2:$B$3564,$A$2:$A$3564,"="&amp;G3005)=0,SUMIFS($B$2:$B$3564,$A$2:$A$3564,"="&amp;H3005),SUMIFS($B$2:$B$3564,$A$2:$A$3564,"="&amp;G3005)),SUMIFS($B$2:$B$3564,$A$2:$A$3564,"="&amp;F3005)),SUMIFS($B$2:$B$3564,$A$2:$A$3564,"="&amp;E3005))</f>
        <v>14.88</v>
      </c>
      <c r="K3005" s="2">
        <f>SUMIFS($J$2:$J$3564,$A$2:$A$3564,"&gt;"&amp;E3005,$A$2:$A$3564,"&lt;="&amp;A3005)</f>
        <v>0</v>
      </c>
      <c r="L3005" s="2">
        <f t="shared" si="373"/>
        <v>0</v>
      </c>
      <c r="M3005" s="2">
        <f t="shared" si="374"/>
        <v>1</v>
      </c>
      <c r="N3005">
        <f t="shared" si="375"/>
        <v>2.521699645136501</v>
      </c>
    </row>
    <row r="3006" spans="1:14" x14ac:dyDescent="0.3">
      <c r="A3006" s="1">
        <v>43056</v>
      </c>
      <c r="B3006">
        <v>15.37</v>
      </c>
      <c r="D3006">
        <f t="shared" si="368"/>
        <v>5</v>
      </c>
      <c r="E3006" s="1">
        <f t="shared" si="369"/>
        <v>43049</v>
      </c>
      <c r="F3006" s="1">
        <f t="shared" si="370"/>
        <v>43048</v>
      </c>
      <c r="G3006" s="1">
        <f t="shared" si="371"/>
        <v>43047</v>
      </c>
      <c r="H3006" s="1">
        <f t="shared" si="372"/>
        <v>43046</v>
      </c>
      <c r="I3006" s="2">
        <f>IF(SUMIFS($B$2:$B$3564,$A$2:$A$3564,"="&amp;E3006)=0,IF(SUMIFS($B$2:$B$3564,$A$2:$A$3564,"="&amp;F3006)=0,IF(SUMIFS($B$2:$B$3564,$A$2:$A$3564,"="&amp;G3006)=0,SUMIFS($B$2:$B$3564,$A$2:$A$3564,"="&amp;H3006),SUMIFS($B$2:$B$3564,$A$2:$A$3564,"="&amp;G3006)),SUMIFS($B$2:$B$3564,$A$2:$A$3564,"="&amp;F3006)),SUMIFS($B$2:$B$3564,$A$2:$A$3564,"="&amp;E3006))</f>
        <v>14.96</v>
      </c>
      <c r="K3006" s="2">
        <f>SUMIFS($J$2:$J$3564,$A$2:$A$3564,"&gt;"&amp;E3006,$A$2:$A$3564,"&lt;="&amp;A3006)</f>
        <v>0</v>
      </c>
      <c r="L3006" s="2">
        <f t="shared" si="373"/>
        <v>0</v>
      </c>
      <c r="M3006" s="2">
        <f t="shared" si="374"/>
        <v>1</v>
      </c>
      <c r="N3006">
        <f t="shared" si="375"/>
        <v>2.7037585004173255</v>
      </c>
    </row>
    <row r="3007" spans="1:14" x14ac:dyDescent="0.3">
      <c r="A3007" s="1">
        <v>43059</v>
      </c>
      <c r="B3007">
        <v>14.98</v>
      </c>
      <c r="D3007">
        <f t="shared" si="368"/>
        <v>1</v>
      </c>
      <c r="E3007" s="1">
        <f t="shared" si="369"/>
        <v>43052</v>
      </c>
      <c r="F3007" s="1">
        <f t="shared" si="370"/>
        <v>43051</v>
      </c>
      <c r="G3007" s="1">
        <f t="shared" si="371"/>
        <v>43050</v>
      </c>
      <c r="H3007" s="1">
        <f t="shared" si="372"/>
        <v>43049</v>
      </c>
      <c r="I3007" s="2">
        <f>IF(SUMIFS($B$2:$B$3564,$A$2:$A$3564,"="&amp;E3007)=0,IF(SUMIFS($B$2:$B$3564,$A$2:$A$3564,"="&amp;F3007)=0,IF(SUMIFS($B$2:$B$3564,$A$2:$A$3564,"="&amp;G3007)=0,SUMIFS($B$2:$B$3564,$A$2:$A$3564,"="&amp;H3007),SUMIFS($B$2:$B$3564,$A$2:$A$3564,"="&amp;G3007)),SUMIFS($B$2:$B$3564,$A$2:$A$3564,"="&amp;F3007)),SUMIFS($B$2:$B$3564,$A$2:$A$3564,"="&amp;E3007))</f>
        <v>15.13</v>
      </c>
      <c r="K3007" s="2">
        <f>SUMIFS($J$2:$J$3564,$A$2:$A$3564,"&gt;"&amp;E3007,$A$2:$A$3564,"&lt;="&amp;A3007)</f>
        <v>0</v>
      </c>
      <c r="L3007" s="2">
        <f t="shared" si="373"/>
        <v>0</v>
      </c>
      <c r="M3007" s="2">
        <f t="shared" si="374"/>
        <v>1</v>
      </c>
      <c r="N3007">
        <f t="shared" si="375"/>
        <v>-0.99635497111911098</v>
      </c>
    </row>
    <row r="3008" spans="1:14" x14ac:dyDescent="0.3">
      <c r="A3008" s="1">
        <v>43060</v>
      </c>
      <c r="B3008">
        <v>14.88</v>
      </c>
      <c r="D3008">
        <f t="shared" si="368"/>
        <v>2</v>
      </c>
      <c r="E3008" s="1">
        <f t="shared" si="369"/>
        <v>43053</v>
      </c>
      <c r="F3008" s="1">
        <f t="shared" si="370"/>
        <v>43052</v>
      </c>
      <c r="G3008" s="1">
        <f t="shared" si="371"/>
        <v>43051</v>
      </c>
      <c r="H3008" s="1">
        <f t="shared" si="372"/>
        <v>43050</v>
      </c>
      <c r="I3008" s="2">
        <f>IF(SUMIFS($B$2:$B$3564,$A$2:$A$3564,"="&amp;E3008)=0,IF(SUMIFS($B$2:$B$3564,$A$2:$A$3564,"="&amp;F3008)=0,IF(SUMIFS($B$2:$B$3564,$A$2:$A$3564,"="&amp;G3008)=0,SUMIFS($B$2:$B$3564,$A$2:$A$3564,"="&amp;H3008),SUMIFS($B$2:$B$3564,$A$2:$A$3564,"="&amp;G3008)),SUMIFS($B$2:$B$3564,$A$2:$A$3564,"="&amp;F3008)),SUMIFS($B$2:$B$3564,$A$2:$A$3564,"="&amp;E3008))</f>
        <v>15.1</v>
      </c>
      <c r="K3008" s="2">
        <f>SUMIFS($J$2:$J$3564,$A$2:$A$3564,"&gt;"&amp;E3008,$A$2:$A$3564,"&lt;="&amp;A3008)</f>
        <v>0</v>
      </c>
      <c r="L3008" s="2">
        <f t="shared" si="373"/>
        <v>0</v>
      </c>
      <c r="M3008" s="2">
        <f t="shared" si="374"/>
        <v>1</v>
      </c>
      <c r="N3008">
        <f t="shared" si="375"/>
        <v>-1.4676714415932732</v>
      </c>
    </row>
    <row r="3009" spans="1:14" x14ac:dyDescent="0.3">
      <c r="A3009" s="1">
        <v>43061</v>
      </c>
      <c r="B3009">
        <v>15.28</v>
      </c>
      <c r="D3009">
        <f t="shared" si="368"/>
        <v>3</v>
      </c>
      <c r="E3009" s="1">
        <f t="shared" si="369"/>
        <v>43054</v>
      </c>
      <c r="F3009" s="1">
        <f t="shared" si="370"/>
        <v>43053</v>
      </c>
      <c r="G3009" s="1">
        <f t="shared" si="371"/>
        <v>43052</v>
      </c>
      <c r="H3009" s="1">
        <f t="shared" si="372"/>
        <v>43051</v>
      </c>
      <c r="I3009" s="2">
        <f>IF(SUMIFS($B$2:$B$3564,$A$2:$A$3564,"="&amp;E3009)=0,IF(SUMIFS($B$2:$B$3564,$A$2:$A$3564,"="&amp;F3009)=0,IF(SUMIFS($B$2:$B$3564,$A$2:$A$3564,"="&amp;G3009)=0,SUMIFS($B$2:$B$3564,$A$2:$A$3564,"="&amp;H3009),SUMIFS($B$2:$B$3564,$A$2:$A$3564,"="&amp;G3009)),SUMIFS($B$2:$B$3564,$A$2:$A$3564,"="&amp;F3009)),SUMIFS($B$2:$B$3564,$A$2:$A$3564,"="&amp;E3009))</f>
        <v>15.09</v>
      </c>
      <c r="K3009" s="2">
        <f>SUMIFS($J$2:$J$3564,$A$2:$A$3564,"&gt;"&amp;E3009,$A$2:$A$3564,"&lt;="&amp;A3009)</f>
        <v>0</v>
      </c>
      <c r="L3009" s="2">
        <f t="shared" si="373"/>
        <v>0</v>
      </c>
      <c r="M3009" s="2">
        <f t="shared" si="374"/>
        <v>1</v>
      </c>
      <c r="N3009">
        <f t="shared" si="375"/>
        <v>1.2512510958616951</v>
      </c>
    </row>
    <row r="3010" spans="1:14" x14ac:dyDescent="0.3">
      <c r="A3010" s="1">
        <v>43063</v>
      </c>
      <c r="B3010">
        <v>15.45</v>
      </c>
      <c r="D3010">
        <f t="shared" si="368"/>
        <v>5</v>
      </c>
      <c r="E3010" s="1">
        <f t="shared" si="369"/>
        <v>43056</v>
      </c>
      <c r="F3010" s="1">
        <f t="shared" si="370"/>
        <v>43055</v>
      </c>
      <c r="G3010" s="1">
        <f t="shared" si="371"/>
        <v>43054</v>
      </c>
      <c r="H3010" s="1">
        <f t="shared" si="372"/>
        <v>43053</v>
      </c>
      <c r="I3010" s="2">
        <f>IF(SUMIFS($B$2:$B$3564,$A$2:$A$3564,"="&amp;E3010)=0,IF(SUMIFS($B$2:$B$3564,$A$2:$A$3564,"="&amp;F3010)=0,IF(SUMIFS($B$2:$B$3564,$A$2:$A$3564,"="&amp;G3010)=0,SUMIFS($B$2:$B$3564,$A$2:$A$3564,"="&amp;H3010),SUMIFS($B$2:$B$3564,$A$2:$A$3564,"="&amp;G3010)),SUMIFS($B$2:$B$3564,$A$2:$A$3564,"="&amp;F3010)),SUMIFS($B$2:$B$3564,$A$2:$A$3564,"="&amp;E3010))</f>
        <v>15.37</v>
      </c>
      <c r="K3010" s="2">
        <f>SUMIFS($J$2:$J$3564,$A$2:$A$3564,"&gt;"&amp;E3010,$A$2:$A$3564,"&lt;="&amp;A3010)</f>
        <v>0</v>
      </c>
      <c r="L3010" s="2">
        <f t="shared" si="373"/>
        <v>0</v>
      </c>
      <c r="M3010" s="2">
        <f t="shared" si="374"/>
        <v>1</v>
      </c>
      <c r="N3010">
        <f t="shared" si="375"/>
        <v>0.51914457932500735</v>
      </c>
    </row>
    <row r="3011" spans="1:14" x14ac:dyDescent="0.3">
      <c r="A3011" s="1">
        <v>43066</v>
      </c>
      <c r="B3011">
        <v>15.39</v>
      </c>
      <c r="D3011">
        <f t="shared" ref="D3011:D3074" si="376">WEEKDAY(A3011,2)</f>
        <v>1</v>
      </c>
      <c r="E3011" s="1">
        <f t="shared" si="369"/>
        <v>43059</v>
      </c>
      <c r="F3011" s="1">
        <f t="shared" si="370"/>
        <v>43058</v>
      </c>
      <c r="G3011" s="1">
        <f t="shared" si="371"/>
        <v>43057</v>
      </c>
      <c r="H3011" s="1">
        <f t="shared" si="372"/>
        <v>43056</v>
      </c>
      <c r="I3011" s="2">
        <f>IF(SUMIFS($B$2:$B$3564,$A$2:$A$3564,"="&amp;E3011)=0,IF(SUMIFS($B$2:$B$3564,$A$2:$A$3564,"="&amp;F3011)=0,IF(SUMIFS($B$2:$B$3564,$A$2:$A$3564,"="&amp;G3011)=0,SUMIFS($B$2:$B$3564,$A$2:$A$3564,"="&amp;H3011),SUMIFS($B$2:$B$3564,$A$2:$A$3564,"="&amp;G3011)),SUMIFS($B$2:$B$3564,$A$2:$A$3564,"="&amp;F3011)),SUMIFS($B$2:$B$3564,$A$2:$A$3564,"="&amp;E3011))</f>
        <v>14.98</v>
      </c>
      <c r="K3011" s="2">
        <f>SUMIFS($J$2:$J$3564,$A$2:$A$3564,"&gt;"&amp;E3011,$A$2:$A$3564,"&lt;="&amp;A3011)</f>
        <v>0</v>
      </c>
      <c r="L3011" s="2">
        <f t="shared" si="373"/>
        <v>0</v>
      </c>
      <c r="M3011" s="2">
        <f t="shared" si="374"/>
        <v>1</v>
      </c>
      <c r="N3011">
        <f t="shared" si="375"/>
        <v>2.7001969761714539</v>
      </c>
    </row>
    <row r="3012" spans="1:14" x14ac:dyDescent="0.3">
      <c r="A3012" s="1">
        <v>43067</v>
      </c>
      <c r="B3012">
        <v>15.04</v>
      </c>
      <c r="D3012">
        <f t="shared" si="376"/>
        <v>2</v>
      </c>
      <c r="E3012" s="1">
        <f t="shared" si="369"/>
        <v>43060</v>
      </c>
      <c r="F3012" s="1">
        <f t="shared" si="370"/>
        <v>43059</v>
      </c>
      <c r="G3012" s="1">
        <f t="shared" si="371"/>
        <v>43058</v>
      </c>
      <c r="H3012" s="1">
        <f t="shared" si="372"/>
        <v>43057</v>
      </c>
      <c r="I3012" s="2">
        <f>IF(SUMIFS($B$2:$B$3564,$A$2:$A$3564,"="&amp;E3012)=0,IF(SUMIFS($B$2:$B$3564,$A$2:$A$3564,"="&amp;F3012)=0,IF(SUMIFS($B$2:$B$3564,$A$2:$A$3564,"="&amp;G3012)=0,SUMIFS($B$2:$B$3564,$A$2:$A$3564,"="&amp;H3012),SUMIFS($B$2:$B$3564,$A$2:$A$3564,"="&amp;G3012)),SUMIFS($B$2:$B$3564,$A$2:$A$3564,"="&amp;F3012)),SUMIFS($B$2:$B$3564,$A$2:$A$3564,"="&amp;E3012))</f>
        <v>14.88</v>
      </c>
      <c r="K3012" s="2">
        <f>SUMIFS($J$2:$J$3564,$A$2:$A$3564,"&gt;"&amp;E3012,$A$2:$A$3564,"&lt;="&amp;A3012)</f>
        <v>0</v>
      </c>
      <c r="L3012" s="2">
        <f t="shared" si="373"/>
        <v>0</v>
      </c>
      <c r="M3012" s="2">
        <f t="shared" si="374"/>
        <v>1</v>
      </c>
      <c r="N3012">
        <f t="shared" si="375"/>
        <v>1.069528911674795</v>
      </c>
    </row>
    <row r="3013" spans="1:14" x14ac:dyDescent="0.3">
      <c r="A3013" s="1">
        <v>43068</v>
      </c>
      <c r="B3013">
        <v>15.07</v>
      </c>
      <c r="D3013">
        <f t="shared" si="376"/>
        <v>3</v>
      </c>
      <c r="E3013" s="1">
        <f t="shared" si="369"/>
        <v>43061</v>
      </c>
      <c r="F3013" s="1">
        <f t="shared" si="370"/>
        <v>43060</v>
      </c>
      <c r="G3013" s="1">
        <f t="shared" si="371"/>
        <v>43059</v>
      </c>
      <c r="H3013" s="1">
        <f t="shared" si="372"/>
        <v>43058</v>
      </c>
      <c r="I3013" s="2">
        <f>IF(SUMIFS($B$2:$B$3564,$A$2:$A$3564,"="&amp;E3013)=0,IF(SUMIFS($B$2:$B$3564,$A$2:$A$3564,"="&amp;F3013)=0,IF(SUMIFS($B$2:$B$3564,$A$2:$A$3564,"="&amp;G3013)=0,SUMIFS($B$2:$B$3564,$A$2:$A$3564,"="&amp;H3013),SUMIFS($B$2:$B$3564,$A$2:$A$3564,"="&amp;G3013)),SUMIFS($B$2:$B$3564,$A$2:$A$3564,"="&amp;F3013)),SUMIFS($B$2:$B$3564,$A$2:$A$3564,"="&amp;E3013))</f>
        <v>15.28</v>
      </c>
      <c r="K3013" s="2">
        <f>SUMIFS($J$2:$J$3564,$A$2:$A$3564,"&gt;"&amp;E3013,$A$2:$A$3564,"&lt;="&amp;A3013)</f>
        <v>0</v>
      </c>
      <c r="L3013" s="2">
        <f t="shared" si="373"/>
        <v>0</v>
      </c>
      <c r="M3013" s="2">
        <f t="shared" si="374"/>
        <v>1</v>
      </c>
      <c r="N3013">
        <f t="shared" si="375"/>
        <v>-1.3838771099970237</v>
      </c>
    </row>
    <row r="3014" spans="1:14" x14ac:dyDescent="0.3">
      <c r="A3014" s="1">
        <v>43069</v>
      </c>
      <c r="B3014">
        <v>15.08</v>
      </c>
      <c r="D3014">
        <f t="shared" si="376"/>
        <v>4</v>
      </c>
      <c r="E3014" s="1">
        <f t="shared" si="369"/>
        <v>43062</v>
      </c>
      <c r="F3014" s="1">
        <f t="shared" si="370"/>
        <v>43061</v>
      </c>
      <c r="G3014" s="1">
        <f t="shared" si="371"/>
        <v>43060</v>
      </c>
      <c r="H3014" s="1">
        <f t="shared" si="372"/>
        <v>43059</v>
      </c>
      <c r="I3014" s="2">
        <f>IF(SUMIFS($B$2:$B$3564,$A$2:$A$3564,"="&amp;E3014)=0,IF(SUMIFS($B$2:$B$3564,$A$2:$A$3564,"="&amp;F3014)=0,IF(SUMIFS($B$2:$B$3564,$A$2:$A$3564,"="&amp;G3014)=0,SUMIFS($B$2:$B$3564,$A$2:$A$3564,"="&amp;H3014),SUMIFS($B$2:$B$3564,$A$2:$A$3564,"="&amp;G3014)),SUMIFS($B$2:$B$3564,$A$2:$A$3564,"="&amp;F3014)),SUMIFS($B$2:$B$3564,$A$2:$A$3564,"="&amp;E3014))</f>
        <v>15.28</v>
      </c>
      <c r="K3014" s="2">
        <f>SUMIFS($J$2:$J$3564,$A$2:$A$3564,"&gt;"&amp;E3014,$A$2:$A$3564,"&lt;="&amp;A3014)</f>
        <v>0</v>
      </c>
      <c r="L3014" s="2">
        <f t="shared" si="373"/>
        <v>0</v>
      </c>
      <c r="M3014" s="2">
        <f t="shared" si="374"/>
        <v>1</v>
      </c>
      <c r="N3014">
        <f t="shared" si="375"/>
        <v>-1.3175421158564404</v>
      </c>
    </row>
    <row r="3015" spans="1:14" x14ac:dyDescent="0.3">
      <c r="A3015" s="1">
        <v>43070</v>
      </c>
      <c r="B3015">
        <v>14.98</v>
      </c>
      <c r="D3015">
        <f t="shared" si="376"/>
        <v>5</v>
      </c>
      <c r="E3015" s="1">
        <f t="shared" si="369"/>
        <v>43063</v>
      </c>
      <c r="F3015" s="1">
        <f t="shared" si="370"/>
        <v>43062</v>
      </c>
      <c r="G3015" s="1">
        <f t="shared" si="371"/>
        <v>43061</v>
      </c>
      <c r="H3015" s="1">
        <f t="shared" si="372"/>
        <v>43060</v>
      </c>
      <c r="I3015" s="2">
        <f>IF(SUMIFS($B$2:$B$3564,$A$2:$A$3564,"="&amp;E3015)=0,IF(SUMIFS($B$2:$B$3564,$A$2:$A$3564,"="&amp;F3015)=0,IF(SUMIFS($B$2:$B$3564,$A$2:$A$3564,"="&amp;G3015)=0,SUMIFS($B$2:$B$3564,$A$2:$A$3564,"="&amp;H3015),SUMIFS($B$2:$B$3564,$A$2:$A$3564,"="&amp;G3015)),SUMIFS($B$2:$B$3564,$A$2:$A$3564,"="&amp;F3015)),SUMIFS($B$2:$B$3564,$A$2:$A$3564,"="&amp;E3015))</f>
        <v>15.45</v>
      </c>
      <c r="K3015" s="2">
        <f>SUMIFS($J$2:$J$3564,$A$2:$A$3564,"&gt;"&amp;E3015,$A$2:$A$3564,"&lt;="&amp;A3015)</f>
        <v>0</v>
      </c>
      <c r="L3015" s="2">
        <f t="shared" si="373"/>
        <v>0</v>
      </c>
      <c r="M3015" s="2">
        <f t="shared" si="374"/>
        <v>1</v>
      </c>
      <c r="N3015">
        <f t="shared" si="375"/>
        <v>-3.0893025254681019</v>
      </c>
    </row>
    <row r="3016" spans="1:14" x14ac:dyDescent="0.3">
      <c r="A3016" s="1">
        <v>43073</v>
      </c>
      <c r="B3016">
        <v>15.06</v>
      </c>
      <c r="D3016">
        <f t="shared" si="376"/>
        <v>1</v>
      </c>
      <c r="E3016" s="1">
        <f t="shared" ref="E3016:E3079" si="377">A3016-7</f>
        <v>43066</v>
      </c>
      <c r="F3016" s="1">
        <f t="shared" si="370"/>
        <v>43065</v>
      </c>
      <c r="G3016" s="1">
        <f t="shared" si="371"/>
        <v>43064</v>
      </c>
      <c r="H3016" s="1">
        <f t="shared" si="372"/>
        <v>43063</v>
      </c>
      <c r="I3016" s="2">
        <f>IF(SUMIFS($B$2:$B$3564,$A$2:$A$3564,"="&amp;E3016)=0,IF(SUMIFS($B$2:$B$3564,$A$2:$A$3564,"="&amp;F3016)=0,IF(SUMIFS($B$2:$B$3564,$A$2:$A$3564,"="&amp;G3016)=0,SUMIFS($B$2:$B$3564,$A$2:$A$3564,"="&amp;H3016),SUMIFS($B$2:$B$3564,$A$2:$A$3564,"="&amp;G3016)),SUMIFS($B$2:$B$3564,$A$2:$A$3564,"="&amp;F3016)),SUMIFS($B$2:$B$3564,$A$2:$A$3564,"="&amp;E3016))</f>
        <v>15.39</v>
      </c>
      <c r="K3016" s="2">
        <f>SUMIFS($J$2:$J$3564,$A$2:$A$3564,"&gt;"&amp;E3016,$A$2:$A$3564,"&lt;="&amp;A3016)</f>
        <v>0</v>
      </c>
      <c r="L3016" s="2">
        <f t="shared" si="373"/>
        <v>0</v>
      </c>
      <c r="M3016" s="2">
        <f t="shared" si="374"/>
        <v>1</v>
      </c>
      <c r="N3016">
        <f t="shared" si="375"/>
        <v>-2.1675725479040393</v>
      </c>
    </row>
    <row r="3017" spans="1:14" x14ac:dyDescent="0.3">
      <c r="A3017" s="1">
        <v>43074</v>
      </c>
      <c r="B3017">
        <v>14.9</v>
      </c>
      <c r="D3017">
        <f t="shared" si="376"/>
        <v>2</v>
      </c>
      <c r="E3017" s="1">
        <f t="shared" si="377"/>
        <v>43067</v>
      </c>
      <c r="F3017" s="1">
        <f t="shared" ref="F3017:F3080" si="378">E3017-1</f>
        <v>43066</v>
      </c>
      <c r="G3017" s="1">
        <f t="shared" ref="G3017:G3080" si="379">E3017-2</f>
        <v>43065</v>
      </c>
      <c r="H3017" s="1">
        <f t="shared" ref="H3017:H3080" si="380">E3017-3</f>
        <v>43064</v>
      </c>
      <c r="I3017" s="2">
        <f>IF(SUMIFS($B$2:$B$3564,$A$2:$A$3564,"="&amp;E3017)=0,IF(SUMIFS($B$2:$B$3564,$A$2:$A$3564,"="&amp;F3017)=0,IF(SUMIFS($B$2:$B$3564,$A$2:$A$3564,"="&amp;G3017)=0,SUMIFS($B$2:$B$3564,$A$2:$A$3564,"="&amp;H3017),SUMIFS($B$2:$B$3564,$A$2:$A$3564,"="&amp;G3017)),SUMIFS($B$2:$B$3564,$A$2:$A$3564,"="&amp;F3017)),SUMIFS($B$2:$B$3564,$A$2:$A$3564,"="&amp;E3017))</f>
        <v>15.04</v>
      </c>
      <c r="K3017" s="2">
        <f>SUMIFS($J$2:$J$3564,$A$2:$A$3564,"&gt;"&amp;E3017,$A$2:$A$3564,"&lt;="&amp;A3017)</f>
        <v>0</v>
      </c>
      <c r="L3017" s="2">
        <f t="shared" si="373"/>
        <v>0</v>
      </c>
      <c r="M3017" s="2">
        <f t="shared" si="374"/>
        <v>1</v>
      </c>
      <c r="N3017">
        <f t="shared" si="375"/>
        <v>-0.93521055702801748</v>
      </c>
    </row>
    <row r="3018" spans="1:14" x14ac:dyDescent="0.3">
      <c r="A3018" s="1">
        <v>43075</v>
      </c>
      <c r="B3018">
        <v>14.45</v>
      </c>
      <c r="D3018">
        <f t="shared" si="376"/>
        <v>3</v>
      </c>
      <c r="E3018" s="1">
        <f t="shared" si="377"/>
        <v>43068</v>
      </c>
      <c r="F3018" s="1">
        <f t="shared" si="378"/>
        <v>43067</v>
      </c>
      <c r="G3018" s="1">
        <f t="shared" si="379"/>
        <v>43066</v>
      </c>
      <c r="H3018" s="1">
        <f t="shared" si="380"/>
        <v>43065</v>
      </c>
      <c r="I3018" s="2">
        <f>IF(SUMIFS($B$2:$B$3564,$A$2:$A$3564,"="&amp;E3018)=0,IF(SUMIFS($B$2:$B$3564,$A$2:$A$3564,"="&amp;F3018)=0,IF(SUMIFS($B$2:$B$3564,$A$2:$A$3564,"="&amp;G3018)=0,SUMIFS($B$2:$B$3564,$A$2:$A$3564,"="&amp;H3018),SUMIFS($B$2:$B$3564,$A$2:$A$3564,"="&amp;G3018)),SUMIFS($B$2:$B$3564,$A$2:$A$3564,"="&amp;F3018)),SUMIFS($B$2:$B$3564,$A$2:$A$3564,"="&amp;E3018))</f>
        <v>15.07</v>
      </c>
      <c r="K3018" s="2">
        <f>SUMIFS($J$2:$J$3564,$A$2:$A$3564,"&gt;"&amp;E3018,$A$2:$A$3564,"&lt;="&amp;A3018)</f>
        <v>0</v>
      </c>
      <c r="L3018" s="2">
        <f t="shared" ref="L3018:L3081" si="381">IF(K3018&lt;&gt;0,LOOKUP(K3018,C3012:C3018,B3012:B3018),0)</f>
        <v>0</v>
      </c>
      <c r="M3018" s="2">
        <f t="shared" ref="M3018:M3081" si="382">IF(K3018&lt;&gt;0,L3018/K3018,1)</f>
        <v>1</v>
      </c>
      <c r="N3018">
        <f t="shared" ref="N3018:N3081" si="383">LN(B3018*M3018/I3018)*100</f>
        <v>-4.2011598079963006</v>
      </c>
    </row>
    <row r="3019" spans="1:14" x14ac:dyDescent="0.3">
      <c r="A3019" s="1">
        <v>43076</v>
      </c>
      <c r="B3019">
        <v>14.31</v>
      </c>
      <c r="D3019">
        <f t="shared" si="376"/>
        <v>4</v>
      </c>
      <c r="E3019" s="1">
        <f t="shared" si="377"/>
        <v>43069</v>
      </c>
      <c r="F3019" s="1">
        <f t="shared" si="378"/>
        <v>43068</v>
      </c>
      <c r="G3019" s="1">
        <f t="shared" si="379"/>
        <v>43067</v>
      </c>
      <c r="H3019" s="1">
        <f t="shared" si="380"/>
        <v>43066</v>
      </c>
      <c r="I3019" s="2">
        <f>IF(SUMIFS($B$2:$B$3564,$A$2:$A$3564,"="&amp;E3019)=0,IF(SUMIFS($B$2:$B$3564,$A$2:$A$3564,"="&amp;F3019)=0,IF(SUMIFS($B$2:$B$3564,$A$2:$A$3564,"="&amp;G3019)=0,SUMIFS($B$2:$B$3564,$A$2:$A$3564,"="&amp;H3019),SUMIFS($B$2:$B$3564,$A$2:$A$3564,"="&amp;G3019)),SUMIFS($B$2:$B$3564,$A$2:$A$3564,"="&amp;F3019)),SUMIFS($B$2:$B$3564,$A$2:$A$3564,"="&amp;E3019))</f>
        <v>15.08</v>
      </c>
      <c r="K3019" s="2">
        <f>SUMIFS($J$2:$J$3564,$A$2:$A$3564,"&gt;"&amp;E3019,$A$2:$A$3564,"&lt;="&amp;A3019)</f>
        <v>0</v>
      </c>
      <c r="L3019" s="2">
        <f t="shared" si="381"/>
        <v>0</v>
      </c>
      <c r="M3019" s="2">
        <f t="shared" si="382"/>
        <v>1</v>
      </c>
      <c r="N3019">
        <f t="shared" si="383"/>
        <v>-5.2410769011450427</v>
      </c>
    </row>
    <row r="3020" spans="1:14" x14ac:dyDescent="0.3">
      <c r="A3020" s="1">
        <v>43077</v>
      </c>
      <c r="B3020">
        <v>14.05</v>
      </c>
      <c r="D3020">
        <f t="shared" si="376"/>
        <v>5</v>
      </c>
      <c r="E3020" s="1">
        <f t="shared" si="377"/>
        <v>43070</v>
      </c>
      <c r="F3020" s="1">
        <f t="shared" si="378"/>
        <v>43069</v>
      </c>
      <c r="G3020" s="1">
        <f t="shared" si="379"/>
        <v>43068</v>
      </c>
      <c r="H3020" s="1">
        <f t="shared" si="380"/>
        <v>43067</v>
      </c>
      <c r="I3020" s="2">
        <f>IF(SUMIFS($B$2:$B$3564,$A$2:$A$3564,"="&amp;E3020)=0,IF(SUMIFS($B$2:$B$3564,$A$2:$A$3564,"="&amp;F3020)=0,IF(SUMIFS($B$2:$B$3564,$A$2:$A$3564,"="&amp;G3020)=0,SUMIFS($B$2:$B$3564,$A$2:$A$3564,"="&amp;H3020),SUMIFS($B$2:$B$3564,$A$2:$A$3564,"="&amp;G3020)),SUMIFS($B$2:$B$3564,$A$2:$A$3564,"="&amp;F3020)),SUMIFS($B$2:$B$3564,$A$2:$A$3564,"="&amp;E3020))</f>
        <v>14.98</v>
      </c>
      <c r="K3020" s="2">
        <f>SUMIFS($J$2:$J$3564,$A$2:$A$3564,"&gt;"&amp;E3020,$A$2:$A$3564,"&lt;="&amp;A3020)</f>
        <v>0</v>
      </c>
      <c r="L3020" s="2">
        <f t="shared" si="381"/>
        <v>0</v>
      </c>
      <c r="M3020" s="2">
        <f t="shared" si="382"/>
        <v>1</v>
      </c>
      <c r="N3020">
        <f t="shared" si="383"/>
        <v>-6.4093582309318613</v>
      </c>
    </row>
    <row r="3021" spans="1:14" x14ac:dyDescent="0.3">
      <c r="A3021" s="1">
        <v>43080</v>
      </c>
      <c r="B3021">
        <v>13.95</v>
      </c>
      <c r="D3021">
        <f t="shared" si="376"/>
        <v>1</v>
      </c>
      <c r="E3021" s="1">
        <f t="shared" si="377"/>
        <v>43073</v>
      </c>
      <c r="F3021" s="1">
        <f t="shared" si="378"/>
        <v>43072</v>
      </c>
      <c r="G3021" s="1">
        <f t="shared" si="379"/>
        <v>43071</v>
      </c>
      <c r="H3021" s="1">
        <f t="shared" si="380"/>
        <v>43070</v>
      </c>
      <c r="I3021" s="2">
        <f>IF(SUMIFS($B$2:$B$3564,$A$2:$A$3564,"="&amp;E3021)=0,IF(SUMIFS($B$2:$B$3564,$A$2:$A$3564,"="&amp;F3021)=0,IF(SUMIFS($B$2:$B$3564,$A$2:$A$3564,"="&amp;G3021)=0,SUMIFS($B$2:$B$3564,$A$2:$A$3564,"="&amp;H3021),SUMIFS($B$2:$B$3564,$A$2:$A$3564,"="&amp;G3021)),SUMIFS($B$2:$B$3564,$A$2:$A$3564,"="&amp;F3021)),SUMIFS($B$2:$B$3564,$A$2:$A$3564,"="&amp;E3021))</f>
        <v>15.06</v>
      </c>
      <c r="K3021" s="2">
        <f>SUMIFS($J$2:$J$3564,$A$2:$A$3564,"&gt;"&amp;E3021,$A$2:$A$3564,"&lt;="&amp;A3021)</f>
        <v>0</v>
      </c>
      <c r="L3021" s="2">
        <f t="shared" si="381"/>
        <v>0</v>
      </c>
      <c r="M3021" s="2">
        <f t="shared" si="382"/>
        <v>1</v>
      </c>
      <c r="N3021">
        <f t="shared" si="383"/>
        <v>-7.6562714104372933</v>
      </c>
    </row>
    <row r="3022" spans="1:14" x14ac:dyDescent="0.3">
      <c r="A3022" s="1">
        <v>43081</v>
      </c>
      <c r="B3022">
        <v>13.77</v>
      </c>
      <c r="D3022">
        <f t="shared" si="376"/>
        <v>2</v>
      </c>
      <c r="E3022" s="1">
        <f t="shared" si="377"/>
        <v>43074</v>
      </c>
      <c r="F3022" s="1">
        <f t="shared" si="378"/>
        <v>43073</v>
      </c>
      <c r="G3022" s="1">
        <f t="shared" si="379"/>
        <v>43072</v>
      </c>
      <c r="H3022" s="1">
        <f t="shared" si="380"/>
        <v>43071</v>
      </c>
      <c r="I3022" s="2">
        <f>IF(SUMIFS($B$2:$B$3564,$A$2:$A$3564,"="&amp;E3022)=0,IF(SUMIFS($B$2:$B$3564,$A$2:$A$3564,"="&amp;F3022)=0,IF(SUMIFS($B$2:$B$3564,$A$2:$A$3564,"="&amp;G3022)=0,SUMIFS($B$2:$B$3564,$A$2:$A$3564,"="&amp;H3022),SUMIFS($B$2:$B$3564,$A$2:$A$3564,"="&amp;G3022)),SUMIFS($B$2:$B$3564,$A$2:$A$3564,"="&amp;F3022)),SUMIFS($B$2:$B$3564,$A$2:$A$3564,"="&amp;E3022))</f>
        <v>14.9</v>
      </c>
      <c r="K3022" s="2">
        <f>SUMIFS($J$2:$J$3564,$A$2:$A$3564,"&gt;"&amp;E3022,$A$2:$A$3564,"&lt;="&amp;A3022)</f>
        <v>0</v>
      </c>
      <c r="L3022" s="2">
        <f t="shared" si="381"/>
        <v>0</v>
      </c>
      <c r="M3022" s="2">
        <f t="shared" si="382"/>
        <v>1</v>
      </c>
      <c r="N3022">
        <f t="shared" si="383"/>
        <v>-7.8868900210850068</v>
      </c>
    </row>
    <row r="3023" spans="1:14" x14ac:dyDescent="0.3">
      <c r="A3023" s="1">
        <v>43082</v>
      </c>
      <c r="B3023">
        <v>13.85</v>
      </c>
      <c r="D3023">
        <f t="shared" si="376"/>
        <v>3</v>
      </c>
      <c r="E3023" s="1">
        <f t="shared" si="377"/>
        <v>43075</v>
      </c>
      <c r="F3023" s="1">
        <f t="shared" si="378"/>
        <v>43074</v>
      </c>
      <c r="G3023" s="1">
        <f t="shared" si="379"/>
        <v>43073</v>
      </c>
      <c r="H3023" s="1">
        <f t="shared" si="380"/>
        <v>43072</v>
      </c>
      <c r="I3023" s="2">
        <f>IF(SUMIFS($B$2:$B$3564,$A$2:$A$3564,"="&amp;E3023)=0,IF(SUMIFS($B$2:$B$3564,$A$2:$A$3564,"="&amp;F3023)=0,IF(SUMIFS($B$2:$B$3564,$A$2:$A$3564,"="&amp;G3023)=0,SUMIFS($B$2:$B$3564,$A$2:$A$3564,"="&amp;H3023),SUMIFS($B$2:$B$3564,$A$2:$A$3564,"="&amp;G3023)),SUMIFS($B$2:$B$3564,$A$2:$A$3564,"="&amp;F3023)),SUMIFS($B$2:$B$3564,$A$2:$A$3564,"="&amp;E3023))</f>
        <v>14.45</v>
      </c>
      <c r="K3023" s="2">
        <f>SUMIFS($J$2:$J$3564,$A$2:$A$3564,"&gt;"&amp;E3023,$A$2:$A$3564,"&lt;="&amp;A3023)</f>
        <v>0</v>
      </c>
      <c r="L3023" s="2">
        <f t="shared" si="381"/>
        <v>0</v>
      </c>
      <c r="M3023" s="2">
        <f t="shared" si="382"/>
        <v>1</v>
      </c>
      <c r="N3023">
        <f t="shared" si="383"/>
        <v>-4.2409181925093629</v>
      </c>
    </row>
    <row r="3024" spans="1:14" x14ac:dyDescent="0.3">
      <c r="A3024" s="1">
        <v>43083</v>
      </c>
      <c r="B3024">
        <v>13.77</v>
      </c>
      <c r="D3024">
        <f t="shared" si="376"/>
        <v>4</v>
      </c>
      <c r="E3024" s="1">
        <f t="shared" si="377"/>
        <v>43076</v>
      </c>
      <c r="F3024" s="1">
        <f t="shared" si="378"/>
        <v>43075</v>
      </c>
      <c r="G3024" s="1">
        <f t="shared" si="379"/>
        <v>43074</v>
      </c>
      <c r="H3024" s="1">
        <f t="shared" si="380"/>
        <v>43073</v>
      </c>
      <c r="I3024" s="2">
        <f>IF(SUMIFS($B$2:$B$3564,$A$2:$A$3564,"="&amp;E3024)=0,IF(SUMIFS($B$2:$B$3564,$A$2:$A$3564,"="&amp;F3024)=0,IF(SUMIFS($B$2:$B$3564,$A$2:$A$3564,"="&amp;G3024)=0,SUMIFS($B$2:$B$3564,$A$2:$A$3564,"="&amp;H3024),SUMIFS($B$2:$B$3564,$A$2:$A$3564,"="&amp;G3024)),SUMIFS($B$2:$B$3564,$A$2:$A$3564,"="&amp;F3024)),SUMIFS($B$2:$B$3564,$A$2:$A$3564,"="&amp;E3024))</f>
        <v>14.31</v>
      </c>
      <c r="K3024" s="2">
        <f>SUMIFS($J$2:$J$3564,$A$2:$A$3564,"&gt;"&amp;E3024,$A$2:$A$3564,"&lt;="&amp;A3024)</f>
        <v>0</v>
      </c>
      <c r="L3024" s="2">
        <f t="shared" si="381"/>
        <v>0</v>
      </c>
      <c r="M3024" s="2">
        <f t="shared" si="382"/>
        <v>1</v>
      </c>
      <c r="N3024">
        <f t="shared" si="383"/>
        <v>-3.8466280827796169</v>
      </c>
    </row>
    <row r="3025" spans="1:14" x14ac:dyDescent="0.3">
      <c r="A3025" s="1">
        <v>43084</v>
      </c>
      <c r="B3025">
        <v>13.66</v>
      </c>
      <c r="D3025">
        <f t="shared" si="376"/>
        <v>5</v>
      </c>
      <c r="E3025" s="1">
        <f t="shared" si="377"/>
        <v>43077</v>
      </c>
      <c r="F3025" s="1">
        <f t="shared" si="378"/>
        <v>43076</v>
      </c>
      <c r="G3025" s="1">
        <f t="shared" si="379"/>
        <v>43075</v>
      </c>
      <c r="H3025" s="1">
        <f t="shared" si="380"/>
        <v>43074</v>
      </c>
      <c r="I3025" s="2">
        <f>IF(SUMIFS($B$2:$B$3564,$A$2:$A$3564,"="&amp;E3025)=0,IF(SUMIFS($B$2:$B$3564,$A$2:$A$3564,"="&amp;F3025)=0,IF(SUMIFS($B$2:$B$3564,$A$2:$A$3564,"="&amp;G3025)=0,SUMIFS($B$2:$B$3564,$A$2:$A$3564,"="&amp;H3025),SUMIFS($B$2:$B$3564,$A$2:$A$3564,"="&amp;G3025)),SUMIFS($B$2:$B$3564,$A$2:$A$3564,"="&amp;F3025)),SUMIFS($B$2:$B$3564,$A$2:$A$3564,"="&amp;E3025))</f>
        <v>14.05</v>
      </c>
      <c r="K3025" s="2">
        <f>SUMIFS($J$2:$J$3564,$A$2:$A$3564,"&gt;"&amp;E3025,$A$2:$A$3564,"&lt;="&amp;A3025)</f>
        <v>0</v>
      </c>
      <c r="L3025" s="2">
        <f t="shared" si="381"/>
        <v>0</v>
      </c>
      <c r="M3025" s="2">
        <f t="shared" si="382"/>
        <v>1</v>
      </c>
      <c r="N3025">
        <f t="shared" si="383"/>
        <v>-2.815054163711086</v>
      </c>
    </row>
    <row r="3026" spans="1:14" x14ac:dyDescent="0.3">
      <c r="A3026" s="1">
        <v>43087</v>
      </c>
      <c r="B3026">
        <v>13.76</v>
      </c>
      <c r="D3026">
        <f t="shared" si="376"/>
        <v>1</v>
      </c>
      <c r="E3026" s="1">
        <f t="shared" si="377"/>
        <v>43080</v>
      </c>
      <c r="F3026" s="1">
        <f t="shared" si="378"/>
        <v>43079</v>
      </c>
      <c r="G3026" s="1">
        <f t="shared" si="379"/>
        <v>43078</v>
      </c>
      <c r="H3026" s="1">
        <f t="shared" si="380"/>
        <v>43077</v>
      </c>
      <c r="I3026" s="2">
        <f>IF(SUMIFS($B$2:$B$3564,$A$2:$A$3564,"="&amp;E3026)=0,IF(SUMIFS($B$2:$B$3564,$A$2:$A$3564,"="&amp;F3026)=0,IF(SUMIFS($B$2:$B$3564,$A$2:$A$3564,"="&amp;G3026)=0,SUMIFS($B$2:$B$3564,$A$2:$A$3564,"="&amp;H3026),SUMIFS($B$2:$B$3564,$A$2:$A$3564,"="&amp;G3026)),SUMIFS($B$2:$B$3564,$A$2:$A$3564,"="&amp;F3026)),SUMIFS($B$2:$B$3564,$A$2:$A$3564,"="&amp;E3026))</f>
        <v>13.95</v>
      </c>
      <c r="K3026" s="2">
        <f>SUMIFS($J$2:$J$3564,$A$2:$A$3564,"&gt;"&amp;E3026,$A$2:$A$3564,"&lt;="&amp;A3026)</f>
        <v>0</v>
      </c>
      <c r="L3026" s="2">
        <f t="shared" si="381"/>
        <v>0</v>
      </c>
      <c r="M3026" s="2">
        <f t="shared" si="382"/>
        <v>1</v>
      </c>
      <c r="N3026">
        <f t="shared" si="383"/>
        <v>-1.3713675762177004</v>
      </c>
    </row>
    <row r="3027" spans="1:14" x14ac:dyDescent="0.3">
      <c r="A3027" s="1">
        <v>43088</v>
      </c>
      <c r="B3027">
        <v>14.41</v>
      </c>
      <c r="D3027">
        <f t="shared" si="376"/>
        <v>2</v>
      </c>
      <c r="E3027" s="1">
        <f t="shared" si="377"/>
        <v>43081</v>
      </c>
      <c r="F3027" s="1">
        <f t="shared" si="378"/>
        <v>43080</v>
      </c>
      <c r="G3027" s="1">
        <f t="shared" si="379"/>
        <v>43079</v>
      </c>
      <c r="H3027" s="1">
        <f t="shared" si="380"/>
        <v>43078</v>
      </c>
      <c r="I3027" s="2">
        <f>IF(SUMIFS($B$2:$B$3564,$A$2:$A$3564,"="&amp;E3027)=0,IF(SUMIFS($B$2:$B$3564,$A$2:$A$3564,"="&amp;F3027)=0,IF(SUMIFS($B$2:$B$3564,$A$2:$A$3564,"="&amp;G3027)=0,SUMIFS($B$2:$B$3564,$A$2:$A$3564,"="&amp;H3027),SUMIFS($B$2:$B$3564,$A$2:$A$3564,"="&amp;G3027)),SUMIFS($B$2:$B$3564,$A$2:$A$3564,"="&amp;F3027)),SUMIFS($B$2:$B$3564,$A$2:$A$3564,"="&amp;E3027))</f>
        <v>13.77</v>
      </c>
      <c r="K3027" s="2">
        <f>SUMIFS($J$2:$J$3564,$A$2:$A$3564,"&gt;"&amp;E3027,$A$2:$A$3564,"&lt;="&amp;A3027)</f>
        <v>0</v>
      </c>
      <c r="L3027" s="2">
        <f t="shared" si="381"/>
        <v>0</v>
      </c>
      <c r="M3027" s="2">
        <f t="shared" si="382"/>
        <v>1</v>
      </c>
      <c r="N3027">
        <f t="shared" si="383"/>
        <v>4.5430097270867202</v>
      </c>
    </row>
    <row r="3028" spans="1:14" x14ac:dyDescent="0.3">
      <c r="A3028" s="1">
        <v>43089</v>
      </c>
      <c r="B3028">
        <v>14.57</v>
      </c>
      <c r="D3028">
        <f t="shared" si="376"/>
        <v>3</v>
      </c>
      <c r="E3028" s="1">
        <f t="shared" si="377"/>
        <v>43082</v>
      </c>
      <c r="F3028" s="1">
        <f t="shared" si="378"/>
        <v>43081</v>
      </c>
      <c r="G3028" s="1">
        <f t="shared" si="379"/>
        <v>43080</v>
      </c>
      <c r="H3028" s="1">
        <f t="shared" si="380"/>
        <v>43079</v>
      </c>
      <c r="I3028" s="2">
        <f>IF(SUMIFS($B$2:$B$3564,$A$2:$A$3564,"="&amp;E3028)=0,IF(SUMIFS($B$2:$B$3564,$A$2:$A$3564,"="&amp;F3028)=0,IF(SUMIFS($B$2:$B$3564,$A$2:$A$3564,"="&amp;G3028)=0,SUMIFS($B$2:$B$3564,$A$2:$A$3564,"="&amp;H3028),SUMIFS($B$2:$B$3564,$A$2:$A$3564,"="&amp;G3028)),SUMIFS($B$2:$B$3564,$A$2:$A$3564,"="&amp;F3028)),SUMIFS($B$2:$B$3564,$A$2:$A$3564,"="&amp;E3028))</f>
        <v>13.85</v>
      </c>
      <c r="K3028" s="2">
        <f>SUMIFS($J$2:$J$3564,$A$2:$A$3564,"&gt;"&amp;E3028,$A$2:$A$3564,"&lt;="&amp;A3028)</f>
        <v>0</v>
      </c>
      <c r="L3028" s="2">
        <f t="shared" si="381"/>
        <v>0</v>
      </c>
      <c r="M3028" s="2">
        <f t="shared" si="382"/>
        <v>1</v>
      </c>
      <c r="N3028">
        <f t="shared" si="383"/>
        <v>5.067938757376603</v>
      </c>
    </row>
    <row r="3029" spans="1:14" x14ac:dyDescent="0.3">
      <c r="A3029" s="1">
        <v>43090</v>
      </c>
      <c r="B3029">
        <v>14.77</v>
      </c>
      <c r="D3029">
        <f t="shared" si="376"/>
        <v>4</v>
      </c>
      <c r="E3029" s="1">
        <f t="shared" si="377"/>
        <v>43083</v>
      </c>
      <c r="F3029" s="1">
        <f t="shared" si="378"/>
        <v>43082</v>
      </c>
      <c r="G3029" s="1">
        <f t="shared" si="379"/>
        <v>43081</v>
      </c>
      <c r="H3029" s="1">
        <f t="shared" si="380"/>
        <v>43080</v>
      </c>
      <c r="I3029" s="2">
        <f>IF(SUMIFS($B$2:$B$3564,$A$2:$A$3564,"="&amp;E3029)=0,IF(SUMIFS($B$2:$B$3564,$A$2:$A$3564,"="&amp;F3029)=0,IF(SUMIFS($B$2:$B$3564,$A$2:$A$3564,"="&amp;G3029)=0,SUMIFS($B$2:$B$3564,$A$2:$A$3564,"="&amp;H3029),SUMIFS($B$2:$B$3564,$A$2:$A$3564,"="&amp;G3029)),SUMIFS($B$2:$B$3564,$A$2:$A$3564,"="&amp;F3029)),SUMIFS($B$2:$B$3564,$A$2:$A$3564,"="&amp;E3029))</f>
        <v>13.77</v>
      </c>
      <c r="K3029" s="2">
        <f>SUMIFS($J$2:$J$3564,$A$2:$A$3564,"&gt;"&amp;E3029,$A$2:$A$3564,"&lt;="&amp;A3029)</f>
        <v>0</v>
      </c>
      <c r="L3029" s="2">
        <f t="shared" si="381"/>
        <v>0</v>
      </c>
      <c r="M3029" s="2">
        <f t="shared" si="382"/>
        <v>1</v>
      </c>
      <c r="N3029">
        <f t="shared" si="383"/>
        <v>7.010578380272503</v>
      </c>
    </row>
    <row r="3030" spans="1:14" x14ac:dyDescent="0.3">
      <c r="A3030" s="1">
        <v>43091</v>
      </c>
      <c r="B3030">
        <v>14.6</v>
      </c>
      <c r="D3030">
        <f t="shared" si="376"/>
        <v>5</v>
      </c>
      <c r="E3030" s="1">
        <f t="shared" si="377"/>
        <v>43084</v>
      </c>
      <c r="F3030" s="1">
        <f t="shared" si="378"/>
        <v>43083</v>
      </c>
      <c r="G3030" s="1">
        <f t="shared" si="379"/>
        <v>43082</v>
      </c>
      <c r="H3030" s="1">
        <f t="shared" si="380"/>
        <v>43081</v>
      </c>
      <c r="I3030" s="2">
        <f>IF(SUMIFS($B$2:$B$3564,$A$2:$A$3564,"="&amp;E3030)=0,IF(SUMIFS($B$2:$B$3564,$A$2:$A$3564,"="&amp;F3030)=0,IF(SUMIFS($B$2:$B$3564,$A$2:$A$3564,"="&amp;G3030)=0,SUMIFS($B$2:$B$3564,$A$2:$A$3564,"="&amp;H3030),SUMIFS($B$2:$B$3564,$A$2:$A$3564,"="&amp;G3030)),SUMIFS($B$2:$B$3564,$A$2:$A$3564,"="&amp;F3030)),SUMIFS($B$2:$B$3564,$A$2:$A$3564,"="&amp;E3030))</f>
        <v>13.66</v>
      </c>
      <c r="K3030" s="2">
        <f>SUMIFS($J$2:$J$3564,$A$2:$A$3564,"&gt;"&amp;E3030,$A$2:$A$3564,"&lt;="&amp;A3030)</f>
        <v>0</v>
      </c>
      <c r="L3030" s="2">
        <f t="shared" si="381"/>
        <v>0</v>
      </c>
      <c r="M3030" s="2">
        <f t="shared" si="382"/>
        <v>1</v>
      </c>
      <c r="N3030">
        <f t="shared" si="383"/>
        <v>6.6549674571646626</v>
      </c>
    </row>
    <row r="3031" spans="1:14" x14ac:dyDescent="0.3">
      <c r="A3031" s="1">
        <v>43095</v>
      </c>
      <c r="B3031">
        <v>14.7</v>
      </c>
      <c r="D3031">
        <f t="shared" si="376"/>
        <v>2</v>
      </c>
      <c r="E3031" s="1">
        <f t="shared" si="377"/>
        <v>43088</v>
      </c>
      <c r="F3031" s="1">
        <f t="shared" si="378"/>
        <v>43087</v>
      </c>
      <c r="G3031" s="1">
        <f t="shared" si="379"/>
        <v>43086</v>
      </c>
      <c r="H3031" s="1">
        <f t="shared" si="380"/>
        <v>43085</v>
      </c>
      <c r="I3031" s="2">
        <f>IF(SUMIFS($B$2:$B$3564,$A$2:$A$3564,"="&amp;E3031)=0,IF(SUMIFS($B$2:$B$3564,$A$2:$A$3564,"="&amp;F3031)=0,IF(SUMIFS($B$2:$B$3564,$A$2:$A$3564,"="&amp;G3031)=0,SUMIFS($B$2:$B$3564,$A$2:$A$3564,"="&amp;H3031),SUMIFS($B$2:$B$3564,$A$2:$A$3564,"="&amp;G3031)),SUMIFS($B$2:$B$3564,$A$2:$A$3564,"="&amp;F3031)),SUMIFS($B$2:$B$3564,$A$2:$A$3564,"="&amp;E3031))</f>
        <v>14.41</v>
      </c>
      <c r="K3031" s="2">
        <f>SUMIFS($J$2:$J$3564,$A$2:$A$3564,"&gt;"&amp;E3031,$A$2:$A$3564,"&lt;="&amp;A3031)</f>
        <v>0</v>
      </c>
      <c r="L3031" s="2">
        <f t="shared" si="381"/>
        <v>0</v>
      </c>
      <c r="M3031" s="2">
        <f t="shared" si="382"/>
        <v>1</v>
      </c>
      <c r="N3031">
        <f t="shared" si="383"/>
        <v>1.9925083773259782</v>
      </c>
    </row>
    <row r="3032" spans="1:14" x14ac:dyDescent="0.3">
      <c r="A3032" s="1">
        <v>43096</v>
      </c>
      <c r="B3032">
        <v>14.93</v>
      </c>
      <c r="D3032">
        <f t="shared" si="376"/>
        <v>3</v>
      </c>
      <c r="E3032" s="1">
        <f t="shared" si="377"/>
        <v>43089</v>
      </c>
      <c r="F3032" s="1">
        <f t="shared" si="378"/>
        <v>43088</v>
      </c>
      <c r="G3032" s="1">
        <f t="shared" si="379"/>
        <v>43087</v>
      </c>
      <c r="H3032" s="1">
        <f t="shared" si="380"/>
        <v>43086</v>
      </c>
      <c r="I3032" s="2">
        <f>IF(SUMIFS($B$2:$B$3564,$A$2:$A$3564,"="&amp;E3032)=0,IF(SUMIFS($B$2:$B$3564,$A$2:$A$3564,"="&amp;F3032)=0,IF(SUMIFS($B$2:$B$3564,$A$2:$A$3564,"="&amp;G3032)=0,SUMIFS($B$2:$B$3564,$A$2:$A$3564,"="&amp;H3032),SUMIFS($B$2:$B$3564,$A$2:$A$3564,"="&amp;G3032)),SUMIFS($B$2:$B$3564,$A$2:$A$3564,"="&amp;F3032)),SUMIFS($B$2:$B$3564,$A$2:$A$3564,"="&amp;E3032))</f>
        <v>14.57</v>
      </c>
      <c r="K3032" s="2">
        <f>SUMIFS($J$2:$J$3564,$A$2:$A$3564,"&gt;"&amp;E3032,$A$2:$A$3564,"&lt;="&amp;A3032)</f>
        <v>0</v>
      </c>
      <c r="L3032" s="2">
        <f t="shared" si="381"/>
        <v>0</v>
      </c>
      <c r="M3032" s="2">
        <f t="shared" si="382"/>
        <v>1</v>
      </c>
      <c r="N3032">
        <f t="shared" si="383"/>
        <v>2.4407991343985502</v>
      </c>
    </row>
    <row r="3033" spans="1:14" x14ac:dyDescent="0.3">
      <c r="A3033" s="1">
        <v>43097</v>
      </c>
      <c r="B3033">
        <v>15</v>
      </c>
      <c r="D3033">
        <f t="shared" si="376"/>
        <v>4</v>
      </c>
      <c r="E3033" s="1">
        <f t="shared" si="377"/>
        <v>43090</v>
      </c>
      <c r="F3033" s="1">
        <f t="shared" si="378"/>
        <v>43089</v>
      </c>
      <c r="G3033" s="1">
        <f t="shared" si="379"/>
        <v>43088</v>
      </c>
      <c r="H3033" s="1">
        <f t="shared" si="380"/>
        <v>43087</v>
      </c>
      <c r="I3033" s="2">
        <f>IF(SUMIFS($B$2:$B$3564,$A$2:$A$3564,"="&amp;E3033)=0,IF(SUMIFS($B$2:$B$3564,$A$2:$A$3564,"="&amp;F3033)=0,IF(SUMIFS($B$2:$B$3564,$A$2:$A$3564,"="&amp;G3033)=0,SUMIFS($B$2:$B$3564,$A$2:$A$3564,"="&amp;H3033),SUMIFS($B$2:$B$3564,$A$2:$A$3564,"="&amp;G3033)),SUMIFS($B$2:$B$3564,$A$2:$A$3564,"="&amp;F3033)),SUMIFS($B$2:$B$3564,$A$2:$A$3564,"="&amp;E3033))</f>
        <v>14.77</v>
      </c>
      <c r="K3033" s="2">
        <f>SUMIFS($J$2:$J$3564,$A$2:$A$3564,"&gt;"&amp;E3033,$A$2:$A$3564,"&lt;="&amp;A3033)</f>
        <v>0</v>
      </c>
      <c r="L3033" s="2">
        <f t="shared" si="381"/>
        <v>0</v>
      </c>
      <c r="M3033" s="2">
        <f t="shared" si="382"/>
        <v>1</v>
      </c>
      <c r="N3033">
        <f t="shared" si="383"/>
        <v>1.5452104558921713</v>
      </c>
    </row>
    <row r="3034" spans="1:14" x14ac:dyDescent="0.3">
      <c r="A3034" s="1">
        <v>43098</v>
      </c>
      <c r="B3034">
        <v>15.16</v>
      </c>
      <c r="D3034">
        <f t="shared" si="376"/>
        <v>5</v>
      </c>
      <c r="E3034" s="1">
        <f t="shared" si="377"/>
        <v>43091</v>
      </c>
      <c r="F3034" s="1">
        <f t="shared" si="378"/>
        <v>43090</v>
      </c>
      <c r="G3034" s="1">
        <f t="shared" si="379"/>
        <v>43089</v>
      </c>
      <c r="H3034" s="1">
        <f t="shared" si="380"/>
        <v>43088</v>
      </c>
      <c r="I3034" s="2">
        <f>IF(SUMIFS($B$2:$B$3564,$A$2:$A$3564,"="&amp;E3034)=0,IF(SUMIFS($B$2:$B$3564,$A$2:$A$3564,"="&amp;F3034)=0,IF(SUMIFS($B$2:$B$3564,$A$2:$A$3564,"="&amp;G3034)=0,SUMIFS($B$2:$B$3564,$A$2:$A$3564,"="&amp;H3034),SUMIFS($B$2:$B$3564,$A$2:$A$3564,"="&amp;G3034)),SUMIFS($B$2:$B$3564,$A$2:$A$3564,"="&amp;F3034)),SUMIFS($B$2:$B$3564,$A$2:$A$3564,"="&amp;E3034))</f>
        <v>14.6</v>
      </c>
      <c r="K3034" s="2">
        <f>SUMIFS($J$2:$J$3564,$A$2:$A$3564,"&gt;"&amp;E3034,$A$2:$A$3564,"&lt;="&amp;A3034)</f>
        <v>0</v>
      </c>
      <c r="L3034" s="2">
        <f t="shared" si="381"/>
        <v>0</v>
      </c>
      <c r="M3034" s="2">
        <f t="shared" si="382"/>
        <v>1</v>
      </c>
      <c r="N3034">
        <f t="shared" si="383"/>
        <v>3.7638851499934907</v>
      </c>
    </row>
    <row r="3035" spans="1:14" x14ac:dyDescent="0.3">
      <c r="A3035" s="1">
        <v>43102</v>
      </c>
      <c r="B3035">
        <v>15.33</v>
      </c>
      <c r="D3035">
        <f t="shared" si="376"/>
        <v>2</v>
      </c>
      <c r="E3035" s="1">
        <f t="shared" si="377"/>
        <v>43095</v>
      </c>
      <c r="F3035" s="1">
        <f t="shared" si="378"/>
        <v>43094</v>
      </c>
      <c r="G3035" s="1">
        <f t="shared" si="379"/>
        <v>43093</v>
      </c>
      <c r="H3035" s="1">
        <f t="shared" si="380"/>
        <v>43092</v>
      </c>
      <c r="I3035" s="2">
        <f>IF(SUMIFS($B$2:$B$3564,$A$2:$A$3564,"="&amp;E3035)=0,IF(SUMIFS($B$2:$B$3564,$A$2:$A$3564,"="&amp;F3035)=0,IF(SUMIFS($B$2:$B$3564,$A$2:$A$3564,"="&amp;G3035)=0,SUMIFS($B$2:$B$3564,$A$2:$A$3564,"="&amp;H3035),SUMIFS($B$2:$B$3564,$A$2:$A$3564,"="&amp;G3035)),SUMIFS($B$2:$B$3564,$A$2:$A$3564,"="&amp;F3035)),SUMIFS($B$2:$B$3564,$A$2:$A$3564,"="&amp;E3035))</f>
        <v>14.7</v>
      </c>
      <c r="K3035" s="2">
        <f>SUMIFS($J$2:$J$3564,$A$2:$A$3564,"&gt;"&amp;E3035,$A$2:$A$3564,"&lt;="&amp;A3035)</f>
        <v>0</v>
      </c>
      <c r="L3035" s="2">
        <f t="shared" si="381"/>
        <v>0</v>
      </c>
      <c r="M3035" s="2">
        <f t="shared" si="382"/>
        <v>1</v>
      </c>
      <c r="N3035">
        <f t="shared" si="383"/>
        <v>4.1964199099032209</v>
      </c>
    </row>
    <row r="3036" spans="1:14" x14ac:dyDescent="0.3">
      <c r="A3036" s="1">
        <v>43103</v>
      </c>
      <c r="B3036">
        <v>15.31</v>
      </c>
      <c r="D3036">
        <f t="shared" si="376"/>
        <v>3</v>
      </c>
      <c r="E3036" s="1">
        <f t="shared" si="377"/>
        <v>43096</v>
      </c>
      <c r="F3036" s="1">
        <f t="shared" si="378"/>
        <v>43095</v>
      </c>
      <c r="G3036" s="1">
        <f t="shared" si="379"/>
        <v>43094</v>
      </c>
      <c r="H3036" s="1">
        <f t="shared" si="380"/>
        <v>43093</v>
      </c>
      <c r="I3036" s="2">
        <f>IF(SUMIFS($B$2:$B$3564,$A$2:$A$3564,"="&amp;E3036)=0,IF(SUMIFS($B$2:$B$3564,$A$2:$A$3564,"="&amp;F3036)=0,IF(SUMIFS($B$2:$B$3564,$A$2:$A$3564,"="&amp;G3036)=0,SUMIFS($B$2:$B$3564,$A$2:$A$3564,"="&amp;H3036),SUMIFS($B$2:$B$3564,$A$2:$A$3564,"="&amp;G3036)),SUMIFS($B$2:$B$3564,$A$2:$A$3564,"="&amp;F3036)),SUMIFS($B$2:$B$3564,$A$2:$A$3564,"="&amp;E3036))</f>
        <v>14.93</v>
      </c>
      <c r="K3036" s="2">
        <f>SUMIFS($J$2:$J$3564,$A$2:$A$3564,"&gt;"&amp;E3036,$A$2:$A$3564,"&lt;="&amp;A3036)</f>
        <v>0</v>
      </c>
      <c r="L3036" s="2">
        <f t="shared" si="381"/>
        <v>0</v>
      </c>
      <c r="M3036" s="2">
        <f t="shared" si="382"/>
        <v>1</v>
      </c>
      <c r="N3036">
        <f t="shared" si="383"/>
        <v>2.5133598118493317</v>
      </c>
    </row>
    <row r="3037" spans="1:14" x14ac:dyDescent="0.3">
      <c r="A3037" s="1">
        <v>43104</v>
      </c>
      <c r="B3037">
        <v>15.25</v>
      </c>
      <c r="D3037">
        <f t="shared" si="376"/>
        <v>4</v>
      </c>
      <c r="E3037" s="1">
        <f t="shared" si="377"/>
        <v>43097</v>
      </c>
      <c r="F3037" s="1">
        <f t="shared" si="378"/>
        <v>43096</v>
      </c>
      <c r="G3037" s="1">
        <f t="shared" si="379"/>
        <v>43095</v>
      </c>
      <c r="H3037" s="1">
        <f t="shared" si="380"/>
        <v>43094</v>
      </c>
      <c r="I3037" s="2">
        <f>IF(SUMIFS($B$2:$B$3564,$A$2:$A$3564,"="&amp;E3037)=0,IF(SUMIFS($B$2:$B$3564,$A$2:$A$3564,"="&amp;F3037)=0,IF(SUMIFS($B$2:$B$3564,$A$2:$A$3564,"="&amp;G3037)=0,SUMIFS($B$2:$B$3564,$A$2:$A$3564,"="&amp;H3037),SUMIFS($B$2:$B$3564,$A$2:$A$3564,"="&amp;G3037)),SUMIFS($B$2:$B$3564,$A$2:$A$3564,"="&amp;F3037)),SUMIFS($B$2:$B$3564,$A$2:$A$3564,"="&amp;E3037))</f>
        <v>15</v>
      </c>
      <c r="K3037" s="2">
        <f>SUMIFS($J$2:$J$3564,$A$2:$A$3564,"&gt;"&amp;E3037,$A$2:$A$3564,"&lt;="&amp;A3037)</f>
        <v>0</v>
      </c>
      <c r="L3037" s="2">
        <f t="shared" si="381"/>
        <v>0</v>
      </c>
      <c r="M3037" s="2">
        <f t="shared" si="382"/>
        <v>1</v>
      </c>
      <c r="N3037">
        <f t="shared" si="383"/>
        <v>1.6529301951210507</v>
      </c>
    </row>
    <row r="3038" spans="1:14" x14ac:dyDescent="0.3">
      <c r="A3038" s="1">
        <v>43105</v>
      </c>
      <c r="B3038">
        <v>15.08</v>
      </c>
      <c r="D3038">
        <f t="shared" si="376"/>
        <v>5</v>
      </c>
      <c r="E3038" s="1">
        <f t="shared" si="377"/>
        <v>43098</v>
      </c>
      <c r="F3038" s="1">
        <f t="shared" si="378"/>
        <v>43097</v>
      </c>
      <c r="G3038" s="1">
        <f t="shared" si="379"/>
        <v>43096</v>
      </c>
      <c r="H3038" s="1">
        <f t="shared" si="380"/>
        <v>43095</v>
      </c>
      <c r="I3038" s="2">
        <f>IF(SUMIFS($B$2:$B$3564,$A$2:$A$3564,"="&amp;E3038)=0,IF(SUMIFS($B$2:$B$3564,$A$2:$A$3564,"="&amp;F3038)=0,IF(SUMIFS($B$2:$B$3564,$A$2:$A$3564,"="&amp;G3038)=0,SUMIFS($B$2:$B$3564,$A$2:$A$3564,"="&amp;H3038),SUMIFS($B$2:$B$3564,$A$2:$A$3564,"="&amp;G3038)),SUMIFS($B$2:$B$3564,$A$2:$A$3564,"="&amp;F3038)),SUMIFS($B$2:$B$3564,$A$2:$A$3564,"="&amp;E3038))</f>
        <v>15.16</v>
      </c>
      <c r="K3038" s="2">
        <f>SUMIFS($J$2:$J$3564,$A$2:$A$3564,"&gt;"&amp;E3038,$A$2:$A$3564,"&lt;="&amp;A3038)</f>
        <v>0</v>
      </c>
      <c r="L3038" s="2">
        <f t="shared" si="381"/>
        <v>0</v>
      </c>
      <c r="M3038" s="2">
        <f t="shared" si="382"/>
        <v>1</v>
      </c>
      <c r="N3038">
        <f t="shared" si="383"/>
        <v>-0.5291017634415548</v>
      </c>
    </row>
    <row r="3039" spans="1:14" x14ac:dyDescent="0.3">
      <c r="A3039" s="1">
        <v>43108</v>
      </c>
      <c r="B3039">
        <v>14.78</v>
      </c>
      <c r="D3039">
        <f t="shared" si="376"/>
        <v>1</v>
      </c>
      <c r="E3039" s="1">
        <f t="shared" si="377"/>
        <v>43101</v>
      </c>
      <c r="F3039" s="1">
        <f t="shared" si="378"/>
        <v>43100</v>
      </c>
      <c r="G3039" s="1">
        <f t="shared" si="379"/>
        <v>43099</v>
      </c>
      <c r="H3039" s="1">
        <f t="shared" si="380"/>
        <v>43098</v>
      </c>
      <c r="I3039" s="2">
        <f>IF(SUMIFS($B$2:$B$3564,$A$2:$A$3564,"="&amp;E3039)=0,IF(SUMIFS($B$2:$B$3564,$A$2:$A$3564,"="&amp;F3039)=0,IF(SUMIFS($B$2:$B$3564,$A$2:$A$3564,"="&amp;G3039)=0,SUMIFS($B$2:$B$3564,$A$2:$A$3564,"="&amp;H3039),SUMIFS($B$2:$B$3564,$A$2:$A$3564,"="&amp;G3039)),SUMIFS($B$2:$B$3564,$A$2:$A$3564,"="&amp;F3039)),SUMIFS($B$2:$B$3564,$A$2:$A$3564,"="&amp;E3039))</f>
        <v>15.16</v>
      </c>
      <c r="K3039" s="2">
        <f>SUMIFS($J$2:$J$3564,$A$2:$A$3564,"&gt;"&amp;E3039,$A$2:$A$3564,"&lt;="&amp;A3039)</f>
        <v>0</v>
      </c>
      <c r="L3039" s="2">
        <f t="shared" si="381"/>
        <v>0</v>
      </c>
      <c r="M3039" s="2">
        <f t="shared" si="382"/>
        <v>1</v>
      </c>
      <c r="N3039">
        <f t="shared" si="383"/>
        <v>-2.5385464694169961</v>
      </c>
    </row>
    <row r="3040" spans="1:14" x14ac:dyDescent="0.3">
      <c r="A3040" s="1">
        <v>43109</v>
      </c>
      <c r="B3040">
        <v>14.73</v>
      </c>
      <c r="D3040">
        <f t="shared" si="376"/>
        <v>2</v>
      </c>
      <c r="E3040" s="1">
        <f t="shared" si="377"/>
        <v>43102</v>
      </c>
      <c r="F3040" s="1">
        <f t="shared" si="378"/>
        <v>43101</v>
      </c>
      <c r="G3040" s="1">
        <f t="shared" si="379"/>
        <v>43100</v>
      </c>
      <c r="H3040" s="1">
        <f t="shared" si="380"/>
        <v>43099</v>
      </c>
      <c r="I3040" s="2">
        <f>IF(SUMIFS($B$2:$B$3564,$A$2:$A$3564,"="&amp;E3040)=0,IF(SUMIFS($B$2:$B$3564,$A$2:$A$3564,"="&amp;F3040)=0,IF(SUMIFS($B$2:$B$3564,$A$2:$A$3564,"="&amp;G3040)=0,SUMIFS($B$2:$B$3564,$A$2:$A$3564,"="&amp;H3040),SUMIFS($B$2:$B$3564,$A$2:$A$3564,"="&amp;G3040)),SUMIFS($B$2:$B$3564,$A$2:$A$3564,"="&amp;F3040)),SUMIFS($B$2:$B$3564,$A$2:$A$3564,"="&amp;E3040))</f>
        <v>15.33</v>
      </c>
      <c r="K3040" s="2">
        <f>SUMIFS($J$2:$J$3564,$A$2:$A$3564,"&gt;"&amp;E3040,$A$2:$A$3564,"&lt;="&amp;A3040)</f>
        <v>0</v>
      </c>
      <c r="L3040" s="2">
        <f t="shared" si="381"/>
        <v>0</v>
      </c>
      <c r="M3040" s="2">
        <f t="shared" si="382"/>
        <v>1</v>
      </c>
      <c r="N3040">
        <f t="shared" si="383"/>
        <v>-3.9925462409183856</v>
      </c>
    </row>
    <row r="3041" spans="1:14" x14ac:dyDescent="0.3">
      <c r="A3041" s="1">
        <v>43110</v>
      </c>
      <c r="B3041">
        <v>14.65</v>
      </c>
      <c r="D3041">
        <f t="shared" si="376"/>
        <v>3</v>
      </c>
      <c r="E3041" s="1">
        <f t="shared" si="377"/>
        <v>43103</v>
      </c>
      <c r="F3041" s="1">
        <f t="shared" si="378"/>
        <v>43102</v>
      </c>
      <c r="G3041" s="1">
        <f t="shared" si="379"/>
        <v>43101</v>
      </c>
      <c r="H3041" s="1">
        <f t="shared" si="380"/>
        <v>43100</v>
      </c>
      <c r="I3041" s="2">
        <f>IF(SUMIFS($B$2:$B$3564,$A$2:$A$3564,"="&amp;E3041)=0,IF(SUMIFS($B$2:$B$3564,$A$2:$A$3564,"="&amp;F3041)=0,IF(SUMIFS($B$2:$B$3564,$A$2:$A$3564,"="&amp;G3041)=0,SUMIFS($B$2:$B$3564,$A$2:$A$3564,"="&amp;H3041),SUMIFS($B$2:$B$3564,$A$2:$A$3564,"="&amp;G3041)),SUMIFS($B$2:$B$3564,$A$2:$A$3564,"="&amp;F3041)),SUMIFS($B$2:$B$3564,$A$2:$A$3564,"="&amp;E3041))</f>
        <v>15.31</v>
      </c>
      <c r="K3041" s="2">
        <f>SUMIFS($J$2:$J$3564,$A$2:$A$3564,"&gt;"&amp;E3041,$A$2:$A$3564,"&lt;="&amp;A3041)</f>
        <v>0</v>
      </c>
      <c r="L3041" s="2">
        <f t="shared" si="381"/>
        <v>0</v>
      </c>
      <c r="M3041" s="2">
        <f t="shared" si="382"/>
        <v>1</v>
      </c>
      <c r="N3041">
        <f t="shared" si="383"/>
        <v>-4.4065874206516025</v>
      </c>
    </row>
    <row r="3042" spans="1:14" x14ac:dyDescent="0.3">
      <c r="A3042" s="1">
        <v>43111</v>
      </c>
      <c r="B3042">
        <v>14.18</v>
      </c>
      <c r="D3042">
        <f t="shared" si="376"/>
        <v>4</v>
      </c>
      <c r="E3042" s="1">
        <f t="shared" si="377"/>
        <v>43104</v>
      </c>
      <c r="F3042" s="1">
        <f t="shared" si="378"/>
        <v>43103</v>
      </c>
      <c r="G3042" s="1">
        <f t="shared" si="379"/>
        <v>43102</v>
      </c>
      <c r="H3042" s="1">
        <f t="shared" si="380"/>
        <v>43101</v>
      </c>
      <c r="I3042" s="2">
        <f>IF(SUMIFS($B$2:$B$3564,$A$2:$A$3564,"="&amp;E3042)=0,IF(SUMIFS($B$2:$B$3564,$A$2:$A$3564,"="&amp;F3042)=0,IF(SUMIFS($B$2:$B$3564,$A$2:$A$3564,"="&amp;G3042)=0,SUMIFS($B$2:$B$3564,$A$2:$A$3564,"="&amp;H3042),SUMIFS($B$2:$B$3564,$A$2:$A$3564,"="&amp;G3042)),SUMIFS($B$2:$B$3564,$A$2:$A$3564,"="&amp;F3042)),SUMIFS($B$2:$B$3564,$A$2:$A$3564,"="&amp;E3042))</f>
        <v>15.25</v>
      </c>
      <c r="K3042" s="2">
        <f>SUMIFS($J$2:$J$3564,$A$2:$A$3564,"&gt;"&amp;E3042,$A$2:$A$3564,"&lt;="&amp;A3042)</f>
        <v>0</v>
      </c>
      <c r="L3042" s="2">
        <f t="shared" si="381"/>
        <v>0</v>
      </c>
      <c r="M3042" s="2">
        <f t="shared" si="382"/>
        <v>1</v>
      </c>
      <c r="N3042">
        <f t="shared" si="383"/>
        <v>-7.2746981949439151</v>
      </c>
    </row>
    <row r="3043" spans="1:14" x14ac:dyDescent="0.3">
      <c r="A3043" s="1">
        <v>43112</v>
      </c>
      <c r="B3043">
        <v>14.18</v>
      </c>
      <c r="D3043">
        <f t="shared" si="376"/>
        <v>5</v>
      </c>
      <c r="E3043" s="1">
        <f t="shared" si="377"/>
        <v>43105</v>
      </c>
      <c r="F3043" s="1">
        <f t="shared" si="378"/>
        <v>43104</v>
      </c>
      <c r="G3043" s="1">
        <f t="shared" si="379"/>
        <v>43103</v>
      </c>
      <c r="H3043" s="1">
        <f t="shared" si="380"/>
        <v>43102</v>
      </c>
      <c r="I3043" s="2">
        <f>IF(SUMIFS($B$2:$B$3564,$A$2:$A$3564,"="&amp;E3043)=0,IF(SUMIFS($B$2:$B$3564,$A$2:$A$3564,"="&amp;F3043)=0,IF(SUMIFS($B$2:$B$3564,$A$2:$A$3564,"="&amp;G3043)=0,SUMIFS($B$2:$B$3564,$A$2:$A$3564,"="&amp;H3043),SUMIFS($B$2:$B$3564,$A$2:$A$3564,"="&amp;G3043)),SUMIFS($B$2:$B$3564,$A$2:$A$3564,"="&amp;F3043)),SUMIFS($B$2:$B$3564,$A$2:$A$3564,"="&amp;E3043))</f>
        <v>15.08</v>
      </c>
      <c r="K3043" s="2">
        <f>SUMIFS($J$2:$J$3564,$A$2:$A$3564,"&gt;"&amp;E3043,$A$2:$A$3564,"&lt;="&amp;A3043)</f>
        <v>0</v>
      </c>
      <c r="L3043" s="2">
        <f t="shared" si="381"/>
        <v>0</v>
      </c>
      <c r="M3043" s="2">
        <f t="shared" si="382"/>
        <v>1</v>
      </c>
      <c r="N3043">
        <f t="shared" si="383"/>
        <v>-6.1536841475828599</v>
      </c>
    </row>
    <row r="3044" spans="1:14" x14ac:dyDescent="0.3">
      <c r="A3044" s="1">
        <v>43116</v>
      </c>
      <c r="B3044">
        <v>13.59</v>
      </c>
      <c r="D3044">
        <f t="shared" si="376"/>
        <v>2</v>
      </c>
      <c r="E3044" s="1">
        <f t="shared" si="377"/>
        <v>43109</v>
      </c>
      <c r="F3044" s="1">
        <f t="shared" si="378"/>
        <v>43108</v>
      </c>
      <c r="G3044" s="1">
        <f t="shared" si="379"/>
        <v>43107</v>
      </c>
      <c r="H3044" s="1">
        <f t="shared" si="380"/>
        <v>43106</v>
      </c>
      <c r="I3044" s="2">
        <f>IF(SUMIFS($B$2:$B$3564,$A$2:$A$3564,"="&amp;E3044)=0,IF(SUMIFS($B$2:$B$3564,$A$2:$A$3564,"="&amp;F3044)=0,IF(SUMIFS($B$2:$B$3564,$A$2:$A$3564,"="&amp;G3044)=0,SUMIFS($B$2:$B$3564,$A$2:$A$3564,"="&amp;H3044),SUMIFS($B$2:$B$3564,$A$2:$A$3564,"="&amp;G3044)),SUMIFS($B$2:$B$3564,$A$2:$A$3564,"="&amp;F3044)),SUMIFS($B$2:$B$3564,$A$2:$A$3564,"="&amp;E3044))</f>
        <v>14.73</v>
      </c>
      <c r="K3044" s="2">
        <f>SUMIFS($J$2:$J$3564,$A$2:$A$3564,"&gt;"&amp;E3044,$A$2:$A$3564,"&lt;="&amp;A3044)</f>
        <v>0</v>
      </c>
      <c r="L3044" s="2">
        <f t="shared" si="381"/>
        <v>0</v>
      </c>
      <c r="M3044" s="2">
        <f t="shared" si="382"/>
        <v>1</v>
      </c>
      <c r="N3044">
        <f t="shared" si="383"/>
        <v>-8.0552002311486568</v>
      </c>
    </row>
    <row r="3045" spans="1:14" x14ac:dyDescent="0.3">
      <c r="A3045" s="1">
        <v>43117</v>
      </c>
      <c r="B3045">
        <v>13.42</v>
      </c>
      <c r="D3045">
        <f t="shared" si="376"/>
        <v>3</v>
      </c>
      <c r="E3045" s="1">
        <f t="shared" si="377"/>
        <v>43110</v>
      </c>
      <c r="F3045" s="1">
        <f t="shared" si="378"/>
        <v>43109</v>
      </c>
      <c r="G3045" s="1">
        <f t="shared" si="379"/>
        <v>43108</v>
      </c>
      <c r="H3045" s="1">
        <f t="shared" si="380"/>
        <v>43107</v>
      </c>
      <c r="I3045" s="2">
        <f>IF(SUMIFS($B$2:$B$3564,$A$2:$A$3564,"="&amp;E3045)=0,IF(SUMIFS($B$2:$B$3564,$A$2:$A$3564,"="&amp;F3045)=0,IF(SUMIFS($B$2:$B$3564,$A$2:$A$3564,"="&amp;G3045)=0,SUMIFS($B$2:$B$3564,$A$2:$A$3564,"="&amp;H3045),SUMIFS($B$2:$B$3564,$A$2:$A$3564,"="&amp;G3045)),SUMIFS($B$2:$B$3564,$A$2:$A$3564,"="&amp;F3045)),SUMIFS($B$2:$B$3564,$A$2:$A$3564,"="&amp;E3045))</f>
        <v>14.65</v>
      </c>
      <c r="K3045" s="2">
        <f>SUMIFS($J$2:$J$3564,$A$2:$A$3564,"&gt;"&amp;E3045,$A$2:$A$3564,"&lt;="&amp;A3045)</f>
        <v>0</v>
      </c>
      <c r="L3045" s="2">
        <f t="shared" si="381"/>
        <v>0</v>
      </c>
      <c r="M3045" s="2">
        <f t="shared" si="382"/>
        <v>1</v>
      </c>
      <c r="N3045">
        <f t="shared" si="383"/>
        <v>-8.7694203919540588</v>
      </c>
    </row>
    <row r="3046" spans="1:14" x14ac:dyDescent="0.3">
      <c r="A3046" s="1">
        <v>43118</v>
      </c>
      <c r="B3046">
        <v>13.08</v>
      </c>
      <c r="D3046">
        <f t="shared" si="376"/>
        <v>4</v>
      </c>
      <c r="E3046" s="1">
        <f t="shared" si="377"/>
        <v>43111</v>
      </c>
      <c r="F3046" s="1">
        <f t="shared" si="378"/>
        <v>43110</v>
      </c>
      <c r="G3046" s="1">
        <f t="shared" si="379"/>
        <v>43109</v>
      </c>
      <c r="H3046" s="1">
        <f t="shared" si="380"/>
        <v>43108</v>
      </c>
      <c r="I3046" s="2">
        <f>IF(SUMIFS($B$2:$B$3564,$A$2:$A$3564,"="&amp;E3046)=0,IF(SUMIFS($B$2:$B$3564,$A$2:$A$3564,"="&amp;F3046)=0,IF(SUMIFS($B$2:$B$3564,$A$2:$A$3564,"="&amp;G3046)=0,SUMIFS($B$2:$B$3564,$A$2:$A$3564,"="&amp;H3046),SUMIFS($B$2:$B$3564,$A$2:$A$3564,"="&amp;G3046)),SUMIFS($B$2:$B$3564,$A$2:$A$3564,"="&amp;F3046)),SUMIFS($B$2:$B$3564,$A$2:$A$3564,"="&amp;E3046))</f>
        <v>14.18</v>
      </c>
      <c r="K3046" s="2">
        <f>SUMIFS($J$2:$J$3564,$A$2:$A$3564,"&gt;"&amp;E3046,$A$2:$A$3564,"&lt;="&amp;A3046)</f>
        <v>0</v>
      </c>
      <c r="L3046" s="2">
        <f t="shared" si="381"/>
        <v>0</v>
      </c>
      <c r="M3046" s="2">
        <f t="shared" si="382"/>
        <v>1</v>
      </c>
      <c r="N3046">
        <f t="shared" si="383"/>
        <v>-8.0748175074928792</v>
      </c>
    </row>
    <row r="3047" spans="1:14" x14ac:dyDescent="0.3">
      <c r="A3047" s="1">
        <v>43119</v>
      </c>
      <c r="B3047">
        <v>13.25</v>
      </c>
      <c r="D3047">
        <f t="shared" si="376"/>
        <v>5</v>
      </c>
      <c r="E3047" s="1">
        <f t="shared" si="377"/>
        <v>43112</v>
      </c>
      <c r="F3047" s="1">
        <f t="shared" si="378"/>
        <v>43111</v>
      </c>
      <c r="G3047" s="1">
        <f t="shared" si="379"/>
        <v>43110</v>
      </c>
      <c r="H3047" s="1">
        <f t="shared" si="380"/>
        <v>43109</v>
      </c>
      <c r="I3047" s="2">
        <f>IF(SUMIFS($B$2:$B$3564,$A$2:$A$3564,"="&amp;E3047)=0,IF(SUMIFS($B$2:$B$3564,$A$2:$A$3564,"="&amp;F3047)=0,IF(SUMIFS($B$2:$B$3564,$A$2:$A$3564,"="&amp;G3047)=0,SUMIFS($B$2:$B$3564,$A$2:$A$3564,"="&amp;H3047),SUMIFS($B$2:$B$3564,$A$2:$A$3564,"="&amp;G3047)),SUMIFS($B$2:$B$3564,$A$2:$A$3564,"="&amp;F3047)),SUMIFS($B$2:$B$3564,$A$2:$A$3564,"="&amp;E3047))</f>
        <v>14.18</v>
      </c>
      <c r="K3047" s="2">
        <f>SUMIFS($J$2:$J$3564,$A$2:$A$3564,"&gt;"&amp;E3047,$A$2:$A$3564,"&lt;="&amp;A3047)</f>
        <v>0</v>
      </c>
      <c r="L3047" s="2">
        <f t="shared" si="381"/>
        <v>0</v>
      </c>
      <c r="M3047" s="2">
        <f t="shared" si="382"/>
        <v>1</v>
      </c>
      <c r="N3047">
        <f t="shared" si="383"/>
        <v>-6.7834968671750238</v>
      </c>
    </row>
    <row r="3048" spans="1:14" x14ac:dyDescent="0.3">
      <c r="A3048" s="1">
        <v>43122</v>
      </c>
      <c r="B3048">
        <v>13.17</v>
      </c>
      <c r="D3048">
        <f t="shared" si="376"/>
        <v>1</v>
      </c>
      <c r="E3048" s="1">
        <f t="shared" si="377"/>
        <v>43115</v>
      </c>
      <c r="F3048" s="1">
        <f t="shared" si="378"/>
        <v>43114</v>
      </c>
      <c r="G3048" s="1">
        <f t="shared" si="379"/>
        <v>43113</v>
      </c>
      <c r="H3048" s="1">
        <f t="shared" si="380"/>
        <v>43112</v>
      </c>
      <c r="I3048" s="2">
        <f>IF(SUMIFS($B$2:$B$3564,$A$2:$A$3564,"="&amp;E3048)=0,IF(SUMIFS($B$2:$B$3564,$A$2:$A$3564,"="&amp;F3048)=0,IF(SUMIFS($B$2:$B$3564,$A$2:$A$3564,"="&amp;G3048)=0,SUMIFS($B$2:$B$3564,$A$2:$A$3564,"="&amp;H3048),SUMIFS($B$2:$B$3564,$A$2:$A$3564,"="&amp;G3048)),SUMIFS($B$2:$B$3564,$A$2:$A$3564,"="&amp;F3048)),SUMIFS($B$2:$B$3564,$A$2:$A$3564,"="&amp;E3048))</f>
        <v>14.18</v>
      </c>
      <c r="K3048" s="2">
        <f>SUMIFS($J$2:$J$3564,$A$2:$A$3564,"&gt;"&amp;E3048,$A$2:$A$3564,"&lt;="&amp;A3048)</f>
        <v>0</v>
      </c>
      <c r="L3048" s="2">
        <f t="shared" si="381"/>
        <v>0</v>
      </c>
      <c r="M3048" s="2">
        <f t="shared" si="382"/>
        <v>1</v>
      </c>
      <c r="N3048">
        <f t="shared" si="383"/>
        <v>-7.3891005348791765</v>
      </c>
    </row>
    <row r="3049" spans="1:14" x14ac:dyDescent="0.3">
      <c r="A3049" s="1">
        <v>43123</v>
      </c>
      <c r="B3049">
        <v>13.19</v>
      </c>
      <c r="D3049">
        <f t="shared" si="376"/>
        <v>2</v>
      </c>
      <c r="E3049" s="1">
        <f t="shared" si="377"/>
        <v>43116</v>
      </c>
      <c r="F3049" s="1">
        <f t="shared" si="378"/>
        <v>43115</v>
      </c>
      <c r="G3049" s="1">
        <f t="shared" si="379"/>
        <v>43114</v>
      </c>
      <c r="H3049" s="1">
        <f t="shared" si="380"/>
        <v>43113</v>
      </c>
      <c r="I3049" s="2">
        <f>IF(SUMIFS($B$2:$B$3564,$A$2:$A$3564,"="&amp;E3049)=0,IF(SUMIFS($B$2:$B$3564,$A$2:$A$3564,"="&amp;F3049)=0,IF(SUMIFS($B$2:$B$3564,$A$2:$A$3564,"="&amp;G3049)=0,SUMIFS($B$2:$B$3564,$A$2:$A$3564,"="&amp;H3049),SUMIFS($B$2:$B$3564,$A$2:$A$3564,"="&amp;G3049)),SUMIFS($B$2:$B$3564,$A$2:$A$3564,"="&amp;F3049)),SUMIFS($B$2:$B$3564,$A$2:$A$3564,"="&amp;E3049))</f>
        <v>13.59</v>
      </c>
      <c r="K3049" s="2">
        <f>SUMIFS($J$2:$J$3564,$A$2:$A$3564,"&gt;"&amp;E3049,$A$2:$A$3564,"&lt;="&amp;A3049)</f>
        <v>0</v>
      </c>
      <c r="L3049" s="2">
        <f t="shared" si="381"/>
        <v>0</v>
      </c>
      <c r="M3049" s="2">
        <f t="shared" si="382"/>
        <v>1</v>
      </c>
      <c r="N3049">
        <f t="shared" si="383"/>
        <v>-2.9875261433829192</v>
      </c>
    </row>
    <row r="3050" spans="1:14" x14ac:dyDescent="0.3">
      <c r="A3050" s="1">
        <v>43124</v>
      </c>
      <c r="B3050">
        <v>13.16</v>
      </c>
      <c r="D3050">
        <f t="shared" si="376"/>
        <v>3</v>
      </c>
      <c r="E3050" s="1">
        <f t="shared" si="377"/>
        <v>43117</v>
      </c>
      <c r="F3050" s="1">
        <f t="shared" si="378"/>
        <v>43116</v>
      </c>
      <c r="G3050" s="1">
        <f t="shared" si="379"/>
        <v>43115</v>
      </c>
      <c r="H3050" s="1">
        <f t="shared" si="380"/>
        <v>43114</v>
      </c>
      <c r="I3050" s="2">
        <f>IF(SUMIFS($B$2:$B$3564,$A$2:$A$3564,"="&amp;E3050)=0,IF(SUMIFS($B$2:$B$3564,$A$2:$A$3564,"="&amp;F3050)=0,IF(SUMIFS($B$2:$B$3564,$A$2:$A$3564,"="&amp;G3050)=0,SUMIFS($B$2:$B$3564,$A$2:$A$3564,"="&amp;H3050),SUMIFS($B$2:$B$3564,$A$2:$A$3564,"="&amp;G3050)),SUMIFS($B$2:$B$3564,$A$2:$A$3564,"="&amp;F3050)),SUMIFS($B$2:$B$3564,$A$2:$A$3564,"="&amp;E3050))</f>
        <v>13.42</v>
      </c>
      <c r="K3050" s="2">
        <f>SUMIFS($J$2:$J$3564,$A$2:$A$3564,"&gt;"&amp;E3050,$A$2:$A$3564,"&lt;="&amp;A3050)</f>
        <v>0</v>
      </c>
      <c r="L3050" s="2">
        <f t="shared" si="381"/>
        <v>0</v>
      </c>
      <c r="M3050" s="2">
        <f t="shared" si="382"/>
        <v>1</v>
      </c>
      <c r="N3050">
        <f t="shared" si="383"/>
        <v>-1.9564205646364554</v>
      </c>
    </row>
    <row r="3051" spans="1:14" x14ac:dyDescent="0.3">
      <c r="A3051" s="1">
        <v>43125</v>
      </c>
      <c r="B3051">
        <v>13.24</v>
      </c>
      <c r="D3051">
        <f t="shared" si="376"/>
        <v>4</v>
      </c>
      <c r="E3051" s="1">
        <f t="shared" si="377"/>
        <v>43118</v>
      </c>
      <c r="F3051" s="1">
        <f t="shared" si="378"/>
        <v>43117</v>
      </c>
      <c r="G3051" s="1">
        <f t="shared" si="379"/>
        <v>43116</v>
      </c>
      <c r="H3051" s="1">
        <f t="shared" si="380"/>
        <v>43115</v>
      </c>
      <c r="I3051" s="2">
        <f>IF(SUMIFS($B$2:$B$3564,$A$2:$A$3564,"="&amp;E3051)=0,IF(SUMIFS($B$2:$B$3564,$A$2:$A$3564,"="&amp;F3051)=0,IF(SUMIFS($B$2:$B$3564,$A$2:$A$3564,"="&amp;G3051)=0,SUMIFS($B$2:$B$3564,$A$2:$A$3564,"="&amp;H3051),SUMIFS($B$2:$B$3564,$A$2:$A$3564,"="&amp;G3051)),SUMIFS($B$2:$B$3564,$A$2:$A$3564,"="&amp;F3051)),SUMIFS($B$2:$B$3564,$A$2:$A$3564,"="&amp;E3051))</f>
        <v>13.08</v>
      </c>
      <c r="K3051" s="2">
        <f>SUMIFS($J$2:$J$3564,$A$2:$A$3564,"&gt;"&amp;E3051,$A$2:$A$3564,"&lt;="&amp;A3051)</f>
        <v>0</v>
      </c>
      <c r="L3051" s="2">
        <f t="shared" si="381"/>
        <v>0</v>
      </c>
      <c r="M3051" s="2">
        <f t="shared" si="382"/>
        <v>1</v>
      </c>
      <c r="N3051">
        <f t="shared" si="383"/>
        <v>1.2158204479809582</v>
      </c>
    </row>
    <row r="3052" spans="1:14" x14ac:dyDescent="0.3">
      <c r="A3052" s="1">
        <v>43126</v>
      </c>
      <c r="B3052">
        <v>13.36</v>
      </c>
      <c r="D3052">
        <f t="shared" si="376"/>
        <v>5</v>
      </c>
      <c r="E3052" s="1">
        <f t="shared" si="377"/>
        <v>43119</v>
      </c>
      <c r="F3052" s="1">
        <f t="shared" si="378"/>
        <v>43118</v>
      </c>
      <c r="G3052" s="1">
        <f t="shared" si="379"/>
        <v>43117</v>
      </c>
      <c r="H3052" s="1">
        <f t="shared" si="380"/>
        <v>43116</v>
      </c>
      <c r="I3052" s="2">
        <f>IF(SUMIFS($B$2:$B$3564,$A$2:$A$3564,"="&amp;E3052)=0,IF(SUMIFS($B$2:$B$3564,$A$2:$A$3564,"="&amp;F3052)=0,IF(SUMIFS($B$2:$B$3564,$A$2:$A$3564,"="&amp;G3052)=0,SUMIFS($B$2:$B$3564,$A$2:$A$3564,"="&amp;H3052),SUMIFS($B$2:$B$3564,$A$2:$A$3564,"="&amp;G3052)),SUMIFS($B$2:$B$3564,$A$2:$A$3564,"="&amp;F3052)),SUMIFS($B$2:$B$3564,$A$2:$A$3564,"="&amp;E3052))</f>
        <v>13.25</v>
      </c>
      <c r="K3052" s="2">
        <f>SUMIFS($J$2:$J$3564,$A$2:$A$3564,"&gt;"&amp;E3052,$A$2:$A$3564,"&lt;="&amp;A3052)</f>
        <v>0</v>
      </c>
      <c r="L3052" s="2">
        <f t="shared" si="381"/>
        <v>0</v>
      </c>
      <c r="M3052" s="2">
        <f t="shared" si="382"/>
        <v>1</v>
      </c>
      <c r="N3052">
        <f t="shared" si="383"/>
        <v>0.82676156762683184</v>
      </c>
    </row>
    <row r="3053" spans="1:14" x14ac:dyDescent="0.3">
      <c r="A3053" s="1">
        <v>43129</v>
      </c>
      <c r="B3053">
        <v>13.67</v>
      </c>
      <c r="D3053">
        <f t="shared" si="376"/>
        <v>1</v>
      </c>
      <c r="E3053" s="1">
        <f t="shared" si="377"/>
        <v>43122</v>
      </c>
      <c r="F3053" s="1">
        <f t="shared" si="378"/>
        <v>43121</v>
      </c>
      <c r="G3053" s="1">
        <f t="shared" si="379"/>
        <v>43120</v>
      </c>
      <c r="H3053" s="1">
        <f t="shared" si="380"/>
        <v>43119</v>
      </c>
      <c r="I3053" s="2">
        <f>IF(SUMIFS($B$2:$B$3564,$A$2:$A$3564,"="&amp;E3053)=0,IF(SUMIFS($B$2:$B$3564,$A$2:$A$3564,"="&amp;F3053)=0,IF(SUMIFS($B$2:$B$3564,$A$2:$A$3564,"="&amp;G3053)=0,SUMIFS($B$2:$B$3564,$A$2:$A$3564,"="&amp;H3053),SUMIFS($B$2:$B$3564,$A$2:$A$3564,"="&amp;G3053)),SUMIFS($B$2:$B$3564,$A$2:$A$3564,"="&amp;F3053)),SUMIFS($B$2:$B$3564,$A$2:$A$3564,"="&amp;E3053))</f>
        <v>13.17</v>
      </c>
      <c r="K3053" s="2">
        <f>SUMIFS($J$2:$J$3564,$A$2:$A$3564,"&gt;"&amp;E3053,$A$2:$A$3564,"&lt;="&amp;A3053)</f>
        <v>0</v>
      </c>
      <c r="L3053" s="2">
        <f t="shared" si="381"/>
        <v>0</v>
      </c>
      <c r="M3053" s="2">
        <f t="shared" si="382"/>
        <v>1</v>
      </c>
      <c r="N3053">
        <f t="shared" si="383"/>
        <v>3.7262134980668558</v>
      </c>
    </row>
    <row r="3054" spans="1:14" x14ac:dyDescent="0.3">
      <c r="A3054" s="1">
        <v>43130</v>
      </c>
      <c r="B3054">
        <v>13.72</v>
      </c>
      <c r="D3054">
        <f t="shared" si="376"/>
        <v>2</v>
      </c>
      <c r="E3054" s="1">
        <f t="shared" si="377"/>
        <v>43123</v>
      </c>
      <c r="F3054" s="1">
        <f t="shared" si="378"/>
        <v>43122</v>
      </c>
      <c r="G3054" s="1">
        <f t="shared" si="379"/>
        <v>43121</v>
      </c>
      <c r="H3054" s="1">
        <f t="shared" si="380"/>
        <v>43120</v>
      </c>
      <c r="I3054" s="2">
        <f>IF(SUMIFS($B$2:$B$3564,$A$2:$A$3564,"="&amp;E3054)=0,IF(SUMIFS($B$2:$B$3564,$A$2:$A$3564,"="&amp;F3054)=0,IF(SUMIFS($B$2:$B$3564,$A$2:$A$3564,"="&amp;G3054)=0,SUMIFS($B$2:$B$3564,$A$2:$A$3564,"="&amp;H3054),SUMIFS($B$2:$B$3564,$A$2:$A$3564,"="&amp;G3054)),SUMIFS($B$2:$B$3564,$A$2:$A$3564,"="&amp;F3054)),SUMIFS($B$2:$B$3564,$A$2:$A$3564,"="&amp;E3054))</f>
        <v>13.19</v>
      </c>
      <c r="K3054" s="2">
        <f>SUMIFS($J$2:$J$3564,$A$2:$A$3564,"&gt;"&amp;E3054,$A$2:$A$3564,"&lt;="&amp;A3054)</f>
        <v>0</v>
      </c>
      <c r="L3054" s="2">
        <f t="shared" si="381"/>
        <v>0</v>
      </c>
      <c r="M3054" s="2">
        <f t="shared" si="382"/>
        <v>1</v>
      </c>
      <c r="N3054">
        <f t="shared" si="383"/>
        <v>3.9395655568516097</v>
      </c>
    </row>
    <row r="3055" spans="1:14" x14ac:dyDescent="0.3">
      <c r="A3055" s="1">
        <v>43131</v>
      </c>
      <c r="B3055">
        <v>13.23</v>
      </c>
      <c r="D3055">
        <f t="shared" si="376"/>
        <v>3</v>
      </c>
      <c r="E3055" s="1">
        <f t="shared" si="377"/>
        <v>43124</v>
      </c>
      <c r="F3055" s="1">
        <f t="shared" si="378"/>
        <v>43123</v>
      </c>
      <c r="G3055" s="1">
        <f t="shared" si="379"/>
        <v>43122</v>
      </c>
      <c r="H3055" s="1">
        <f t="shared" si="380"/>
        <v>43121</v>
      </c>
      <c r="I3055" s="2">
        <f>IF(SUMIFS($B$2:$B$3564,$A$2:$A$3564,"="&amp;E3055)=0,IF(SUMIFS($B$2:$B$3564,$A$2:$A$3564,"="&amp;F3055)=0,IF(SUMIFS($B$2:$B$3564,$A$2:$A$3564,"="&amp;G3055)=0,SUMIFS($B$2:$B$3564,$A$2:$A$3564,"="&amp;H3055),SUMIFS($B$2:$B$3564,$A$2:$A$3564,"="&amp;G3055)),SUMIFS($B$2:$B$3564,$A$2:$A$3564,"="&amp;F3055)),SUMIFS($B$2:$B$3564,$A$2:$A$3564,"="&amp;E3055))</f>
        <v>13.16</v>
      </c>
      <c r="K3055" s="2">
        <f>SUMIFS($J$2:$J$3564,$A$2:$A$3564,"&gt;"&amp;E3055,$A$2:$A$3564,"&lt;="&amp;A3055)</f>
        <v>0</v>
      </c>
      <c r="L3055" s="2">
        <f t="shared" si="381"/>
        <v>0</v>
      </c>
      <c r="M3055" s="2">
        <f t="shared" si="382"/>
        <v>1</v>
      </c>
      <c r="N3055">
        <f t="shared" si="383"/>
        <v>0.5305052229693098</v>
      </c>
    </row>
    <row r="3056" spans="1:14" x14ac:dyDescent="0.3">
      <c r="A3056" s="1">
        <v>43132</v>
      </c>
      <c r="B3056">
        <v>13.37</v>
      </c>
      <c r="D3056">
        <f t="shared" si="376"/>
        <v>4</v>
      </c>
      <c r="E3056" s="1">
        <f t="shared" si="377"/>
        <v>43125</v>
      </c>
      <c r="F3056" s="1">
        <f t="shared" si="378"/>
        <v>43124</v>
      </c>
      <c r="G3056" s="1">
        <f t="shared" si="379"/>
        <v>43123</v>
      </c>
      <c r="H3056" s="1">
        <f t="shared" si="380"/>
        <v>43122</v>
      </c>
      <c r="I3056" s="2">
        <f>IF(SUMIFS($B$2:$B$3564,$A$2:$A$3564,"="&amp;E3056)=0,IF(SUMIFS($B$2:$B$3564,$A$2:$A$3564,"="&amp;F3056)=0,IF(SUMIFS($B$2:$B$3564,$A$2:$A$3564,"="&amp;G3056)=0,SUMIFS($B$2:$B$3564,$A$2:$A$3564,"="&amp;H3056),SUMIFS($B$2:$B$3564,$A$2:$A$3564,"="&amp;G3056)),SUMIFS($B$2:$B$3564,$A$2:$A$3564,"="&amp;F3056)),SUMIFS($B$2:$B$3564,$A$2:$A$3564,"="&amp;E3056))</f>
        <v>13.24</v>
      </c>
      <c r="K3056" s="2">
        <f>SUMIFS($J$2:$J$3564,$A$2:$A$3564,"&gt;"&amp;E3056,$A$2:$A$3564,"&lt;="&amp;A3056)</f>
        <v>0</v>
      </c>
      <c r="L3056" s="2">
        <f t="shared" si="381"/>
        <v>0</v>
      </c>
      <c r="M3056" s="2">
        <f t="shared" si="382"/>
        <v>1</v>
      </c>
      <c r="N3056">
        <f t="shared" si="383"/>
        <v>0.97708406049894958</v>
      </c>
    </row>
    <row r="3057" spans="1:14" x14ac:dyDescent="0.3">
      <c r="A3057" s="1">
        <v>43133</v>
      </c>
      <c r="B3057">
        <v>13.63</v>
      </c>
      <c r="D3057">
        <f t="shared" si="376"/>
        <v>5</v>
      </c>
      <c r="E3057" s="1">
        <f t="shared" si="377"/>
        <v>43126</v>
      </c>
      <c r="F3057" s="1">
        <f t="shared" si="378"/>
        <v>43125</v>
      </c>
      <c r="G3057" s="1">
        <f t="shared" si="379"/>
        <v>43124</v>
      </c>
      <c r="H3057" s="1">
        <f t="shared" si="380"/>
        <v>43123</v>
      </c>
      <c r="I3057" s="2">
        <f>IF(SUMIFS($B$2:$B$3564,$A$2:$A$3564,"="&amp;E3057)=0,IF(SUMIFS($B$2:$B$3564,$A$2:$A$3564,"="&amp;F3057)=0,IF(SUMIFS($B$2:$B$3564,$A$2:$A$3564,"="&amp;G3057)=0,SUMIFS($B$2:$B$3564,$A$2:$A$3564,"="&amp;H3057),SUMIFS($B$2:$B$3564,$A$2:$A$3564,"="&amp;G3057)),SUMIFS($B$2:$B$3564,$A$2:$A$3564,"="&amp;F3057)),SUMIFS($B$2:$B$3564,$A$2:$A$3564,"="&amp;E3057))</f>
        <v>13.36</v>
      </c>
      <c r="K3057" s="2">
        <f>SUMIFS($J$2:$J$3564,$A$2:$A$3564,"&gt;"&amp;E3057,$A$2:$A$3564,"&lt;="&amp;A3057)</f>
        <v>0</v>
      </c>
      <c r="L3057" s="2">
        <f t="shared" si="381"/>
        <v>0</v>
      </c>
      <c r="M3057" s="2">
        <f t="shared" si="382"/>
        <v>1</v>
      </c>
      <c r="N3057">
        <f t="shared" si="383"/>
        <v>2.0008077599941587</v>
      </c>
    </row>
    <row r="3058" spans="1:14" x14ac:dyDescent="0.3">
      <c r="A3058" s="1">
        <v>43136</v>
      </c>
      <c r="B3058">
        <v>13.9</v>
      </c>
      <c r="D3058">
        <f t="shared" si="376"/>
        <v>1</v>
      </c>
      <c r="E3058" s="1">
        <f t="shared" si="377"/>
        <v>43129</v>
      </c>
      <c r="F3058" s="1">
        <f t="shared" si="378"/>
        <v>43128</v>
      </c>
      <c r="G3058" s="1">
        <f t="shared" si="379"/>
        <v>43127</v>
      </c>
      <c r="H3058" s="1">
        <f t="shared" si="380"/>
        <v>43126</v>
      </c>
      <c r="I3058" s="2">
        <f>IF(SUMIFS($B$2:$B$3564,$A$2:$A$3564,"="&amp;E3058)=0,IF(SUMIFS($B$2:$B$3564,$A$2:$A$3564,"="&amp;F3058)=0,IF(SUMIFS($B$2:$B$3564,$A$2:$A$3564,"="&amp;G3058)=0,SUMIFS($B$2:$B$3564,$A$2:$A$3564,"="&amp;H3058),SUMIFS($B$2:$B$3564,$A$2:$A$3564,"="&amp;G3058)),SUMIFS($B$2:$B$3564,$A$2:$A$3564,"="&amp;F3058)),SUMIFS($B$2:$B$3564,$A$2:$A$3564,"="&amp;E3058))</f>
        <v>13.67</v>
      </c>
      <c r="K3058" s="2">
        <f>SUMIFS($J$2:$J$3564,$A$2:$A$3564,"&gt;"&amp;E3058,$A$2:$A$3564,"&lt;="&amp;A3058)</f>
        <v>0</v>
      </c>
      <c r="L3058" s="2">
        <f t="shared" si="381"/>
        <v>0</v>
      </c>
      <c r="M3058" s="2">
        <f t="shared" si="382"/>
        <v>1</v>
      </c>
      <c r="N3058">
        <f t="shared" si="383"/>
        <v>1.6685189400787825</v>
      </c>
    </row>
    <row r="3059" spans="1:14" x14ac:dyDescent="0.3">
      <c r="A3059" s="1">
        <v>43137</v>
      </c>
      <c r="B3059">
        <v>13.84</v>
      </c>
      <c r="D3059">
        <f t="shared" si="376"/>
        <v>2</v>
      </c>
      <c r="E3059" s="1">
        <f t="shared" si="377"/>
        <v>43130</v>
      </c>
      <c r="F3059" s="1">
        <f t="shared" si="378"/>
        <v>43129</v>
      </c>
      <c r="G3059" s="1">
        <f t="shared" si="379"/>
        <v>43128</v>
      </c>
      <c r="H3059" s="1">
        <f t="shared" si="380"/>
        <v>43127</v>
      </c>
      <c r="I3059" s="2">
        <f>IF(SUMIFS($B$2:$B$3564,$A$2:$A$3564,"="&amp;E3059)=0,IF(SUMIFS($B$2:$B$3564,$A$2:$A$3564,"="&amp;F3059)=0,IF(SUMIFS($B$2:$B$3564,$A$2:$A$3564,"="&amp;G3059)=0,SUMIFS($B$2:$B$3564,$A$2:$A$3564,"="&amp;H3059),SUMIFS($B$2:$B$3564,$A$2:$A$3564,"="&amp;G3059)),SUMIFS($B$2:$B$3564,$A$2:$A$3564,"="&amp;F3059)),SUMIFS($B$2:$B$3564,$A$2:$A$3564,"="&amp;E3059))</f>
        <v>13.72</v>
      </c>
      <c r="K3059" s="2">
        <f>SUMIFS($J$2:$J$3564,$A$2:$A$3564,"&gt;"&amp;E3059,$A$2:$A$3564,"&lt;="&amp;A3059)</f>
        <v>0</v>
      </c>
      <c r="L3059" s="2">
        <f t="shared" si="381"/>
        <v>0</v>
      </c>
      <c r="M3059" s="2">
        <f t="shared" si="382"/>
        <v>1</v>
      </c>
      <c r="N3059">
        <f t="shared" si="383"/>
        <v>0.87083278917841933</v>
      </c>
    </row>
    <row r="3060" spans="1:14" x14ac:dyDescent="0.3">
      <c r="A3060" s="1">
        <v>43138</v>
      </c>
      <c r="B3060">
        <v>14</v>
      </c>
      <c r="D3060">
        <f t="shared" si="376"/>
        <v>3</v>
      </c>
      <c r="E3060" s="1">
        <f t="shared" si="377"/>
        <v>43131</v>
      </c>
      <c r="F3060" s="1">
        <f t="shared" si="378"/>
        <v>43130</v>
      </c>
      <c r="G3060" s="1">
        <f t="shared" si="379"/>
        <v>43129</v>
      </c>
      <c r="H3060" s="1">
        <f t="shared" si="380"/>
        <v>43128</v>
      </c>
      <c r="I3060" s="2">
        <f>IF(SUMIFS($B$2:$B$3564,$A$2:$A$3564,"="&amp;E3060)=0,IF(SUMIFS($B$2:$B$3564,$A$2:$A$3564,"="&amp;F3060)=0,IF(SUMIFS($B$2:$B$3564,$A$2:$A$3564,"="&amp;G3060)=0,SUMIFS($B$2:$B$3564,$A$2:$A$3564,"="&amp;H3060),SUMIFS($B$2:$B$3564,$A$2:$A$3564,"="&amp;G3060)),SUMIFS($B$2:$B$3564,$A$2:$A$3564,"="&amp;F3060)),SUMIFS($B$2:$B$3564,$A$2:$A$3564,"="&amp;E3060))</f>
        <v>13.23</v>
      </c>
      <c r="K3060" s="2">
        <f>SUMIFS($J$2:$J$3564,$A$2:$A$3564,"&gt;"&amp;E3060,$A$2:$A$3564,"&lt;="&amp;A3060)</f>
        <v>0</v>
      </c>
      <c r="L3060" s="2">
        <f t="shared" si="381"/>
        <v>0</v>
      </c>
      <c r="M3060" s="2">
        <f t="shared" si="382"/>
        <v>1</v>
      </c>
      <c r="N3060">
        <f t="shared" si="383"/>
        <v>5.6570351488394239</v>
      </c>
    </row>
    <row r="3061" spans="1:14" x14ac:dyDescent="0.3">
      <c r="A3061" s="1">
        <v>43139</v>
      </c>
      <c r="B3061">
        <v>13.58</v>
      </c>
      <c r="D3061">
        <f t="shared" si="376"/>
        <v>4</v>
      </c>
      <c r="E3061" s="1">
        <f t="shared" si="377"/>
        <v>43132</v>
      </c>
      <c r="F3061" s="1">
        <f t="shared" si="378"/>
        <v>43131</v>
      </c>
      <c r="G3061" s="1">
        <f t="shared" si="379"/>
        <v>43130</v>
      </c>
      <c r="H3061" s="1">
        <f t="shared" si="380"/>
        <v>43129</v>
      </c>
      <c r="I3061" s="2">
        <f>IF(SUMIFS($B$2:$B$3564,$A$2:$A$3564,"="&amp;E3061)=0,IF(SUMIFS($B$2:$B$3564,$A$2:$A$3564,"="&amp;F3061)=0,IF(SUMIFS($B$2:$B$3564,$A$2:$A$3564,"="&amp;G3061)=0,SUMIFS($B$2:$B$3564,$A$2:$A$3564,"="&amp;H3061),SUMIFS($B$2:$B$3564,$A$2:$A$3564,"="&amp;G3061)),SUMIFS($B$2:$B$3564,$A$2:$A$3564,"="&amp;F3061)),SUMIFS($B$2:$B$3564,$A$2:$A$3564,"="&amp;E3061))</f>
        <v>13.37</v>
      </c>
      <c r="K3061" s="2">
        <f>SUMIFS($J$2:$J$3564,$A$2:$A$3564,"&gt;"&amp;E3061,$A$2:$A$3564,"&lt;="&amp;A3061)</f>
        <v>0</v>
      </c>
      <c r="L3061" s="2">
        <f t="shared" si="381"/>
        <v>0</v>
      </c>
      <c r="M3061" s="2">
        <f t="shared" si="382"/>
        <v>1</v>
      </c>
      <c r="N3061">
        <f t="shared" si="383"/>
        <v>1.558473101669833</v>
      </c>
    </row>
    <row r="3062" spans="1:14" x14ac:dyDescent="0.3">
      <c r="A3062" s="1">
        <v>43140</v>
      </c>
      <c r="B3062">
        <v>13.67</v>
      </c>
      <c r="C3062">
        <v>13.55</v>
      </c>
      <c r="D3062">
        <f t="shared" si="376"/>
        <v>5</v>
      </c>
      <c r="E3062" s="1">
        <f t="shared" si="377"/>
        <v>43133</v>
      </c>
      <c r="F3062" s="1">
        <f t="shared" si="378"/>
        <v>43132</v>
      </c>
      <c r="G3062" s="1">
        <f t="shared" si="379"/>
        <v>43131</v>
      </c>
      <c r="H3062" s="1">
        <f t="shared" si="380"/>
        <v>43130</v>
      </c>
      <c r="I3062" s="2">
        <f>IF(SUMIFS($B$2:$B$3564,$A$2:$A$3564,"="&amp;E3062)=0,IF(SUMIFS($B$2:$B$3564,$A$2:$A$3564,"="&amp;F3062)=0,IF(SUMIFS($B$2:$B$3564,$A$2:$A$3564,"="&amp;G3062)=0,SUMIFS($B$2:$B$3564,$A$2:$A$3564,"="&amp;H3062),SUMIFS($B$2:$B$3564,$A$2:$A$3564,"="&amp;G3062)),SUMIFS($B$2:$B$3564,$A$2:$A$3564,"="&amp;F3062)),SUMIFS($B$2:$B$3564,$A$2:$A$3564,"="&amp;E3062))</f>
        <v>13.63</v>
      </c>
      <c r="K3062" s="2">
        <f>SUMIFS($J$2:$J$3564,$A$2:$A$3564,"&gt;"&amp;E3062,$A$2:$A$3564,"&lt;="&amp;A3062)</f>
        <v>0</v>
      </c>
      <c r="L3062" s="2">
        <f t="shared" si="381"/>
        <v>0</v>
      </c>
      <c r="M3062" s="2">
        <f t="shared" si="382"/>
        <v>1</v>
      </c>
      <c r="N3062">
        <f t="shared" si="383"/>
        <v>0.29304050274167831</v>
      </c>
    </row>
    <row r="3063" spans="1:14" x14ac:dyDescent="0.3">
      <c r="A3063" s="1">
        <v>43143</v>
      </c>
      <c r="B3063">
        <v>13.61</v>
      </c>
      <c r="D3063">
        <f t="shared" si="376"/>
        <v>1</v>
      </c>
      <c r="E3063" s="1">
        <f t="shared" si="377"/>
        <v>43136</v>
      </c>
      <c r="F3063" s="1">
        <f t="shared" si="378"/>
        <v>43135</v>
      </c>
      <c r="G3063" s="1">
        <f t="shared" si="379"/>
        <v>43134</v>
      </c>
      <c r="H3063" s="1">
        <f t="shared" si="380"/>
        <v>43133</v>
      </c>
      <c r="I3063" s="2">
        <f>IF(SUMIFS($B$2:$B$3564,$A$2:$A$3564,"="&amp;E3063)=0,IF(SUMIFS($B$2:$B$3564,$A$2:$A$3564,"="&amp;F3063)=0,IF(SUMIFS($B$2:$B$3564,$A$2:$A$3564,"="&amp;G3063)=0,SUMIFS($B$2:$B$3564,$A$2:$A$3564,"="&amp;H3063),SUMIFS($B$2:$B$3564,$A$2:$A$3564,"="&amp;G3063)),SUMIFS($B$2:$B$3564,$A$2:$A$3564,"="&amp;F3063)),SUMIFS($B$2:$B$3564,$A$2:$A$3564,"="&amp;E3063))</f>
        <v>13.9</v>
      </c>
      <c r="J3063">
        <v>13.55</v>
      </c>
      <c r="K3063" s="2">
        <f>SUMIFS($J$2:$J$3564,$A$2:$A$3564,"&gt;"&amp;E3063,$A$2:$A$3564,"&lt;="&amp;A3063)</f>
        <v>13.55</v>
      </c>
      <c r="L3063" s="2">
        <f t="shared" si="381"/>
        <v>13.67</v>
      </c>
      <c r="M3063" s="2">
        <f t="shared" si="382"/>
        <v>1.0088560885608855</v>
      </c>
      <c r="N3063">
        <f t="shared" si="383"/>
        <v>-1.226692006312333</v>
      </c>
    </row>
    <row r="3064" spans="1:14" x14ac:dyDescent="0.3">
      <c r="A3064" s="1">
        <v>43144</v>
      </c>
      <c r="B3064">
        <v>13.44</v>
      </c>
      <c r="D3064">
        <f t="shared" si="376"/>
        <v>2</v>
      </c>
      <c r="E3064" s="1">
        <f t="shared" si="377"/>
        <v>43137</v>
      </c>
      <c r="F3064" s="1">
        <f t="shared" si="378"/>
        <v>43136</v>
      </c>
      <c r="G3064" s="1">
        <f t="shared" si="379"/>
        <v>43135</v>
      </c>
      <c r="H3064" s="1">
        <f t="shared" si="380"/>
        <v>43134</v>
      </c>
      <c r="I3064" s="2">
        <f>IF(SUMIFS($B$2:$B$3564,$A$2:$A$3564,"="&amp;E3064)=0,IF(SUMIFS($B$2:$B$3564,$A$2:$A$3564,"="&amp;F3064)=0,IF(SUMIFS($B$2:$B$3564,$A$2:$A$3564,"="&amp;G3064)=0,SUMIFS($B$2:$B$3564,$A$2:$A$3564,"="&amp;H3064),SUMIFS($B$2:$B$3564,$A$2:$A$3564,"="&amp;G3064)),SUMIFS($B$2:$B$3564,$A$2:$A$3564,"="&amp;F3064)),SUMIFS($B$2:$B$3564,$A$2:$A$3564,"="&amp;E3064))</f>
        <v>13.84</v>
      </c>
      <c r="K3064" s="2">
        <f>SUMIFS($J$2:$J$3564,$A$2:$A$3564,"&gt;"&amp;E3064,$A$2:$A$3564,"&lt;="&amp;A3064)</f>
        <v>13.55</v>
      </c>
      <c r="L3064" s="2">
        <f t="shared" si="381"/>
        <v>13.67</v>
      </c>
      <c r="M3064" s="2">
        <f t="shared" si="382"/>
        <v>1.0088560885608855</v>
      </c>
      <c r="N3064">
        <f t="shared" si="383"/>
        <v>-2.0510511684371839</v>
      </c>
    </row>
    <row r="3065" spans="1:14" x14ac:dyDescent="0.3">
      <c r="A3065" s="1">
        <v>43145</v>
      </c>
      <c r="B3065">
        <v>13.31</v>
      </c>
      <c r="D3065">
        <f t="shared" si="376"/>
        <v>3</v>
      </c>
      <c r="E3065" s="1">
        <f t="shared" si="377"/>
        <v>43138</v>
      </c>
      <c r="F3065" s="1">
        <f t="shared" si="378"/>
        <v>43137</v>
      </c>
      <c r="G3065" s="1">
        <f t="shared" si="379"/>
        <v>43136</v>
      </c>
      <c r="H3065" s="1">
        <f t="shared" si="380"/>
        <v>43135</v>
      </c>
      <c r="I3065" s="2">
        <f>IF(SUMIFS($B$2:$B$3564,$A$2:$A$3564,"="&amp;E3065)=0,IF(SUMIFS($B$2:$B$3564,$A$2:$A$3564,"="&amp;F3065)=0,IF(SUMIFS($B$2:$B$3564,$A$2:$A$3564,"="&amp;G3065)=0,SUMIFS($B$2:$B$3564,$A$2:$A$3564,"="&amp;H3065),SUMIFS($B$2:$B$3564,$A$2:$A$3564,"="&amp;G3065)),SUMIFS($B$2:$B$3564,$A$2:$A$3564,"="&amp;F3065)),SUMIFS($B$2:$B$3564,$A$2:$A$3564,"="&amp;E3065))</f>
        <v>14</v>
      </c>
      <c r="K3065" s="2">
        <f>SUMIFS($J$2:$J$3564,$A$2:$A$3564,"&gt;"&amp;E3065,$A$2:$A$3564,"&lt;="&amp;A3065)</f>
        <v>13.55</v>
      </c>
      <c r="L3065" s="2">
        <f t="shared" si="381"/>
        <v>13.67</v>
      </c>
      <c r="M3065" s="2">
        <f t="shared" si="382"/>
        <v>1.0088560885608855</v>
      </c>
      <c r="N3065">
        <f t="shared" si="383"/>
        <v>-4.1724593798090046</v>
      </c>
    </row>
    <row r="3066" spans="1:14" x14ac:dyDescent="0.3">
      <c r="A3066" s="1">
        <v>43146</v>
      </c>
      <c r="B3066">
        <v>13.51</v>
      </c>
      <c r="D3066">
        <f t="shared" si="376"/>
        <v>4</v>
      </c>
      <c r="E3066" s="1">
        <f t="shared" si="377"/>
        <v>43139</v>
      </c>
      <c r="F3066" s="1">
        <f t="shared" si="378"/>
        <v>43138</v>
      </c>
      <c r="G3066" s="1">
        <f t="shared" si="379"/>
        <v>43137</v>
      </c>
      <c r="H3066" s="1">
        <f t="shared" si="380"/>
        <v>43136</v>
      </c>
      <c r="I3066" s="2">
        <f>IF(SUMIFS($B$2:$B$3564,$A$2:$A$3564,"="&amp;E3066)=0,IF(SUMIFS($B$2:$B$3564,$A$2:$A$3564,"="&amp;F3066)=0,IF(SUMIFS($B$2:$B$3564,$A$2:$A$3564,"="&amp;G3066)=0,SUMIFS($B$2:$B$3564,$A$2:$A$3564,"="&amp;H3066),SUMIFS($B$2:$B$3564,$A$2:$A$3564,"="&amp;G3066)),SUMIFS($B$2:$B$3564,$A$2:$A$3564,"="&amp;F3066)),SUMIFS($B$2:$B$3564,$A$2:$A$3564,"="&amp;E3066))</f>
        <v>13.58</v>
      </c>
      <c r="K3066" s="2">
        <f>SUMIFS($J$2:$J$3564,$A$2:$A$3564,"&gt;"&amp;E3066,$A$2:$A$3564,"&lt;="&amp;A3066)</f>
        <v>13.55</v>
      </c>
      <c r="L3066" s="2">
        <f t="shared" si="381"/>
        <v>13.67</v>
      </c>
      <c r="M3066" s="2">
        <f t="shared" si="382"/>
        <v>1.0088560885608855</v>
      </c>
      <c r="N3066">
        <f t="shared" si="383"/>
        <v>0.36491332517055891</v>
      </c>
    </row>
    <row r="3067" spans="1:14" x14ac:dyDescent="0.3">
      <c r="A3067" s="1">
        <v>43147</v>
      </c>
      <c r="B3067">
        <v>13.28</v>
      </c>
      <c r="D3067">
        <f t="shared" si="376"/>
        <v>5</v>
      </c>
      <c r="E3067" s="1">
        <f t="shared" si="377"/>
        <v>43140</v>
      </c>
      <c r="F3067" s="1">
        <f t="shared" si="378"/>
        <v>43139</v>
      </c>
      <c r="G3067" s="1">
        <f t="shared" si="379"/>
        <v>43138</v>
      </c>
      <c r="H3067" s="1">
        <f t="shared" si="380"/>
        <v>43137</v>
      </c>
      <c r="I3067" s="2">
        <f>IF(SUMIFS($B$2:$B$3564,$A$2:$A$3564,"="&amp;E3067)=0,IF(SUMIFS($B$2:$B$3564,$A$2:$A$3564,"="&amp;F3067)=0,IF(SUMIFS($B$2:$B$3564,$A$2:$A$3564,"="&amp;G3067)=0,SUMIFS($B$2:$B$3564,$A$2:$A$3564,"="&amp;H3067),SUMIFS($B$2:$B$3564,$A$2:$A$3564,"="&amp;G3067)),SUMIFS($B$2:$B$3564,$A$2:$A$3564,"="&amp;F3067)),SUMIFS($B$2:$B$3564,$A$2:$A$3564,"="&amp;E3067))</f>
        <v>13.67</v>
      </c>
      <c r="K3067" s="2">
        <f>SUMIFS($J$2:$J$3564,$A$2:$A$3564,"&gt;"&amp;E3067,$A$2:$A$3564,"&lt;="&amp;A3067)</f>
        <v>13.55</v>
      </c>
      <c r="L3067" s="2">
        <f t="shared" si="381"/>
        <v>13.67</v>
      </c>
      <c r="M3067" s="2">
        <f t="shared" si="382"/>
        <v>1.0088560885608855</v>
      </c>
      <c r="N3067">
        <f t="shared" si="383"/>
        <v>-2.0127403277422293</v>
      </c>
    </row>
    <row r="3068" spans="1:14" x14ac:dyDescent="0.3">
      <c r="A3068" s="1">
        <v>43151</v>
      </c>
      <c r="B3068">
        <v>13.29</v>
      </c>
      <c r="D3068">
        <f t="shared" si="376"/>
        <v>2</v>
      </c>
      <c r="E3068" s="1">
        <f t="shared" si="377"/>
        <v>43144</v>
      </c>
      <c r="F3068" s="1">
        <f t="shared" si="378"/>
        <v>43143</v>
      </c>
      <c r="G3068" s="1">
        <f t="shared" si="379"/>
        <v>43142</v>
      </c>
      <c r="H3068" s="1">
        <f t="shared" si="380"/>
        <v>43141</v>
      </c>
      <c r="I3068" s="2">
        <f>IF(SUMIFS($B$2:$B$3564,$A$2:$A$3564,"="&amp;E3068)=0,IF(SUMIFS($B$2:$B$3564,$A$2:$A$3564,"="&amp;F3068)=0,IF(SUMIFS($B$2:$B$3564,$A$2:$A$3564,"="&amp;G3068)=0,SUMIFS($B$2:$B$3564,$A$2:$A$3564,"="&amp;H3068),SUMIFS($B$2:$B$3564,$A$2:$A$3564,"="&amp;G3068)),SUMIFS($B$2:$B$3564,$A$2:$A$3564,"="&amp;F3068)),SUMIFS($B$2:$B$3564,$A$2:$A$3564,"="&amp;E3068))</f>
        <v>13.44</v>
      </c>
      <c r="K3068" s="2">
        <f>SUMIFS($J$2:$J$3564,$A$2:$A$3564,"&gt;"&amp;E3068,$A$2:$A$3564,"&lt;="&amp;A3068)</f>
        <v>0</v>
      </c>
      <c r="L3068" s="2">
        <f t="shared" si="381"/>
        <v>0</v>
      </c>
      <c r="M3068" s="2">
        <f t="shared" si="382"/>
        <v>1</v>
      </c>
      <c r="N3068">
        <f t="shared" si="383"/>
        <v>-1.1223462369849539</v>
      </c>
    </row>
    <row r="3069" spans="1:14" x14ac:dyDescent="0.3">
      <c r="A3069" s="1">
        <v>43152</v>
      </c>
      <c r="B3069">
        <v>13.27</v>
      </c>
      <c r="D3069">
        <f t="shared" si="376"/>
        <v>3</v>
      </c>
      <c r="E3069" s="1">
        <f t="shared" si="377"/>
        <v>43145</v>
      </c>
      <c r="F3069" s="1">
        <f t="shared" si="378"/>
        <v>43144</v>
      </c>
      <c r="G3069" s="1">
        <f t="shared" si="379"/>
        <v>43143</v>
      </c>
      <c r="H3069" s="1">
        <f t="shared" si="380"/>
        <v>43142</v>
      </c>
      <c r="I3069" s="2">
        <f>IF(SUMIFS($B$2:$B$3564,$A$2:$A$3564,"="&amp;E3069)=0,IF(SUMIFS($B$2:$B$3564,$A$2:$A$3564,"="&amp;F3069)=0,IF(SUMIFS($B$2:$B$3564,$A$2:$A$3564,"="&amp;G3069)=0,SUMIFS($B$2:$B$3564,$A$2:$A$3564,"="&amp;H3069),SUMIFS($B$2:$B$3564,$A$2:$A$3564,"="&amp;G3069)),SUMIFS($B$2:$B$3564,$A$2:$A$3564,"="&amp;F3069)),SUMIFS($B$2:$B$3564,$A$2:$A$3564,"="&amp;E3069))</f>
        <v>13.31</v>
      </c>
      <c r="K3069" s="2">
        <f>SUMIFS($J$2:$J$3564,$A$2:$A$3564,"&gt;"&amp;E3069,$A$2:$A$3564,"&lt;="&amp;A3069)</f>
        <v>0</v>
      </c>
      <c r="L3069" s="2">
        <f t="shared" si="381"/>
        <v>0</v>
      </c>
      <c r="M3069" s="2">
        <f t="shared" si="382"/>
        <v>1</v>
      </c>
      <c r="N3069">
        <f t="shared" si="383"/>
        <v>-0.30097840629042039</v>
      </c>
    </row>
    <row r="3070" spans="1:14" x14ac:dyDescent="0.3">
      <c r="A3070" s="1">
        <v>43153</v>
      </c>
      <c r="B3070">
        <v>13.58</v>
      </c>
      <c r="D3070">
        <f t="shared" si="376"/>
        <v>4</v>
      </c>
      <c r="E3070" s="1">
        <f t="shared" si="377"/>
        <v>43146</v>
      </c>
      <c r="F3070" s="1">
        <f t="shared" si="378"/>
        <v>43145</v>
      </c>
      <c r="G3070" s="1">
        <f t="shared" si="379"/>
        <v>43144</v>
      </c>
      <c r="H3070" s="1">
        <f t="shared" si="380"/>
        <v>43143</v>
      </c>
      <c r="I3070" s="2">
        <f>IF(SUMIFS($B$2:$B$3564,$A$2:$A$3564,"="&amp;E3070)=0,IF(SUMIFS($B$2:$B$3564,$A$2:$A$3564,"="&amp;F3070)=0,IF(SUMIFS($B$2:$B$3564,$A$2:$A$3564,"="&amp;G3070)=0,SUMIFS($B$2:$B$3564,$A$2:$A$3564,"="&amp;H3070),SUMIFS($B$2:$B$3564,$A$2:$A$3564,"="&amp;G3070)),SUMIFS($B$2:$B$3564,$A$2:$A$3564,"="&amp;F3070)),SUMIFS($B$2:$B$3564,$A$2:$A$3564,"="&amp;E3070))</f>
        <v>13.51</v>
      </c>
      <c r="K3070" s="2">
        <f>SUMIFS($J$2:$J$3564,$A$2:$A$3564,"&gt;"&amp;E3070,$A$2:$A$3564,"&lt;="&amp;A3070)</f>
        <v>0</v>
      </c>
      <c r="L3070" s="2">
        <f t="shared" si="381"/>
        <v>0</v>
      </c>
      <c r="M3070" s="2">
        <f t="shared" si="382"/>
        <v>1</v>
      </c>
      <c r="N3070">
        <f t="shared" si="383"/>
        <v>0.51679701584425974</v>
      </c>
    </row>
    <row r="3071" spans="1:14" x14ac:dyDescent="0.3">
      <c r="A3071" s="1">
        <v>43154</v>
      </c>
      <c r="B3071">
        <v>13.46</v>
      </c>
      <c r="D3071">
        <f t="shared" si="376"/>
        <v>5</v>
      </c>
      <c r="E3071" s="1">
        <f t="shared" si="377"/>
        <v>43147</v>
      </c>
      <c r="F3071" s="1">
        <f t="shared" si="378"/>
        <v>43146</v>
      </c>
      <c r="G3071" s="1">
        <f t="shared" si="379"/>
        <v>43145</v>
      </c>
      <c r="H3071" s="1">
        <f t="shared" si="380"/>
        <v>43144</v>
      </c>
      <c r="I3071" s="2">
        <f>IF(SUMIFS($B$2:$B$3564,$A$2:$A$3564,"="&amp;E3071)=0,IF(SUMIFS($B$2:$B$3564,$A$2:$A$3564,"="&amp;F3071)=0,IF(SUMIFS($B$2:$B$3564,$A$2:$A$3564,"="&amp;G3071)=0,SUMIFS($B$2:$B$3564,$A$2:$A$3564,"="&amp;H3071),SUMIFS($B$2:$B$3564,$A$2:$A$3564,"="&amp;G3071)),SUMIFS($B$2:$B$3564,$A$2:$A$3564,"="&amp;F3071)),SUMIFS($B$2:$B$3564,$A$2:$A$3564,"="&amp;E3071))</f>
        <v>13.28</v>
      </c>
      <c r="K3071" s="2">
        <f>SUMIFS($J$2:$J$3564,$A$2:$A$3564,"&gt;"&amp;E3071,$A$2:$A$3564,"&lt;="&amp;A3071)</f>
        <v>0</v>
      </c>
      <c r="L3071" s="2">
        <f t="shared" si="381"/>
        <v>0</v>
      </c>
      <c r="M3071" s="2">
        <f t="shared" si="382"/>
        <v>1</v>
      </c>
      <c r="N3071">
        <f t="shared" si="383"/>
        <v>1.346318016829412</v>
      </c>
    </row>
    <row r="3072" spans="1:14" x14ac:dyDescent="0.3">
      <c r="A3072" s="1">
        <v>43157</v>
      </c>
      <c r="B3072">
        <v>13.43</v>
      </c>
      <c r="D3072">
        <f t="shared" si="376"/>
        <v>1</v>
      </c>
      <c r="E3072" s="1">
        <f t="shared" si="377"/>
        <v>43150</v>
      </c>
      <c r="F3072" s="1">
        <f t="shared" si="378"/>
        <v>43149</v>
      </c>
      <c r="G3072" s="1">
        <f t="shared" si="379"/>
        <v>43148</v>
      </c>
      <c r="H3072" s="1">
        <f t="shared" si="380"/>
        <v>43147</v>
      </c>
      <c r="I3072" s="2">
        <f>IF(SUMIFS($B$2:$B$3564,$A$2:$A$3564,"="&amp;E3072)=0,IF(SUMIFS($B$2:$B$3564,$A$2:$A$3564,"="&amp;F3072)=0,IF(SUMIFS($B$2:$B$3564,$A$2:$A$3564,"="&amp;G3072)=0,SUMIFS($B$2:$B$3564,$A$2:$A$3564,"="&amp;H3072),SUMIFS($B$2:$B$3564,$A$2:$A$3564,"="&amp;G3072)),SUMIFS($B$2:$B$3564,$A$2:$A$3564,"="&amp;F3072)),SUMIFS($B$2:$B$3564,$A$2:$A$3564,"="&amp;E3072))</f>
        <v>13.28</v>
      </c>
      <c r="K3072" s="2">
        <f>SUMIFS($J$2:$J$3564,$A$2:$A$3564,"&gt;"&amp;E3072,$A$2:$A$3564,"&lt;="&amp;A3072)</f>
        <v>0</v>
      </c>
      <c r="L3072" s="2">
        <f t="shared" si="381"/>
        <v>0</v>
      </c>
      <c r="M3072" s="2">
        <f t="shared" si="382"/>
        <v>1</v>
      </c>
      <c r="N3072">
        <f t="shared" si="383"/>
        <v>1.1231866486858442</v>
      </c>
    </row>
    <row r="3073" spans="1:14" x14ac:dyDescent="0.3">
      <c r="A3073" s="1">
        <v>43158</v>
      </c>
      <c r="B3073">
        <v>12.87</v>
      </c>
      <c r="D3073">
        <f t="shared" si="376"/>
        <v>2</v>
      </c>
      <c r="E3073" s="1">
        <f t="shared" si="377"/>
        <v>43151</v>
      </c>
      <c r="F3073" s="1">
        <f t="shared" si="378"/>
        <v>43150</v>
      </c>
      <c r="G3073" s="1">
        <f t="shared" si="379"/>
        <v>43149</v>
      </c>
      <c r="H3073" s="1">
        <f t="shared" si="380"/>
        <v>43148</v>
      </c>
      <c r="I3073" s="2">
        <f>IF(SUMIFS($B$2:$B$3564,$A$2:$A$3564,"="&amp;E3073)=0,IF(SUMIFS($B$2:$B$3564,$A$2:$A$3564,"="&amp;F3073)=0,IF(SUMIFS($B$2:$B$3564,$A$2:$A$3564,"="&amp;G3073)=0,SUMIFS($B$2:$B$3564,$A$2:$A$3564,"="&amp;H3073),SUMIFS($B$2:$B$3564,$A$2:$A$3564,"="&amp;G3073)),SUMIFS($B$2:$B$3564,$A$2:$A$3564,"="&amp;F3073)),SUMIFS($B$2:$B$3564,$A$2:$A$3564,"="&amp;E3073))</f>
        <v>13.29</v>
      </c>
      <c r="K3073" s="2">
        <f>SUMIFS($J$2:$J$3564,$A$2:$A$3564,"&gt;"&amp;E3073,$A$2:$A$3564,"&lt;="&amp;A3073)</f>
        <v>0</v>
      </c>
      <c r="L3073" s="2">
        <f t="shared" si="381"/>
        <v>0</v>
      </c>
      <c r="M3073" s="2">
        <f t="shared" si="382"/>
        <v>1</v>
      </c>
      <c r="N3073">
        <f t="shared" si="383"/>
        <v>-3.2112851117118639</v>
      </c>
    </row>
    <row r="3074" spans="1:14" x14ac:dyDescent="0.3">
      <c r="A3074" s="1">
        <v>43159</v>
      </c>
      <c r="B3074">
        <v>13.38</v>
      </c>
      <c r="D3074">
        <f t="shared" si="376"/>
        <v>3</v>
      </c>
      <c r="E3074" s="1">
        <f t="shared" si="377"/>
        <v>43152</v>
      </c>
      <c r="F3074" s="1">
        <f t="shared" si="378"/>
        <v>43151</v>
      </c>
      <c r="G3074" s="1">
        <f t="shared" si="379"/>
        <v>43150</v>
      </c>
      <c r="H3074" s="1">
        <f t="shared" si="380"/>
        <v>43149</v>
      </c>
      <c r="I3074" s="2">
        <f>IF(SUMIFS($B$2:$B$3564,$A$2:$A$3564,"="&amp;E3074)=0,IF(SUMIFS($B$2:$B$3564,$A$2:$A$3564,"="&amp;F3074)=0,IF(SUMIFS($B$2:$B$3564,$A$2:$A$3564,"="&amp;G3074)=0,SUMIFS($B$2:$B$3564,$A$2:$A$3564,"="&amp;H3074),SUMIFS($B$2:$B$3564,$A$2:$A$3564,"="&amp;G3074)),SUMIFS($B$2:$B$3564,$A$2:$A$3564,"="&amp;F3074)),SUMIFS($B$2:$B$3564,$A$2:$A$3564,"="&amp;E3074))</f>
        <v>13.27</v>
      </c>
      <c r="K3074" s="2">
        <f>SUMIFS($J$2:$J$3564,$A$2:$A$3564,"&gt;"&amp;E3074,$A$2:$A$3564,"&lt;="&amp;A3074)</f>
        <v>0</v>
      </c>
      <c r="L3074" s="2">
        <f t="shared" si="381"/>
        <v>0</v>
      </c>
      <c r="M3074" s="2">
        <f t="shared" si="382"/>
        <v>1</v>
      </c>
      <c r="N3074">
        <f t="shared" si="383"/>
        <v>0.82552063559663447</v>
      </c>
    </row>
    <row r="3075" spans="1:14" x14ac:dyDescent="0.3">
      <c r="A3075" s="1">
        <v>43160</v>
      </c>
      <c r="B3075">
        <v>13.71</v>
      </c>
      <c r="D3075">
        <f t="shared" ref="D3075:D3138" si="384">WEEKDAY(A3075,2)</f>
        <v>4</v>
      </c>
      <c r="E3075" s="1">
        <f t="shared" si="377"/>
        <v>43153</v>
      </c>
      <c r="F3075" s="1">
        <f t="shared" si="378"/>
        <v>43152</v>
      </c>
      <c r="G3075" s="1">
        <f t="shared" si="379"/>
        <v>43151</v>
      </c>
      <c r="H3075" s="1">
        <f t="shared" si="380"/>
        <v>43150</v>
      </c>
      <c r="I3075" s="2">
        <f>IF(SUMIFS($B$2:$B$3564,$A$2:$A$3564,"="&amp;E3075)=0,IF(SUMIFS($B$2:$B$3564,$A$2:$A$3564,"="&amp;F3075)=0,IF(SUMIFS($B$2:$B$3564,$A$2:$A$3564,"="&amp;G3075)=0,SUMIFS($B$2:$B$3564,$A$2:$A$3564,"="&amp;H3075),SUMIFS($B$2:$B$3564,$A$2:$A$3564,"="&amp;G3075)),SUMIFS($B$2:$B$3564,$A$2:$A$3564,"="&amp;F3075)),SUMIFS($B$2:$B$3564,$A$2:$A$3564,"="&amp;E3075))</f>
        <v>13.58</v>
      </c>
      <c r="K3075" s="2">
        <f>SUMIFS($J$2:$J$3564,$A$2:$A$3564,"&gt;"&amp;E3075,$A$2:$A$3564,"&lt;="&amp;A3075)</f>
        <v>0</v>
      </c>
      <c r="L3075" s="2">
        <f t="shared" si="381"/>
        <v>0</v>
      </c>
      <c r="M3075" s="2">
        <f t="shared" si="382"/>
        <v>1</v>
      </c>
      <c r="N3075">
        <f t="shared" si="383"/>
        <v>0.95273714436729207</v>
      </c>
    </row>
    <row r="3076" spans="1:14" x14ac:dyDescent="0.3">
      <c r="A3076" s="1">
        <v>43161</v>
      </c>
      <c r="B3076">
        <v>13.42</v>
      </c>
      <c r="D3076">
        <f t="shared" si="384"/>
        <v>5</v>
      </c>
      <c r="E3076" s="1">
        <f t="shared" si="377"/>
        <v>43154</v>
      </c>
      <c r="F3076" s="1">
        <f t="shared" si="378"/>
        <v>43153</v>
      </c>
      <c r="G3076" s="1">
        <f t="shared" si="379"/>
        <v>43152</v>
      </c>
      <c r="H3076" s="1">
        <f t="shared" si="380"/>
        <v>43151</v>
      </c>
      <c r="I3076" s="2">
        <f>IF(SUMIFS($B$2:$B$3564,$A$2:$A$3564,"="&amp;E3076)=0,IF(SUMIFS($B$2:$B$3564,$A$2:$A$3564,"="&amp;F3076)=0,IF(SUMIFS($B$2:$B$3564,$A$2:$A$3564,"="&amp;G3076)=0,SUMIFS($B$2:$B$3564,$A$2:$A$3564,"="&amp;H3076),SUMIFS($B$2:$B$3564,$A$2:$A$3564,"="&amp;G3076)),SUMIFS($B$2:$B$3564,$A$2:$A$3564,"="&amp;F3076)),SUMIFS($B$2:$B$3564,$A$2:$A$3564,"="&amp;E3076))</f>
        <v>13.46</v>
      </c>
      <c r="K3076" s="2">
        <f>SUMIFS($J$2:$J$3564,$A$2:$A$3564,"&gt;"&amp;E3076,$A$2:$A$3564,"&lt;="&amp;A3076)</f>
        <v>0</v>
      </c>
      <c r="L3076" s="2">
        <f t="shared" si="381"/>
        <v>0</v>
      </c>
      <c r="M3076" s="2">
        <f t="shared" si="382"/>
        <v>1</v>
      </c>
      <c r="N3076">
        <f t="shared" si="383"/>
        <v>-0.29761926730461125</v>
      </c>
    </row>
    <row r="3077" spans="1:14" x14ac:dyDescent="0.3">
      <c r="A3077" s="1">
        <v>43164</v>
      </c>
      <c r="B3077">
        <v>13.56</v>
      </c>
      <c r="D3077">
        <f t="shared" si="384"/>
        <v>1</v>
      </c>
      <c r="E3077" s="1">
        <f t="shared" si="377"/>
        <v>43157</v>
      </c>
      <c r="F3077" s="1">
        <f t="shared" si="378"/>
        <v>43156</v>
      </c>
      <c r="G3077" s="1">
        <f t="shared" si="379"/>
        <v>43155</v>
      </c>
      <c r="H3077" s="1">
        <f t="shared" si="380"/>
        <v>43154</v>
      </c>
      <c r="I3077" s="2">
        <f>IF(SUMIFS($B$2:$B$3564,$A$2:$A$3564,"="&amp;E3077)=0,IF(SUMIFS($B$2:$B$3564,$A$2:$A$3564,"="&amp;F3077)=0,IF(SUMIFS($B$2:$B$3564,$A$2:$A$3564,"="&amp;G3077)=0,SUMIFS($B$2:$B$3564,$A$2:$A$3564,"="&amp;H3077),SUMIFS($B$2:$B$3564,$A$2:$A$3564,"="&amp;G3077)),SUMIFS($B$2:$B$3564,$A$2:$A$3564,"="&amp;F3077)),SUMIFS($B$2:$B$3564,$A$2:$A$3564,"="&amp;E3077))</f>
        <v>13.43</v>
      </c>
      <c r="K3077" s="2">
        <f>SUMIFS($J$2:$J$3564,$A$2:$A$3564,"&gt;"&amp;E3077,$A$2:$A$3564,"&lt;="&amp;A3077)</f>
        <v>0</v>
      </c>
      <c r="L3077" s="2">
        <f t="shared" si="381"/>
        <v>0</v>
      </c>
      <c r="M3077" s="2">
        <f t="shared" si="382"/>
        <v>1</v>
      </c>
      <c r="N3077">
        <f t="shared" si="383"/>
        <v>0.96332719771033037</v>
      </c>
    </row>
    <row r="3078" spans="1:14" x14ac:dyDescent="0.3">
      <c r="A3078" s="1">
        <v>43165</v>
      </c>
      <c r="B3078">
        <v>13.45</v>
      </c>
      <c r="D3078">
        <f t="shared" si="384"/>
        <v>2</v>
      </c>
      <c r="E3078" s="1">
        <f t="shared" si="377"/>
        <v>43158</v>
      </c>
      <c r="F3078" s="1">
        <f t="shared" si="378"/>
        <v>43157</v>
      </c>
      <c r="G3078" s="1">
        <f t="shared" si="379"/>
        <v>43156</v>
      </c>
      <c r="H3078" s="1">
        <f t="shared" si="380"/>
        <v>43155</v>
      </c>
      <c r="I3078" s="2">
        <f>IF(SUMIFS($B$2:$B$3564,$A$2:$A$3564,"="&amp;E3078)=0,IF(SUMIFS($B$2:$B$3564,$A$2:$A$3564,"="&amp;F3078)=0,IF(SUMIFS($B$2:$B$3564,$A$2:$A$3564,"="&amp;G3078)=0,SUMIFS($B$2:$B$3564,$A$2:$A$3564,"="&amp;H3078),SUMIFS($B$2:$B$3564,$A$2:$A$3564,"="&amp;G3078)),SUMIFS($B$2:$B$3564,$A$2:$A$3564,"="&amp;F3078)),SUMIFS($B$2:$B$3564,$A$2:$A$3564,"="&amp;E3078))</f>
        <v>12.87</v>
      </c>
      <c r="K3078" s="2">
        <f>SUMIFS($J$2:$J$3564,$A$2:$A$3564,"&gt;"&amp;E3078,$A$2:$A$3564,"&lt;="&amp;A3078)</f>
        <v>0</v>
      </c>
      <c r="L3078" s="2">
        <f t="shared" si="381"/>
        <v>0</v>
      </c>
      <c r="M3078" s="2">
        <f t="shared" si="382"/>
        <v>1</v>
      </c>
      <c r="N3078">
        <f t="shared" si="383"/>
        <v>4.4080084439812914</v>
      </c>
    </row>
    <row r="3079" spans="1:14" x14ac:dyDescent="0.3">
      <c r="A3079" s="1">
        <v>43166</v>
      </c>
      <c r="B3079">
        <v>12.79</v>
      </c>
      <c r="D3079">
        <f t="shared" si="384"/>
        <v>3</v>
      </c>
      <c r="E3079" s="1">
        <f t="shared" si="377"/>
        <v>43159</v>
      </c>
      <c r="F3079" s="1">
        <f t="shared" si="378"/>
        <v>43158</v>
      </c>
      <c r="G3079" s="1">
        <f t="shared" si="379"/>
        <v>43157</v>
      </c>
      <c r="H3079" s="1">
        <f t="shared" si="380"/>
        <v>43156</v>
      </c>
      <c r="I3079" s="2">
        <f>IF(SUMIFS($B$2:$B$3564,$A$2:$A$3564,"="&amp;E3079)=0,IF(SUMIFS($B$2:$B$3564,$A$2:$A$3564,"="&amp;F3079)=0,IF(SUMIFS($B$2:$B$3564,$A$2:$A$3564,"="&amp;G3079)=0,SUMIFS($B$2:$B$3564,$A$2:$A$3564,"="&amp;H3079),SUMIFS($B$2:$B$3564,$A$2:$A$3564,"="&amp;G3079)),SUMIFS($B$2:$B$3564,$A$2:$A$3564,"="&amp;F3079)),SUMIFS($B$2:$B$3564,$A$2:$A$3564,"="&amp;E3079))</f>
        <v>13.38</v>
      </c>
      <c r="K3079" s="2">
        <f>SUMIFS($J$2:$J$3564,$A$2:$A$3564,"&gt;"&amp;E3079,$A$2:$A$3564,"&lt;="&amp;A3079)</f>
        <v>0</v>
      </c>
      <c r="L3079" s="2">
        <f t="shared" si="381"/>
        <v>0</v>
      </c>
      <c r="M3079" s="2">
        <f t="shared" si="382"/>
        <v>1</v>
      </c>
      <c r="N3079">
        <f t="shared" si="383"/>
        <v>-4.5097439109331168</v>
      </c>
    </row>
    <row r="3080" spans="1:14" x14ac:dyDescent="0.3">
      <c r="A3080" s="1">
        <v>43167</v>
      </c>
      <c r="B3080">
        <v>12.89</v>
      </c>
      <c r="D3080">
        <f t="shared" si="384"/>
        <v>4</v>
      </c>
      <c r="E3080" s="1">
        <f t="shared" ref="E3080:E3143" si="385">A3080-7</f>
        <v>43160</v>
      </c>
      <c r="F3080" s="1">
        <f t="shared" si="378"/>
        <v>43159</v>
      </c>
      <c r="G3080" s="1">
        <f t="shared" si="379"/>
        <v>43158</v>
      </c>
      <c r="H3080" s="1">
        <f t="shared" si="380"/>
        <v>43157</v>
      </c>
      <c r="I3080" s="2">
        <f>IF(SUMIFS($B$2:$B$3564,$A$2:$A$3564,"="&amp;E3080)=0,IF(SUMIFS($B$2:$B$3564,$A$2:$A$3564,"="&amp;F3080)=0,IF(SUMIFS($B$2:$B$3564,$A$2:$A$3564,"="&amp;G3080)=0,SUMIFS($B$2:$B$3564,$A$2:$A$3564,"="&amp;H3080),SUMIFS($B$2:$B$3564,$A$2:$A$3564,"="&amp;G3080)),SUMIFS($B$2:$B$3564,$A$2:$A$3564,"="&amp;F3080)),SUMIFS($B$2:$B$3564,$A$2:$A$3564,"="&amp;E3080))</f>
        <v>13.71</v>
      </c>
      <c r="K3080" s="2">
        <f>SUMIFS($J$2:$J$3564,$A$2:$A$3564,"&gt;"&amp;E3080,$A$2:$A$3564,"&lt;="&amp;A3080)</f>
        <v>0</v>
      </c>
      <c r="L3080" s="2">
        <f t="shared" si="381"/>
        <v>0</v>
      </c>
      <c r="M3080" s="2">
        <f t="shared" si="382"/>
        <v>1</v>
      </c>
      <c r="N3080">
        <f t="shared" si="383"/>
        <v>-6.1673676623127065</v>
      </c>
    </row>
    <row r="3081" spans="1:14" x14ac:dyDescent="0.3">
      <c r="A3081" s="1">
        <v>43168</v>
      </c>
      <c r="B3081">
        <v>12.84</v>
      </c>
      <c r="D3081">
        <f t="shared" si="384"/>
        <v>5</v>
      </c>
      <c r="E3081" s="1">
        <f t="shared" si="385"/>
        <v>43161</v>
      </c>
      <c r="F3081" s="1">
        <f t="shared" ref="F3081:F3144" si="386">E3081-1</f>
        <v>43160</v>
      </c>
      <c r="G3081" s="1">
        <f t="shared" ref="G3081:G3144" si="387">E3081-2</f>
        <v>43159</v>
      </c>
      <c r="H3081" s="1">
        <f t="shared" ref="H3081:H3144" si="388">E3081-3</f>
        <v>43158</v>
      </c>
      <c r="I3081" s="2">
        <f>IF(SUMIFS($B$2:$B$3564,$A$2:$A$3564,"="&amp;E3081)=0,IF(SUMIFS($B$2:$B$3564,$A$2:$A$3564,"="&amp;F3081)=0,IF(SUMIFS($B$2:$B$3564,$A$2:$A$3564,"="&amp;G3081)=0,SUMIFS($B$2:$B$3564,$A$2:$A$3564,"="&amp;H3081),SUMIFS($B$2:$B$3564,$A$2:$A$3564,"="&amp;G3081)),SUMIFS($B$2:$B$3564,$A$2:$A$3564,"="&amp;F3081)),SUMIFS($B$2:$B$3564,$A$2:$A$3564,"="&amp;E3081))</f>
        <v>13.42</v>
      </c>
      <c r="K3081" s="2">
        <f>SUMIFS($J$2:$J$3564,$A$2:$A$3564,"&gt;"&amp;E3081,$A$2:$A$3564,"&lt;="&amp;A3081)</f>
        <v>0</v>
      </c>
      <c r="L3081" s="2">
        <f t="shared" si="381"/>
        <v>0</v>
      </c>
      <c r="M3081" s="2">
        <f t="shared" si="382"/>
        <v>1</v>
      </c>
      <c r="N3081">
        <f t="shared" si="383"/>
        <v>-4.4180833281720675</v>
      </c>
    </row>
    <row r="3082" spans="1:14" x14ac:dyDescent="0.3">
      <c r="A3082" s="1">
        <v>43171</v>
      </c>
      <c r="B3082">
        <v>12.93</v>
      </c>
      <c r="D3082">
        <f t="shared" si="384"/>
        <v>1</v>
      </c>
      <c r="E3082" s="1">
        <f t="shared" si="385"/>
        <v>43164</v>
      </c>
      <c r="F3082" s="1">
        <f t="shared" si="386"/>
        <v>43163</v>
      </c>
      <c r="G3082" s="1">
        <f t="shared" si="387"/>
        <v>43162</v>
      </c>
      <c r="H3082" s="1">
        <f t="shared" si="388"/>
        <v>43161</v>
      </c>
      <c r="I3082" s="2">
        <f>IF(SUMIFS($B$2:$B$3564,$A$2:$A$3564,"="&amp;E3082)=0,IF(SUMIFS($B$2:$B$3564,$A$2:$A$3564,"="&amp;F3082)=0,IF(SUMIFS($B$2:$B$3564,$A$2:$A$3564,"="&amp;G3082)=0,SUMIFS($B$2:$B$3564,$A$2:$A$3564,"="&amp;H3082),SUMIFS($B$2:$B$3564,$A$2:$A$3564,"="&amp;G3082)),SUMIFS($B$2:$B$3564,$A$2:$A$3564,"="&amp;F3082)),SUMIFS($B$2:$B$3564,$A$2:$A$3564,"="&amp;E3082))</f>
        <v>13.56</v>
      </c>
      <c r="K3082" s="2">
        <f>SUMIFS($J$2:$J$3564,$A$2:$A$3564,"&gt;"&amp;E3082,$A$2:$A$3564,"&lt;="&amp;A3082)</f>
        <v>0</v>
      </c>
      <c r="L3082" s="2">
        <f t="shared" ref="L3082:L3145" si="389">IF(K3082&lt;&gt;0,LOOKUP(K3082,C3076:C3082,B3076:B3082),0)</f>
        <v>0</v>
      </c>
      <c r="M3082" s="2">
        <f t="shared" ref="M3082:M3145" si="390">IF(K3082&lt;&gt;0,L3082/K3082,1)</f>
        <v>1</v>
      </c>
      <c r="N3082">
        <f t="shared" ref="N3082:N3145" si="391">LN(B3082*M3082/I3082)*100</f>
        <v>-4.7574089728483422</v>
      </c>
    </row>
    <row r="3083" spans="1:14" x14ac:dyDescent="0.3">
      <c r="A3083" s="1">
        <v>43172</v>
      </c>
      <c r="B3083">
        <v>12.62</v>
      </c>
      <c r="D3083">
        <f t="shared" si="384"/>
        <v>2</v>
      </c>
      <c r="E3083" s="1">
        <f t="shared" si="385"/>
        <v>43165</v>
      </c>
      <c r="F3083" s="1">
        <f t="shared" si="386"/>
        <v>43164</v>
      </c>
      <c r="G3083" s="1">
        <f t="shared" si="387"/>
        <v>43163</v>
      </c>
      <c r="H3083" s="1">
        <f t="shared" si="388"/>
        <v>43162</v>
      </c>
      <c r="I3083" s="2">
        <f>IF(SUMIFS($B$2:$B$3564,$A$2:$A$3564,"="&amp;E3083)=0,IF(SUMIFS($B$2:$B$3564,$A$2:$A$3564,"="&amp;F3083)=0,IF(SUMIFS($B$2:$B$3564,$A$2:$A$3564,"="&amp;G3083)=0,SUMIFS($B$2:$B$3564,$A$2:$A$3564,"="&amp;H3083),SUMIFS($B$2:$B$3564,$A$2:$A$3564,"="&amp;G3083)),SUMIFS($B$2:$B$3564,$A$2:$A$3564,"="&amp;F3083)),SUMIFS($B$2:$B$3564,$A$2:$A$3564,"="&amp;E3083))</f>
        <v>13.45</v>
      </c>
      <c r="K3083" s="2">
        <f>SUMIFS($J$2:$J$3564,$A$2:$A$3564,"&gt;"&amp;E3083,$A$2:$A$3564,"&lt;="&amp;A3083)</f>
        <v>0</v>
      </c>
      <c r="L3083" s="2">
        <f t="shared" si="389"/>
        <v>0</v>
      </c>
      <c r="M3083" s="2">
        <f t="shared" si="390"/>
        <v>1</v>
      </c>
      <c r="N3083">
        <f t="shared" si="391"/>
        <v>-6.3696248934781057</v>
      </c>
    </row>
    <row r="3084" spans="1:14" x14ac:dyDescent="0.3">
      <c r="A3084" s="1">
        <v>43173</v>
      </c>
      <c r="B3084">
        <v>12.76</v>
      </c>
      <c r="D3084">
        <f t="shared" si="384"/>
        <v>3</v>
      </c>
      <c r="E3084" s="1">
        <f t="shared" si="385"/>
        <v>43166</v>
      </c>
      <c r="F3084" s="1">
        <f t="shared" si="386"/>
        <v>43165</v>
      </c>
      <c r="G3084" s="1">
        <f t="shared" si="387"/>
        <v>43164</v>
      </c>
      <c r="H3084" s="1">
        <f t="shared" si="388"/>
        <v>43163</v>
      </c>
      <c r="I3084" s="2">
        <f>IF(SUMIFS($B$2:$B$3564,$A$2:$A$3564,"="&amp;E3084)=0,IF(SUMIFS($B$2:$B$3564,$A$2:$A$3564,"="&amp;F3084)=0,IF(SUMIFS($B$2:$B$3564,$A$2:$A$3564,"="&amp;G3084)=0,SUMIFS($B$2:$B$3564,$A$2:$A$3564,"="&amp;H3084),SUMIFS($B$2:$B$3564,$A$2:$A$3564,"="&amp;G3084)),SUMIFS($B$2:$B$3564,$A$2:$A$3564,"="&amp;F3084)),SUMIFS($B$2:$B$3564,$A$2:$A$3564,"="&amp;E3084))</f>
        <v>12.79</v>
      </c>
      <c r="K3084" s="2">
        <f>SUMIFS($J$2:$J$3564,$A$2:$A$3564,"&gt;"&amp;E3084,$A$2:$A$3564,"&lt;="&amp;A3084)</f>
        <v>0</v>
      </c>
      <c r="L3084" s="2">
        <f t="shared" si="389"/>
        <v>0</v>
      </c>
      <c r="M3084" s="2">
        <f t="shared" si="390"/>
        <v>1</v>
      </c>
      <c r="N3084">
        <f t="shared" si="391"/>
        <v>-0.23483376741073964</v>
      </c>
    </row>
    <row r="3085" spans="1:14" x14ac:dyDescent="0.3">
      <c r="A3085" s="1">
        <v>43174</v>
      </c>
      <c r="B3085">
        <v>12.74</v>
      </c>
      <c r="D3085">
        <f t="shared" si="384"/>
        <v>4</v>
      </c>
      <c r="E3085" s="1">
        <f t="shared" si="385"/>
        <v>43167</v>
      </c>
      <c r="F3085" s="1">
        <f t="shared" si="386"/>
        <v>43166</v>
      </c>
      <c r="G3085" s="1">
        <f t="shared" si="387"/>
        <v>43165</v>
      </c>
      <c r="H3085" s="1">
        <f t="shared" si="388"/>
        <v>43164</v>
      </c>
      <c r="I3085" s="2">
        <f>IF(SUMIFS($B$2:$B$3564,$A$2:$A$3564,"="&amp;E3085)=0,IF(SUMIFS($B$2:$B$3564,$A$2:$A$3564,"="&amp;F3085)=0,IF(SUMIFS($B$2:$B$3564,$A$2:$A$3564,"="&amp;G3085)=0,SUMIFS($B$2:$B$3564,$A$2:$A$3564,"="&amp;H3085),SUMIFS($B$2:$B$3564,$A$2:$A$3564,"="&amp;G3085)),SUMIFS($B$2:$B$3564,$A$2:$A$3564,"="&amp;F3085)),SUMIFS($B$2:$B$3564,$A$2:$A$3564,"="&amp;E3085))</f>
        <v>12.89</v>
      </c>
      <c r="K3085" s="2">
        <f>SUMIFS($J$2:$J$3564,$A$2:$A$3564,"&gt;"&amp;E3085,$A$2:$A$3564,"&lt;="&amp;A3085)</f>
        <v>0</v>
      </c>
      <c r="L3085" s="2">
        <f t="shared" si="389"/>
        <v>0</v>
      </c>
      <c r="M3085" s="2">
        <f t="shared" si="390"/>
        <v>1</v>
      </c>
      <c r="N3085">
        <f t="shared" si="391"/>
        <v>-1.1705166807078715</v>
      </c>
    </row>
    <row r="3086" spans="1:14" x14ac:dyDescent="0.3">
      <c r="A3086" s="1">
        <v>43175</v>
      </c>
      <c r="B3086">
        <v>12.65</v>
      </c>
      <c r="D3086">
        <f t="shared" si="384"/>
        <v>5</v>
      </c>
      <c r="E3086" s="1">
        <f t="shared" si="385"/>
        <v>43168</v>
      </c>
      <c r="F3086" s="1">
        <f t="shared" si="386"/>
        <v>43167</v>
      </c>
      <c r="G3086" s="1">
        <f t="shared" si="387"/>
        <v>43166</v>
      </c>
      <c r="H3086" s="1">
        <f t="shared" si="388"/>
        <v>43165</v>
      </c>
      <c r="I3086" s="2">
        <f>IF(SUMIFS($B$2:$B$3564,$A$2:$A$3564,"="&amp;E3086)=0,IF(SUMIFS($B$2:$B$3564,$A$2:$A$3564,"="&amp;F3086)=0,IF(SUMIFS($B$2:$B$3564,$A$2:$A$3564,"="&amp;G3086)=0,SUMIFS($B$2:$B$3564,$A$2:$A$3564,"="&amp;H3086),SUMIFS($B$2:$B$3564,$A$2:$A$3564,"="&amp;G3086)),SUMIFS($B$2:$B$3564,$A$2:$A$3564,"="&amp;F3086)),SUMIFS($B$2:$B$3564,$A$2:$A$3564,"="&amp;E3086))</f>
        <v>12.84</v>
      </c>
      <c r="K3086" s="2">
        <f>SUMIFS($J$2:$J$3564,$A$2:$A$3564,"&gt;"&amp;E3086,$A$2:$A$3564,"&lt;="&amp;A3086)</f>
        <v>0</v>
      </c>
      <c r="L3086" s="2">
        <f t="shared" si="389"/>
        <v>0</v>
      </c>
      <c r="M3086" s="2">
        <f t="shared" si="390"/>
        <v>1</v>
      </c>
      <c r="N3086">
        <f t="shared" si="391"/>
        <v>-1.4908083088285791</v>
      </c>
    </row>
    <row r="3087" spans="1:14" x14ac:dyDescent="0.3">
      <c r="A3087" s="1">
        <v>43178</v>
      </c>
      <c r="B3087">
        <v>12.89</v>
      </c>
      <c r="D3087">
        <f t="shared" si="384"/>
        <v>1</v>
      </c>
      <c r="E3087" s="1">
        <f t="shared" si="385"/>
        <v>43171</v>
      </c>
      <c r="F3087" s="1">
        <f t="shared" si="386"/>
        <v>43170</v>
      </c>
      <c r="G3087" s="1">
        <f t="shared" si="387"/>
        <v>43169</v>
      </c>
      <c r="H3087" s="1">
        <f t="shared" si="388"/>
        <v>43168</v>
      </c>
      <c r="I3087" s="2">
        <f>IF(SUMIFS($B$2:$B$3564,$A$2:$A$3564,"="&amp;E3087)=0,IF(SUMIFS($B$2:$B$3564,$A$2:$A$3564,"="&amp;F3087)=0,IF(SUMIFS($B$2:$B$3564,$A$2:$A$3564,"="&amp;G3087)=0,SUMIFS($B$2:$B$3564,$A$2:$A$3564,"="&amp;H3087),SUMIFS($B$2:$B$3564,$A$2:$A$3564,"="&amp;G3087)),SUMIFS($B$2:$B$3564,$A$2:$A$3564,"="&amp;F3087)),SUMIFS($B$2:$B$3564,$A$2:$A$3564,"="&amp;E3087))</f>
        <v>12.93</v>
      </c>
      <c r="K3087" s="2">
        <f>SUMIFS($J$2:$J$3564,$A$2:$A$3564,"&gt;"&amp;E3087,$A$2:$A$3564,"&lt;="&amp;A3087)</f>
        <v>0</v>
      </c>
      <c r="L3087" s="2">
        <f t="shared" si="389"/>
        <v>0</v>
      </c>
      <c r="M3087" s="2">
        <f t="shared" si="390"/>
        <v>1</v>
      </c>
      <c r="N3087">
        <f t="shared" si="391"/>
        <v>-0.30983758326699984</v>
      </c>
    </row>
    <row r="3088" spans="1:14" x14ac:dyDescent="0.3">
      <c r="A3088" s="1">
        <v>43179</v>
      </c>
      <c r="B3088">
        <v>12.56</v>
      </c>
      <c r="D3088">
        <f t="shared" si="384"/>
        <v>2</v>
      </c>
      <c r="E3088" s="1">
        <f t="shared" si="385"/>
        <v>43172</v>
      </c>
      <c r="F3088" s="1">
        <f t="shared" si="386"/>
        <v>43171</v>
      </c>
      <c r="G3088" s="1">
        <f t="shared" si="387"/>
        <v>43170</v>
      </c>
      <c r="H3088" s="1">
        <f t="shared" si="388"/>
        <v>43169</v>
      </c>
      <c r="I3088" s="2">
        <f>IF(SUMIFS($B$2:$B$3564,$A$2:$A$3564,"="&amp;E3088)=0,IF(SUMIFS($B$2:$B$3564,$A$2:$A$3564,"="&amp;F3088)=0,IF(SUMIFS($B$2:$B$3564,$A$2:$A$3564,"="&amp;G3088)=0,SUMIFS($B$2:$B$3564,$A$2:$A$3564,"="&amp;H3088),SUMIFS($B$2:$B$3564,$A$2:$A$3564,"="&amp;G3088)),SUMIFS($B$2:$B$3564,$A$2:$A$3564,"="&amp;F3088)),SUMIFS($B$2:$B$3564,$A$2:$A$3564,"="&amp;E3088))</f>
        <v>12.62</v>
      </c>
      <c r="K3088" s="2">
        <f>SUMIFS($J$2:$J$3564,$A$2:$A$3564,"&gt;"&amp;E3088,$A$2:$A$3564,"&lt;="&amp;A3088)</f>
        <v>0</v>
      </c>
      <c r="L3088" s="2">
        <f t="shared" si="389"/>
        <v>0</v>
      </c>
      <c r="M3088" s="2">
        <f t="shared" si="390"/>
        <v>1</v>
      </c>
      <c r="N3088">
        <f t="shared" si="391"/>
        <v>-0.47656960730143455</v>
      </c>
    </row>
    <row r="3089" spans="1:14" x14ac:dyDescent="0.3">
      <c r="A3089" s="1">
        <v>43180</v>
      </c>
      <c r="B3089">
        <v>12.67</v>
      </c>
      <c r="D3089">
        <f t="shared" si="384"/>
        <v>3</v>
      </c>
      <c r="E3089" s="1">
        <f t="shared" si="385"/>
        <v>43173</v>
      </c>
      <c r="F3089" s="1">
        <f t="shared" si="386"/>
        <v>43172</v>
      </c>
      <c r="G3089" s="1">
        <f t="shared" si="387"/>
        <v>43171</v>
      </c>
      <c r="H3089" s="1">
        <f t="shared" si="388"/>
        <v>43170</v>
      </c>
      <c r="I3089" s="2">
        <f>IF(SUMIFS($B$2:$B$3564,$A$2:$A$3564,"="&amp;E3089)=0,IF(SUMIFS($B$2:$B$3564,$A$2:$A$3564,"="&amp;F3089)=0,IF(SUMIFS($B$2:$B$3564,$A$2:$A$3564,"="&amp;G3089)=0,SUMIFS($B$2:$B$3564,$A$2:$A$3564,"="&amp;H3089),SUMIFS($B$2:$B$3564,$A$2:$A$3564,"="&amp;G3089)),SUMIFS($B$2:$B$3564,$A$2:$A$3564,"="&amp;F3089)),SUMIFS($B$2:$B$3564,$A$2:$A$3564,"="&amp;E3089))</f>
        <v>12.76</v>
      </c>
      <c r="K3089" s="2">
        <f>SUMIFS($J$2:$J$3564,$A$2:$A$3564,"&gt;"&amp;E3089,$A$2:$A$3564,"&lt;="&amp;A3089)</f>
        <v>0</v>
      </c>
      <c r="L3089" s="2">
        <f t="shared" si="389"/>
        <v>0</v>
      </c>
      <c r="M3089" s="2">
        <f t="shared" si="390"/>
        <v>1</v>
      </c>
      <c r="N3089">
        <f t="shared" si="391"/>
        <v>-0.70782835835961477</v>
      </c>
    </row>
    <row r="3090" spans="1:14" x14ac:dyDescent="0.3">
      <c r="A3090" s="1">
        <v>43181</v>
      </c>
      <c r="B3090">
        <v>12.77</v>
      </c>
      <c r="D3090">
        <f t="shared" si="384"/>
        <v>4</v>
      </c>
      <c r="E3090" s="1">
        <f t="shared" si="385"/>
        <v>43174</v>
      </c>
      <c r="F3090" s="1">
        <f t="shared" si="386"/>
        <v>43173</v>
      </c>
      <c r="G3090" s="1">
        <f t="shared" si="387"/>
        <v>43172</v>
      </c>
      <c r="H3090" s="1">
        <f t="shared" si="388"/>
        <v>43171</v>
      </c>
      <c r="I3090" s="2">
        <f>IF(SUMIFS($B$2:$B$3564,$A$2:$A$3564,"="&amp;E3090)=0,IF(SUMIFS($B$2:$B$3564,$A$2:$A$3564,"="&amp;F3090)=0,IF(SUMIFS($B$2:$B$3564,$A$2:$A$3564,"="&amp;G3090)=0,SUMIFS($B$2:$B$3564,$A$2:$A$3564,"="&amp;H3090),SUMIFS($B$2:$B$3564,$A$2:$A$3564,"="&amp;G3090)),SUMIFS($B$2:$B$3564,$A$2:$A$3564,"="&amp;F3090)),SUMIFS($B$2:$B$3564,$A$2:$A$3564,"="&amp;E3090))</f>
        <v>12.74</v>
      </c>
      <c r="K3090" s="2">
        <f>SUMIFS($J$2:$J$3564,$A$2:$A$3564,"&gt;"&amp;E3090,$A$2:$A$3564,"&lt;="&amp;A3090)</f>
        <v>0</v>
      </c>
      <c r="L3090" s="2">
        <f t="shared" si="389"/>
        <v>0</v>
      </c>
      <c r="M3090" s="2">
        <f t="shared" si="390"/>
        <v>1</v>
      </c>
      <c r="N3090">
        <f t="shared" si="391"/>
        <v>0.23520199004305956</v>
      </c>
    </row>
    <row r="3091" spans="1:14" x14ac:dyDescent="0.3">
      <c r="A3091" s="1">
        <v>43182</v>
      </c>
      <c r="B3091">
        <v>12.57</v>
      </c>
      <c r="D3091">
        <f t="shared" si="384"/>
        <v>5</v>
      </c>
      <c r="E3091" s="1">
        <f t="shared" si="385"/>
        <v>43175</v>
      </c>
      <c r="F3091" s="1">
        <f t="shared" si="386"/>
        <v>43174</v>
      </c>
      <c r="G3091" s="1">
        <f t="shared" si="387"/>
        <v>43173</v>
      </c>
      <c r="H3091" s="1">
        <f t="shared" si="388"/>
        <v>43172</v>
      </c>
      <c r="I3091" s="2">
        <f>IF(SUMIFS($B$2:$B$3564,$A$2:$A$3564,"="&amp;E3091)=0,IF(SUMIFS($B$2:$B$3564,$A$2:$A$3564,"="&amp;F3091)=0,IF(SUMIFS($B$2:$B$3564,$A$2:$A$3564,"="&amp;G3091)=0,SUMIFS($B$2:$B$3564,$A$2:$A$3564,"="&amp;H3091),SUMIFS($B$2:$B$3564,$A$2:$A$3564,"="&amp;G3091)),SUMIFS($B$2:$B$3564,$A$2:$A$3564,"="&amp;F3091)),SUMIFS($B$2:$B$3564,$A$2:$A$3564,"="&amp;E3091))</f>
        <v>12.65</v>
      </c>
      <c r="K3091" s="2">
        <f>SUMIFS($J$2:$J$3564,$A$2:$A$3564,"&gt;"&amp;E3091,$A$2:$A$3564,"&lt;="&amp;A3091)</f>
        <v>0</v>
      </c>
      <c r="L3091" s="2">
        <f t="shared" si="389"/>
        <v>0</v>
      </c>
      <c r="M3091" s="2">
        <f t="shared" si="390"/>
        <v>1</v>
      </c>
      <c r="N3091">
        <f t="shared" si="391"/>
        <v>-0.63441925713731506</v>
      </c>
    </row>
    <row r="3092" spans="1:14" x14ac:dyDescent="0.3">
      <c r="A3092" s="1">
        <v>43185</v>
      </c>
      <c r="B3092">
        <v>12.42</v>
      </c>
      <c r="D3092">
        <f t="shared" si="384"/>
        <v>1</v>
      </c>
      <c r="E3092" s="1">
        <f t="shared" si="385"/>
        <v>43178</v>
      </c>
      <c r="F3092" s="1">
        <f t="shared" si="386"/>
        <v>43177</v>
      </c>
      <c r="G3092" s="1">
        <f t="shared" si="387"/>
        <v>43176</v>
      </c>
      <c r="H3092" s="1">
        <f t="shared" si="388"/>
        <v>43175</v>
      </c>
      <c r="I3092" s="2">
        <f>IF(SUMIFS($B$2:$B$3564,$A$2:$A$3564,"="&amp;E3092)=0,IF(SUMIFS($B$2:$B$3564,$A$2:$A$3564,"="&amp;F3092)=0,IF(SUMIFS($B$2:$B$3564,$A$2:$A$3564,"="&amp;G3092)=0,SUMIFS($B$2:$B$3564,$A$2:$A$3564,"="&amp;H3092),SUMIFS($B$2:$B$3564,$A$2:$A$3564,"="&amp;G3092)),SUMIFS($B$2:$B$3564,$A$2:$A$3564,"="&amp;F3092)),SUMIFS($B$2:$B$3564,$A$2:$A$3564,"="&amp;E3092))</f>
        <v>12.89</v>
      </c>
      <c r="K3092" s="2">
        <f>SUMIFS($J$2:$J$3564,$A$2:$A$3564,"&gt;"&amp;E3092,$A$2:$A$3564,"&lt;="&amp;A3092)</f>
        <v>0</v>
      </c>
      <c r="L3092" s="2">
        <f t="shared" si="389"/>
        <v>0</v>
      </c>
      <c r="M3092" s="2">
        <f t="shared" si="390"/>
        <v>1</v>
      </c>
      <c r="N3092">
        <f t="shared" si="391"/>
        <v>-3.7143740445763367</v>
      </c>
    </row>
    <row r="3093" spans="1:14" x14ac:dyDescent="0.3">
      <c r="A3093" s="1">
        <v>43186</v>
      </c>
      <c r="B3093">
        <v>12.54</v>
      </c>
      <c r="D3093">
        <f t="shared" si="384"/>
        <v>2</v>
      </c>
      <c r="E3093" s="1">
        <f t="shared" si="385"/>
        <v>43179</v>
      </c>
      <c r="F3093" s="1">
        <f t="shared" si="386"/>
        <v>43178</v>
      </c>
      <c r="G3093" s="1">
        <f t="shared" si="387"/>
        <v>43177</v>
      </c>
      <c r="H3093" s="1">
        <f t="shared" si="388"/>
        <v>43176</v>
      </c>
      <c r="I3093" s="2">
        <f>IF(SUMIFS($B$2:$B$3564,$A$2:$A$3564,"="&amp;E3093)=0,IF(SUMIFS($B$2:$B$3564,$A$2:$A$3564,"="&amp;F3093)=0,IF(SUMIFS($B$2:$B$3564,$A$2:$A$3564,"="&amp;G3093)=0,SUMIFS($B$2:$B$3564,$A$2:$A$3564,"="&amp;H3093),SUMIFS($B$2:$B$3564,$A$2:$A$3564,"="&amp;G3093)),SUMIFS($B$2:$B$3564,$A$2:$A$3564,"="&amp;F3093)),SUMIFS($B$2:$B$3564,$A$2:$A$3564,"="&amp;E3093))</f>
        <v>12.56</v>
      </c>
      <c r="K3093" s="2">
        <f>SUMIFS($J$2:$J$3564,$A$2:$A$3564,"&gt;"&amp;E3093,$A$2:$A$3564,"&lt;="&amp;A3093)</f>
        <v>0</v>
      </c>
      <c r="L3093" s="2">
        <f t="shared" si="389"/>
        <v>0</v>
      </c>
      <c r="M3093" s="2">
        <f t="shared" si="390"/>
        <v>1</v>
      </c>
      <c r="N3093">
        <f t="shared" si="391"/>
        <v>-0.15936258352780361</v>
      </c>
    </row>
    <row r="3094" spans="1:14" x14ac:dyDescent="0.3">
      <c r="A3094" s="1">
        <v>43187</v>
      </c>
      <c r="B3094">
        <v>12.21</v>
      </c>
      <c r="D3094">
        <f t="shared" si="384"/>
        <v>3</v>
      </c>
      <c r="E3094" s="1">
        <f t="shared" si="385"/>
        <v>43180</v>
      </c>
      <c r="F3094" s="1">
        <f t="shared" si="386"/>
        <v>43179</v>
      </c>
      <c r="G3094" s="1">
        <f t="shared" si="387"/>
        <v>43178</v>
      </c>
      <c r="H3094" s="1">
        <f t="shared" si="388"/>
        <v>43177</v>
      </c>
      <c r="I3094" s="2">
        <f>IF(SUMIFS($B$2:$B$3564,$A$2:$A$3564,"="&amp;E3094)=0,IF(SUMIFS($B$2:$B$3564,$A$2:$A$3564,"="&amp;F3094)=0,IF(SUMIFS($B$2:$B$3564,$A$2:$A$3564,"="&amp;G3094)=0,SUMIFS($B$2:$B$3564,$A$2:$A$3564,"="&amp;H3094),SUMIFS($B$2:$B$3564,$A$2:$A$3564,"="&amp;G3094)),SUMIFS($B$2:$B$3564,$A$2:$A$3564,"="&amp;F3094)),SUMIFS($B$2:$B$3564,$A$2:$A$3564,"="&amp;E3094))</f>
        <v>12.67</v>
      </c>
      <c r="K3094" s="2">
        <f>SUMIFS($J$2:$J$3564,$A$2:$A$3564,"&gt;"&amp;E3094,$A$2:$A$3564,"&lt;="&amp;A3094)</f>
        <v>0</v>
      </c>
      <c r="L3094" s="2">
        <f t="shared" si="389"/>
        <v>0</v>
      </c>
      <c r="M3094" s="2">
        <f t="shared" si="390"/>
        <v>1</v>
      </c>
      <c r="N3094">
        <f t="shared" si="391"/>
        <v>-3.6981706210434293</v>
      </c>
    </row>
    <row r="3095" spans="1:14" x14ac:dyDescent="0.3">
      <c r="A3095" s="1">
        <v>43188</v>
      </c>
      <c r="B3095">
        <v>12.35</v>
      </c>
      <c r="D3095">
        <f t="shared" si="384"/>
        <v>4</v>
      </c>
      <c r="E3095" s="1">
        <f t="shared" si="385"/>
        <v>43181</v>
      </c>
      <c r="F3095" s="1">
        <f t="shared" si="386"/>
        <v>43180</v>
      </c>
      <c r="G3095" s="1">
        <f t="shared" si="387"/>
        <v>43179</v>
      </c>
      <c r="H3095" s="1">
        <f t="shared" si="388"/>
        <v>43178</v>
      </c>
      <c r="I3095" s="2">
        <f>IF(SUMIFS($B$2:$B$3564,$A$2:$A$3564,"="&amp;E3095)=0,IF(SUMIFS($B$2:$B$3564,$A$2:$A$3564,"="&amp;F3095)=0,IF(SUMIFS($B$2:$B$3564,$A$2:$A$3564,"="&amp;G3095)=0,SUMIFS($B$2:$B$3564,$A$2:$A$3564,"="&amp;H3095),SUMIFS($B$2:$B$3564,$A$2:$A$3564,"="&amp;G3095)),SUMIFS($B$2:$B$3564,$A$2:$A$3564,"="&amp;F3095)),SUMIFS($B$2:$B$3564,$A$2:$A$3564,"="&amp;E3095))</f>
        <v>12.77</v>
      </c>
      <c r="K3095" s="2">
        <f>SUMIFS($J$2:$J$3564,$A$2:$A$3564,"&gt;"&amp;E3095,$A$2:$A$3564,"&lt;="&amp;A3095)</f>
        <v>0</v>
      </c>
      <c r="L3095" s="2">
        <f t="shared" si="389"/>
        <v>0</v>
      </c>
      <c r="M3095" s="2">
        <f t="shared" si="390"/>
        <v>1</v>
      </c>
      <c r="N3095">
        <f t="shared" si="391"/>
        <v>-3.344260697046169</v>
      </c>
    </row>
    <row r="3096" spans="1:14" x14ac:dyDescent="0.3">
      <c r="A3096" s="1">
        <v>43192</v>
      </c>
      <c r="B3096">
        <v>12.52</v>
      </c>
      <c r="D3096">
        <f t="shared" si="384"/>
        <v>1</v>
      </c>
      <c r="E3096" s="1">
        <f t="shared" si="385"/>
        <v>43185</v>
      </c>
      <c r="F3096" s="1">
        <f t="shared" si="386"/>
        <v>43184</v>
      </c>
      <c r="G3096" s="1">
        <f t="shared" si="387"/>
        <v>43183</v>
      </c>
      <c r="H3096" s="1">
        <f t="shared" si="388"/>
        <v>43182</v>
      </c>
      <c r="I3096" s="2">
        <f>IF(SUMIFS($B$2:$B$3564,$A$2:$A$3564,"="&amp;E3096)=0,IF(SUMIFS($B$2:$B$3564,$A$2:$A$3564,"="&amp;F3096)=0,IF(SUMIFS($B$2:$B$3564,$A$2:$A$3564,"="&amp;G3096)=0,SUMIFS($B$2:$B$3564,$A$2:$A$3564,"="&amp;H3096),SUMIFS($B$2:$B$3564,$A$2:$A$3564,"="&amp;G3096)),SUMIFS($B$2:$B$3564,$A$2:$A$3564,"="&amp;F3096)),SUMIFS($B$2:$B$3564,$A$2:$A$3564,"="&amp;E3096))</f>
        <v>12.42</v>
      </c>
      <c r="K3096" s="2">
        <f>SUMIFS($J$2:$J$3564,$A$2:$A$3564,"&gt;"&amp;E3096,$A$2:$A$3564,"&lt;="&amp;A3096)</f>
        <v>0</v>
      </c>
      <c r="L3096" s="2">
        <f t="shared" si="389"/>
        <v>0</v>
      </c>
      <c r="M3096" s="2">
        <f t="shared" si="390"/>
        <v>1</v>
      </c>
      <c r="N3096">
        <f t="shared" si="391"/>
        <v>0.80192891666197963</v>
      </c>
    </row>
    <row r="3097" spans="1:14" x14ac:dyDescent="0.3">
      <c r="A3097" s="1">
        <v>43193</v>
      </c>
      <c r="B3097">
        <v>12.47</v>
      </c>
      <c r="D3097">
        <f t="shared" si="384"/>
        <v>2</v>
      </c>
      <c r="E3097" s="1">
        <f t="shared" si="385"/>
        <v>43186</v>
      </c>
      <c r="F3097" s="1">
        <f t="shared" si="386"/>
        <v>43185</v>
      </c>
      <c r="G3097" s="1">
        <f t="shared" si="387"/>
        <v>43184</v>
      </c>
      <c r="H3097" s="1">
        <f t="shared" si="388"/>
        <v>43183</v>
      </c>
      <c r="I3097" s="2">
        <f>IF(SUMIFS($B$2:$B$3564,$A$2:$A$3564,"="&amp;E3097)=0,IF(SUMIFS($B$2:$B$3564,$A$2:$A$3564,"="&amp;F3097)=0,IF(SUMIFS($B$2:$B$3564,$A$2:$A$3564,"="&amp;G3097)=0,SUMIFS($B$2:$B$3564,$A$2:$A$3564,"="&amp;H3097),SUMIFS($B$2:$B$3564,$A$2:$A$3564,"="&amp;G3097)),SUMIFS($B$2:$B$3564,$A$2:$A$3564,"="&amp;F3097)),SUMIFS($B$2:$B$3564,$A$2:$A$3564,"="&amp;E3097))</f>
        <v>12.54</v>
      </c>
      <c r="K3097" s="2">
        <f>SUMIFS($J$2:$J$3564,$A$2:$A$3564,"&gt;"&amp;E3097,$A$2:$A$3564,"&lt;="&amp;A3097)</f>
        <v>0</v>
      </c>
      <c r="L3097" s="2">
        <f t="shared" si="389"/>
        <v>0</v>
      </c>
      <c r="M3097" s="2">
        <f t="shared" si="390"/>
        <v>1</v>
      </c>
      <c r="N3097">
        <f t="shared" si="391"/>
        <v>-0.55977755128294904</v>
      </c>
    </row>
    <row r="3098" spans="1:14" x14ac:dyDescent="0.3">
      <c r="A3098" s="1">
        <v>43194</v>
      </c>
      <c r="B3098">
        <v>12.27</v>
      </c>
      <c r="D3098">
        <f t="shared" si="384"/>
        <v>3</v>
      </c>
      <c r="E3098" s="1">
        <f t="shared" si="385"/>
        <v>43187</v>
      </c>
      <c r="F3098" s="1">
        <f t="shared" si="386"/>
        <v>43186</v>
      </c>
      <c r="G3098" s="1">
        <f t="shared" si="387"/>
        <v>43185</v>
      </c>
      <c r="H3098" s="1">
        <f t="shared" si="388"/>
        <v>43184</v>
      </c>
      <c r="I3098" s="2">
        <f>IF(SUMIFS($B$2:$B$3564,$A$2:$A$3564,"="&amp;E3098)=0,IF(SUMIFS($B$2:$B$3564,$A$2:$A$3564,"="&amp;F3098)=0,IF(SUMIFS($B$2:$B$3564,$A$2:$A$3564,"="&amp;G3098)=0,SUMIFS($B$2:$B$3564,$A$2:$A$3564,"="&amp;H3098),SUMIFS($B$2:$B$3564,$A$2:$A$3564,"="&amp;G3098)),SUMIFS($B$2:$B$3564,$A$2:$A$3564,"="&amp;F3098)),SUMIFS($B$2:$B$3564,$A$2:$A$3564,"="&amp;E3098))</f>
        <v>12.21</v>
      </c>
      <c r="K3098" s="2">
        <f>SUMIFS($J$2:$J$3564,$A$2:$A$3564,"&gt;"&amp;E3098,$A$2:$A$3564,"&lt;="&amp;A3098)</f>
        <v>0</v>
      </c>
      <c r="L3098" s="2">
        <f t="shared" si="389"/>
        <v>0</v>
      </c>
      <c r="M3098" s="2">
        <f t="shared" si="390"/>
        <v>1</v>
      </c>
      <c r="N3098">
        <f t="shared" si="391"/>
        <v>0.49019706002066876</v>
      </c>
    </row>
    <row r="3099" spans="1:14" x14ac:dyDescent="0.3">
      <c r="A3099" s="1">
        <v>43195</v>
      </c>
      <c r="B3099">
        <v>12.35</v>
      </c>
      <c r="D3099">
        <f t="shared" si="384"/>
        <v>4</v>
      </c>
      <c r="E3099" s="1">
        <f t="shared" si="385"/>
        <v>43188</v>
      </c>
      <c r="F3099" s="1">
        <f t="shared" si="386"/>
        <v>43187</v>
      </c>
      <c r="G3099" s="1">
        <f t="shared" si="387"/>
        <v>43186</v>
      </c>
      <c r="H3099" s="1">
        <f t="shared" si="388"/>
        <v>43185</v>
      </c>
      <c r="I3099" s="2">
        <f>IF(SUMIFS($B$2:$B$3564,$A$2:$A$3564,"="&amp;E3099)=0,IF(SUMIFS($B$2:$B$3564,$A$2:$A$3564,"="&amp;F3099)=0,IF(SUMIFS($B$2:$B$3564,$A$2:$A$3564,"="&amp;G3099)=0,SUMIFS($B$2:$B$3564,$A$2:$A$3564,"="&amp;H3099),SUMIFS($B$2:$B$3564,$A$2:$A$3564,"="&amp;G3099)),SUMIFS($B$2:$B$3564,$A$2:$A$3564,"="&amp;F3099)),SUMIFS($B$2:$B$3564,$A$2:$A$3564,"="&amp;E3099))</f>
        <v>12.35</v>
      </c>
      <c r="K3099" s="2">
        <f>SUMIFS($J$2:$J$3564,$A$2:$A$3564,"&gt;"&amp;E3099,$A$2:$A$3564,"&lt;="&amp;A3099)</f>
        <v>0</v>
      </c>
      <c r="L3099" s="2">
        <f t="shared" si="389"/>
        <v>0</v>
      </c>
      <c r="M3099" s="2">
        <f t="shared" si="390"/>
        <v>1</v>
      </c>
      <c r="N3099">
        <f t="shared" si="391"/>
        <v>0</v>
      </c>
    </row>
    <row r="3100" spans="1:14" x14ac:dyDescent="0.3">
      <c r="A3100" s="1">
        <v>43196</v>
      </c>
      <c r="B3100">
        <v>12.34</v>
      </c>
      <c r="D3100">
        <f t="shared" si="384"/>
        <v>5</v>
      </c>
      <c r="E3100" s="1">
        <f t="shared" si="385"/>
        <v>43189</v>
      </c>
      <c r="F3100" s="1">
        <f t="shared" si="386"/>
        <v>43188</v>
      </c>
      <c r="G3100" s="1">
        <f t="shared" si="387"/>
        <v>43187</v>
      </c>
      <c r="H3100" s="1">
        <f t="shared" si="388"/>
        <v>43186</v>
      </c>
      <c r="I3100" s="2">
        <f>IF(SUMIFS($B$2:$B$3564,$A$2:$A$3564,"="&amp;E3100)=0,IF(SUMIFS($B$2:$B$3564,$A$2:$A$3564,"="&amp;F3100)=0,IF(SUMIFS($B$2:$B$3564,$A$2:$A$3564,"="&amp;G3100)=0,SUMIFS($B$2:$B$3564,$A$2:$A$3564,"="&amp;H3100),SUMIFS($B$2:$B$3564,$A$2:$A$3564,"="&amp;G3100)),SUMIFS($B$2:$B$3564,$A$2:$A$3564,"="&amp;F3100)),SUMIFS($B$2:$B$3564,$A$2:$A$3564,"="&amp;E3100))</f>
        <v>12.35</v>
      </c>
      <c r="K3100" s="2">
        <f>SUMIFS($J$2:$J$3564,$A$2:$A$3564,"&gt;"&amp;E3100,$A$2:$A$3564,"&lt;="&amp;A3100)</f>
        <v>0</v>
      </c>
      <c r="L3100" s="2">
        <f t="shared" si="389"/>
        <v>0</v>
      </c>
      <c r="M3100" s="2">
        <f t="shared" si="390"/>
        <v>1</v>
      </c>
      <c r="N3100">
        <f t="shared" si="391"/>
        <v>-8.1004459674443266E-2</v>
      </c>
    </row>
    <row r="3101" spans="1:14" x14ac:dyDescent="0.3">
      <c r="A3101" s="1">
        <v>43199</v>
      </c>
      <c r="B3101">
        <v>12.36</v>
      </c>
      <c r="C3101">
        <v>12.42</v>
      </c>
      <c r="D3101">
        <f t="shared" si="384"/>
        <v>1</v>
      </c>
      <c r="E3101" s="1">
        <f t="shared" si="385"/>
        <v>43192</v>
      </c>
      <c r="F3101" s="1">
        <f t="shared" si="386"/>
        <v>43191</v>
      </c>
      <c r="G3101" s="1">
        <f t="shared" si="387"/>
        <v>43190</v>
      </c>
      <c r="H3101" s="1">
        <f t="shared" si="388"/>
        <v>43189</v>
      </c>
      <c r="I3101" s="2">
        <f>IF(SUMIFS($B$2:$B$3564,$A$2:$A$3564,"="&amp;E3101)=0,IF(SUMIFS($B$2:$B$3564,$A$2:$A$3564,"="&amp;F3101)=0,IF(SUMIFS($B$2:$B$3564,$A$2:$A$3564,"="&amp;G3101)=0,SUMIFS($B$2:$B$3564,$A$2:$A$3564,"="&amp;H3101),SUMIFS($B$2:$B$3564,$A$2:$A$3564,"="&amp;G3101)),SUMIFS($B$2:$B$3564,$A$2:$A$3564,"="&amp;F3101)),SUMIFS($B$2:$B$3564,$A$2:$A$3564,"="&amp;E3101))</f>
        <v>12.52</v>
      </c>
      <c r="K3101" s="2">
        <f>SUMIFS($J$2:$J$3564,$A$2:$A$3564,"&gt;"&amp;E3101,$A$2:$A$3564,"&lt;="&amp;A3101)</f>
        <v>0</v>
      </c>
      <c r="L3101" s="2">
        <f t="shared" si="389"/>
        <v>0</v>
      </c>
      <c r="M3101" s="2">
        <f t="shared" si="390"/>
        <v>1</v>
      </c>
      <c r="N3101">
        <f t="shared" si="391"/>
        <v>-1.286191364240781</v>
      </c>
    </row>
    <row r="3102" spans="1:14" x14ac:dyDescent="0.3">
      <c r="A3102" s="1">
        <v>43200</v>
      </c>
      <c r="B3102">
        <v>12.19</v>
      </c>
      <c r="D3102">
        <f t="shared" si="384"/>
        <v>2</v>
      </c>
      <c r="E3102" s="1">
        <f t="shared" si="385"/>
        <v>43193</v>
      </c>
      <c r="F3102" s="1">
        <f t="shared" si="386"/>
        <v>43192</v>
      </c>
      <c r="G3102" s="1">
        <f t="shared" si="387"/>
        <v>43191</v>
      </c>
      <c r="H3102" s="1">
        <f t="shared" si="388"/>
        <v>43190</v>
      </c>
      <c r="I3102" s="2">
        <f>IF(SUMIFS($B$2:$B$3564,$A$2:$A$3564,"="&amp;E3102)=0,IF(SUMIFS($B$2:$B$3564,$A$2:$A$3564,"="&amp;F3102)=0,IF(SUMIFS($B$2:$B$3564,$A$2:$A$3564,"="&amp;G3102)=0,SUMIFS($B$2:$B$3564,$A$2:$A$3564,"="&amp;H3102),SUMIFS($B$2:$B$3564,$A$2:$A$3564,"="&amp;G3102)),SUMIFS($B$2:$B$3564,$A$2:$A$3564,"="&amp;F3102)),SUMIFS($B$2:$B$3564,$A$2:$A$3564,"="&amp;E3102))</f>
        <v>12.47</v>
      </c>
      <c r="J3102">
        <v>12.42</v>
      </c>
      <c r="K3102" s="2">
        <f>SUMIFS($J$2:$J$3564,$A$2:$A$3564,"&gt;"&amp;E3102,$A$2:$A$3564,"&lt;="&amp;A3102)</f>
        <v>12.42</v>
      </c>
      <c r="L3102" s="2">
        <f t="shared" si="389"/>
        <v>12.36</v>
      </c>
      <c r="M3102" s="2">
        <f t="shared" si="390"/>
        <v>0.99516908212560384</v>
      </c>
      <c r="N3102">
        <f t="shared" si="391"/>
        <v>-2.7552440674553056</v>
      </c>
    </row>
    <row r="3103" spans="1:14" x14ac:dyDescent="0.3">
      <c r="A3103" s="1">
        <v>43201</v>
      </c>
      <c r="B3103">
        <v>12.12</v>
      </c>
      <c r="D3103">
        <f t="shared" si="384"/>
        <v>3</v>
      </c>
      <c r="E3103" s="1">
        <f t="shared" si="385"/>
        <v>43194</v>
      </c>
      <c r="F3103" s="1">
        <f t="shared" si="386"/>
        <v>43193</v>
      </c>
      <c r="G3103" s="1">
        <f t="shared" si="387"/>
        <v>43192</v>
      </c>
      <c r="H3103" s="1">
        <f t="shared" si="388"/>
        <v>43191</v>
      </c>
      <c r="I3103" s="2">
        <f>IF(SUMIFS($B$2:$B$3564,$A$2:$A$3564,"="&amp;E3103)=0,IF(SUMIFS($B$2:$B$3564,$A$2:$A$3564,"="&amp;F3103)=0,IF(SUMIFS($B$2:$B$3564,$A$2:$A$3564,"="&amp;G3103)=0,SUMIFS($B$2:$B$3564,$A$2:$A$3564,"="&amp;H3103),SUMIFS($B$2:$B$3564,$A$2:$A$3564,"="&amp;G3103)),SUMIFS($B$2:$B$3564,$A$2:$A$3564,"="&amp;F3103)),SUMIFS($B$2:$B$3564,$A$2:$A$3564,"="&amp;E3103))</f>
        <v>12.27</v>
      </c>
      <c r="K3103" s="2">
        <f>SUMIFS($J$2:$J$3564,$A$2:$A$3564,"&gt;"&amp;E3103,$A$2:$A$3564,"&lt;="&amp;A3103)</f>
        <v>12.42</v>
      </c>
      <c r="L3103" s="2">
        <f t="shared" si="389"/>
        <v>12.36</v>
      </c>
      <c r="M3103" s="2">
        <f t="shared" si="390"/>
        <v>0.99516908212560384</v>
      </c>
      <c r="N3103">
        <f t="shared" si="391"/>
        <v>-1.7142902557439803</v>
      </c>
    </row>
    <row r="3104" spans="1:14" x14ac:dyDescent="0.3">
      <c r="A3104" s="1">
        <v>43202</v>
      </c>
      <c r="B3104">
        <v>12.13</v>
      </c>
      <c r="D3104">
        <f t="shared" si="384"/>
        <v>4</v>
      </c>
      <c r="E3104" s="1">
        <f t="shared" si="385"/>
        <v>43195</v>
      </c>
      <c r="F3104" s="1">
        <f t="shared" si="386"/>
        <v>43194</v>
      </c>
      <c r="G3104" s="1">
        <f t="shared" si="387"/>
        <v>43193</v>
      </c>
      <c r="H3104" s="1">
        <f t="shared" si="388"/>
        <v>43192</v>
      </c>
      <c r="I3104" s="2">
        <f>IF(SUMIFS($B$2:$B$3564,$A$2:$A$3564,"="&amp;E3104)=0,IF(SUMIFS($B$2:$B$3564,$A$2:$A$3564,"="&amp;F3104)=0,IF(SUMIFS($B$2:$B$3564,$A$2:$A$3564,"="&amp;G3104)=0,SUMIFS($B$2:$B$3564,$A$2:$A$3564,"="&amp;H3104),SUMIFS($B$2:$B$3564,$A$2:$A$3564,"="&amp;G3104)),SUMIFS($B$2:$B$3564,$A$2:$A$3564,"="&amp;F3104)),SUMIFS($B$2:$B$3564,$A$2:$A$3564,"="&amp;E3104))</f>
        <v>12.35</v>
      </c>
      <c r="K3104" s="2">
        <f>SUMIFS($J$2:$J$3564,$A$2:$A$3564,"&gt;"&amp;E3104,$A$2:$A$3564,"&lt;="&amp;A3104)</f>
        <v>12.42</v>
      </c>
      <c r="L3104" s="2">
        <f t="shared" si="389"/>
        <v>12.36</v>
      </c>
      <c r="M3104" s="2">
        <f t="shared" si="390"/>
        <v>0.99516908212560384</v>
      </c>
      <c r="N3104">
        <f t="shared" si="391"/>
        <v>-2.2816964593815396</v>
      </c>
    </row>
    <row r="3105" spans="1:14" x14ac:dyDescent="0.3">
      <c r="A3105" s="1">
        <v>43203</v>
      </c>
      <c r="B3105">
        <v>12.2</v>
      </c>
      <c r="D3105">
        <f t="shared" si="384"/>
        <v>5</v>
      </c>
      <c r="E3105" s="1">
        <f t="shared" si="385"/>
        <v>43196</v>
      </c>
      <c r="F3105" s="1">
        <f t="shared" si="386"/>
        <v>43195</v>
      </c>
      <c r="G3105" s="1">
        <f t="shared" si="387"/>
        <v>43194</v>
      </c>
      <c r="H3105" s="1">
        <f t="shared" si="388"/>
        <v>43193</v>
      </c>
      <c r="I3105" s="2">
        <f>IF(SUMIFS($B$2:$B$3564,$A$2:$A$3564,"="&amp;E3105)=0,IF(SUMIFS($B$2:$B$3564,$A$2:$A$3564,"="&amp;F3105)=0,IF(SUMIFS($B$2:$B$3564,$A$2:$A$3564,"="&amp;G3105)=0,SUMIFS($B$2:$B$3564,$A$2:$A$3564,"="&amp;H3105),SUMIFS($B$2:$B$3564,$A$2:$A$3564,"="&amp;G3105)),SUMIFS($B$2:$B$3564,$A$2:$A$3564,"="&amp;F3105)),SUMIFS($B$2:$B$3564,$A$2:$A$3564,"="&amp;E3105))</f>
        <v>12.34</v>
      </c>
      <c r="K3105" s="2">
        <f>SUMIFS($J$2:$J$3564,$A$2:$A$3564,"&gt;"&amp;E3105,$A$2:$A$3564,"&lt;="&amp;A3105)</f>
        <v>12.42</v>
      </c>
      <c r="L3105" s="2">
        <f t="shared" si="389"/>
        <v>12.36</v>
      </c>
      <c r="M3105" s="2">
        <f t="shared" si="390"/>
        <v>0.99516908212560384</v>
      </c>
      <c r="N3105">
        <f t="shared" si="391"/>
        <v>-1.6252691213819024</v>
      </c>
    </row>
    <row r="3106" spans="1:14" x14ac:dyDescent="0.3">
      <c r="A3106" s="1">
        <v>43206</v>
      </c>
      <c r="B3106">
        <v>12.17</v>
      </c>
      <c r="D3106">
        <f t="shared" si="384"/>
        <v>1</v>
      </c>
      <c r="E3106" s="1">
        <f t="shared" si="385"/>
        <v>43199</v>
      </c>
      <c r="F3106" s="1">
        <f t="shared" si="386"/>
        <v>43198</v>
      </c>
      <c r="G3106" s="1">
        <f t="shared" si="387"/>
        <v>43197</v>
      </c>
      <c r="H3106" s="1">
        <f t="shared" si="388"/>
        <v>43196</v>
      </c>
      <c r="I3106" s="2">
        <f>IF(SUMIFS($B$2:$B$3564,$A$2:$A$3564,"="&amp;E3106)=0,IF(SUMIFS($B$2:$B$3564,$A$2:$A$3564,"="&amp;F3106)=0,IF(SUMIFS($B$2:$B$3564,$A$2:$A$3564,"="&amp;G3106)=0,SUMIFS($B$2:$B$3564,$A$2:$A$3564,"="&amp;H3106),SUMIFS($B$2:$B$3564,$A$2:$A$3564,"="&amp;G3106)),SUMIFS($B$2:$B$3564,$A$2:$A$3564,"="&amp;F3106)),SUMIFS($B$2:$B$3564,$A$2:$A$3564,"="&amp;E3106))</f>
        <v>12.36</v>
      </c>
      <c r="K3106" s="2">
        <f>SUMIFS($J$2:$J$3564,$A$2:$A$3564,"&gt;"&amp;E3106,$A$2:$A$3564,"&lt;="&amp;A3106)</f>
        <v>12.42</v>
      </c>
      <c r="L3106" s="2">
        <f t="shared" si="389"/>
        <v>12.36</v>
      </c>
      <c r="M3106" s="2">
        <f t="shared" si="390"/>
        <v>0.99516908212560384</v>
      </c>
      <c r="N3106">
        <f t="shared" si="391"/>
        <v>-2.0334169505896766</v>
      </c>
    </row>
    <row r="3107" spans="1:14" x14ac:dyDescent="0.3">
      <c r="A3107" s="1">
        <v>43207</v>
      </c>
      <c r="B3107">
        <v>11.82</v>
      </c>
      <c r="D3107">
        <f t="shared" si="384"/>
        <v>2</v>
      </c>
      <c r="E3107" s="1">
        <f t="shared" si="385"/>
        <v>43200</v>
      </c>
      <c r="F3107" s="1">
        <f t="shared" si="386"/>
        <v>43199</v>
      </c>
      <c r="G3107" s="1">
        <f t="shared" si="387"/>
        <v>43198</v>
      </c>
      <c r="H3107" s="1">
        <f t="shared" si="388"/>
        <v>43197</v>
      </c>
      <c r="I3107" s="2">
        <f>IF(SUMIFS($B$2:$B$3564,$A$2:$A$3564,"="&amp;E3107)=0,IF(SUMIFS($B$2:$B$3564,$A$2:$A$3564,"="&amp;F3107)=0,IF(SUMIFS($B$2:$B$3564,$A$2:$A$3564,"="&amp;G3107)=0,SUMIFS($B$2:$B$3564,$A$2:$A$3564,"="&amp;H3107),SUMIFS($B$2:$B$3564,$A$2:$A$3564,"="&amp;G3107)),SUMIFS($B$2:$B$3564,$A$2:$A$3564,"="&amp;F3107)),SUMIFS($B$2:$B$3564,$A$2:$A$3564,"="&amp;E3107))</f>
        <v>12.19</v>
      </c>
      <c r="K3107" s="2">
        <f>SUMIFS($J$2:$J$3564,$A$2:$A$3564,"&gt;"&amp;E3107,$A$2:$A$3564,"&lt;="&amp;A3107)</f>
        <v>0</v>
      </c>
      <c r="L3107" s="2">
        <f t="shared" si="389"/>
        <v>0</v>
      </c>
      <c r="M3107" s="2">
        <f t="shared" si="390"/>
        <v>1</v>
      </c>
      <c r="N3107">
        <f t="shared" si="391"/>
        <v>-3.0822931515227969</v>
      </c>
    </row>
    <row r="3108" spans="1:14" x14ac:dyDescent="0.3">
      <c r="A3108" s="1">
        <v>43208</v>
      </c>
      <c r="B3108">
        <v>11.91</v>
      </c>
      <c r="D3108">
        <f t="shared" si="384"/>
        <v>3</v>
      </c>
      <c r="E3108" s="1">
        <f t="shared" si="385"/>
        <v>43201</v>
      </c>
      <c r="F3108" s="1">
        <f t="shared" si="386"/>
        <v>43200</v>
      </c>
      <c r="G3108" s="1">
        <f t="shared" si="387"/>
        <v>43199</v>
      </c>
      <c r="H3108" s="1">
        <f t="shared" si="388"/>
        <v>43198</v>
      </c>
      <c r="I3108" s="2">
        <f>IF(SUMIFS($B$2:$B$3564,$A$2:$A$3564,"="&amp;E3108)=0,IF(SUMIFS($B$2:$B$3564,$A$2:$A$3564,"="&amp;F3108)=0,IF(SUMIFS($B$2:$B$3564,$A$2:$A$3564,"="&amp;G3108)=0,SUMIFS($B$2:$B$3564,$A$2:$A$3564,"="&amp;H3108),SUMIFS($B$2:$B$3564,$A$2:$A$3564,"="&amp;G3108)),SUMIFS($B$2:$B$3564,$A$2:$A$3564,"="&amp;F3108)),SUMIFS($B$2:$B$3564,$A$2:$A$3564,"="&amp;E3108))</f>
        <v>12.12</v>
      </c>
      <c r="K3108" s="2">
        <f>SUMIFS($J$2:$J$3564,$A$2:$A$3564,"&gt;"&amp;E3108,$A$2:$A$3564,"&lt;="&amp;A3108)</f>
        <v>0</v>
      </c>
      <c r="L3108" s="2">
        <f t="shared" si="389"/>
        <v>0</v>
      </c>
      <c r="M3108" s="2">
        <f t="shared" si="390"/>
        <v>1</v>
      </c>
      <c r="N3108">
        <f t="shared" si="391"/>
        <v>-1.7478597273959557</v>
      </c>
    </row>
    <row r="3109" spans="1:14" x14ac:dyDescent="0.3">
      <c r="A3109" s="1">
        <v>43209</v>
      </c>
      <c r="B3109">
        <v>11.95</v>
      </c>
      <c r="D3109">
        <f t="shared" si="384"/>
        <v>4</v>
      </c>
      <c r="E3109" s="1">
        <f t="shared" si="385"/>
        <v>43202</v>
      </c>
      <c r="F3109" s="1">
        <f t="shared" si="386"/>
        <v>43201</v>
      </c>
      <c r="G3109" s="1">
        <f t="shared" si="387"/>
        <v>43200</v>
      </c>
      <c r="H3109" s="1">
        <f t="shared" si="388"/>
        <v>43199</v>
      </c>
      <c r="I3109" s="2">
        <f>IF(SUMIFS($B$2:$B$3564,$A$2:$A$3564,"="&amp;E3109)=0,IF(SUMIFS($B$2:$B$3564,$A$2:$A$3564,"="&amp;F3109)=0,IF(SUMIFS($B$2:$B$3564,$A$2:$A$3564,"="&amp;G3109)=0,SUMIFS($B$2:$B$3564,$A$2:$A$3564,"="&amp;H3109),SUMIFS($B$2:$B$3564,$A$2:$A$3564,"="&amp;G3109)),SUMIFS($B$2:$B$3564,$A$2:$A$3564,"="&amp;F3109)),SUMIFS($B$2:$B$3564,$A$2:$A$3564,"="&amp;E3109))</f>
        <v>12.13</v>
      </c>
      <c r="K3109" s="2">
        <f>SUMIFS($J$2:$J$3564,$A$2:$A$3564,"&gt;"&amp;E3109,$A$2:$A$3564,"&lt;="&amp;A3109)</f>
        <v>0</v>
      </c>
      <c r="L3109" s="2">
        <f t="shared" si="389"/>
        <v>0</v>
      </c>
      <c r="M3109" s="2">
        <f t="shared" si="390"/>
        <v>1</v>
      </c>
      <c r="N3109">
        <f t="shared" si="391"/>
        <v>-1.4950444578439233</v>
      </c>
    </row>
    <row r="3110" spans="1:14" x14ac:dyDescent="0.3">
      <c r="A3110" s="1">
        <v>43210</v>
      </c>
      <c r="B3110">
        <v>11.87</v>
      </c>
      <c r="D3110">
        <f t="shared" si="384"/>
        <v>5</v>
      </c>
      <c r="E3110" s="1">
        <f t="shared" si="385"/>
        <v>43203</v>
      </c>
      <c r="F3110" s="1">
        <f t="shared" si="386"/>
        <v>43202</v>
      </c>
      <c r="G3110" s="1">
        <f t="shared" si="387"/>
        <v>43201</v>
      </c>
      <c r="H3110" s="1">
        <f t="shared" si="388"/>
        <v>43200</v>
      </c>
      <c r="I3110" s="2">
        <f>IF(SUMIFS($B$2:$B$3564,$A$2:$A$3564,"="&amp;E3110)=0,IF(SUMIFS($B$2:$B$3564,$A$2:$A$3564,"="&amp;F3110)=0,IF(SUMIFS($B$2:$B$3564,$A$2:$A$3564,"="&amp;G3110)=0,SUMIFS($B$2:$B$3564,$A$2:$A$3564,"="&amp;H3110),SUMIFS($B$2:$B$3564,$A$2:$A$3564,"="&amp;G3110)),SUMIFS($B$2:$B$3564,$A$2:$A$3564,"="&amp;F3110)),SUMIFS($B$2:$B$3564,$A$2:$A$3564,"="&amp;E3110))</f>
        <v>12.2</v>
      </c>
      <c r="K3110" s="2">
        <f>SUMIFS($J$2:$J$3564,$A$2:$A$3564,"&gt;"&amp;E3110,$A$2:$A$3564,"&lt;="&amp;A3110)</f>
        <v>0</v>
      </c>
      <c r="L3110" s="2">
        <f t="shared" si="389"/>
        <v>0</v>
      </c>
      <c r="M3110" s="2">
        <f t="shared" si="390"/>
        <v>1</v>
      </c>
      <c r="N3110">
        <f t="shared" si="391"/>
        <v>-2.7421743117634203</v>
      </c>
    </row>
    <row r="3111" spans="1:14" x14ac:dyDescent="0.3">
      <c r="A3111" s="1">
        <v>43213</v>
      </c>
      <c r="B3111">
        <v>11.4</v>
      </c>
      <c r="D3111">
        <f t="shared" si="384"/>
        <v>1</v>
      </c>
      <c r="E3111" s="1">
        <f t="shared" si="385"/>
        <v>43206</v>
      </c>
      <c r="F3111" s="1">
        <f t="shared" si="386"/>
        <v>43205</v>
      </c>
      <c r="G3111" s="1">
        <f t="shared" si="387"/>
        <v>43204</v>
      </c>
      <c r="H3111" s="1">
        <f t="shared" si="388"/>
        <v>43203</v>
      </c>
      <c r="I3111" s="2">
        <f>IF(SUMIFS($B$2:$B$3564,$A$2:$A$3564,"="&amp;E3111)=0,IF(SUMIFS($B$2:$B$3564,$A$2:$A$3564,"="&amp;F3111)=0,IF(SUMIFS($B$2:$B$3564,$A$2:$A$3564,"="&amp;G3111)=0,SUMIFS($B$2:$B$3564,$A$2:$A$3564,"="&amp;H3111),SUMIFS($B$2:$B$3564,$A$2:$A$3564,"="&amp;G3111)),SUMIFS($B$2:$B$3564,$A$2:$A$3564,"="&amp;F3111)),SUMIFS($B$2:$B$3564,$A$2:$A$3564,"="&amp;E3111))</f>
        <v>12.17</v>
      </c>
      <c r="K3111" s="2">
        <f>SUMIFS($J$2:$J$3564,$A$2:$A$3564,"&gt;"&amp;E3111,$A$2:$A$3564,"&lt;="&amp;A3111)</f>
        <v>0</v>
      </c>
      <c r="L3111" s="2">
        <f t="shared" si="389"/>
        <v>0</v>
      </c>
      <c r="M3111" s="2">
        <f t="shared" si="390"/>
        <v>1</v>
      </c>
      <c r="N3111">
        <f t="shared" si="391"/>
        <v>-6.5360551598986021</v>
      </c>
    </row>
    <row r="3112" spans="1:14" x14ac:dyDescent="0.3">
      <c r="A3112" s="1">
        <v>43214</v>
      </c>
      <c r="B3112">
        <v>11.38</v>
      </c>
      <c r="D3112">
        <f t="shared" si="384"/>
        <v>2</v>
      </c>
      <c r="E3112" s="1">
        <f t="shared" si="385"/>
        <v>43207</v>
      </c>
      <c r="F3112" s="1">
        <f t="shared" si="386"/>
        <v>43206</v>
      </c>
      <c r="G3112" s="1">
        <f t="shared" si="387"/>
        <v>43205</v>
      </c>
      <c r="H3112" s="1">
        <f t="shared" si="388"/>
        <v>43204</v>
      </c>
      <c r="I3112" s="2">
        <f>IF(SUMIFS($B$2:$B$3564,$A$2:$A$3564,"="&amp;E3112)=0,IF(SUMIFS($B$2:$B$3564,$A$2:$A$3564,"="&amp;F3112)=0,IF(SUMIFS($B$2:$B$3564,$A$2:$A$3564,"="&amp;G3112)=0,SUMIFS($B$2:$B$3564,$A$2:$A$3564,"="&amp;H3112),SUMIFS($B$2:$B$3564,$A$2:$A$3564,"="&amp;G3112)),SUMIFS($B$2:$B$3564,$A$2:$A$3564,"="&amp;F3112)),SUMIFS($B$2:$B$3564,$A$2:$A$3564,"="&amp;E3112))</f>
        <v>11.82</v>
      </c>
      <c r="K3112" s="2">
        <f>SUMIFS($J$2:$J$3564,$A$2:$A$3564,"&gt;"&amp;E3112,$A$2:$A$3564,"&lt;="&amp;A3112)</f>
        <v>0</v>
      </c>
      <c r="L3112" s="2">
        <f t="shared" si="389"/>
        <v>0</v>
      </c>
      <c r="M3112" s="2">
        <f t="shared" si="390"/>
        <v>1</v>
      </c>
      <c r="N3112">
        <f t="shared" si="391"/>
        <v>-3.793558327976724</v>
      </c>
    </row>
    <row r="3113" spans="1:14" x14ac:dyDescent="0.3">
      <c r="A3113" s="1">
        <v>43215</v>
      </c>
      <c r="B3113">
        <v>11.12</v>
      </c>
      <c r="D3113">
        <f t="shared" si="384"/>
        <v>3</v>
      </c>
      <c r="E3113" s="1">
        <f t="shared" si="385"/>
        <v>43208</v>
      </c>
      <c r="F3113" s="1">
        <f t="shared" si="386"/>
        <v>43207</v>
      </c>
      <c r="G3113" s="1">
        <f t="shared" si="387"/>
        <v>43206</v>
      </c>
      <c r="H3113" s="1">
        <f t="shared" si="388"/>
        <v>43205</v>
      </c>
      <c r="I3113" s="2">
        <f>IF(SUMIFS($B$2:$B$3564,$A$2:$A$3564,"="&amp;E3113)=0,IF(SUMIFS($B$2:$B$3564,$A$2:$A$3564,"="&amp;F3113)=0,IF(SUMIFS($B$2:$B$3564,$A$2:$A$3564,"="&amp;G3113)=0,SUMIFS($B$2:$B$3564,$A$2:$A$3564,"="&amp;H3113),SUMIFS($B$2:$B$3564,$A$2:$A$3564,"="&amp;G3113)),SUMIFS($B$2:$B$3564,$A$2:$A$3564,"="&amp;F3113)),SUMIFS($B$2:$B$3564,$A$2:$A$3564,"="&amp;E3113))</f>
        <v>11.91</v>
      </c>
      <c r="K3113" s="2">
        <f>SUMIFS($J$2:$J$3564,$A$2:$A$3564,"&gt;"&amp;E3113,$A$2:$A$3564,"&lt;="&amp;A3113)</f>
        <v>0</v>
      </c>
      <c r="L3113" s="2">
        <f t="shared" si="389"/>
        <v>0</v>
      </c>
      <c r="M3113" s="2">
        <f t="shared" si="390"/>
        <v>1</v>
      </c>
      <c r="N3113">
        <f t="shared" si="391"/>
        <v>-6.8633094544772542</v>
      </c>
    </row>
    <row r="3114" spans="1:14" x14ac:dyDescent="0.3">
      <c r="A3114" s="1">
        <v>43216</v>
      </c>
      <c r="B3114">
        <v>11.38</v>
      </c>
      <c r="D3114">
        <f t="shared" si="384"/>
        <v>4</v>
      </c>
      <c r="E3114" s="1">
        <f t="shared" si="385"/>
        <v>43209</v>
      </c>
      <c r="F3114" s="1">
        <f t="shared" si="386"/>
        <v>43208</v>
      </c>
      <c r="G3114" s="1">
        <f t="shared" si="387"/>
        <v>43207</v>
      </c>
      <c r="H3114" s="1">
        <f t="shared" si="388"/>
        <v>43206</v>
      </c>
      <c r="I3114" s="2">
        <f>IF(SUMIFS($B$2:$B$3564,$A$2:$A$3564,"="&amp;E3114)=0,IF(SUMIFS($B$2:$B$3564,$A$2:$A$3564,"="&amp;F3114)=0,IF(SUMIFS($B$2:$B$3564,$A$2:$A$3564,"="&amp;G3114)=0,SUMIFS($B$2:$B$3564,$A$2:$A$3564,"="&amp;H3114),SUMIFS($B$2:$B$3564,$A$2:$A$3564,"="&amp;G3114)),SUMIFS($B$2:$B$3564,$A$2:$A$3564,"="&amp;F3114)),SUMIFS($B$2:$B$3564,$A$2:$A$3564,"="&amp;E3114))</f>
        <v>11.95</v>
      </c>
      <c r="K3114" s="2">
        <f>SUMIFS($J$2:$J$3564,$A$2:$A$3564,"&gt;"&amp;E3114,$A$2:$A$3564,"&lt;="&amp;A3114)</f>
        <v>0</v>
      </c>
      <c r="L3114" s="2">
        <f t="shared" si="389"/>
        <v>0</v>
      </c>
      <c r="M3114" s="2">
        <f t="shared" si="390"/>
        <v>1</v>
      </c>
      <c r="N3114">
        <f t="shared" si="391"/>
        <v>-4.8873849679334675</v>
      </c>
    </row>
    <row r="3115" spans="1:14" x14ac:dyDescent="0.3">
      <c r="A3115" s="1">
        <v>43217</v>
      </c>
      <c r="B3115">
        <v>11.52</v>
      </c>
      <c r="D3115">
        <f t="shared" si="384"/>
        <v>5</v>
      </c>
      <c r="E3115" s="1">
        <f t="shared" si="385"/>
        <v>43210</v>
      </c>
      <c r="F3115" s="1">
        <f t="shared" si="386"/>
        <v>43209</v>
      </c>
      <c r="G3115" s="1">
        <f t="shared" si="387"/>
        <v>43208</v>
      </c>
      <c r="H3115" s="1">
        <f t="shared" si="388"/>
        <v>43207</v>
      </c>
      <c r="I3115" s="2">
        <f>IF(SUMIFS($B$2:$B$3564,$A$2:$A$3564,"="&amp;E3115)=0,IF(SUMIFS($B$2:$B$3564,$A$2:$A$3564,"="&amp;F3115)=0,IF(SUMIFS($B$2:$B$3564,$A$2:$A$3564,"="&amp;G3115)=0,SUMIFS($B$2:$B$3564,$A$2:$A$3564,"="&amp;H3115),SUMIFS($B$2:$B$3564,$A$2:$A$3564,"="&amp;G3115)),SUMIFS($B$2:$B$3564,$A$2:$A$3564,"="&amp;F3115)),SUMIFS($B$2:$B$3564,$A$2:$A$3564,"="&amp;E3115))</f>
        <v>11.87</v>
      </c>
      <c r="K3115" s="2">
        <f>SUMIFS($J$2:$J$3564,$A$2:$A$3564,"&gt;"&amp;E3115,$A$2:$A$3564,"&lt;="&amp;A3115)</f>
        <v>0</v>
      </c>
      <c r="L3115" s="2">
        <f t="shared" si="389"/>
        <v>0</v>
      </c>
      <c r="M3115" s="2">
        <f t="shared" si="390"/>
        <v>1</v>
      </c>
      <c r="N3115">
        <f t="shared" si="391"/>
        <v>-2.99295533538315</v>
      </c>
    </row>
    <row r="3116" spans="1:14" x14ac:dyDescent="0.3">
      <c r="A3116" s="1">
        <v>43220</v>
      </c>
      <c r="B3116">
        <v>11.75</v>
      </c>
      <c r="D3116">
        <f t="shared" si="384"/>
        <v>1</v>
      </c>
      <c r="E3116" s="1">
        <f t="shared" si="385"/>
        <v>43213</v>
      </c>
      <c r="F3116" s="1">
        <f t="shared" si="386"/>
        <v>43212</v>
      </c>
      <c r="G3116" s="1">
        <f t="shared" si="387"/>
        <v>43211</v>
      </c>
      <c r="H3116" s="1">
        <f t="shared" si="388"/>
        <v>43210</v>
      </c>
      <c r="I3116" s="2">
        <f>IF(SUMIFS($B$2:$B$3564,$A$2:$A$3564,"="&amp;E3116)=0,IF(SUMIFS($B$2:$B$3564,$A$2:$A$3564,"="&amp;F3116)=0,IF(SUMIFS($B$2:$B$3564,$A$2:$A$3564,"="&amp;G3116)=0,SUMIFS($B$2:$B$3564,$A$2:$A$3564,"="&amp;H3116),SUMIFS($B$2:$B$3564,$A$2:$A$3564,"="&amp;G3116)),SUMIFS($B$2:$B$3564,$A$2:$A$3564,"="&amp;F3116)),SUMIFS($B$2:$B$3564,$A$2:$A$3564,"="&amp;E3116))</f>
        <v>11.4</v>
      </c>
      <c r="K3116" s="2">
        <f>SUMIFS($J$2:$J$3564,$A$2:$A$3564,"&gt;"&amp;E3116,$A$2:$A$3564,"&lt;="&amp;A3116)</f>
        <v>0</v>
      </c>
      <c r="L3116" s="2">
        <f t="shared" si="389"/>
        <v>0</v>
      </c>
      <c r="M3116" s="2">
        <f t="shared" si="390"/>
        <v>1</v>
      </c>
      <c r="N3116">
        <f t="shared" si="391"/>
        <v>3.0239885189718176</v>
      </c>
    </row>
    <row r="3117" spans="1:14" x14ac:dyDescent="0.3">
      <c r="A3117" s="1">
        <v>43221</v>
      </c>
      <c r="B3117">
        <v>11.69</v>
      </c>
      <c r="D3117">
        <f t="shared" si="384"/>
        <v>2</v>
      </c>
      <c r="E3117" s="1">
        <f t="shared" si="385"/>
        <v>43214</v>
      </c>
      <c r="F3117" s="1">
        <f t="shared" si="386"/>
        <v>43213</v>
      </c>
      <c r="G3117" s="1">
        <f t="shared" si="387"/>
        <v>43212</v>
      </c>
      <c r="H3117" s="1">
        <f t="shared" si="388"/>
        <v>43211</v>
      </c>
      <c r="I3117" s="2">
        <f>IF(SUMIFS($B$2:$B$3564,$A$2:$A$3564,"="&amp;E3117)=0,IF(SUMIFS($B$2:$B$3564,$A$2:$A$3564,"="&amp;F3117)=0,IF(SUMIFS($B$2:$B$3564,$A$2:$A$3564,"="&amp;G3117)=0,SUMIFS($B$2:$B$3564,$A$2:$A$3564,"="&amp;H3117),SUMIFS($B$2:$B$3564,$A$2:$A$3564,"="&amp;G3117)),SUMIFS($B$2:$B$3564,$A$2:$A$3564,"="&amp;F3117)),SUMIFS($B$2:$B$3564,$A$2:$A$3564,"="&amp;E3117))</f>
        <v>11.38</v>
      </c>
      <c r="K3117" s="2">
        <f>SUMIFS($J$2:$J$3564,$A$2:$A$3564,"&gt;"&amp;E3117,$A$2:$A$3564,"&lt;="&amp;A3117)</f>
        <v>0</v>
      </c>
      <c r="L3117" s="2">
        <f t="shared" si="389"/>
        <v>0</v>
      </c>
      <c r="M3117" s="2">
        <f t="shared" si="390"/>
        <v>1</v>
      </c>
      <c r="N3117">
        <f t="shared" si="391"/>
        <v>2.6876346785792151</v>
      </c>
    </row>
    <row r="3118" spans="1:14" x14ac:dyDescent="0.3">
      <c r="A3118" s="1">
        <v>43222</v>
      </c>
      <c r="B3118">
        <v>11.75</v>
      </c>
      <c r="D3118">
        <f t="shared" si="384"/>
        <v>3</v>
      </c>
      <c r="E3118" s="1">
        <f t="shared" si="385"/>
        <v>43215</v>
      </c>
      <c r="F3118" s="1">
        <f t="shared" si="386"/>
        <v>43214</v>
      </c>
      <c r="G3118" s="1">
        <f t="shared" si="387"/>
        <v>43213</v>
      </c>
      <c r="H3118" s="1">
        <f t="shared" si="388"/>
        <v>43212</v>
      </c>
      <c r="I3118" s="2">
        <f>IF(SUMIFS($B$2:$B$3564,$A$2:$A$3564,"="&amp;E3118)=0,IF(SUMIFS($B$2:$B$3564,$A$2:$A$3564,"="&amp;F3118)=0,IF(SUMIFS($B$2:$B$3564,$A$2:$A$3564,"="&amp;G3118)=0,SUMIFS($B$2:$B$3564,$A$2:$A$3564,"="&amp;H3118),SUMIFS($B$2:$B$3564,$A$2:$A$3564,"="&amp;G3118)),SUMIFS($B$2:$B$3564,$A$2:$A$3564,"="&amp;F3118)),SUMIFS($B$2:$B$3564,$A$2:$A$3564,"="&amp;E3118))</f>
        <v>11.12</v>
      </c>
      <c r="K3118" s="2">
        <f>SUMIFS($J$2:$J$3564,$A$2:$A$3564,"&gt;"&amp;E3118,$A$2:$A$3564,"&lt;="&amp;A3118)</f>
        <v>0</v>
      </c>
      <c r="L3118" s="2">
        <f t="shared" si="389"/>
        <v>0</v>
      </c>
      <c r="M3118" s="2">
        <f t="shared" si="390"/>
        <v>1</v>
      </c>
      <c r="N3118">
        <f t="shared" si="391"/>
        <v>5.5107951767731631</v>
      </c>
    </row>
    <row r="3119" spans="1:14" x14ac:dyDescent="0.3">
      <c r="A3119" s="1">
        <v>43223</v>
      </c>
      <c r="B3119">
        <v>11.69</v>
      </c>
      <c r="D3119">
        <f t="shared" si="384"/>
        <v>4</v>
      </c>
      <c r="E3119" s="1">
        <f t="shared" si="385"/>
        <v>43216</v>
      </c>
      <c r="F3119" s="1">
        <f t="shared" si="386"/>
        <v>43215</v>
      </c>
      <c r="G3119" s="1">
        <f t="shared" si="387"/>
        <v>43214</v>
      </c>
      <c r="H3119" s="1">
        <f t="shared" si="388"/>
        <v>43213</v>
      </c>
      <c r="I3119" s="2">
        <f>IF(SUMIFS($B$2:$B$3564,$A$2:$A$3564,"="&amp;E3119)=0,IF(SUMIFS($B$2:$B$3564,$A$2:$A$3564,"="&amp;F3119)=0,IF(SUMIFS($B$2:$B$3564,$A$2:$A$3564,"="&amp;G3119)=0,SUMIFS($B$2:$B$3564,$A$2:$A$3564,"="&amp;H3119),SUMIFS($B$2:$B$3564,$A$2:$A$3564,"="&amp;G3119)),SUMIFS($B$2:$B$3564,$A$2:$A$3564,"="&amp;F3119)),SUMIFS($B$2:$B$3564,$A$2:$A$3564,"="&amp;E3119))</f>
        <v>11.38</v>
      </c>
      <c r="K3119" s="2">
        <f>SUMIFS($J$2:$J$3564,$A$2:$A$3564,"&gt;"&amp;E3119,$A$2:$A$3564,"&lt;="&amp;A3119)</f>
        <v>0</v>
      </c>
      <c r="L3119" s="2">
        <f t="shared" si="389"/>
        <v>0</v>
      </c>
      <c r="M3119" s="2">
        <f t="shared" si="390"/>
        <v>1</v>
      </c>
      <c r="N3119">
        <f t="shared" si="391"/>
        <v>2.6876346785792151</v>
      </c>
    </row>
    <row r="3120" spans="1:14" x14ac:dyDescent="0.3">
      <c r="A3120" s="1">
        <v>43224</v>
      </c>
      <c r="B3120">
        <v>11.51</v>
      </c>
      <c r="D3120">
        <f t="shared" si="384"/>
        <v>5</v>
      </c>
      <c r="E3120" s="1">
        <f t="shared" si="385"/>
        <v>43217</v>
      </c>
      <c r="F3120" s="1">
        <f t="shared" si="386"/>
        <v>43216</v>
      </c>
      <c r="G3120" s="1">
        <f t="shared" si="387"/>
        <v>43215</v>
      </c>
      <c r="H3120" s="1">
        <f t="shared" si="388"/>
        <v>43214</v>
      </c>
      <c r="I3120" s="2">
        <f>IF(SUMIFS($B$2:$B$3564,$A$2:$A$3564,"="&amp;E3120)=0,IF(SUMIFS($B$2:$B$3564,$A$2:$A$3564,"="&amp;F3120)=0,IF(SUMIFS($B$2:$B$3564,$A$2:$A$3564,"="&amp;G3120)=0,SUMIFS($B$2:$B$3564,$A$2:$A$3564,"="&amp;H3120),SUMIFS($B$2:$B$3564,$A$2:$A$3564,"="&amp;G3120)),SUMIFS($B$2:$B$3564,$A$2:$A$3564,"="&amp;F3120)),SUMIFS($B$2:$B$3564,$A$2:$A$3564,"="&amp;E3120))</f>
        <v>11.52</v>
      </c>
      <c r="K3120" s="2">
        <f>SUMIFS($J$2:$J$3564,$A$2:$A$3564,"&gt;"&amp;E3120,$A$2:$A$3564,"&lt;="&amp;A3120)</f>
        <v>0</v>
      </c>
      <c r="L3120" s="2">
        <f t="shared" si="389"/>
        <v>0</v>
      </c>
      <c r="M3120" s="2">
        <f t="shared" si="390"/>
        <v>1</v>
      </c>
      <c r="N3120">
        <f t="shared" si="391"/>
        <v>-8.684325339539295E-2</v>
      </c>
    </row>
    <row r="3121" spans="1:14" x14ac:dyDescent="0.3">
      <c r="A3121" s="1">
        <v>43227</v>
      </c>
      <c r="B3121">
        <v>11.32</v>
      </c>
      <c r="D3121">
        <f t="shared" si="384"/>
        <v>1</v>
      </c>
      <c r="E3121" s="1">
        <f t="shared" si="385"/>
        <v>43220</v>
      </c>
      <c r="F3121" s="1">
        <f t="shared" si="386"/>
        <v>43219</v>
      </c>
      <c r="G3121" s="1">
        <f t="shared" si="387"/>
        <v>43218</v>
      </c>
      <c r="H3121" s="1">
        <f t="shared" si="388"/>
        <v>43217</v>
      </c>
      <c r="I3121" s="2">
        <f>IF(SUMIFS($B$2:$B$3564,$A$2:$A$3564,"="&amp;E3121)=0,IF(SUMIFS($B$2:$B$3564,$A$2:$A$3564,"="&amp;F3121)=0,IF(SUMIFS($B$2:$B$3564,$A$2:$A$3564,"="&amp;G3121)=0,SUMIFS($B$2:$B$3564,$A$2:$A$3564,"="&amp;H3121),SUMIFS($B$2:$B$3564,$A$2:$A$3564,"="&amp;G3121)),SUMIFS($B$2:$B$3564,$A$2:$A$3564,"="&amp;F3121)),SUMIFS($B$2:$B$3564,$A$2:$A$3564,"="&amp;E3121))</f>
        <v>11.75</v>
      </c>
      <c r="K3121" s="2">
        <f>SUMIFS($J$2:$J$3564,$A$2:$A$3564,"&gt;"&amp;E3121,$A$2:$A$3564,"&lt;="&amp;A3121)</f>
        <v>0</v>
      </c>
      <c r="L3121" s="2">
        <f t="shared" si="389"/>
        <v>0</v>
      </c>
      <c r="M3121" s="2">
        <f t="shared" si="390"/>
        <v>1</v>
      </c>
      <c r="N3121">
        <f t="shared" si="391"/>
        <v>-3.728216781513106</v>
      </c>
    </row>
    <row r="3122" spans="1:14" x14ac:dyDescent="0.3">
      <c r="A3122" s="1">
        <v>43228</v>
      </c>
      <c r="B3122">
        <v>11.56</v>
      </c>
      <c r="D3122">
        <f t="shared" si="384"/>
        <v>2</v>
      </c>
      <c r="E3122" s="1">
        <f t="shared" si="385"/>
        <v>43221</v>
      </c>
      <c r="F3122" s="1">
        <f t="shared" si="386"/>
        <v>43220</v>
      </c>
      <c r="G3122" s="1">
        <f t="shared" si="387"/>
        <v>43219</v>
      </c>
      <c r="H3122" s="1">
        <f t="shared" si="388"/>
        <v>43218</v>
      </c>
      <c r="I3122" s="2">
        <f>IF(SUMIFS($B$2:$B$3564,$A$2:$A$3564,"="&amp;E3122)=0,IF(SUMIFS($B$2:$B$3564,$A$2:$A$3564,"="&amp;F3122)=0,IF(SUMIFS($B$2:$B$3564,$A$2:$A$3564,"="&amp;G3122)=0,SUMIFS($B$2:$B$3564,$A$2:$A$3564,"="&amp;H3122),SUMIFS($B$2:$B$3564,$A$2:$A$3564,"="&amp;G3122)),SUMIFS($B$2:$B$3564,$A$2:$A$3564,"="&amp;F3122)),SUMIFS($B$2:$B$3564,$A$2:$A$3564,"="&amp;E3122))</f>
        <v>11.69</v>
      </c>
      <c r="K3122" s="2">
        <f>SUMIFS($J$2:$J$3564,$A$2:$A$3564,"&gt;"&amp;E3122,$A$2:$A$3564,"&lt;="&amp;A3122)</f>
        <v>0</v>
      </c>
      <c r="L3122" s="2">
        <f t="shared" si="389"/>
        <v>0</v>
      </c>
      <c r="M3122" s="2">
        <f t="shared" si="390"/>
        <v>1</v>
      </c>
      <c r="N3122">
        <f t="shared" si="391"/>
        <v>-1.1182912239745528</v>
      </c>
    </row>
    <row r="3123" spans="1:14" x14ac:dyDescent="0.3">
      <c r="A3123" s="1">
        <v>43229</v>
      </c>
      <c r="B3123">
        <v>11.29</v>
      </c>
      <c r="D3123">
        <f t="shared" si="384"/>
        <v>3</v>
      </c>
      <c r="E3123" s="1">
        <f t="shared" si="385"/>
        <v>43222</v>
      </c>
      <c r="F3123" s="1">
        <f t="shared" si="386"/>
        <v>43221</v>
      </c>
      <c r="G3123" s="1">
        <f t="shared" si="387"/>
        <v>43220</v>
      </c>
      <c r="H3123" s="1">
        <f t="shared" si="388"/>
        <v>43219</v>
      </c>
      <c r="I3123" s="2">
        <f>IF(SUMIFS($B$2:$B$3564,$A$2:$A$3564,"="&amp;E3123)=0,IF(SUMIFS($B$2:$B$3564,$A$2:$A$3564,"="&amp;F3123)=0,IF(SUMIFS($B$2:$B$3564,$A$2:$A$3564,"="&amp;G3123)=0,SUMIFS($B$2:$B$3564,$A$2:$A$3564,"="&amp;H3123),SUMIFS($B$2:$B$3564,$A$2:$A$3564,"="&amp;G3123)),SUMIFS($B$2:$B$3564,$A$2:$A$3564,"="&amp;F3123)),SUMIFS($B$2:$B$3564,$A$2:$A$3564,"="&amp;E3123))</f>
        <v>11.75</v>
      </c>
      <c r="K3123" s="2">
        <f>SUMIFS($J$2:$J$3564,$A$2:$A$3564,"&gt;"&amp;E3123,$A$2:$A$3564,"&lt;="&amp;A3123)</f>
        <v>0</v>
      </c>
      <c r="L3123" s="2">
        <f t="shared" si="389"/>
        <v>0</v>
      </c>
      <c r="M3123" s="2">
        <f t="shared" si="390"/>
        <v>1</v>
      </c>
      <c r="N3123">
        <f t="shared" si="391"/>
        <v>-3.9935862428597426</v>
      </c>
    </row>
    <row r="3124" spans="1:14" x14ac:dyDescent="0.3">
      <c r="A3124" s="1">
        <v>43230</v>
      </c>
      <c r="B3124">
        <v>11.27</v>
      </c>
      <c r="D3124">
        <f t="shared" si="384"/>
        <v>4</v>
      </c>
      <c r="E3124" s="1">
        <f t="shared" si="385"/>
        <v>43223</v>
      </c>
      <c r="F3124" s="1">
        <f t="shared" si="386"/>
        <v>43222</v>
      </c>
      <c r="G3124" s="1">
        <f t="shared" si="387"/>
        <v>43221</v>
      </c>
      <c r="H3124" s="1">
        <f t="shared" si="388"/>
        <v>43220</v>
      </c>
      <c r="I3124" s="2">
        <f>IF(SUMIFS($B$2:$B$3564,$A$2:$A$3564,"="&amp;E3124)=0,IF(SUMIFS($B$2:$B$3564,$A$2:$A$3564,"="&amp;F3124)=0,IF(SUMIFS($B$2:$B$3564,$A$2:$A$3564,"="&amp;G3124)=0,SUMIFS($B$2:$B$3564,$A$2:$A$3564,"="&amp;H3124),SUMIFS($B$2:$B$3564,$A$2:$A$3564,"="&amp;G3124)),SUMIFS($B$2:$B$3564,$A$2:$A$3564,"="&amp;F3124)),SUMIFS($B$2:$B$3564,$A$2:$A$3564,"="&amp;E3124))</f>
        <v>11.69</v>
      </c>
      <c r="K3124" s="2">
        <f>SUMIFS($J$2:$J$3564,$A$2:$A$3564,"&gt;"&amp;E3124,$A$2:$A$3564,"&lt;="&amp;A3124)</f>
        <v>0</v>
      </c>
      <c r="L3124" s="2">
        <f t="shared" si="389"/>
        <v>0</v>
      </c>
      <c r="M3124" s="2">
        <f t="shared" si="390"/>
        <v>1</v>
      </c>
      <c r="N3124">
        <f t="shared" si="391"/>
        <v>-3.6589447432292062</v>
      </c>
    </row>
    <row r="3125" spans="1:14" x14ac:dyDescent="0.3">
      <c r="A3125" s="1">
        <v>43231</v>
      </c>
      <c r="B3125">
        <v>11.22</v>
      </c>
      <c r="D3125">
        <f t="shared" si="384"/>
        <v>5</v>
      </c>
      <c r="E3125" s="1">
        <f t="shared" si="385"/>
        <v>43224</v>
      </c>
      <c r="F3125" s="1">
        <f t="shared" si="386"/>
        <v>43223</v>
      </c>
      <c r="G3125" s="1">
        <f t="shared" si="387"/>
        <v>43222</v>
      </c>
      <c r="H3125" s="1">
        <f t="shared" si="388"/>
        <v>43221</v>
      </c>
      <c r="I3125" s="2">
        <f>IF(SUMIFS($B$2:$B$3564,$A$2:$A$3564,"="&amp;E3125)=0,IF(SUMIFS($B$2:$B$3564,$A$2:$A$3564,"="&amp;F3125)=0,IF(SUMIFS($B$2:$B$3564,$A$2:$A$3564,"="&amp;G3125)=0,SUMIFS($B$2:$B$3564,$A$2:$A$3564,"="&amp;H3125),SUMIFS($B$2:$B$3564,$A$2:$A$3564,"="&amp;G3125)),SUMIFS($B$2:$B$3564,$A$2:$A$3564,"="&amp;F3125)),SUMIFS($B$2:$B$3564,$A$2:$A$3564,"="&amp;E3125))</f>
        <v>11.51</v>
      </c>
      <c r="K3125" s="2">
        <f>SUMIFS($J$2:$J$3564,$A$2:$A$3564,"&gt;"&amp;E3125,$A$2:$A$3564,"&lt;="&amp;A3125)</f>
        <v>0</v>
      </c>
      <c r="L3125" s="2">
        <f t="shared" si="389"/>
        <v>0</v>
      </c>
      <c r="M3125" s="2">
        <f t="shared" si="390"/>
        <v>1</v>
      </c>
      <c r="N3125">
        <f t="shared" si="391"/>
        <v>-2.5518322639240982</v>
      </c>
    </row>
    <row r="3126" spans="1:14" x14ac:dyDescent="0.3">
      <c r="A3126" s="1">
        <v>43234</v>
      </c>
      <c r="B3126">
        <v>11.26</v>
      </c>
      <c r="D3126">
        <f t="shared" si="384"/>
        <v>1</v>
      </c>
      <c r="E3126" s="1">
        <f t="shared" si="385"/>
        <v>43227</v>
      </c>
      <c r="F3126" s="1">
        <f t="shared" si="386"/>
        <v>43226</v>
      </c>
      <c r="G3126" s="1">
        <f t="shared" si="387"/>
        <v>43225</v>
      </c>
      <c r="H3126" s="1">
        <f t="shared" si="388"/>
        <v>43224</v>
      </c>
      <c r="I3126" s="2">
        <f>IF(SUMIFS($B$2:$B$3564,$A$2:$A$3564,"="&amp;E3126)=0,IF(SUMIFS($B$2:$B$3564,$A$2:$A$3564,"="&amp;F3126)=0,IF(SUMIFS($B$2:$B$3564,$A$2:$A$3564,"="&amp;G3126)=0,SUMIFS($B$2:$B$3564,$A$2:$A$3564,"="&amp;H3126),SUMIFS($B$2:$B$3564,$A$2:$A$3564,"="&amp;G3126)),SUMIFS($B$2:$B$3564,$A$2:$A$3564,"="&amp;F3126)),SUMIFS($B$2:$B$3564,$A$2:$A$3564,"="&amp;E3126))</f>
        <v>11.32</v>
      </c>
      <c r="K3126" s="2">
        <f>SUMIFS($J$2:$J$3564,$A$2:$A$3564,"&gt;"&amp;E3126,$A$2:$A$3564,"&lt;="&amp;A3126)</f>
        <v>0</v>
      </c>
      <c r="L3126" s="2">
        <f t="shared" si="389"/>
        <v>0</v>
      </c>
      <c r="M3126" s="2">
        <f t="shared" si="390"/>
        <v>1</v>
      </c>
      <c r="N3126">
        <f t="shared" si="391"/>
        <v>-0.53144500634925895</v>
      </c>
    </row>
    <row r="3127" spans="1:14" x14ac:dyDescent="0.3">
      <c r="A3127" s="1">
        <v>43235</v>
      </c>
      <c r="B3127">
        <v>11.52</v>
      </c>
      <c r="D3127">
        <f t="shared" si="384"/>
        <v>2</v>
      </c>
      <c r="E3127" s="1">
        <f t="shared" si="385"/>
        <v>43228</v>
      </c>
      <c r="F3127" s="1">
        <f t="shared" si="386"/>
        <v>43227</v>
      </c>
      <c r="G3127" s="1">
        <f t="shared" si="387"/>
        <v>43226</v>
      </c>
      <c r="H3127" s="1">
        <f t="shared" si="388"/>
        <v>43225</v>
      </c>
      <c r="I3127" s="2">
        <f>IF(SUMIFS($B$2:$B$3564,$A$2:$A$3564,"="&amp;E3127)=0,IF(SUMIFS($B$2:$B$3564,$A$2:$A$3564,"="&amp;F3127)=0,IF(SUMIFS($B$2:$B$3564,$A$2:$A$3564,"="&amp;G3127)=0,SUMIFS($B$2:$B$3564,$A$2:$A$3564,"="&amp;H3127),SUMIFS($B$2:$B$3564,$A$2:$A$3564,"="&amp;G3127)),SUMIFS($B$2:$B$3564,$A$2:$A$3564,"="&amp;F3127)),SUMIFS($B$2:$B$3564,$A$2:$A$3564,"="&amp;E3127))</f>
        <v>11.56</v>
      </c>
      <c r="K3127" s="2">
        <f>SUMIFS($J$2:$J$3564,$A$2:$A$3564,"&gt;"&amp;E3127,$A$2:$A$3564,"&lt;="&amp;A3127)</f>
        <v>0</v>
      </c>
      <c r="L3127" s="2">
        <f t="shared" si="389"/>
        <v>0</v>
      </c>
      <c r="M3127" s="2">
        <f t="shared" si="390"/>
        <v>1</v>
      </c>
      <c r="N3127">
        <f t="shared" si="391"/>
        <v>-0.34662079764862841</v>
      </c>
    </row>
    <row r="3128" spans="1:14" x14ac:dyDescent="0.3">
      <c r="A3128" s="1">
        <v>43236</v>
      </c>
      <c r="B3128">
        <v>11.61</v>
      </c>
      <c r="D3128">
        <f t="shared" si="384"/>
        <v>3</v>
      </c>
      <c r="E3128" s="1">
        <f t="shared" si="385"/>
        <v>43229</v>
      </c>
      <c r="F3128" s="1">
        <f t="shared" si="386"/>
        <v>43228</v>
      </c>
      <c r="G3128" s="1">
        <f t="shared" si="387"/>
        <v>43227</v>
      </c>
      <c r="H3128" s="1">
        <f t="shared" si="388"/>
        <v>43226</v>
      </c>
      <c r="I3128" s="2">
        <f>IF(SUMIFS($B$2:$B$3564,$A$2:$A$3564,"="&amp;E3128)=0,IF(SUMIFS($B$2:$B$3564,$A$2:$A$3564,"="&amp;F3128)=0,IF(SUMIFS($B$2:$B$3564,$A$2:$A$3564,"="&amp;G3128)=0,SUMIFS($B$2:$B$3564,$A$2:$A$3564,"="&amp;H3128),SUMIFS($B$2:$B$3564,$A$2:$A$3564,"="&amp;G3128)),SUMIFS($B$2:$B$3564,$A$2:$A$3564,"="&amp;F3128)),SUMIFS($B$2:$B$3564,$A$2:$A$3564,"="&amp;E3128))</f>
        <v>11.29</v>
      </c>
      <c r="K3128" s="2">
        <f>SUMIFS($J$2:$J$3564,$A$2:$A$3564,"&gt;"&amp;E3128,$A$2:$A$3564,"&lt;="&amp;A3128)</f>
        <v>0</v>
      </c>
      <c r="L3128" s="2">
        <f t="shared" si="389"/>
        <v>0</v>
      </c>
      <c r="M3128" s="2">
        <f t="shared" si="390"/>
        <v>1</v>
      </c>
      <c r="N3128">
        <f t="shared" si="391"/>
        <v>2.794941754822954</v>
      </c>
    </row>
    <row r="3129" spans="1:14" x14ac:dyDescent="0.3">
      <c r="A3129" s="1">
        <v>43237</v>
      </c>
      <c r="B3129">
        <v>11.56</v>
      </c>
      <c r="D3129">
        <f t="shared" si="384"/>
        <v>4</v>
      </c>
      <c r="E3129" s="1">
        <f t="shared" si="385"/>
        <v>43230</v>
      </c>
      <c r="F3129" s="1">
        <f t="shared" si="386"/>
        <v>43229</v>
      </c>
      <c r="G3129" s="1">
        <f t="shared" si="387"/>
        <v>43228</v>
      </c>
      <c r="H3129" s="1">
        <f t="shared" si="388"/>
        <v>43227</v>
      </c>
      <c r="I3129" s="2">
        <f>IF(SUMIFS($B$2:$B$3564,$A$2:$A$3564,"="&amp;E3129)=0,IF(SUMIFS($B$2:$B$3564,$A$2:$A$3564,"="&amp;F3129)=0,IF(SUMIFS($B$2:$B$3564,$A$2:$A$3564,"="&amp;G3129)=0,SUMIFS($B$2:$B$3564,$A$2:$A$3564,"="&amp;H3129),SUMIFS($B$2:$B$3564,$A$2:$A$3564,"="&amp;G3129)),SUMIFS($B$2:$B$3564,$A$2:$A$3564,"="&amp;F3129)),SUMIFS($B$2:$B$3564,$A$2:$A$3564,"="&amp;E3129))</f>
        <v>11.27</v>
      </c>
      <c r="K3129" s="2">
        <f>SUMIFS($J$2:$J$3564,$A$2:$A$3564,"&gt;"&amp;E3129,$A$2:$A$3564,"&lt;="&amp;A3129)</f>
        <v>0</v>
      </c>
      <c r="L3129" s="2">
        <f t="shared" si="389"/>
        <v>0</v>
      </c>
      <c r="M3129" s="2">
        <f t="shared" si="390"/>
        <v>1</v>
      </c>
      <c r="N3129">
        <f t="shared" si="391"/>
        <v>2.5406535192546573</v>
      </c>
    </row>
    <row r="3130" spans="1:14" x14ac:dyDescent="0.3">
      <c r="A3130" s="1">
        <v>43238</v>
      </c>
      <c r="B3130">
        <v>11.66</v>
      </c>
      <c r="D3130">
        <f t="shared" si="384"/>
        <v>5</v>
      </c>
      <c r="E3130" s="1">
        <f t="shared" si="385"/>
        <v>43231</v>
      </c>
      <c r="F3130" s="1">
        <f t="shared" si="386"/>
        <v>43230</v>
      </c>
      <c r="G3130" s="1">
        <f t="shared" si="387"/>
        <v>43229</v>
      </c>
      <c r="H3130" s="1">
        <f t="shared" si="388"/>
        <v>43228</v>
      </c>
      <c r="I3130" s="2">
        <f>IF(SUMIFS($B$2:$B$3564,$A$2:$A$3564,"="&amp;E3130)=0,IF(SUMIFS($B$2:$B$3564,$A$2:$A$3564,"="&amp;F3130)=0,IF(SUMIFS($B$2:$B$3564,$A$2:$A$3564,"="&amp;G3130)=0,SUMIFS($B$2:$B$3564,$A$2:$A$3564,"="&amp;H3130),SUMIFS($B$2:$B$3564,$A$2:$A$3564,"="&amp;G3130)),SUMIFS($B$2:$B$3564,$A$2:$A$3564,"="&amp;F3130)),SUMIFS($B$2:$B$3564,$A$2:$A$3564,"="&amp;E3130))</f>
        <v>11.22</v>
      </c>
      <c r="K3130" s="2">
        <f>SUMIFS($J$2:$J$3564,$A$2:$A$3564,"&gt;"&amp;E3130,$A$2:$A$3564,"&lt;="&amp;A3130)</f>
        <v>0</v>
      </c>
      <c r="L3130" s="2">
        <f t="shared" si="389"/>
        <v>0</v>
      </c>
      <c r="M3130" s="2">
        <f t="shared" si="390"/>
        <v>1</v>
      </c>
      <c r="N3130">
        <f t="shared" si="391"/>
        <v>3.8466280827795929</v>
      </c>
    </row>
    <row r="3131" spans="1:14" x14ac:dyDescent="0.3">
      <c r="A3131" s="1">
        <v>43241</v>
      </c>
      <c r="B3131">
        <v>12.1</v>
      </c>
      <c r="D3131">
        <f t="shared" si="384"/>
        <v>1</v>
      </c>
      <c r="E3131" s="1">
        <f t="shared" si="385"/>
        <v>43234</v>
      </c>
      <c r="F3131" s="1">
        <f t="shared" si="386"/>
        <v>43233</v>
      </c>
      <c r="G3131" s="1">
        <f t="shared" si="387"/>
        <v>43232</v>
      </c>
      <c r="H3131" s="1">
        <f t="shared" si="388"/>
        <v>43231</v>
      </c>
      <c r="I3131" s="2">
        <f>IF(SUMIFS($B$2:$B$3564,$A$2:$A$3564,"="&amp;E3131)=0,IF(SUMIFS($B$2:$B$3564,$A$2:$A$3564,"="&amp;F3131)=0,IF(SUMIFS($B$2:$B$3564,$A$2:$A$3564,"="&amp;G3131)=0,SUMIFS($B$2:$B$3564,$A$2:$A$3564,"="&amp;H3131),SUMIFS($B$2:$B$3564,$A$2:$A$3564,"="&amp;G3131)),SUMIFS($B$2:$B$3564,$A$2:$A$3564,"="&amp;F3131)),SUMIFS($B$2:$B$3564,$A$2:$A$3564,"="&amp;E3131))</f>
        <v>11.26</v>
      </c>
      <c r="K3131" s="2">
        <f>SUMIFS($J$2:$J$3564,$A$2:$A$3564,"&gt;"&amp;E3131,$A$2:$A$3564,"&lt;="&amp;A3131)</f>
        <v>0</v>
      </c>
      <c r="L3131" s="2">
        <f t="shared" si="389"/>
        <v>0</v>
      </c>
      <c r="M3131" s="2">
        <f t="shared" si="390"/>
        <v>1</v>
      </c>
      <c r="N3131">
        <f t="shared" si="391"/>
        <v>7.1948829891151149</v>
      </c>
    </row>
    <row r="3132" spans="1:14" x14ac:dyDescent="0.3">
      <c r="A3132" s="1">
        <v>43242</v>
      </c>
      <c r="B3132">
        <v>12.15</v>
      </c>
      <c r="D3132">
        <f t="shared" si="384"/>
        <v>2</v>
      </c>
      <c r="E3132" s="1">
        <f t="shared" si="385"/>
        <v>43235</v>
      </c>
      <c r="F3132" s="1">
        <f t="shared" si="386"/>
        <v>43234</v>
      </c>
      <c r="G3132" s="1">
        <f t="shared" si="387"/>
        <v>43233</v>
      </c>
      <c r="H3132" s="1">
        <f t="shared" si="388"/>
        <v>43232</v>
      </c>
      <c r="I3132" s="2">
        <f>IF(SUMIFS($B$2:$B$3564,$A$2:$A$3564,"="&amp;E3132)=0,IF(SUMIFS($B$2:$B$3564,$A$2:$A$3564,"="&amp;F3132)=0,IF(SUMIFS($B$2:$B$3564,$A$2:$A$3564,"="&amp;G3132)=0,SUMIFS($B$2:$B$3564,$A$2:$A$3564,"="&amp;H3132),SUMIFS($B$2:$B$3564,$A$2:$A$3564,"="&amp;G3132)),SUMIFS($B$2:$B$3564,$A$2:$A$3564,"="&amp;F3132)),SUMIFS($B$2:$B$3564,$A$2:$A$3564,"="&amp;E3132))</f>
        <v>11.52</v>
      </c>
      <c r="K3132" s="2">
        <f>SUMIFS($J$2:$J$3564,$A$2:$A$3564,"&gt;"&amp;E3132,$A$2:$A$3564,"&lt;="&amp;A3132)</f>
        <v>0</v>
      </c>
      <c r="L3132" s="2">
        <f t="shared" si="389"/>
        <v>0</v>
      </c>
      <c r="M3132" s="2">
        <f t="shared" si="390"/>
        <v>1</v>
      </c>
      <c r="N3132">
        <f t="shared" si="391"/>
        <v>5.3244514518812283</v>
      </c>
    </row>
    <row r="3133" spans="1:14" x14ac:dyDescent="0.3">
      <c r="A3133" s="1">
        <v>43243</v>
      </c>
      <c r="B3133">
        <v>12.35</v>
      </c>
      <c r="D3133">
        <f t="shared" si="384"/>
        <v>3</v>
      </c>
      <c r="E3133" s="1">
        <f t="shared" si="385"/>
        <v>43236</v>
      </c>
      <c r="F3133" s="1">
        <f t="shared" si="386"/>
        <v>43235</v>
      </c>
      <c r="G3133" s="1">
        <f t="shared" si="387"/>
        <v>43234</v>
      </c>
      <c r="H3133" s="1">
        <f t="shared" si="388"/>
        <v>43233</v>
      </c>
      <c r="I3133" s="2">
        <f>IF(SUMIFS($B$2:$B$3564,$A$2:$A$3564,"="&amp;E3133)=0,IF(SUMIFS($B$2:$B$3564,$A$2:$A$3564,"="&amp;F3133)=0,IF(SUMIFS($B$2:$B$3564,$A$2:$A$3564,"="&amp;G3133)=0,SUMIFS($B$2:$B$3564,$A$2:$A$3564,"="&amp;H3133),SUMIFS($B$2:$B$3564,$A$2:$A$3564,"="&amp;G3133)),SUMIFS($B$2:$B$3564,$A$2:$A$3564,"="&amp;F3133)),SUMIFS($B$2:$B$3564,$A$2:$A$3564,"="&amp;E3133))</f>
        <v>11.61</v>
      </c>
      <c r="K3133" s="2">
        <f>SUMIFS($J$2:$J$3564,$A$2:$A$3564,"&gt;"&amp;E3133,$A$2:$A$3564,"&lt;="&amp;A3133)</f>
        <v>0</v>
      </c>
      <c r="L3133" s="2">
        <f t="shared" si="389"/>
        <v>0</v>
      </c>
      <c r="M3133" s="2">
        <f t="shared" si="390"/>
        <v>1</v>
      </c>
      <c r="N3133">
        <f t="shared" si="391"/>
        <v>6.1789267364186085</v>
      </c>
    </row>
    <row r="3134" spans="1:14" x14ac:dyDescent="0.3">
      <c r="A3134" s="1">
        <v>43244</v>
      </c>
      <c r="B3134">
        <v>12.38</v>
      </c>
      <c r="D3134">
        <f t="shared" si="384"/>
        <v>4</v>
      </c>
      <c r="E3134" s="1">
        <f t="shared" si="385"/>
        <v>43237</v>
      </c>
      <c r="F3134" s="1">
        <f t="shared" si="386"/>
        <v>43236</v>
      </c>
      <c r="G3134" s="1">
        <f t="shared" si="387"/>
        <v>43235</v>
      </c>
      <c r="H3134" s="1">
        <f t="shared" si="388"/>
        <v>43234</v>
      </c>
      <c r="I3134" s="2">
        <f>IF(SUMIFS($B$2:$B$3564,$A$2:$A$3564,"="&amp;E3134)=0,IF(SUMIFS($B$2:$B$3564,$A$2:$A$3564,"="&amp;F3134)=0,IF(SUMIFS($B$2:$B$3564,$A$2:$A$3564,"="&amp;G3134)=0,SUMIFS($B$2:$B$3564,$A$2:$A$3564,"="&amp;H3134),SUMIFS($B$2:$B$3564,$A$2:$A$3564,"="&amp;G3134)),SUMIFS($B$2:$B$3564,$A$2:$A$3564,"="&amp;F3134)),SUMIFS($B$2:$B$3564,$A$2:$A$3564,"="&amp;E3134))</f>
        <v>11.56</v>
      </c>
      <c r="K3134" s="2">
        <f>SUMIFS($J$2:$J$3564,$A$2:$A$3564,"&gt;"&amp;E3134,$A$2:$A$3564,"&lt;="&amp;A3134)</f>
        <v>0</v>
      </c>
      <c r="L3134" s="2">
        <f t="shared" si="389"/>
        <v>0</v>
      </c>
      <c r="M3134" s="2">
        <f t="shared" si="390"/>
        <v>1</v>
      </c>
      <c r="N3134">
        <f t="shared" si="391"/>
        <v>6.8531404012218715</v>
      </c>
    </row>
    <row r="3135" spans="1:14" x14ac:dyDescent="0.3">
      <c r="A3135" s="1">
        <v>43245</v>
      </c>
      <c r="B3135">
        <v>12.46</v>
      </c>
      <c r="D3135">
        <f t="shared" si="384"/>
        <v>5</v>
      </c>
      <c r="E3135" s="1">
        <f t="shared" si="385"/>
        <v>43238</v>
      </c>
      <c r="F3135" s="1">
        <f t="shared" si="386"/>
        <v>43237</v>
      </c>
      <c r="G3135" s="1">
        <f t="shared" si="387"/>
        <v>43236</v>
      </c>
      <c r="H3135" s="1">
        <f t="shared" si="388"/>
        <v>43235</v>
      </c>
      <c r="I3135" s="2">
        <f>IF(SUMIFS($B$2:$B$3564,$A$2:$A$3564,"="&amp;E3135)=0,IF(SUMIFS($B$2:$B$3564,$A$2:$A$3564,"="&amp;F3135)=0,IF(SUMIFS($B$2:$B$3564,$A$2:$A$3564,"="&amp;G3135)=0,SUMIFS($B$2:$B$3564,$A$2:$A$3564,"="&amp;H3135),SUMIFS($B$2:$B$3564,$A$2:$A$3564,"="&amp;G3135)),SUMIFS($B$2:$B$3564,$A$2:$A$3564,"="&amp;F3135)),SUMIFS($B$2:$B$3564,$A$2:$A$3564,"="&amp;E3135))</f>
        <v>11.66</v>
      </c>
      <c r="K3135" s="2">
        <f>SUMIFS($J$2:$J$3564,$A$2:$A$3564,"&gt;"&amp;E3135,$A$2:$A$3564,"&lt;="&amp;A3135)</f>
        <v>0</v>
      </c>
      <c r="L3135" s="2">
        <f t="shared" si="389"/>
        <v>0</v>
      </c>
      <c r="M3135" s="2">
        <f t="shared" si="390"/>
        <v>1</v>
      </c>
      <c r="N3135">
        <f t="shared" si="391"/>
        <v>6.6359332436960852</v>
      </c>
    </row>
    <row r="3136" spans="1:14" x14ac:dyDescent="0.3">
      <c r="A3136" s="1">
        <v>43249</v>
      </c>
      <c r="B3136">
        <v>12.46</v>
      </c>
      <c r="D3136">
        <f t="shared" si="384"/>
        <v>2</v>
      </c>
      <c r="E3136" s="1">
        <f t="shared" si="385"/>
        <v>43242</v>
      </c>
      <c r="F3136" s="1">
        <f t="shared" si="386"/>
        <v>43241</v>
      </c>
      <c r="G3136" s="1">
        <f t="shared" si="387"/>
        <v>43240</v>
      </c>
      <c r="H3136" s="1">
        <f t="shared" si="388"/>
        <v>43239</v>
      </c>
      <c r="I3136" s="2">
        <f>IF(SUMIFS($B$2:$B$3564,$A$2:$A$3564,"="&amp;E3136)=0,IF(SUMIFS($B$2:$B$3564,$A$2:$A$3564,"="&amp;F3136)=0,IF(SUMIFS($B$2:$B$3564,$A$2:$A$3564,"="&amp;G3136)=0,SUMIFS($B$2:$B$3564,$A$2:$A$3564,"="&amp;H3136),SUMIFS($B$2:$B$3564,$A$2:$A$3564,"="&amp;G3136)),SUMIFS($B$2:$B$3564,$A$2:$A$3564,"="&amp;F3136)),SUMIFS($B$2:$B$3564,$A$2:$A$3564,"="&amp;E3136))</f>
        <v>12.15</v>
      </c>
      <c r="K3136" s="2">
        <f>SUMIFS($J$2:$J$3564,$A$2:$A$3564,"&gt;"&amp;E3136,$A$2:$A$3564,"&lt;="&amp;A3136)</f>
        <v>0</v>
      </c>
      <c r="L3136" s="2">
        <f t="shared" si="389"/>
        <v>0</v>
      </c>
      <c r="M3136" s="2">
        <f t="shared" si="390"/>
        <v>1</v>
      </c>
      <c r="N3136">
        <f t="shared" si="391"/>
        <v>2.5194343572749576</v>
      </c>
    </row>
    <row r="3137" spans="1:14" x14ac:dyDescent="0.3">
      <c r="A3137" s="1">
        <v>43250</v>
      </c>
      <c r="B3137">
        <v>12.6</v>
      </c>
      <c r="D3137">
        <f t="shared" si="384"/>
        <v>3</v>
      </c>
      <c r="E3137" s="1">
        <f t="shared" si="385"/>
        <v>43243</v>
      </c>
      <c r="F3137" s="1">
        <f t="shared" si="386"/>
        <v>43242</v>
      </c>
      <c r="G3137" s="1">
        <f t="shared" si="387"/>
        <v>43241</v>
      </c>
      <c r="H3137" s="1">
        <f t="shared" si="388"/>
        <v>43240</v>
      </c>
      <c r="I3137" s="2">
        <f>IF(SUMIFS($B$2:$B$3564,$A$2:$A$3564,"="&amp;E3137)=0,IF(SUMIFS($B$2:$B$3564,$A$2:$A$3564,"="&amp;F3137)=0,IF(SUMIFS($B$2:$B$3564,$A$2:$A$3564,"="&amp;G3137)=0,SUMIFS($B$2:$B$3564,$A$2:$A$3564,"="&amp;H3137),SUMIFS($B$2:$B$3564,$A$2:$A$3564,"="&amp;G3137)),SUMIFS($B$2:$B$3564,$A$2:$A$3564,"="&amp;F3137)),SUMIFS($B$2:$B$3564,$A$2:$A$3564,"="&amp;E3137))</f>
        <v>12.35</v>
      </c>
      <c r="K3137" s="2">
        <f>SUMIFS($J$2:$J$3564,$A$2:$A$3564,"&gt;"&amp;E3137,$A$2:$A$3564,"&lt;="&amp;A3137)</f>
        <v>0</v>
      </c>
      <c r="L3137" s="2">
        <f t="shared" si="389"/>
        <v>0</v>
      </c>
      <c r="M3137" s="2">
        <f t="shared" si="390"/>
        <v>1</v>
      </c>
      <c r="N3137">
        <f t="shared" si="391"/>
        <v>2.004075088344619</v>
      </c>
    </row>
    <row r="3138" spans="1:14" x14ac:dyDescent="0.3">
      <c r="A3138" s="1">
        <v>43251</v>
      </c>
      <c r="B3138">
        <v>12.79</v>
      </c>
      <c r="D3138">
        <f t="shared" si="384"/>
        <v>4</v>
      </c>
      <c r="E3138" s="1">
        <f t="shared" si="385"/>
        <v>43244</v>
      </c>
      <c r="F3138" s="1">
        <f t="shared" si="386"/>
        <v>43243</v>
      </c>
      <c r="G3138" s="1">
        <f t="shared" si="387"/>
        <v>43242</v>
      </c>
      <c r="H3138" s="1">
        <f t="shared" si="388"/>
        <v>43241</v>
      </c>
      <c r="I3138" s="2">
        <f>IF(SUMIFS($B$2:$B$3564,$A$2:$A$3564,"="&amp;E3138)=0,IF(SUMIFS($B$2:$B$3564,$A$2:$A$3564,"="&amp;F3138)=0,IF(SUMIFS($B$2:$B$3564,$A$2:$A$3564,"="&amp;G3138)=0,SUMIFS($B$2:$B$3564,$A$2:$A$3564,"="&amp;H3138),SUMIFS($B$2:$B$3564,$A$2:$A$3564,"="&amp;G3138)),SUMIFS($B$2:$B$3564,$A$2:$A$3564,"="&amp;F3138)),SUMIFS($B$2:$B$3564,$A$2:$A$3564,"="&amp;E3138))</f>
        <v>12.38</v>
      </c>
      <c r="K3138" s="2">
        <f>SUMIFS($J$2:$J$3564,$A$2:$A$3564,"&gt;"&amp;E3138,$A$2:$A$3564,"&lt;="&amp;A3138)</f>
        <v>0</v>
      </c>
      <c r="L3138" s="2">
        <f t="shared" si="389"/>
        <v>0</v>
      </c>
      <c r="M3138" s="2">
        <f t="shared" si="390"/>
        <v>1</v>
      </c>
      <c r="N3138">
        <f t="shared" si="391"/>
        <v>3.2581348334301254</v>
      </c>
    </row>
    <row r="3139" spans="1:14" x14ac:dyDescent="0.3">
      <c r="A3139" s="1">
        <v>43252</v>
      </c>
      <c r="B3139">
        <v>12.52</v>
      </c>
      <c r="D3139">
        <f t="shared" ref="D3139:D3202" si="392">WEEKDAY(A3139,2)</f>
        <v>5</v>
      </c>
      <c r="E3139" s="1">
        <f t="shared" si="385"/>
        <v>43245</v>
      </c>
      <c r="F3139" s="1">
        <f t="shared" si="386"/>
        <v>43244</v>
      </c>
      <c r="G3139" s="1">
        <f t="shared" si="387"/>
        <v>43243</v>
      </c>
      <c r="H3139" s="1">
        <f t="shared" si="388"/>
        <v>43242</v>
      </c>
      <c r="I3139" s="2">
        <f>IF(SUMIFS($B$2:$B$3564,$A$2:$A$3564,"="&amp;E3139)=0,IF(SUMIFS($B$2:$B$3564,$A$2:$A$3564,"="&amp;F3139)=0,IF(SUMIFS($B$2:$B$3564,$A$2:$A$3564,"="&amp;G3139)=0,SUMIFS($B$2:$B$3564,$A$2:$A$3564,"="&amp;H3139),SUMIFS($B$2:$B$3564,$A$2:$A$3564,"="&amp;G3139)),SUMIFS($B$2:$B$3564,$A$2:$A$3564,"="&amp;F3139)),SUMIFS($B$2:$B$3564,$A$2:$A$3564,"="&amp;E3139))</f>
        <v>12.46</v>
      </c>
      <c r="K3139" s="2">
        <f>SUMIFS($J$2:$J$3564,$A$2:$A$3564,"&gt;"&amp;E3139,$A$2:$A$3564,"&lt;="&amp;A3139)</f>
        <v>0</v>
      </c>
      <c r="L3139" s="2">
        <f t="shared" si="389"/>
        <v>0</v>
      </c>
      <c r="M3139" s="2">
        <f t="shared" si="390"/>
        <v>1</v>
      </c>
      <c r="N3139">
        <f t="shared" si="391"/>
        <v>0.4803852312645237</v>
      </c>
    </row>
    <row r="3140" spans="1:14" x14ac:dyDescent="0.3">
      <c r="A3140" s="1">
        <v>43255</v>
      </c>
      <c r="B3140">
        <v>11.9</v>
      </c>
      <c r="D3140">
        <f t="shared" si="392"/>
        <v>1</v>
      </c>
      <c r="E3140" s="1">
        <f t="shared" si="385"/>
        <v>43248</v>
      </c>
      <c r="F3140" s="1">
        <f t="shared" si="386"/>
        <v>43247</v>
      </c>
      <c r="G3140" s="1">
        <f t="shared" si="387"/>
        <v>43246</v>
      </c>
      <c r="H3140" s="1">
        <f t="shared" si="388"/>
        <v>43245</v>
      </c>
      <c r="I3140" s="2">
        <f>IF(SUMIFS($B$2:$B$3564,$A$2:$A$3564,"="&amp;E3140)=0,IF(SUMIFS($B$2:$B$3564,$A$2:$A$3564,"="&amp;F3140)=0,IF(SUMIFS($B$2:$B$3564,$A$2:$A$3564,"="&amp;G3140)=0,SUMIFS($B$2:$B$3564,$A$2:$A$3564,"="&amp;H3140),SUMIFS($B$2:$B$3564,$A$2:$A$3564,"="&amp;G3140)),SUMIFS($B$2:$B$3564,$A$2:$A$3564,"="&amp;F3140)),SUMIFS($B$2:$B$3564,$A$2:$A$3564,"="&amp;E3140))</f>
        <v>12.46</v>
      </c>
      <c r="K3140" s="2">
        <f>SUMIFS($J$2:$J$3564,$A$2:$A$3564,"&gt;"&amp;E3140,$A$2:$A$3564,"&lt;="&amp;A3140)</f>
        <v>0</v>
      </c>
      <c r="L3140" s="2">
        <f t="shared" si="389"/>
        <v>0</v>
      </c>
      <c r="M3140" s="2">
        <f t="shared" si="390"/>
        <v>1</v>
      </c>
      <c r="N3140">
        <f t="shared" si="391"/>
        <v>-4.5985113241823381</v>
      </c>
    </row>
    <row r="3141" spans="1:14" x14ac:dyDescent="0.3">
      <c r="A3141" s="1">
        <v>43256</v>
      </c>
      <c r="B3141">
        <v>12.02</v>
      </c>
      <c r="D3141">
        <f t="shared" si="392"/>
        <v>2</v>
      </c>
      <c r="E3141" s="1">
        <f t="shared" si="385"/>
        <v>43249</v>
      </c>
      <c r="F3141" s="1">
        <f t="shared" si="386"/>
        <v>43248</v>
      </c>
      <c r="G3141" s="1">
        <f t="shared" si="387"/>
        <v>43247</v>
      </c>
      <c r="H3141" s="1">
        <f t="shared" si="388"/>
        <v>43246</v>
      </c>
      <c r="I3141" s="2">
        <f>IF(SUMIFS($B$2:$B$3564,$A$2:$A$3564,"="&amp;E3141)=0,IF(SUMIFS($B$2:$B$3564,$A$2:$A$3564,"="&amp;F3141)=0,IF(SUMIFS($B$2:$B$3564,$A$2:$A$3564,"="&amp;G3141)=0,SUMIFS($B$2:$B$3564,$A$2:$A$3564,"="&amp;H3141),SUMIFS($B$2:$B$3564,$A$2:$A$3564,"="&amp;G3141)),SUMIFS($B$2:$B$3564,$A$2:$A$3564,"="&amp;F3141)),SUMIFS($B$2:$B$3564,$A$2:$A$3564,"="&amp;E3141))</f>
        <v>12.46</v>
      </c>
      <c r="K3141" s="2">
        <f>SUMIFS($J$2:$J$3564,$A$2:$A$3564,"&gt;"&amp;E3141,$A$2:$A$3564,"&lt;="&amp;A3141)</f>
        <v>0</v>
      </c>
      <c r="L3141" s="2">
        <f t="shared" si="389"/>
        <v>0</v>
      </c>
      <c r="M3141" s="2">
        <f t="shared" si="390"/>
        <v>1</v>
      </c>
      <c r="N3141">
        <f t="shared" si="391"/>
        <v>-3.5951584252245636</v>
      </c>
    </row>
    <row r="3142" spans="1:14" x14ac:dyDescent="0.3">
      <c r="A3142" s="1">
        <v>43257</v>
      </c>
      <c r="B3142">
        <v>12.2</v>
      </c>
      <c r="D3142">
        <f t="shared" si="392"/>
        <v>3</v>
      </c>
      <c r="E3142" s="1">
        <f t="shared" si="385"/>
        <v>43250</v>
      </c>
      <c r="F3142" s="1">
        <f t="shared" si="386"/>
        <v>43249</v>
      </c>
      <c r="G3142" s="1">
        <f t="shared" si="387"/>
        <v>43248</v>
      </c>
      <c r="H3142" s="1">
        <f t="shared" si="388"/>
        <v>43247</v>
      </c>
      <c r="I3142" s="2">
        <f>IF(SUMIFS($B$2:$B$3564,$A$2:$A$3564,"="&amp;E3142)=0,IF(SUMIFS($B$2:$B$3564,$A$2:$A$3564,"="&amp;F3142)=0,IF(SUMIFS($B$2:$B$3564,$A$2:$A$3564,"="&amp;G3142)=0,SUMIFS($B$2:$B$3564,$A$2:$A$3564,"="&amp;H3142),SUMIFS($B$2:$B$3564,$A$2:$A$3564,"="&amp;G3142)),SUMIFS($B$2:$B$3564,$A$2:$A$3564,"="&amp;F3142)),SUMIFS($B$2:$B$3564,$A$2:$A$3564,"="&amp;E3142))</f>
        <v>12.6</v>
      </c>
      <c r="K3142" s="2">
        <f>SUMIFS($J$2:$J$3564,$A$2:$A$3564,"&gt;"&amp;E3142,$A$2:$A$3564,"&lt;="&amp;A3142)</f>
        <v>0</v>
      </c>
      <c r="L3142" s="2">
        <f t="shared" si="389"/>
        <v>0</v>
      </c>
      <c r="M3142" s="2">
        <f t="shared" si="390"/>
        <v>1</v>
      </c>
      <c r="N3142">
        <f t="shared" si="391"/>
        <v>-3.2260862218221433</v>
      </c>
    </row>
    <row r="3143" spans="1:14" x14ac:dyDescent="0.3">
      <c r="A3143" s="1">
        <v>43258</v>
      </c>
      <c r="B3143">
        <v>11.73</v>
      </c>
      <c r="D3143">
        <f t="shared" si="392"/>
        <v>4</v>
      </c>
      <c r="E3143" s="1">
        <f t="shared" si="385"/>
        <v>43251</v>
      </c>
      <c r="F3143" s="1">
        <f t="shared" si="386"/>
        <v>43250</v>
      </c>
      <c r="G3143" s="1">
        <f t="shared" si="387"/>
        <v>43249</v>
      </c>
      <c r="H3143" s="1">
        <f t="shared" si="388"/>
        <v>43248</v>
      </c>
      <c r="I3143" s="2">
        <f>IF(SUMIFS($B$2:$B$3564,$A$2:$A$3564,"="&amp;E3143)=0,IF(SUMIFS($B$2:$B$3564,$A$2:$A$3564,"="&amp;F3143)=0,IF(SUMIFS($B$2:$B$3564,$A$2:$A$3564,"="&amp;G3143)=0,SUMIFS($B$2:$B$3564,$A$2:$A$3564,"="&amp;H3143),SUMIFS($B$2:$B$3564,$A$2:$A$3564,"="&amp;G3143)),SUMIFS($B$2:$B$3564,$A$2:$A$3564,"="&amp;F3143)),SUMIFS($B$2:$B$3564,$A$2:$A$3564,"="&amp;E3143))</f>
        <v>12.79</v>
      </c>
      <c r="K3143" s="2">
        <f>SUMIFS($J$2:$J$3564,$A$2:$A$3564,"&gt;"&amp;E3143,$A$2:$A$3564,"&lt;="&amp;A3143)</f>
        <v>0</v>
      </c>
      <c r="L3143" s="2">
        <f t="shared" si="389"/>
        <v>0</v>
      </c>
      <c r="M3143" s="2">
        <f t="shared" si="390"/>
        <v>1</v>
      </c>
      <c r="N3143">
        <f t="shared" si="391"/>
        <v>-8.6513952925367086</v>
      </c>
    </row>
    <row r="3144" spans="1:14" x14ac:dyDescent="0.3">
      <c r="A3144" s="1">
        <v>43259</v>
      </c>
      <c r="B3144">
        <v>12.25</v>
      </c>
      <c r="C3144">
        <v>12.52</v>
      </c>
      <c r="D3144">
        <f t="shared" si="392"/>
        <v>5</v>
      </c>
      <c r="E3144" s="1">
        <f t="shared" ref="E3144:E3207" si="393">A3144-7</f>
        <v>43252</v>
      </c>
      <c r="F3144" s="1">
        <f t="shared" si="386"/>
        <v>43251</v>
      </c>
      <c r="G3144" s="1">
        <f t="shared" si="387"/>
        <v>43250</v>
      </c>
      <c r="H3144" s="1">
        <f t="shared" si="388"/>
        <v>43249</v>
      </c>
      <c r="I3144" s="2">
        <f>IF(SUMIFS($B$2:$B$3564,$A$2:$A$3564,"="&amp;E3144)=0,IF(SUMIFS($B$2:$B$3564,$A$2:$A$3564,"="&amp;F3144)=0,IF(SUMIFS($B$2:$B$3564,$A$2:$A$3564,"="&amp;G3144)=0,SUMIFS($B$2:$B$3564,$A$2:$A$3564,"="&amp;H3144),SUMIFS($B$2:$B$3564,$A$2:$A$3564,"="&amp;G3144)),SUMIFS($B$2:$B$3564,$A$2:$A$3564,"="&amp;F3144)),SUMIFS($B$2:$B$3564,$A$2:$A$3564,"="&amp;E3144))</f>
        <v>12.52</v>
      </c>
      <c r="K3144" s="2">
        <f>SUMIFS($J$2:$J$3564,$A$2:$A$3564,"&gt;"&amp;E3144,$A$2:$A$3564,"&lt;="&amp;A3144)</f>
        <v>0</v>
      </c>
      <c r="L3144" s="2">
        <f t="shared" si="389"/>
        <v>0</v>
      </c>
      <c r="M3144" s="2">
        <f t="shared" si="390"/>
        <v>1</v>
      </c>
      <c r="N3144">
        <f t="shared" si="391"/>
        <v>-2.1801428681216448</v>
      </c>
    </row>
    <row r="3145" spans="1:14" x14ac:dyDescent="0.3">
      <c r="A3145" s="1">
        <v>43262</v>
      </c>
      <c r="B3145">
        <v>12.64</v>
      </c>
      <c r="D3145">
        <f t="shared" si="392"/>
        <v>1</v>
      </c>
      <c r="E3145" s="1">
        <f t="shared" si="393"/>
        <v>43255</v>
      </c>
      <c r="F3145" s="1">
        <f t="shared" ref="F3145:F3208" si="394">E3145-1</f>
        <v>43254</v>
      </c>
      <c r="G3145" s="1">
        <f t="shared" ref="G3145:G3208" si="395">E3145-2</f>
        <v>43253</v>
      </c>
      <c r="H3145" s="1">
        <f t="shared" ref="H3145:H3208" si="396">E3145-3</f>
        <v>43252</v>
      </c>
      <c r="I3145" s="2">
        <f>IF(SUMIFS($B$2:$B$3564,$A$2:$A$3564,"="&amp;E3145)=0,IF(SUMIFS($B$2:$B$3564,$A$2:$A$3564,"="&amp;F3145)=0,IF(SUMIFS($B$2:$B$3564,$A$2:$A$3564,"="&amp;G3145)=0,SUMIFS($B$2:$B$3564,$A$2:$A$3564,"="&amp;H3145),SUMIFS($B$2:$B$3564,$A$2:$A$3564,"="&amp;G3145)),SUMIFS($B$2:$B$3564,$A$2:$A$3564,"="&amp;F3145)),SUMIFS($B$2:$B$3564,$A$2:$A$3564,"="&amp;E3145))</f>
        <v>11.9</v>
      </c>
      <c r="J3145">
        <v>12.52</v>
      </c>
      <c r="K3145" s="2">
        <f>SUMIFS($J$2:$J$3564,$A$2:$A$3564,"&gt;"&amp;E3145,$A$2:$A$3564,"&lt;="&amp;A3145)</f>
        <v>12.52</v>
      </c>
      <c r="L3145" s="2">
        <f t="shared" si="389"/>
        <v>12.25</v>
      </c>
      <c r="M3145" s="2">
        <f t="shared" si="390"/>
        <v>0.97843450479233229</v>
      </c>
      <c r="N3145">
        <f t="shared" si="391"/>
        <v>3.8526559920011132</v>
      </c>
    </row>
    <row r="3146" spans="1:14" x14ac:dyDescent="0.3">
      <c r="A3146" s="1">
        <v>43263</v>
      </c>
      <c r="B3146">
        <v>12.67</v>
      </c>
      <c r="D3146">
        <f t="shared" si="392"/>
        <v>2</v>
      </c>
      <c r="E3146" s="1">
        <f t="shared" si="393"/>
        <v>43256</v>
      </c>
      <c r="F3146" s="1">
        <f t="shared" si="394"/>
        <v>43255</v>
      </c>
      <c r="G3146" s="1">
        <f t="shared" si="395"/>
        <v>43254</v>
      </c>
      <c r="H3146" s="1">
        <f t="shared" si="396"/>
        <v>43253</v>
      </c>
      <c r="I3146" s="2">
        <f>IF(SUMIFS($B$2:$B$3564,$A$2:$A$3564,"="&amp;E3146)=0,IF(SUMIFS($B$2:$B$3564,$A$2:$A$3564,"="&amp;F3146)=0,IF(SUMIFS($B$2:$B$3564,$A$2:$A$3564,"="&amp;G3146)=0,SUMIFS($B$2:$B$3564,$A$2:$A$3564,"="&amp;H3146),SUMIFS($B$2:$B$3564,$A$2:$A$3564,"="&amp;G3146)),SUMIFS($B$2:$B$3564,$A$2:$A$3564,"="&amp;F3146)),SUMIFS($B$2:$B$3564,$A$2:$A$3564,"="&amp;E3146))</f>
        <v>12.02</v>
      </c>
      <c r="K3146" s="2">
        <f>SUMIFS($J$2:$J$3564,$A$2:$A$3564,"&gt;"&amp;E3146,$A$2:$A$3564,"&lt;="&amp;A3146)</f>
        <v>12.52</v>
      </c>
      <c r="L3146" s="2">
        <f t="shared" ref="L3146:L3209" si="397">IF(K3146&lt;&gt;0,LOOKUP(K3146,C3140:C3146,B3140:B3146),0)</f>
        <v>12.25</v>
      </c>
      <c r="M3146" s="2">
        <f t="shared" ref="M3146:M3209" si="398">IF(K3146&lt;&gt;0,L3146/K3146,1)</f>
        <v>0.97843450479233229</v>
      </c>
      <c r="N3146">
        <f t="shared" ref="N3146:N3209" si="399">LN(B3146*M3146/I3146)*100</f>
        <v>3.0863636544769624</v>
      </c>
    </row>
    <row r="3147" spans="1:14" x14ac:dyDescent="0.3">
      <c r="A3147" s="1">
        <v>43264</v>
      </c>
      <c r="B3147">
        <v>12.76</v>
      </c>
      <c r="D3147">
        <f t="shared" si="392"/>
        <v>3</v>
      </c>
      <c r="E3147" s="1">
        <f t="shared" si="393"/>
        <v>43257</v>
      </c>
      <c r="F3147" s="1">
        <f t="shared" si="394"/>
        <v>43256</v>
      </c>
      <c r="G3147" s="1">
        <f t="shared" si="395"/>
        <v>43255</v>
      </c>
      <c r="H3147" s="1">
        <f t="shared" si="396"/>
        <v>43254</v>
      </c>
      <c r="I3147" s="2">
        <f>IF(SUMIFS($B$2:$B$3564,$A$2:$A$3564,"="&amp;E3147)=0,IF(SUMIFS($B$2:$B$3564,$A$2:$A$3564,"="&amp;F3147)=0,IF(SUMIFS($B$2:$B$3564,$A$2:$A$3564,"="&amp;G3147)=0,SUMIFS($B$2:$B$3564,$A$2:$A$3564,"="&amp;H3147),SUMIFS($B$2:$B$3564,$A$2:$A$3564,"="&amp;G3147)),SUMIFS($B$2:$B$3564,$A$2:$A$3564,"="&amp;F3147)),SUMIFS($B$2:$B$3564,$A$2:$A$3564,"="&amp;E3147))</f>
        <v>12.2</v>
      </c>
      <c r="K3147" s="2">
        <f>SUMIFS($J$2:$J$3564,$A$2:$A$3564,"&gt;"&amp;E3147,$A$2:$A$3564,"&lt;="&amp;A3147)</f>
        <v>12.52</v>
      </c>
      <c r="L3147" s="2">
        <f t="shared" si="397"/>
        <v>12.25</v>
      </c>
      <c r="M3147" s="2">
        <f t="shared" si="398"/>
        <v>0.97843450479233229</v>
      </c>
      <c r="N3147">
        <f t="shared" si="399"/>
        <v>2.3077897496216608</v>
      </c>
    </row>
    <row r="3148" spans="1:14" x14ac:dyDescent="0.3">
      <c r="A3148" s="1">
        <v>43265</v>
      </c>
      <c r="B3148">
        <v>12.56</v>
      </c>
      <c r="D3148">
        <f t="shared" si="392"/>
        <v>4</v>
      </c>
      <c r="E3148" s="1">
        <f t="shared" si="393"/>
        <v>43258</v>
      </c>
      <c r="F3148" s="1">
        <f t="shared" si="394"/>
        <v>43257</v>
      </c>
      <c r="G3148" s="1">
        <f t="shared" si="395"/>
        <v>43256</v>
      </c>
      <c r="H3148" s="1">
        <f t="shared" si="396"/>
        <v>43255</v>
      </c>
      <c r="I3148" s="2">
        <f>IF(SUMIFS($B$2:$B$3564,$A$2:$A$3564,"="&amp;E3148)=0,IF(SUMIFS($B$2:$B$3564,$A$2:$A$3564,"="&amp;F3148)=0,IF(SUMIFS($B$2:$B$3564,$A$2:$A$3564,"="&amp;G3148)=0,SUMIFS($B$2:$B$3564,$A$2:$A$3564,"="&amp;H3148),SUMIFS($B$2:$B$3564,$A$2:$A$3564,"="&amp;G3148)),SUMIFS($B$2:$B$3564,$A$2:$A$3564,"="&amp;F3148)),SUMIFS($B$2:$B$3564,$A$2:$A$3564,"="&amp;E3148))</f>
        <v>11.73</v>
      </c>
      <c r="K3148" s="2">
        <f>SUMIFS($J$2:$J$3564,$A$2:$A$3564,"&gt;"&amp;E3148,$A$2:$A$3564,"&lt;="&amp;A3148)</f>
        <v>12.52</v>
      </c>
      <c r="L3148" s="2">
        <f t="shared" si="397"/>
        <v>12.25</v>
      </c>
      <c r="M3148" s="2">
        <f t="shared" si="398"/>
        <v>0.97843450479233229</v>
      </c>
      <c r="N3148">
        <f t="shared" si="399"/>
        <v>4.6566069693451979</v>
      </c>
    </row>
    <row r="3149" spans="1:14" x14ac:dyDescent="0.3">
      <c r="A3149" s="1">
        <v>43266</v>
      </c>
      <c r="B3149">
        <v>12.35</v>
      </c>
      <c r="D3149">
        <f t="shared" si="392"/>
        <v>5</v>
      </c>
      <c r="E3149" s="1">
        <f t="shared" si="393"/>
        <v>43259</v>
      </c>
      <c r="F3149" s="1">
        <f t="shared" si="394"/>
        <v>43258</v>
      </c>
      <c r="G3149" s="1">
        <f t="shared" si="395"/>
        <v>43257</v>
      </c>
      <c r="H3149" s="1">
        <f t="shared" si="396"/>
        <v>43256</v>
      </c>
      <c r="I3149" s="2">
        <f>IF(SUMIFS($B$2:$B$3564,$A$2:$A$3564,"="&amp;E3149)=0,IF(SUMIFS($B$2:$B$3564,$A$2:$A$3564,"="&amp;F3149)=0,IF(SUMIFS($B$2:$B$3564,$A$2:$A$3564,"="&amp;G3149)=0,SUMIFS($B$2:$B$3564,$A$2:$A$3564,"="&amp;H3149),SUMIFS($B$2:$B$3564,$A$2:$A$3564,"="&amp;G3149)),SUMIFS($B$2:$B$3564,$A$2:$A$3564,"="&amp;F3149)),SUMIFS($B$2:$B$3564,$A$2:$A$3564,"="&amp;E3149))</f>
        <v>12.25</v>
      </c>
      <c r="K3149" s="2">
        <f>SUMIFS($J$2:$J$3564,$A$2:$A$3564,"&gt;"&amp;E3149,$A$2:$A$3564,"&lt;="&amp;A3149)</f>
        <v>12.52</v>
      </c>
      <c r="L3149" s="2">
        <f t="shared" si="397"/>
        <v>12.25</v>
      </c>
      <c r="M3149" s="2">
        <f t="shared" si="398"/>
        <v>0.97843450479233229</v>
      </c>
      <c r="N3149">
        <f t="shared" si="399"/>
        <v>-1.3671302597966191</v>
      </c>
    </row>
    <row r="3150" spans="1:14" x14ac:dyDescent="0.3">
      <c r="A3150" s="1">
        <v>43269</v>
      </c>
      <c r="B3150">
        <v>12.28</v>
      </c>
      <c r="D3150">
        <f t="shared" si="392"/>
        <v>1</v>
      </c>
      <c r="E3150" s="1">
        <f t="shared" si="393"/>
        <v>43262</v>
      </c>
      <c r="F3150" s="1">
        <f t="shared" si="394"/>
        <v>43261</v>
      </c>
      <c r="G3150" s="1">
        <f t="shared" si="395"/>
        <v>43260</v>
      </c>
      <c r="H3150" s="1">
        <f t="shared" si="396"/>
        <v>43259</v>
      </c>
      <c r="I3150" s="2">
        <f>IF(SUMIFS($B$2:$B$3564,$A$2:$A$3564,"="&amp;E3150)=0,IF(SUMIFS($B$2:$B$3564,$A$2:$A$3564,"="&amp;F3150)=0,IF(SUMIFS($B$2:$B$3564,$A$2:$A$3564,"="&amp;G3150)=0,SUMIFS($B$2:$B$3564,$A$2:$A$3564,"="&amp;H3150),SUMIFS($B$2:$B$3564,$A$2:$A$3564,"="&amp;G3150)),SUMIFS($B$2:$B$3564,$A$2:$A$3564,"="&amp;F3150)),SUMIFS($B$2:$B$3564,$A$2:$A$3564,"="&amp;E3150))</f>
        <v>12.64</v>
      </c>
      <c r="K3150" s="2">
        <f>SUMIFS($J$2:$J$3564,$A$2:$A$3564,"&gt;"&amp;E3150,$A$2:$A$3564,"&lt;="&amp;A3150)</f>
        <v>0</v>
      </c>
      <c r="L3150" s="2">
        <f t="shared" si="397"/>
        <v>0</v>
      </c>
      <c r="M3150" s="2">
        <f t="shared" si="398"/>
        <v>1</v>
      </c>
      <c r="N3150">
        <f t="shared" si="399"/>
        <v>-2.8894465999715004</v>
      </c>
    </row>
    <row r="3151" spans="1:14" x14ac:dyDescent="0.3">
      <c r="A3151" s="1">
        <v>43270</v>
      </c>
      <c r="B3151">
        <v>12.13</v>
      </c>
      <c r="D3151">
        <f t="shared" si="392"/>
        <v>2</v>
      </c>
      <c r="E3151" s="1">
        <f t="shared" si="393"/>
        <v>43263</v>
      </c>
      <c r="F3151" s="1">
        <f t="shared" si="394"/>
        <v>43262</v>
      </c>
      <c r="G3151" s="1">
        <f t="shared" si="395"/>
        <v>43261</v>
      </c>
      <c r="H3151" s="1">
        <f t="shared" si="396"/>
        <v>43260</v>
      </c>
      <c r="I3151" s="2">
        <f>IF(SUMIFS($B$2:$B$3564,$A$2:$A$3564,"="&amp;E3151)=0,IF(SUMIFS($B$2:$B$3564,$A$2:$A$3564,"="&amp;F3151)=0,IF(SUMIFS($B$2:$B$3564,$A$2:$A$3564,"="&amp;G3151)=0,SUMIFS($B$2:$B$3564,$A$2:$A$3564,"="&amp;H3151),SUMIFS($B$2:$B$3564,$A$2:$A$3564,"="&amp;G3151)),SUMIFS($B$2:$B$3564,$A$2:$A$3564,"="&amp;F3151)),SUMIFS($B$2:$B$3564,$A$2:$A$3564,"="&amp;E3151))</f>
        <v>12.67</v>
      </c>
      <c r="K3151" s="2">
        <f>SUMIFS($J$2:$J$3564,$A$2:$A$3564,"&gt;"&amp;E3151,$A$2:$A$3564,"&lt;="&amp;A3151)</f>
        <v>0</v>
      </c>
      <c r="L3151" s="2">
        <f t="shared" si="397"/>
        <v>0</v>
      </c>
      <c r="M3151" s="2">
        <f t="shared" si="398"/>
        <v>1</v>
      </c>
      <c r="N3151">
        <f t="shared" si="399"/>
        <v>-4.3555271377088856</v>
      </c>
    </row>
    <row r="3152" spans="1:14" x14ac:dyDescent="0.3">
      <c r="A3152" s="1">
        <v>43271</v>
      </c>
      <c r="B3152">
        <v>12.19</v>
      </c>
      <c r="D3152">
        <f t="shared" si="392"/>
        <v>3</v>
      </c>
      <c r="E3152" s="1">
        <f t="shared" si="393"/>
        <v>43264</v>
      </c>
      <c r="F3152" s="1">
        <f t="shared" si="394"/>
        <v>43263</v>
      </c>
      <c r="G3152" s="1">
        <f t="shared" si="395"/>
        <v>43262</v>
      </c>
      <c r="H3152" s="1">
        <f t="shared" si="396"/>
        <v>43261</v>
      </c>
      <c r="I3152" s="2">
        <f>IF(SUMIFS($B$2:$B$3564,$A$2:$A$3564,"="&amp;E3152)=0,IF(SUMIFS($B$2:$B$3564,$A$2:$A$3564,"="&amp;F3152)=0,IF(SUMIFS($B$2:$B$3564,$A$2:$A$3564,"="&amp;G3152)=0,SUMIFS($B$2:$B$3564,$A$2:$A$3564,"="&amp;H3152),SUMIFS($B$2:$B$3564,$A$2:$A$3564,"="&amp;G3152)),SUMIFS($B$2:$B$3564,$A$2:$A$3564,"="&amp;F3152)),SUMIFS($B$2:$B$3564,$A$2:$A$3564,"="&amp;E3152))</f>
        <v>12.76</v>
      </c>
      <c r="K3152" s="2">
        <f>SUMIFS($J$2:$J$3564,$A$2:$A$3564,"&gt;"&amp;E3152,$A$2:$A$3564,"&lt;="&amp;A3152)</f>
        <v>0</v>
      </c>
      <c r="L3152" s="2">
        <f t="shared" si="397"/>
        <v>0</v>
      </c>
      <c r="M3152" s="2">
        <f t="shared" si="398"/>
        <v>1</v>
      </c>
      <c r="N3152">
        <f t="shared" si="399"/>
        <v>-4.5699334423463647</v>
      </c>
    </row>
    <row r="3153" spans="1:14" x14ac:dyDescent="0.3">
      <c r="A3153" s="1">
        <v>43272</v>
      </c>
      <c r="B3153">
        <v>12.21</v>
      </c>
      <c r="D3153">
        <f t="shared" si="392"/>
        <v>4</v>
      </c>
      <c r="E3153" s="1">
        <f t="shared" si="393"/>
        <v>43265</v>
      </c>
      <c r="F3153" s="1">
        <f t="shared" si="394"/>
        <v>43264</v>
      </c>
      <c r="G3153" s="1">
        <f t="shared" si="395"/>
        <v>43263</v>
      </c>
      <c r="H3153" s="1">
        <f t="shared" si="396"/>
        <v>43262</v>
      </c>
      <c r="I3153" s="2">
        <f>IF(SUMIFS($B$2:$B$3564,$A$2:$A$3564,"="&amp;E3153)=0,IF(SUMIFS($B$2:$B$3564,$A$2:$A$3564,"="&amp;F3153)=0,IF(SUMIFS($B$2:$B$3564,$A$2:$A$3564,"="&amp;G3153)=0,SUMIFS($B$2:$B$3564,$A$2:$A$3564,"="&amp;H3153),SUMIFS($B$2:$B$3564,$A$2:$A$3564,"="&amp;G3153)),SUMIFS($B$2:$B$3564,$A$2:$A$3564,"="&amp;F3153)),SUMIFS($B$2:$B$3564,$A$2:$A$3564,"="&amp;E3153))</f>
        <v>12.56</v>
      </c>
      <c r="K3153" s="2">
        <f>SUMIFS($J$2:$J$3564,$A$2:$A$3564,"&gt;"&amp;E3153,$A$2:$A$3564,"&lt;="&amp;A3153)</f>
        <v>0</v>
      </c>
      <c r="L3153" s="2">
        <f t="shared" si="397"/>
        <v>0</v>
      </c>
      <c r="M3153" s="2">
        <f t="shared" si="398"/>
        <v>1</v>
      </c>
      <c r="N3153">
        <f t="shared" si="399"/>
        <v>-2.8261872917439272</v>
      </c>
    </row>
    <row r="3154" spans="1:14" x14ac:dyDescent="0.3">
      <c r="A3154" s="1">
        <v>43273</v>
      </c>
      <c r="B3154">
        <v>12.41</v>
      </c>
      <c r="D3154">
        <f t="shared" si="392"/>
        <v>5</v>
      </c>
      <c r="E3154" s="1">
        <f t="shared" si="393"/>
        <v>43266</v>
      </c>
      <c r="F3154" s="1">
        <f t="shared" si="394"/>
        <v>43265</v>
      </c>
      <c r="G3154" s="1">
        <f t="shared" si="395"/>
        <v>43264</v>
      </c>
      <c r="H3154" s="1">
        <f t="shared" si="396"/>
        <v>43263</v>
      </c>
      <c r="I3154" s="2">
        <f>IF(SUMIFS($B$2:$B$3564,$A$2:$A$3564,"="&amp;E3154)=0,IF(SUMIFS($B$2:$B$3564,$A$2:$A$3564,"="&amp;F3154)=0,IF(SUMIFS($B$2:$B$3564,$A$2:$A$3564,"="&amp;G3154)=0,SUMIFS($B$2:$B$3564,$A$2:$A$3564,"="&amp;H3154),SUMIFS($B$2:$B$3564,$A$2:$A$3564,"="&amp;G3154)),SUMIFS($B$2:$B$3564,$A$2:$A$3564,"="&amp;F3154)),SUMIFS($B$2:$B$3564,$A$2:$A$3564,"="&amp;E3154))</f>
        <v>12.35</v>
      </c>
      <c r="K3154" s="2">
        <f>SUMIFS($J$2:$J$3564,$A$2:$A$3564,"&gt;"&amp;E3154,$A$2:$A$3564,"&lt;="&amp;A3154)</f>
        <v>0</v>
      </c>
      <c r="L3154" s="2">
        <f t="shared" si="397"/>
        <v>0</v>
      </c>
      <c r="M3154" s="2">
        <f t="shared" si="398"/>
        <v>1</v>
      </c>
      <c r="N3154">
        <f t="shared" si="399"/>
        <v>0.48465361425297732</v>
      </c>
    </row>
    <row r="3155" spans="1:14" x14ac:dyDescent="0.3">
      <c r="A3155" s="1">
        <v>43276</v>
      </c>
      <c r="B3155">
        <v>12.32</v>
      </c>
      <c r="D3155">
        <f t="shared" si="392"/>
        <v>1</v>
      </c>
      <c r="E3155" s="1">
        <f t="shared" si="393"/>
        <v>43269</v>
      </c>
      <c r="F3155" s="1">
        <f t="shared" si="394"/>
        <v>43268</v>
      </c>
      <c r="G3155" s="1">
        <f t="shared" si="395"/>
        <v>43267</v>
      </c>
      <c r="H3155" s="1">
        <f t="shared" si="396"/>
        <v>43266</v>
      </c>
      <c r="I3155" s="2">
        <f>IF(SUMIFS($B$2:$B$3564,$A$2:$A$3564,"="&amp;E3155)=0,IF(SUMIFS($B$2:$B$3564,$A$2:$A$3564,"="&amp;F3155)=0,IF(SUMIFS($B$2:$B$3564,$A$2:$A$3564,"="&amp;G3155)=0,SUMIFS($B$2:$B$3564,$A$2:$A$3564,"="&amp;H3155),SUMIFS($B$2:$B$3564,$A$2:$A$3564,"="&amp;G3155)),SUMIFS($B$2:$B$3564,$A$2:$A$3564,"="&amp;F3155)),SUMIFS($B$2:$B$3564,$A$2:$A$3564,"="&amp;E3155))</f>
        <v>12.28</v>
      </c>
      <c r="K3155" s="2">
        <f>SUMIFS($J$2:$J$3564,$A$2:$A$3564,"&gt;"&amp;E3155,$A$2:$A$3564,"&lt;="&amp;A3155)</f>
        <v>0</v>
      </c>
      <c r="L3155" s="2">
        <f t="shared" si="397"/>
        <v>0</v>
      </c>
      <c r="M3155" s="2">
        <f t="shared" si="398"/>
        <v>1</v>
      </c>
      <c r="N3155">
        <f t="shared" si="399"/>
        <v>0.3252035386377316</v>
      </c>
    </row>
    <row r="3156" spans="1:14" x14ac:dyDescent="0.3">
      <c r="A3156" s="1">
        <v>43277</v>
      </c>
      <c r="B3156">
        <v>12.45</v>
      </c>
      <c r="D3156">
        <f t="shared" si="392"/>
        <v>2</v>
      </c>
      <c r="E3156" s="1">
        <f t="shared" si="393"/>
        <v>43270</v>
      </c>
      <c r="F3156" s="1">
        <f t="shared" si="394"/>
        <v>43269</v>
      </c>
      <c r="G3156" s="1">
        <f t="shared" si="395"/>
        <v>43268</v>
      </c>
      <c r="H3156" s="1">
        <f t="shared" si="396"/>
        <v>43267</v>
      </c>
      <c r="I3156" s="2">
        <f>IF(SUMIFS($B$2:$B$3564,$A$2:$A$3564,"="&amp;E3156)=0,IF(SUMIFS($B$2:$B$3564,$A$2:$A$3564,"="&amp;F3156)=0,IF(SUMIFS($B$2:$B$3564,$A$2:$A$3564,"="&amp;G3156)=0,SUMIFS($B$2:$B$3564,$A$2:$A$3564,"="&amp;H3156),SUMIFS($B$2:$B$3564,$A$2:$A$3564,"="&amp;G3156)),SUMIFS($B$2:$B$3564,$A$2:$A$3564,"="&amp;F3156)),SUMIFS($B$2:$B$3564,$A$2:$A$3564,"="&amp;E3156))</f>
        <v>12.13</v>
      </c>
      <c r="K3156" s="2">
        <f>SUMIFS($J$2:$J$3564,$A$2:$A$3564,"&gt;"&amp;E3156,$A$2:$A$3564,"&lt;="&amp;A3156)</f>
        <v>0</v>
      </c>
      <c r="L3156" s="2">
        <f t="shared" si="397"/>
        <v>0</v>
      </c>
      <c r="M3156" s="2">
        <f t="shared" si="398"/>
        <v>1</v>
      </c>
      <c r="N3156">
        <f t="shared" si="399"/>
        <v>2.6038899954757646</v>
      </c>
    </row>
    <row r="3157" spans="1:14" x14ac:dyDescent="0.3">
      <c r="A3157" s="1">
        <v>43278</v>
      </c>
      <c r="B3157">
        <v>12.05</v>
      </c>
      <c r="D3157">
        <f t="shared" si="392"/>
        <v>3</v>
      </c>
      <c r="E3157" s="1">
        <f t="shared" si="393"/>
        <v>43271</v>
      </c>
      <c r="F3157" s="1">
        <f t="shared" si="394"/>
        <v>43270</v>
      </c>
      <c r="G3157" s="1">
        <f t="shared" si="395"/>
        <v>43269</v>
      </c>
      <c r="H3157" s="1">
        <f t="shared" si="396"/>
        <v>43268</v>
      </c>
      <c r="I3157" s="2">
        <f>IF(SUMIFS($B$2:$B$3564,$A$2:$A$3564,"="&amp;E3157)=0,IF(SUMIFS($B$2:$B$3564,$A$2:$A$3564,"="&amp;F3157)=0,IF(SUMIFS($B$2:$B$3564,$A$2:$A$3564,"="&amp;G3157)=0,SUMIFS($B$2:$B$3564,$A$2:$A$3564,"="&amp;H3157),SUMIFS($B$2:$B$3564,$A$2:$A$3564,"="&amp;G3157)),SUMIFS($B$2:$B$3564,$A$2:$A$3564,"="&amp;F3157)),SUMIFS($B$2:$B$3564,$A$2:$A$3564,"="&amp;E3157))</f>
        <v>12.19</v>
      </c>
      <c r="K3157" s="2">
        <f>SUMIFS($J$2:$J$3564,$A$2:$A$3564,"&gt;"&amp;E3157,$A$2:$A$3564,"&lt;="&amp;A3157)</f>
        <v>0</v>
      </c>
      <c r="L3157" s="2">
        <f t="shared" si="397"/>
        <v>0</v>
      </c>
      <c r="M3157" s="2">
        <f t="shared" si="398"/>
        <v>1</v>
      </c>
      <c r="N3157">
        <f t="shared" si="399"/>
        <v>-1.1551283556516001</v>
      </c>
    </row>
    <row r="3158" spans="1:14" x14ac:dyDescent="0.3">
      <c r="A3158" s="1">
        <v>43279</v>
      </c>
      <c r="B3158">
        <v>12.25</v>
      </c>
      <c r="D3158">
        <f t="shared" si="392"/>
        <v>4</v>
      </c>
      <c r="E3158" s="1">
        <f t="shared" si="393"/>
        <v>43272</v>
      </c>
      <c r="F3158" s="1">
        <f t="shared" si="394"/>
        <v>43271</v>
      </c>
      <c r="G3158" s="1">
        <f t="shared" si="395"/>
        <v>43270</v>
      </c>
      <c r="H3158" s="1">
        <f t="shared" si="396"/>
        <v>43269</v>
      </c>
      <c r="I3158" s="2">
        <f>IF(SUMIFS($B$2:$B$3564,$A$2:$A$3564,"="&amp;E3158)=0,IF(SUMIFS($B$2:$B$3564,$A$2:$A$3564,"="&amp;F3158)=0,IF(SUMIFS($B$2:$B$3564,$A$2:$A$3564,"="&amp;G3158)=0,SUMIFS($B$2:$B$3564,$A$2:$A$3564,"="&amp;H3158),SUMIFS($B$2:$B$3564,$A$2:$A$3564,"="&amp;G3158)),SUMIFS($B$2:$B$3564,$A$2:$A$3564,"="&amp;F3158)),SUMIFS($B$2:$B$3564,$A$2:$A$3564,"="&amp;E3158))</f>
        <v>12.21</v>
      </c>
      <c r="K3158" s="2">
        <f>SUMIFS($J$2:$J$3564,$A$2:$A$3564,"&gt;"&amp;E3158,$A$2:$A$3564,"&lt;="&amp;A3158)</f>
        <v>0</v>
      </c>
      <c r="L3158" s="2">
        <f t="shared" si="397"/>
        <v>0</v>
      </c>
      <c r="M3158" s="2">
        <f t="shared" si="398"/>
        <v>1</v>
      </c>
      <c r="N3158">
        <f t="shared" si="399"/>
        <v>0.32706488681227064</v>
      </c>
    </row>
    <row r="3159" spans="1:14" x14ac:dyDescent="0.3">
      <c r="A3159" s="1">
        <v>43280</v>
      </c>
      <c r="B3159">
        <v>12.25</v>
      </c>
      <c r="D3159">
        <f t="shared" si="392"/>
        <v>5</v>
      </c>
      <c r="E3159" s="1">
        <f t="shared" si="393"/>
        <v>43273</v>
      </c>
      <c r="F3159" s="1">
        <f t="shared" si="394"/>
        <v>43272</v>
      </c>
      <c r="G3159" s="1">
        <f t="shared" si="395"/>
        <v>43271</v>
      </c>
      <c r="H3159" s="1">
        <f t="shared" si="396"/>
        <v>43270</v>
      </c>
      <c r="I3159" s="2">
        <f>IF(SUMIFS($B$2:$B$3564,$A$2:$A$3564,"="&amp;E3159)=0,IF(SUMIFS($B$2:$B$3564,$A$2:$A$3564,"="&amp;F3159)=0,IF(SUMIFS($B$2:$B$3564,$A$2:$A$3564,"="&amp;G3159)=0,SUMIFS($B$2:$B$3564,$A$2:$A$3564,"="&amp;H3159),SUMIFS($B$2:$B$3564,$A$2:$A$3564,"="&amp;G3159)),SUMIFS($B$2:$B$3564,$A$2:$A$3564,"="&amp;F3159)),SUMIFS($B$2:$B$3564,$A$2:$A$3564,"="&amp;E3159))</f>
        <v>12.41</v>
      </c>
      <c r="K3159" s="2">
        <f>SUMIFS($J$2:$J$3564,$A$2:$A$3564,"&gt;"&amp;E3159,$A$2:$A$3564,"&lt;="&amp;A3159)</f>
        <v>0</v>
      </c>
      <c r="L3159" s="2">
        <f t="shared" si="397"/>
        <v>0</v>
      </c>
      <c r="M3159" s="2">
        <f t="shared" si="398"/>
        <v>1</v>
      </c>
      <c r="N3159">
        <f t="shared" si="399"/>
        <v>-1.2976662225779902</v>
      </c>
    </row>
    <row r="3160" spans="1:14" x14ac:dyDescent="0.3">
      <c r="A3160" s="1">
        <v>43283</v>
      </c>
      <c r="B3160">
        <v>11.56</v>
      </c>
      <c r="D3160">
        <f t="shared" si="392"/>
        <v>1</v>
      </c>
      <c r="E3160" s="1">
        <f t="shared" si="393"/>
        <v>43276</v>
      </c>
      <c r="F3160" s="1">
        <f t="shared" si="394"/>
        <v>43275</v>
      </c>
      <c r="G3160" s="1">
        <f t="shared" si="395"/>
        <v>43274</v>
      </c>
      <c r="H3160" s="1">
        <f t="shared" si="396"/>
        <v>43273</v>
      </c>
      <c r="I3160" s="2">
        <f>IF(SUMIFS($B$2:$B$3564,$A$2:$A$3564,"="&amp;E3160)=0,IF(SUMIFS($B$2:$B$3564,$A$2:$A$3564,"="&amp;F3160)=0,IF(SUMIFS($B$2:$B$3564,$A$2:$A$3564,"="&amp;G3160)=0,SUMIFS($B$2:$B$3564,$A$2:$A$3564,"="&amp;H3160),SUMIFS($B$2:$B$3564,$A$2:$A$3564,"="&amp;G3160)),SUMIFS($B$2:$B$3564,$A$2:$A$3564,"="&amp;F3160)),SUMIFS($B$2:$B$3564,$A$2:$A$3564,"="&amp;E3160))</f>
        <v>12.32</v>
      </c>
      <c r="K3160" s="2">
        <f>SUMIFS($J$2:$J$3564,$A$2:$A$3564,"&gt;"&amp;E3160,$A$2:$A$3564,"&lt;="&amp;A3160)</f>
        <v>0</v>
      </c>
      <c r="L3160" s="2">
        <f t="shared" si="397"/>
        <v>0</v>
      </c>
      <c r="M3160" s="2">
        <f t="shared" si="398"/>
        <v>1</v>
      </c>
      <c r="N3160">
        <f t="shared" si="399"/>
        <v>-6.3673094861142294</v>
      </c>
    </row>
    <row r="3161" spans="1:14" x14ac:dyDescent="0.3">
      <c r="A3161" s="1">
        <v>43284</v>
      </c>
      <c r="B3161">
        <v>11.39</v>
      </c>
      <c r="D3161">
        <f t="shared" si="392"/>
        <v>2</v>
      </c>
      <c r="E3161" s="1">
        <f t="shared" si="393"/>
        <v>43277</v>
      </c>
      <c r="F3161" s="1">
        <f t="shared" si="394"/>
        <v>43276</v>
      </c>
      <c r="G3161" s="1">
        <f t="shared" si="395"/>
        <v>43275</v>
      </c>
      <c r="H3161" s="1">
        <f t="shared" si="396"/>
        <v>43274</v>
      </c>
      <c r="I3161" s="2">
        <f>IF(SUMIFS($B$2:$B$3564,$A$2:$A$3564,"="&amp;E3161)=0,IF(SUMIFS($B$2:$B$3564,$A$2:$A$3564,"="&amp;F3161)=0,IF(SUMIFS($B$2:$B$3564,$A$2:$A$3564,"="&amp;G3161)=0,SUMIFS($B$2:$B$3564,$A$2:$A$3564,"="&amp;H3161),SUMIFS($B$2:$B$3564,$A$2:$A$3564,"="&amp;G3161)),SUMIFS($B$2:$B$3564,$A$2:$A$3564,"="&amp;F3161)),SUMIFS($B$2:$B$3564,$A$2:$A$3564,"="&amp;E3161))</f>
        <v>12.45</v>
      </c>
      <c r="K3161" s="2">
        <f>SUMIFS($J$2:$J$3564,$A$2:$A$3564,"&gt;"&amp;E3161,$A$2:$A$3564,"&lt;="&amp;A3161)</f>
        <v>0</v>
      </c>
      <c r="L3161" s="2">
        <f t="shared" si="397"/>
        <v>0</v>
      </c>
      <c r="M3161" s="2">
        <f t="shared" si="398"/>
        <v>1</v>
      </c>
      <c r="N3161">
        <f t="shared" si="399"/>
        <v>-8.898484545162578</v>
      </c>
    </row>
    <row r="3162" spans="1:14" x14ac:dyDescent="0.3">
      <c r="A3162" s="1">
        <v>43286</v>
      </c>
      <c r="B3162">
        <v>11.48</v>
      </c>
      <c r="D3162">
        <f t="shared" si="392"/>
        <v>4</v>
      </c>
      <c r="E3162" s="1">
        <f t="shared" si="393"/>
        <v>43279</v>
      </c>
      <c r="F3162" s="1">
        <f t="shared" si="394"/>
        <v>43278</v>
      </c>
      <c r="G3162" s="1">
        <f t="shared" si="395"/>
        <v>43277</v>
      </c>
      <c r="H3162" s="1">
        <f t="shared" si="396"/>
        <v>43276</v>
      </c>
      <c r="I3162" s="2">
        <f>IF(SUMIFS($B$2:$B$3564,$A$2:$A$3564,"="&amp;E3162)=0,IF(SUMIFS($B$2:$B$3564,$A$2:$A$3564,"="&amp;F3162)=0,IF(SUMIFS($B$2:$B$3564,$A$2:$A$3564,"="&amp;G3162)=0,SUMIFS($B$2:$B$3564,$A$2:$A$3564,"="&amp;H3162),SUMIFS($B$2:$B$3564,$A$2:$A$3564,"="&amp;G3162)),SUMIFS($B$2:$B$3564,$A$2:$A$3564,"="&amp;F3162)),SUMIFS($B$2:$B$3564,$A$2:$A$3564,"="&amp;E3162))</f>
        <v>12.25</v>
      </c>
      <c r="K3162" s="2">
        <f>SUMIFS($J$2:$J$3564,$A$2:$A$3564,"&gt;"&amp;E3162,$A$2:$A$3564,"&lt;="&amp;A3162)</f>
        <v>0</v>
      </c>
      <c r="L3162" s="2">
        <f t="shared" si="397"/>
        <v>0</v>
      </c>
      <c r="M3162" s="2">
        <f t="shared" si="398"/>
        <v>1</v>
      </c>
      <c r="N3162">
        <f t="shared" si="399"/>
        <v>-6.491954609931561</v>
      </c>
    </row>
    <row r="3163" spans="1:14" x14ac:dyDescent="0.3">
      <c r="A3163" s="1">
        <v>43287</v>
      </c>
      <c r="B3163">
        <v>11.51</v>
      </c>
      <c r="D3163">
        <f t="shared" si="392"/>
        <v>5</v>
      </c>
      <c r="E3163" s="1">
        <f t="shared" si="393"/>
        <v>43280</v>
      </c>
      <c r="F3163" s="1">
        <f t="shared" si="394"/>
        <v>43279</v>
      </c>
      <c r="G3163" s="1">
        <f t="shared" si="395"/>
        <v>43278</v>
      </c>
      <c r="H3163" s="1">
        <f t="shared" si="396"/>
        <v>43277</v>
      </c>
      <c r="I3163" s="2">
        <f>IF(SUMIFS($B$2:$B$3564,$A$2:$A$3564,"="&amp;E3163)=0,IF(SUMIFS($B$2:$B$3564,$A$2:$A$3564,"="&amp;F3163)=0,IF(SUMIFS($B$2:$B$3564,$A$2:$A$3564,"="&amp;G3163)=0,SUMIFS($B$2:$B$3564,$A$2:$A$3564,"="&amp;H3163),SUMIFS($B$2:$B$3564,$A$2:$A$3564,"="&amp;G3163)),SUMIFS($B$2:$B$3564,$A$2:$A$3564,"="&amp;F3163)),SUMIFS($B$2:$B$3564,$A$2:$A$3564,"="&amp;E3163))</f>
        <v>12.25</v>
      </c>
      <c r="K3163" s="2">
        <f>SUMIFS($J$2:$J$3564,$A$2:$A$3564,"&gt;"&amp;E3163,$A$2:$A$3564,"&lt;="&amp;A3163)</f>
        <v>0</v>
      </c>
      <c r="L3163" s="2">
        <f t="shared" si="397"/>
        <v>0</v>
      </c>
      <c r="M3163" s="2">
        <f t="shared" si="398"/>
        <v>1</v>
      </c>
      <c r="N3163">
        <f t="shared" si="399"/>
        <v>-6.2309714256944781</v>
      </c>
    </row>
    <row r="3164" spans="1:14" x14ac:dyDescent="0.3">
      <c r="A3164" s="1">
        <v>43290</v>
      </c>
      <c r="B3164">
        <v>11.4</v>
      </c>
      <c r="D3164">
        <f t="shared" si="392"/>
        <v>1</v>
      </c>
      <c r="E3164" s="1">
        <f t="shared" si="393"/>
        <v>43283</v>
      </c>
      <c r="F3164" s="1">
        <f t="shared" si="394"/>
        <v>43282</v>
      </c>
      <c r="G3164" s="1">
        <f t="shared" si="395"/>
        <v>43281</v>
      </c>
      <c r="H3164" s="1">
        <f t="shared" si="396"/>
        <v>43280</v>
      </c>
      <c r="I3164" s="2">
        <f>IF(SUMIFS($B$2:$B$3564,$A$2:$A$3564,"="&amp;E3164)=0,IF(SUMIFS($B$2:$B$3564,$A$2:$A$3564,"="&amp;F3164)=0,IF(SUMIFS($B$2:$B$3564,$A$2:$A$3564,"="&amp;G3164)=0,SUMIFS($B$2:$B$3564,$A$2:$A$3564,"="&amp;H3164),SUMIFS($B$2:$B$3564,$A$2:$A$3564,"="&amp;G3164)),SUMIFS($B$2:$B$3564,$A$2:$A$3564,"="&amp;F3164)),SUMIFS($B$2:$B$3564,$A$2:$A$3564,"="&amp;E3164))</f>
        <v>11.56</v>
      </c>
      <c r="K3164" s="2">
        <f>SUMIFS($J$2:$J$3564,$A$2:$A$3564,"&gt;"&amp;E3164,$A$2:$A$3564,"&lt;="&amp;A3164)</f>
        <v>0</v>
      </c>
      <c r="L3164" s="2">
        <f t="shared" si="397"/>
        <v>0</v>
      </c>
      <c r="M3164" s="2">
        <f t="shared" si="398"/>
        <v>1</v>
      </c>
      <c r="N3164">
        <f t="shared" si="399"/>
        <v>-1.3937507843781625</v>
      </c>
    </row>
    <row r="3165" spans="1:14" x14ac:dyDescent="0.3">
      <c r="A3165" s="1">
        <v>43291</v>
      </c>
      <c r="B3165">
        <v>11.41</v>
      </c>
      <c r="D3165">
        <f t="shared" si="392"/>
        <v>2</v>
      </c>
      <c r="E3165" s="1">
        <f t="shared" si="393"/>
        <v>43284</v>
      </c>
      <c r="F3165" s="1">
        <f t="shared" si="394"/>
        <v>43283</v>
      </c>
      <c r="G3165" s="1">
        <f t="shared" si="395"/>
        <v>43282</v>
      </c>
      <c r="H3165" s="1">
        <f t="shared" si="396"/>
        <v>43281</v>
      </c>
      <c r="I3165" s="2">
        <f>IF(SUMIFS($B$2:$B$3564,$A$2:$A$3564,"="&amp;E3165)=0,IF(SUMIFS($B$2:$B$3564,$A$2:$A$3564,"="&amp;F3165)=0,IF(SUMIFS($B$2:$B$3564,$A$2:$A$3564,"="&amp;G3165)=0,SUMIFS($B$2:$B$3564,$A$2:$A$3564,"="&amp;H3165),SUMIFS($B$2:$B$3564,$A$2:$A$3564,"="&amp;G3165)),SUMIFS($B$2:$B$3564,$A$2:$A$3564,"="&amp;F3165)),SUMIFS($B$2:$B$3564,$A$2:$A$3564,"="&amp;E3165))</f>
        <v>11.39</v>
      </c>
      <c r="K3165" s="2">
        <f>SUMIFS($J$2:$J$3564,$A$2:$A$3564,"&gt;"&amp;E3165,$A$2:$A$3564,"&lt;="&amp;A3165)</f>
        <v>0</v>
      </c>
      <c r="L3165" s="2">
        <f t="shared" si="397"/>
        <v>0</v>
      </c>
      <c r="M3165" s="2">
        <f t="shared" si="398"/>
        <v>1</v>
      </c>
      <c r="N3165">
        <f t="shared" si="399"/>
        <v>0.17543864148933738</v>
      </c>
    </row>
    <row r="3166" spans="1:14" x14ac:dyDescent="0.3">
      <c r="A3166" s="1">
        <v>43292</v>
      </c>
      <c r="B3166">
        <v>11.29</v>
      </c>
      <c r="D3166">
        <f t="shared" si="392"/>
        <v>3</v>
      </c>
      <c r="E3166" s="1">
        <f t="shared" si="393"/>
        <v>43285</v>
      </c>
      <c r="F3166" s="1">
        <f t="shared" si="394"/>
        <v>43284</v>
      </c>
      <c r="G3166" s="1">
        <f t="shared" si="395"/>
        <v>43283</v>
      </c>
      <c r="H3166" s="1">
        <f t="shared" si="396"/>
        <v>43282</v>
      </c>
      <c r="I3166" s="2">
        <f>IF(SUMIFS($B$2:$B$3564,$A$2:$A$3564,"="&amp;E3166)=0,IF(SUMIFS($B$2:$B$3564,$A$2:$A$3564,"="&amp;F3166)=0,IF(SUMIFS($B$2:$B$3564,$A$2:$A$3564,"="&amp;G3166)=0,SUMIFS($B$2:$B$3564,$A$2:$A$3564,"="&amp;H3166),SUMIFS($B$2:$B$3564,$A$2:$A$3564,"="&amp;G3166)),SUMIFS($B$2:$B$3564,$A$2:$A$3564,"="&amp;F3166)),SUMIFS($B$2:$B$3564,$A$2:$A$3564,"="&amp;E3166))</f>
        <v>11.39</v>
      </c>
      <c r="K3166" s="2">
        <f>SUMIFS($J$2:$J$3564,$A$2:$A$3564,"&gt;"&amp;E3166,$A$2:$A$3564,"&lt;="&amp;A3166)</f>
        <v>0</v>
      </c>
      <c r="L3166" s="2">
        <f t="shared" si="397"/>
        <v>0</v>
      </c>
      <c r="M3166" s="2">
        <f t="shared" si="398"/>
        <v>1</v>
      </c>
      <c r="N3166">
        <f t="shared" si="399"/>
        <v>-0.8818399297520273</v>
      </c>
    </row>
    <row r="3167" spans="1:14" x14ac:dyDescent="0.3">
      <c r="A3167" s="1">
        <v>43293</v>
      </c>
      <c r="B3167">
        <v>11.08</v>
      </c>
      <c r="D3167">
        <f t="shared" si="392"/>
        <v>4</v>
      </c>
      <c r="E3167" s="1">
        <f t="shared" si="393"/>
        <v>43286</v>
      </c>
      <c r="F3167" s="1">
        <f t="shared" si="394"/>
        <v>43285</v>
      </c>
      <c r="G3167" s="1">
        <f t="shared" si="395"/>
        <v>43284</v>
      </c>
      <c r="H3167" s="1">
        <f t="shared" si="396"/>
        <v>43283</v>
      </c>
      <c r="I3167" s="2">
        <f>IF(SUMIFS($B$2:$B$3564,$A$2:$A$3564,"="&amp;E3167)=0,IF(SUMIFS($B$2:$B$3564,$A$2:$A$3564,"="&amp;F3167)=0,IF(SUMIFS($B$2:$B$3564,$A$2:$A$3564,"="&amp;G3167)=0,SUMIFS($B$2:$B$3564,$A$2:$A$3564,"="&amp;H3167),SUMIFS($B$2:$B$3564,$A$2:$A$3564,"="&amp;G3167)),SUMIFS($B$2:$B$3564,$A$2:$A$3564,"="&amp;F3167)),SUMIFS($B$2:$B$3564,$A$2:$A$3564,"="&amp;E3167))</f>
        <v>11.48</v>
      </c>
      <c r="K3167" s="2">
        <f>SUMIFS($J$2:$J$3564,$A$2:$A$3564,"&gt;"&amp;E3167,$A$2:$A$3564,"&lt;="&amp;A3167)</f>
        <v>0</v>
      </c>
      <c r="L3167" s="2">
        <f t="shared" si="397"/>
        <v>0</v>
      </c>
      <c r="M3167" s="2">
        <f t="shared" si="398"/>
        <v>1</v>
      </c>
      <c r="N3167">
        <f t="shared" si="399"/>
        <v>-3.5464709572282658</v>
      </c>
    </row>
    <row r="3168" spans="1:14" x14ac:dyDescent="0.3">
      <c r="A3168" s="1">
        <v>43294</v>
      </c>
      <c r="B3168">
        <v>10.96</v>
      </c>
      <c r="D3168">
        <f t="shared" si="392"/>
        <v>5</v>
      </c>
      <c r="E3168" s="1">
        <f t="shared" si="393"/>
        <v>43287</v>
      </c>
      <c r="F3168" s="1">
        <f t="shared" si="394"/>
        <v>43286</v>
      </c>
      <c r="G3168" s="1">
        <f t="shared" si="395"/>
        <v>43285</v>
      </c>
      <c r="H3168" s="1">
        <f t="shared" si="396"/>
        <v>43284</v>
      </c>
      <c r="I3168" s="2">
        <f>IF(SUMIFS($B$2:$B$3564,$A$2:$A$3564,"="&amp;E3168)=0,IF(SUMIFS($B$2:$B$3564,$A$2:$A$3564,"="&amp;F3168)=0,IF(SUMIFS($B$2:$B$3564,$A$2:$A$3564,"="&amp;G3168)=0,SUMIFS($B$2:$B$3564,$A$2:$A$3564,"="&amp;H3168),SUMIFS($B$2:$B$3564,$A$2:$A$3564,"="&amp;G3168)),SUMIFS($B$2:$B$3564,$A$2:$A$3564,"="&amp;F3168)),SUMIFS($B$2:$B$3564,$A$2:$A$3564,"="&amp;E3168))</f>
        <v>11.51</v>
      </c>
      <c r="K3168" s="2">
        <f>SUMIFS($J$2:$J$3564,$A$2:$A$3564,"&gt;"&amp;E3168,$A$2:$A$3564,"&lt;="&amp;A3168)</f>
        <v>0</v>
      </c>
      <c r="L3168" s="2">
        <f t="shared" si="397"/>
        <v>0</v>
      </c>
      <c r="M3168" s="2">
        <f t="shared" si="398"/>
        <v>1</v>
      </c>
      <c r="N3168">
        <f t="shared" si="399"/>
        <v>-4.8963941213921744</v>
      </c>
    </row>
    <row r="3169" spans="1:14" x14ac:dyDescent="0.3">
      <c r="A3169" s="1">
        <v>43297</v>
      </c>
      <c r="B3169">
        <v>11.14</v>
      </c>
      <c r="D3169">
        <f t="shared" si="392"/>
        <v>1</v>
      </c>
      <c r="E3169" s="1">
        <f t="shared" si="393"/>
        <v>43290</v>
      </c>
      <c r="F3169" s="1">
        <f t="shared" si="394"/>
        <v>43289</v>
      </c>
      <c r="G3169" s="1">
        <f t="shared" si="395"/>
        <v>43288</v>
      </c>
      <c r="H3169" s="1">
        <f t="shared" si="396"/>
        <v>43287</v>
      </c>
      <c r="I3169" s="2">
        <f>IF(SUMIFS($B$2:$B$3564,$A$2:$A$3564,"="&amp;E3169)=0,IF(SUMIFS($B$2:$B$3564,$A$2:$A$3564,"="&amp;F3169)=0,IF(SUMIFS($B$2:$B$3564,$A$2:$A$3564,"="&amp;G3169)=0,SUMIFS($B$2:$B$3564,$A$2:$A$3564,"="&amp;H3169),SUMIFS($B$2:$B$3564,$A$2:$A$3564,"="&amp;G3169)),SUMIFS($B$2:$B$3564,$A$2:$A$3564,"="&amp;F3169)),SUMIFS($B$2:$B$3564,$A$2:$A$3564,"="&amp;E3169))</f>
        <v>11.4</v>
      </c>
      <c r="K3169" s="2">
        <f>SUMIFS($J$2:$J$3564,$A$2:$A$3564,"&gt;"&amp;E3169,$A$2:$A$3564,"&lt;="&amp;A3169)</f>
        <v>0</v>
      </c>
      <c r="L3169" s="2">
        <f t="shared" si="397"/>
        <v>0</v>
      </c>
      <c r="M3169" s="2">
        <f t="shared" si="398"/>
        <v>1</v>
      </c>
      <c r="N3169">
        <f t="shared" si="399"/>
        <v>-2.3071120901311772</v>
      </c>
    </row>
    <row r="3170" spans="1:14" x14ac:dyDescent="0.3">
      <c r="A3170" s="1">
        <v>43298</v>
      </c>
      <c r="B3170">
        <v>11.13</v>
      </c>
      <c r="D3170">
        <f t="shared" si="392"/>
        <v>2</v>
      </c>
      <c r="E3170" s="1">
        <f t="shared" si="393"/>
        <v>43291</v>
      </c>
      <c r="F3170" s="1">
        <f t="shared" si="394"/>
        <v>43290</v>
      </c>
      <c r="G3170" s="1">
        <f t="shared" si="395"/>
        <v>43289</v>
      </c>
      <c r="H3170" s="1">
        <f t="shared" si="396"/>
        <v>43288</v>
      </c>
      <c r="I3170" s="2">
        <f>IF(SUMIFS($B$2:$B$3564,$A$2:$A$3564,"="&amp;E3170)=0,IF(SUMIFS($B$2:$B$3564,$A$2:$A$3564,"="&amp;F3170)=0,IF(SUMIFS($B$2:$B$3564,$A$2:$A$3564,"="&amp;G3170)=0,SUMIFS($B$2:$B$3564,$A$2:$A$3564,"="&amp;H3170),SUMIFS($B$2:$B$3564,$A$2:$A$3564,"="&amp;G3170)),SUMIFS($B$2:$B$3564,$A$2:$A$3564,"="&amp;F3170)),SUMIFS($B$2:$B$3564,$A$2:$A$3564,"="&amp;E3170))</f>
        <v>11.41</v>
      </c>
      <c r="K3170" s="2">
        <f>SUMIFS($J$2:$J$3564,$A$2:$A$3564,"&gt;"&amp;E3170,$A$2:$A$3564,"&lt;="&amp;A3170)</f>
        <v>0</v>
      </c>
      <c r="L3170" s="2">
        <f t="shared" si="397"/>
        <v>0</v>
      </c>
      <c r="M3170" s="2">
        <f t="shared" si="398"/>
        <v>1</v>
      </c>
      <c r="N3170">
        <f t="shared" si="399"/>
        <v>-2.4845998586530778</v>
      </c>
    </row>
    <row r="3171" spans="1:14" x14ac:dyDescent="0.3">
      <c r="A3171" s="1">
        <v>43299</v>
      </c>
      <c r="B3171">
        <v>11.08</v>
      </c>
      <c r="D3171">
        <f t="shared" si="392"/>
        <v>3</v>
      </c>
      <c r="E3171" s="1">
        <f t="shared" si="393"/>
        <v>43292</v>
      </c>
      <c r="F3171" s="1">
        <f t="shared" si="394"/>
        <v>43291</v>
      </c>
      <c r="G3171" s="1">
        <f t="shared" si="395"/>
        <v>43290</v>
      </c>
      <c r="H3171" s="1">
        <f t="shared" si="396"/>
        <v>43289</v>
      </c>
      <c r="I3171" s="2">
        <f>IF(SUMIFS($B$2:$B$3564,$A$2:$A$3564,"="&amp;E3171)=0,IF(SUMIFS($B$2:$B$3564,$A$2:$A$3564,"="&amp;F3171)=0,IF(SUMIFS($B$2:$B$3564,$A$2:$A$3564,"="&amp;G3171)=0,SUMIFS($B$2:$B$3564,$A$2:$A$3564,"="&amp;H3171),SUMIFS($B$2:$B$3564,$A$2:$A$3564,"="&amp;G3171)),SUMIFS($B$2:$B$3564,$A$2:$A$3564,"="&amp;F3171)),SUMIFS($B$2:$B$3564,$A$2:$A$3564,"="&amp;E3171))</f>
        <v>11.29</v>
      </c>
      <c r="K3171" s="2">
        <f>SUMIFS($J$2:$J$3564,$A$2:$A$3564,"&gt;"&amp;E3171,$A$2:$A$3564,"&lt;="&amp;A3171)</f>
        <v>0</v>
      </c>
      <c r="L3171" s="2">
        <f t="shared" si="397"/>
        <v>0</v>
      </c>
      <c r="M3171" s="2">
        <f t="shared" si="398"/>
        <v>1</v>
      </c>
      <c r="N3171">
        <f t="shared" si="399"/>
        <v>-1.8775696842432872</v>
      </c>
    </row>
    <row r="3172" spans="1:14" x14ac:dyDescent="0.3">
      <c r="A3172" s="1">
        <v>43300</v>
      </c>
      <c r="B3172">
        <v>10.97</v>
      </c>
      <c r="D3172">
        <f t="shared" si="392"/>
        <v>4</v>
      </c>
      <c r="E3172" s="1">
        <f t="shared" si="393"/>
        <v>43293</v>
      </c>
      <c r="F3172" s="1">
        <f t="shared" si="394"/>
        <v>43292</v>
      </c>
      <c r="G3172" s="1">
        <f t="shared" si="395"/>
        <v>43291</v>
      </c>
      <c r="H3172" s="1">
        <f t="shared" si="396"/>
        <v>43290</v>
      </c>
      <c r="I3172" s="2">
        <f>IF(SUMIFS($B$2:$B$3564,$A$2:$A$3564,"="&amp;E3172)=0,IF(SUMIFS($B$2:$B$3564,$A$2:$A$3564,"="&amp;F3172)=0,IF(SUMIFS($B$2:$B$3564,$A$2:$A$3564,"="&amp;G3172)=0,SUMIFS($B$2:$B$3564,$A$2:$A$3564,"="&amp;H3172),SUMIFS($B$2:$B$3564,$A$2:$A$3564,"="&amp;G3172)),SUMIFS($B$2:$B$3564,$A$2:$A$3564,"="&amp;F3172)),SUMIFS($B$2:$B$3564,$A$2:$A$3564,"="&amp;E3172))</f>
        <v>11.08</v>
      </c>
      <c r="K3172" s="2">
        <f>SUMIFS($J$2:$J$3564,$A$2:$A$3564,"&gt;"&amp;E3172,$A$2:$A$3564,"&lt;="&amp;A3172)</f>
        <v>0</v>
      </c>
      <c r="L3172" s="2">
        <f t="shared" si="397"/>
        <v>0</v>
      </c>
      <c r="M3172" s="2">
        <f t="shared" si="398"/>
        <v>1</v>
      </c>
      <c r="N3172">
        <f t="shared" si="399"/>
        <v>-0.99774070319987918</v>
      </c>
    </row>
    <row r="3173" spans="1:14" x14ac:dyDescent="0.3">
      <c r="A3173" s="1">
        <v>43301</v>
      </c>
      <c r="B3173">
        <v>11.12</v>
      </c>
      <c r="D3173">
        <f t="shared" si="392"/>
        <v>5</v>
      </c>
      <c r="E3173" s="1">
        <f t="shared" si="393"/>
        <v>43294</v>
      </c>
      <c r="F3173" s="1">
        <f t="shared" si="394"/>
        <v>43293</v>
      </c>
      <c r="G3173" s="1">
        <f t="shared" si="395"/>
        <v>43292</v>
      </c>
      <c r="H3173" s="1">
        <f t="shared" si="396"/>
        <v>43291</v>
      </c>
      <c r="I3173" s="2">
        <f>IF(SUMIFS($B$2:$B$3564,$A$2:$A$3564,"="&amp;E3173)=0,IF(SUMIFS($B$2:$B$3564,$A$2:$A$3564,"="&amp;F3173)=0,IF(SUMIFS($B$2:$B$3564,$A$2:$A$3564,"="&amp;G3173)=0,SUMIFS($B$2:$B$3564,$A$2:$A$3564,"="&amp;H3173),SUMIFS($B$2:$B$3564,$A$2:$A$3564,"="&amp;G3173)),SUMIFS($B$2:$B$3564,$A$2:$A$3564,"="&amp;F3173)),SUMIFS($B$2:$B$3564,$A$2:$A$3564,"="&amp;E3173))</f>
        <v>10.96</v>
      </c>
      <c r="K3173" s="2">
        <f>SUMIFS($J$2:$J$3564,$A$2:$A$3564,"&gt;"&amp;E3173,$A$2:$A$3564,"&lt;="&amp;A3173)</f>
        <v>0</v>
      </c>
      <c r="L3173" s="2">
        <f t="shared" si="397"/>
        <v>0</v>
      </c>
      <c r="M3173" s="2">
        <f t="shared" si="398"/>
        <v>1</v>
      </c>
      <c r="N3173">
        <f t="shared" si="399"/>
        <v>1.4493007302566605</v>
      </c>
    </row>
    <row r="3174" spans="1:14" x14ac:dyDescent="0.3">
      <c r="A3174" s="1">
        <v>43304</v>
      </c>
      <c r="B3174">
        <v>11.08</v>
      </c>
      <c r="D3174">
        <f t="shared" si="392"/>
        <v>1</v>
      </c>
      <c r="E3174" s="1">
        <f t="shared" si="393"/>
        <v>43297</v>
      </c>
      <c r="F3174" s="1">
        <f t="shared" si="394"/>
        <v>43296</v>
      </c>
      <c r="G3174" s="1">
        <f t="shared" si="395"/>
        <v>43295</v>
      </c>
      <c r="H3174" s="1">
        <f t="shared" si="396"/>
        <v>43294</v>
      </c>
      <c r="I3174" s="2">
        <f>IF(SUMIFS($B$2:$B$3564,$A$2:$A$3564,"="&amp;E3174)=0,IF(SUMIFS($B$2:$B$3564,$A$2:$A$3564,"="&amp;F3174)=0,IF(SUMIFS($B$2:$B$3564,$A$2:$A$3564,"="&amp;G3174)=0,SUMIFS($B$2:$B$3564,$A$2:$A$3564,"="&amp;H3174),SUMIFS($B$2:$B$3564,$A$2:$A$3564,"="&amp;G3174)),SUMIFS($B$2:$B$3564,$A$2:$A$3564,"="&amp;F3174)),SUMIFS($B$2:$B$3564,$A$2:$A$3564,"="&amp;E3174))</f>
        <v>11.14</v>
      </c>
      <c r="K3174" s="2">
        <f>SUMIFS($J$2:$J$3564,$A$2:$A$3564,"&gt;"&amp;E3174,$A$2:$A$3564,"&lt;="&amp;A3174)</f>
        <v>0</v>
      </c>
      <c r="L3174" s="2">
        <f t="shared" si="397"/>
        <v>0</v>
      </c>
      <c r="M3174" s="2">
        <f t="shared" si="398"/>
        <v>1</v>
      </c>
      <c r="N3174">
        <f t="shared" si="399"/>
        <v>-0.54005531800002771</v>
      </c>
    </row>
    <row r="3175" spans="1:14" x14ac:dyDescent="0.3">
      <c r="A3175" s="1">
        <v>43305</v>
      </c>
      <c r="B3175">
        <v>11.19</v>
      </c>
      <c r="D3175">
        <f t="shared" si="392"/>
        <v>2</v>
      </c>
      <c r="E3175" s="1">
        <f t="shared" si="393"/>
        <v>43298</v>
      </c>
      <c r="F3175" s="1">
        <f t="shared" si="394"/>
        <v>43297</v>
      </c>
      <c r="G3175" s="1">
        <f t="shared" si="395"/>
        <v>43296</v>
      </c>
      <c r="H3175" s="1">
        <f t="shared" si="396"/>
        <v>43295</v>
      </c>
      <c r="I3175" s="2">
        <f>IF(SUMIFS($B$2:$B$3564,$A$2:$A$3564,"="&amp;E3175)=0,IF(SUMIFS($B$2:$B$3564,$A$2:$A$3564,"="&amp;F3175)=0,IF(SUMIFS($B$2:$B$3564,$A$2:$A$3564,"="&amp;G3175)=0,SUMIFS($B$2:$B$3564,$A$2:$A$3564,"="&amp;H3175),SUMIFS($B$2:$B$3564,$A$2:$A$3564,"="&amp;G3175)),SUMIFS($B$2:$B$3564,$A$2:$A$3564,"="&amp;F3175)),SUMIFS($B$2:$B$3564,$A$2:$A$3564,"="&amp;E3175))</f>
        <v>11.13</v>
      </c>
      <c r="K3175" s="2">
        <f>SUMIFS($J$2:$J$3564,$A$2:$A$3564,"&gt;"&amp;E3175,$A$2:$A$3564,"&lt;="&amp;A3175)</f>
        <v>0</v>
      </c>
      <c r="L3175" s="2">
        <f t="shared" si="397"/>
        <v>0</v>
      </c>
      <c r="M3175" s="2">
        <f t="shared" si="398"/>
        <v>1</v>
      </c>
      <c r="N3175">
        <f t="shared" si="399"/>
        <v>0.53763570363802748</v>
      </c>
    </row>
    <row r="3176" spans="1:14" x14ac:dyDescent="0.3">
      <c r="A3176" s="1">
        <v>43306</v>
      </c>
      <c r="B3176">
        <v>11.19</v>
      </c>
      <c r="D3176">
        <f t="shared" si="392"/>
        <v>3</v>
      </c>
      <c r="E3176" s="1">
        <f t="shared" si="393"/>
        <v>43299</v>
      </c>
      <c r="F3176" s="1">
        <f t="shared" si="394"/>
        <v>43298</v>
      </c>
      <c r="G3176" s="1">
        <f t="shared" si="395"/>
        <v>43297</v>
      </c>
      <c r="H3176" s="1">
        <f t="shared" si="396"/>
        <v>43296</v>
      </c>
      <c r="I3176" s="2">
        <f>IF(SUMIFS($B$2:$B$3564,$A$2:$A$3564,"="&amp;E3176)=0,IF(SUMIFS($B$2:$B$3564,$A$2:$A$3564,"="&amp;F3176)=0,IF(SUMIFS($B$2:$B$3564,$A$2:$A$3564,"="&amp;G3176)=0,SUMIFS($B$2:$B$3564,$A$2:$A$3564,"="&amp;H3176),SUMIFS($B$2:$B$3564,$A$2:$A$3564,"="&amp;G3176)),SUMIFS($B$2:$B$3564,$A$2:$A$3564,"="&amp;F3176)),SUMIFS($B$2:$B$3564,$A$2:$A$3564,"="&amp;E3176))</f>
        <v>11.08</v>
      </c>
      <c r="K3176" s="2">
        <f>SUMIFS($J$2:$J$3564,$A$2:$A$3564,"&gt;"&amp;E3176,$A$2:$A$3564,"&lt;="&amp;A3176)</f>
        <v>0</v>
      </c>
      <c r="L3176" s="2">
        <f t="shared" si="397"/>
        <v>0</v>
      </c>
      <c r="M3176" s="2">
        <f t="shared" si="398"/>
        <v>1</v>
      </c>
      <c r="N3176">
        <f t="shared" si="399"/>
        <v>0.98788410046960351</v>
      </c>
    </row>
    <row r="3177" spans="1:14" x14ac:dyDescent="0.3">
      <c r="A3177" s="1">
        <v>43307</v>
      </c>
      <c r="B3177">
        <v>11.03</v>
      </c>
      <c r="D3177">
        <f t="shared" si="392"/>
        <v>4</v>
      </c>
      <c r="E3177" s="1">
        <f t="shared" si="393"/>
        <v>43300</v>
      </c>
      <c r="F3177" s="1">
        <f t="shared" si="394"/>
        <v>43299</v>
      </c>
      <c r="G3177" s="1">
        <f t="shared" si="395"/>
        <v>43298</v>
      </c>
      <c r="H3177" s="1">
        <f t="shared" si="396"/>
        <v>43297</v>
      </c>
      <c r="I3177" s="2">
        <f>IF(SUMIFS($B$2:$B$3564,$A$2:$A$3564,"="&amp;E3177)=0,IF(SUMIFS($B$2:$B$3564,$A$2:$A$3564,"="&amp;F3177)=0,IF(SUMIFS($B$2:$B$3564,$A$2:$A$3564,"="&amp;G3177)=0,SUMIFS($B$2:$B$3564,$A$2:$A$3564,"="&amp;H3177),SUMIFS($B$2:$B$3564,$A$2:$A$3564,"="&amp;G3177)),SUMIFS($B$2:$B$3564,$A$2:$A$3564,"="&amp;F3177)),SUMIFS($B$2:$B$3564,$A$2:$A$3564,"="&amp;E3177))</f>
        <v>10.97</v>
      </c>
      <c r="K3177" s="2">
        <f>SUMIFS($J$2:$J$3564,$A$2:$A$3564,"&gt;"&amp;E3177,$A$2:$A$3564,"&lt;="&amp;A3177)</f>
        <v>0</v>
      </c>
      <c r="L3177" s="2">
        <f t="shared" si="397"/>
        <v>0</v>
      </c>
      <c r="M3177" s="2">
        <f t="shared" si="398"/>
        <v>1</v>
      </c>
      <c r="N3177">
        <f t="shared" si="399"/>
        <v>0.54545589782721382</v>
      </c>
    </row>
    <row r="3178" spans="1:14" x14ac:dyDescent="0.3">
      <c r="A3178" s="1">
        <v>43308</v>
      </c>
      <c r="B3178">
        <v>10.88</v>
      </c>
      <c r="D3178">
        <f t="shared" si="392"/>
        <v>5</v>
      </c>
      <c r="E3178" s="1">
        <f t="shared" si="393"/>
        <v>43301</v>
      </c>
      <c r="F3178" s="1">
        <f t="shared" si="394"/>
        <v>43300</v>
      </c>
      <c r="G3178" s="1">
        <f t="shared" si="395"/>
        <v>43299</v>
      </c>
      <c r="H3178" s="1">
        <f t="shared" si="396"/>
        <v>43298</v>
      </c>
      <c r="I3178" s="2">
        <f>IF(SUMIFS($B$2:$B$3564,$A$2:$A$3564,"="&amp;E3178)=0,IF(SUMIFS($B$2:$B$3564,$A$2:$A$3564,"="&amp;F3178)=0,IF(SUMIFS($B$2:$B$3564,$A$2:$A$3564,"="&amp;G3178)=0,SUMIFS($B$2:$B$3564,$A$2:$A$3564,"="&amp;H3178),SUMIFS($B$2:$B$3564,$A$2:$A$3564,"="&amp;G3178)),SUMIFS($B$2:$B$3564,$A$2:$A$3564,"="&amp;F3178)),SUMIFS($B$2:$B$3564,$A$2:$A$3564,"="&amp;E3178))</f>
        <v>11.12</v>
      </c>
      <c r="K3178" s="2">
        <f>SUMIFS($J$2:$J$3564,$A$2:$A$3564,"&gt;"&amp;E3178,$A$2:$A$3564,"&lt;="&amp;A3178)</f>
        <v>0</v>
      </c>
      <c r="L3178" s="2">
        <f t="shared" si="397"/>
        <v>0</v>
      </c>
      <c r="M3178" s="2">
        <f t="shared" si="398"/>
        <v>1</v>
      </c>
      <c r="N3178">
        <f t="shared" si="399"/>
        <v>-2.181904739463961</v>
      </c>
    </row>
    <row r="3179" spans="1:14" x14ac:dyDescent="0.3">
      <c r="A3179" s="1">
        <v>43311</v>
      </c>
      <c r="B3179">
        <v>10.82</v>
      </c>
      <c r="D3179">
        <f t="shared" si="392"/>
        <v>1</v>
      </c>
      <c r="E3179" s="1">
        <f t="shared" si="393"/>
        <v>43304</v>
      </c>
      <c r="F3179" s="1">
        <f t="shared" si="394"/>
        <v>43303</v>
      </c>
      <c r="G3179" s="1">
        <f t="shared" si="395"/>
        <v>43302</v>
      </c>
      <c r="H3179" s="1">
        <f t="shared" si="396"/>
        <v>43301</v>
      </c>
      <c r="I3179" s="2">
        <f>IF(SUMIFS($B$2:$B$3564,$A$2:$A$3564,"="&amp;E3179)=0,IF(SUMIFS($B$2:$B$3564,$A$2:$A$3564,"="&amp;F3179)=0,IF(SUMIFS($B$2:$B$3564,$A$2:$A$3564,"="&amp;G3179)=0,SUMIFS($B$2:$B$3564,$A$2:$A$3564,"="&amp;H3179),SUMIFS($B$2:$B$3564,$A$2:$A$3564,"="&amp;G3179)),SUMIFS($B$2:$B$3564,$A$2:$A$3564,"="&amp;F3179)),SUMIFS($B$2:$B$3564,$A$2:$A$3564,"="&amp;E3179))</f>
        <v>11.08</v>
      </c>
      <c r="K3179" s="2">
        <f>SUMIFS($J$2:$J$3564,$A$2:$A$3564,"&gt;"&amp;E3179,$A$2:$A$3564,"&lt;="&amp;A3179)</f>
        <v>0</v>
      </c>
      <c r="L3179" s="2">
        <f t="shared" si="397"/>
        <v>0</v>
      </c>
      <c r="M3179" s="2">
        <f t="shared" si="398"/>
        <v>1</v>
      </c>
      <c r="N3179">
        <f t="shared" si="399"/>
        <v>-2.3745407900802284</v>
      </c>
    </row>
    <row r="3180" spans="1:14" x14ac:dyDescent="0.3">
      <c r="A3180" s="1">
        <v>43312</v>
      </c>
      <c r="B3180">
        <v>10.55</v>
      </c>
      <c r="D3180">
        <f t="shared" si="392"/>
        <v>2</v>
      </c>
      <c r="E3180" s="1">
        <f t="shared" si="393"/>
        <v>43305</v>
      </c>
      <c r="F3180" s="1">
        <f t="shared" si="394"/>
        <v>43304</v>
      </c>
      <c r="G3180" s="1">
        <f t="shared" si="395"/>
        <v>43303</v>
      </c>
      <c r="H3180" s="1">
        <f t="shared" si="396"/>
        <v>43302</v>
      </c>
      <c r="I3180" s="2">
        <f>IF(SUMIFS($B$2:$B$3564,$A$2:$A$3564,"="&amp;E3180)=0,IF(SUMIFS($B$2:$B$3564,$A$2:$A$3564,"="&amp;F3180)=0,IF(SUMIFS($B$2:$B$3564,$A$2:$A$3564,"="&amp;G3180)=0,SUMIFS($B$2:$B$3564,$A$2:$A$3564,"="&amp;H3180),SUMIFS($B$2:$B$3564,$A$2:$A$3564,"="&amp;G3180)),SUMIFS($B$2:$B$3564,$A$2:$A$3564,"="&amp;F3180)),SUMIFS($B$2:$B$3564,$A$2:$A$3564,"="&amp;E3180))</f>
        <v>11.19</v>
      </c>
      <c r="K3180" s="2">
        <f>SUMIFS($J$2:$J$3564,$A$2:$A$3564,"&gt;"&amp;E3180,$A$2:$A$3564,"&lt;="&amp;A3180)</f>
        <v>0</v>
      </c>
      <c r="L3180" s="2">
        <f t="shared" si="397"/>
        <v>0</v>
      </c>
      <c r="M3180" s="2">
        <f t="shared" si="398"/>
        <v>1</v>
      </c>
      <c r="N3180">
        <f t="shared" si="399"/>
        <v>-5.8894662401758202</v>
      </c>
    </row>
    <row r="3181" spans="1:14" x14ac:dyDescent="0.3">
      <c r="A3181" s="1">
        <v>43313</v>
      </c>
      <c r="B3181">
        <v>10.48</v>
      </c>
      <c r="D3181">
        <f t="shared" si="392"/>
        <v>3</v>
      </c>
      <c r="E3181" s="1">
        <f t="shared" si="393"/>
        <v>43306</v>
      </c>
      <c r="F3181" s="1">
        <f t="shared" si="394"/>
        <v>43305</v>
      </c>
      <c r="G3181" s="1">
        <f t="shared" si="395"/>
        <v>43304</v>
      </c>
      <c r="H3181" s="1">
        <f t="shared" si="396"/>
        <v>43303</v>
      </c>
      <c r="I3181" s="2">
        <f>IF(SUMIFS($B$2:$B$3564,$A$2:$A$3564,"="&amp;E3181)=0,IF(SUMIFS($B$2:$B$3564,$A$2:$A$3564,"="&amp;F3181)=0,IF(SUMIFS($B$2:$B$3564,$A$2:$A$3564,"="&amp;G3181)=0,SUMIFS($B$2:$B$3564,$A$2:$A$3564,"="&amp;H3181),SUMIFS($B$2:$B$3564,$A$2:$A$3564,"="&amp;G3181)),SUMIFS($B$2:$B$3564,$A$2:$A$3564,"="&amp;F3181)),SUMIFS($B$2:$B$3564,$A$2:$A$3564,"="&amp;E3181))</f>
        <v>11.19</v>
      </c>
      <c r="K3181" s="2">
        <f>SUMIFS($J$2:$J$3564,$A$2:$A$3564,"&gt;"&amp;E3181,$A$2:$A$3564,"&lt;="&amp;A3181)</f>
        <v>0</v>
      </c>
      <c r="L3181" s="2">
        <f t="shared" si="397"/>
        <v>0</v>
      </c>
      <c r="M3181" s="2">
        <f t="shared" si="398"/>
        <v>1</v>
      </c>
      <c r="N3181">
        <f t="shared" si="399"/>
        <v>-6.5551843430937646</v>
      </c>
    </row>
    <row r="3182" spans="1:14" x14ac:dyDescent="0.3">
      <c r="A3182" s="1">
        <v>43314</v>
      </c>
      <c r="B3182">
        <v>10.59</v>
      </c>
      <c r="D3182">
        <f t="shared" si="392"/>
        <v>4</v>
      </c>
      <c r="E3182" s="1">
        <f t="shared" si="393"/>
        <v>43307</v>
      </c>
      <c r="F3182" s="1">
        <f t="shared" si="394"/>
        <v>43306</v>
      </c>
      <c r="G3182" s="1">
        <f t="shared" si="395"/>
        <v>43305</v>
      </c>
      <c r="H3182" s="1">
        <f t="shared" si="396"/>
        <v>43304</v>
      </c>
      <c r="I3182" s="2">
        <f>IF(SUMIFS($B$2:$B$3564,$A$2:$A$3564,"="&amp;E3182)=0,IF(SUMIFS($B$2:$B$3564,$A$2:$A$3564,"="&amp;F3182)=0,IF(SUMIFS($B$2:$B$3564,$A$2:$A$3564,"="&amp;G3182)=0,SUMIFS($B$2:$B$3564,$A$2:$A$3564,"="&amp;H3182),SUMIFS($B$2:$B$3564,$A$2:$A$3564,"="&amp;G3182)),SUMIFS($B$2:$B$3564,$A$2:$A$3564,"="&amp;F3182)),SUMIFS($B$2:$B$3564,$A$2:$A$3564,"="&amp;E3182))</f>
        <v>11.03</v>
      </c>
      <c r="K3182" s="2">
        <f>SUMIFS($J$2:$J$3564,$A$2:$A$3564,"&gt;"&amp;E3182,$A$2:$A$3564,"&lt;="&amp;A3182)</f>
        <v>0</v>
      </c>
      <c r="L3182" s="2">
        <f t="shared" si="397"/>
        <v>0</v>
      </c>
      <c r="M3182" s="2">
        <f t="shared" si="398"/>
        <v>1</v>
      </c>
      <c r="N3182">
        <f t="shared" si="399"/>
        <v>-4.0708673652095966</v>
      </c>
    </row>
    <row r="3183" spans="1:14" x14ac:dyDescent="0.3">
      <c r="A3183" s="1">
        <v>43315</v>
      </c>
      <c r="B3183">
        <v>10.85</v>
      </c>
      <c r="D3183">
        <f t="shared" si="392"/>
        <v>5</v>
      </c>
      <c r="E3183" s="1">
        <f t="shared" si="393"/>
        <v>43308</v>
      </c>
      <c r="F3183" s="1">
        <f t="shared" si="394"/>
        <v>43307</v>
      </c>
      <c r="G3183" s="1">
        <f t="shared" si="395"/>
        <v>43306</v>
      </c>
      <c r="H3183" s="1">
        <f t="shared" si="396"/>
        <v>43305</v>
      </c>
      <c r="I3183" s="2">
        <f>IF(SUMIFS($B$2:$B$3564,$A$2:$A$3564,"="&amp;E3183)=0,IF(SUMIFS($B$2:$B$3564,$A$2:$A$3564,"="&amp;F3183)=0,IF(SUMIFS($B$2:$B$3564,$A$2:$A$3564,"="&amp;G3183)=0,SUMIFS($B$2:$B$3564,$A$2:$A$3564,"="&amp;H3183),SUMIFS($B$2:$B$3564,$A$2:$A$3564,"="&amp;G3183)),SUMIFS($B$2:$B$3564,$A$2:$A$3564,"="&amp;F3183)),SUMIFS($B$2:$B$3564,$A$2:$A$3564,"="&amp;E3183))</f>
        <v>10.88</v>
      </c>
      <c r="K3183" s="2">
        <f>SUMIFS($J$2:$J$3564,$A$2:$A$3564,"&gt;"&amp;E3183,$A$2:$A$3564,"&lt;="&amp;A3183)</f>
        <v>0</v>
      </c>
      <c r="L3183" s="2">
        <f t="shared" si="397"/>
        <v>0</v>
      </c>
      <c r="M3183" s="2">
        <f t="shared" si="398"/>
        <v>1</v>
      </c>
      <c r="N3183">
        <f t="shared" si="399"/>
        <v>-0.27611614413281682</v>
      </c>
    </row>
    <row r="3184" spans="1:14" x14ac:dyDescent="0.3">
      <c r="A3184" s="1">
        <v>43318</v>
      </c>
      <c r="B3184">
        <v>10.98</v>
      </c>
      <c r="D3184">
        <f t="shared" si="392"/>
        <v>1</v>
      </c>
      <c r="E3184" s="1">
        <f t="shared" si="393"/>
        <v>43311</v>
      </c>
      <c r="F3184" s="1">
        <f t="shared" si="394"/>
        <v>43310</v>
      </c>
      <c r="G3184" s="1">
        <f t="shared" si="395"/>
        <v>43309</v>
      </c>
      <c r="H3184" s="1">
        <f t="shared" si="396"/>
        <v>43308</v>
      </c>
      <c r="I3184" s="2">
        <f>IF(SUMIFS($B$2:$B$3564,$A$2:$A$3564,"="&amp;E3184)=0,IF(SUMIFS($B$2:$B$3564,$A$2:$A$3564,"="&amp;F3184)=0,IF(SUMIFS($B$2:$B$3564,$A$2:$A$3564,"="&amp;G3184)=0,SUMIFS($B$2:$B$3564,$A$2:$A$3564,"="&amp;H3184),SUMIFS($B$2:$B$3564,$A$2:$A$3564,"="&amp;G3184)),SUMIFS($B$2:$B$3564,$A$2:$A$3564,"="&amp;F3184)),SUMIFS($B$2:$B$3564,$A$2:$A$3564,"="&amp;E3184))</f>
        <v>10.82</v>
      </c>
      <c r="K3184" s="2">
        <f>SUMIFS($J$2:$J$3564,$A$2:$A$3564,"&gt;"&amp;E3184,$A$2:$A$3564,"&lt;="&amp;A3184)</f>
        <v>0</v>
      </c>
      <c r="L3184" s="2">
        <f t="shared" si="397"/>
        <v>0</v>
      </c>
      <c r="M3184" s="2">
        <f t="shared" si="398"/>
        <v>1</v>
      </c>
      <c r="N3184">
        <f t="shared" si="399"/>
        <v>1.4679162663049075</v>
      </c>
    </row>
    <row r="3185" spans="1:14" x14ac:dyDescent="0.3">
      <c r="A3185" s="1">
        <v>43319</v>
      </c>
      <c r="B3185">
        <v>10.88</v>
      </c>
      <c r="D3185">
        <f t="shared" si="392"/>
        <v>2</v>
      </c>
      <c r="E3185" s="1">
        <f t="shared" si="393"/>
        <v>43312</v>
      </c>
      <c r="F3185" s="1">
        <f t="shared" si="394"/>
        <v>43311</v>
      </c>
      <c r="G3185" s="1">
        <f t="shared" si="395"/>
        <v>43310</v>
      </c>
      <c r="H3185" s="1">
        <f t="shared" si="396"/>
        <v>43309</v>
      </c>
      <c r="I3185" s="2">
        <f>IF(SUMIFS($B$2:$B$3564,$A$2:$A$3564,"="&amp;E3185)=0,IF(SUMIFS($B$2:$B$3564,$A$2:$A$3564,"="&amp;F3185)=0,IF(SUMIFS($B$2:$B$3564,$A$2:$A$3564,"="&amp;G3185)=0,SUMIFS($B$2:$B$3564,$A$2:$A$3564,"="&amp;H3185),SUMIFS($B$2:$B$3564,$A$2:$A$3564,"="&amp;G3185)),SUMIFS($B$2:$B$3564,$A$2:$A$3564,"="&amp;F3185)),SUMIFS($B$2:$B$3564,$A$2:$A$3564,"="&amp;E3185))</f>
        <v>10.55</v>
      </c>
      <c r="K3185" s="2">
        <f>SUMIFS($J$2:$J$3564,$A$2:$A$3564,"&gt;"&amp;E3185,$A$2:$A$3564,"&lt;="&amp;A3185)</f>
        <v>0</v>
      </c>
      <c r="L3185" s="2">
        <f t="shared" si="397"/>
        <v>0</v>
      </c>
      <c r="M3185" s="2">
        <f t="shared" si="398"/>
        <v>1</v>
      </c>
      <c r="N3185">
        <f t="shared" si="399"/>
        <v>3.0800381505721055</v>
      </c>
    </row>
    <row r="3186" spans="1:14" x14ac:dyDescent="0.3">
      <c r="A3186" s="1">
        <v>43320</v>
      </c>
      <c r="B3186">
        <v>10.81</v>
      </c>
      <c r="D3186">
        <f t="shared" si="392"/>
        <v>3</v>
      </c>
      <c r="E3186" s="1">
        <f t="shared" si="393"/>
        <v>43313</v>
      </c>
      <c r="F3186" s="1">
        <f t="shared" si="394"/>
        <v>43312</v>
      </c>
      <c r="G3186" s="1">
        <f t="shared" si="395"/>
        <v>43311</v>
      </c>
      <c r="H3186" s="1">
        <f t="shared" si="396"/>
        <v>43310</v>
      </c>
      <c r="I3186" s="2">
        <f>IF(SUMIFS($B$2:$B$3564,$A$2:$A$3564,"="&amp;E3186)=0,IF(SUMIFS($B$2:$B$3564,$A$2:$A$3564,"="&amp;F3186)=0,IF(SUMIFS($B$2:$B$3564,$A$2:$A$3564,"="&amp;G3186)=0,SUMIFS($B$2:$B$3564,$A$2:$A$3564,"="&amp;H3186),SUMIFS($B$2:$B$3564,$A$2:$A$3564,"="&amp;G3186)),SUMIFS($B$2:$B$3564,$A$2:$A$3564,"="&amp;F3186)),SUMIFS($B$2:$B$3564,$A$2:$A$3564,"="&amp;E3186))</f>
        <v>10.48</v>
      </c>
      <c r="K3186" s="2">
        <f>SUMIFS($J$2:$J$3564,$A$2:$A$3564,"&gt;"&amp;E3186,$A$2:$A$3564,"&lt;="&amp;A3186)</f>
        <v>0</v>
      </c>
      <c r="L3186" s="2">
        <f t="shared" si="397"/>
        <v>0</v>
      </c>
      <c r="M3186" s="2">
        <f t="shared" si="398"/>
        <v>1</v>
      </c>
      <c r="N3186">
        <f t="shared" si="399"/>
        <v>3.100295275822079</v>
      </c>
    </row>
    <row r="3187" spans="1:14" x14ac:dyDescent="0.3">
      <c r="A3187" s="1">
        <v>43321</v>
      </c>
      <c r="B3187">
        <v>10.84</v>
      </c>
      <c r="D3187">
        <f t="shared" si="392"/>
        <v>4</v>
      </c>
      <c r="E3187" s="1">
        <f t="shared" si="393"/>
        <v>43314</v>
      </c>
      <c r="F3187" s="1">
        <f t="shared" si="394"/>
        <v>43313</v>
      </c>
      <c r="G3187" s="1">
        <f t="shared" si="395"/>
        <v>43312</v>
      </c>
      <c r="H3187" s="1">
        <f t="shared" si="396"/>
        <v>43311</v>
      </c>
      <c r="I3187" s="2">
        <f>IF(SUMIFS($B$2:$B$3564,$A$2:$A$3564,"="&amp;E3187)=0,IF(SUMIFS($B$2:$B$3564,$A$2:$A$3564,"="&amp;F3187)=0,IF(SUMIFS($B$2:$B$3564,$A$2:$A$3564,"="&amp;G3187)=0,SUMIFS($B$2:$B$3564,$A$2:$A$3564,"="&amp;H3187),SUMIFS($B$2:$B$3564,$A$2:$A$3564,"="&amp;G3187)),SUMIFS($B$2:$B$3564,$A$2:$A$3564,"="&amp;F3187)),SUMIFS($B$2:$B$3564,$A$2:$A$3564,"="&amp;E3187))</f>
        <v>10.59</v>
      </c>
      <c r="K3187" s="2">
        <f>SUMIFS($J$2:$J$3564,$A$2:$A$3564,"&gt;"&amp;E3187,$A$2:$A$3564,"&lt;="&amp;A3187)</f>
        <v>0</v>
      </c>
      <c r="L3187" s="2">
        <f t="shared" si="397"/>
        <v>0</v>
      </c>
      <c r="M3187" s="2">
        <f t="shared" si="398"/>
        <v>1</v>
      </c>
      <c r="N3187">
        <f t="shared" si="399"/>
        <v>2.3332836398184997</v>
      </c>
    </row>
    <row r="3188" spans="1:14" x14ac:dyDescent="0.3">
      <c r="A3188" s="1">
        <v>43322</v>
      </c>
      <c r="B3188">
        <v>10.54</v>
      </c>
      <c r="D3188">
        <f t="shared" si="392"/>
        <v>5</v>
      </c>
      <c r="E3188" s="1">
        <f t="shared" si="393"/>
        <v>43315</v>
      </c>
      <c r="F3188" s="1">
        <f t="shared" si="394"/>
        <v>43314</v>
      </c>
      <c r="G3188" s="1">
        <f t="shared" si="395"/>
        <v>43313</v>
      </c>
      <c r="H3188" s="1">
        <f t="shared" si="396"/>
        <v>43312</v>
      </c>
      <c r="I3188" s="2">
        <f>IF(SUMIFS($B$2:$B$3564,$A$2:$A$3564,"="&amp;E3188)=0,IF(SUMIFS($B$2:$B$3564,$A$2:$A$3564,"="&amp;F3188)=0,IF(SUMIFS($B$2:$B$3564,$A$2:$A$3564,"="&amp;G3188)=0,SUMIFS($B$2:$B$3564,$A$2:$A$3564,"="&amp;H3188),SUMIFS($B$2:$B$3564,$A$2:$A$3564,"="&amp;G3188)),SUMIFS($B$2:$B$3564,$A$2:$A$3564,"="&amp;F3188)),SUMIFS($B$2:$B$3564,$A$2:$A$3564,"="&amp;E3188))</f>
        <v>10.85</v>
      </c>
      <c r="K3188" s="2">
        <f>SUMIFS($J$2:$J$3564,$A$2:$A$3564,"&gt;"&amp;E3188,$A$2:$A$3564,"&lt;="&amp;A3188)</f>
        <v>0</v>
      </c>
      <c r="L3188" s="2">
        <f t="shared" si="397"/>
        <v>0</v>
      </c>
      <c r="M3188" s="2">
        <f t="shared" si="398"/>
        <v>1</v>
      </c>
      <c r="N3188">
        <f t="shared" si="399"/>
        <v>-2.8987536873252298</v>
      </c>
    </row>
    <row r="3189" spans="1:14" x14ac:dyDescent="0.3">
      <c r="A3189" s="1">
        <v>43325</v>
      </c>
      <c r="B3189">
        <v>10.3</v>
      </c>
      <c r="D3189">
        <f t="shared" si="392"/>
        <v>1</v>
      </c>
      <c r="E3189" s="1">
        <f t="shared" si="393"/>
        <v>43318</v>
      </c>
      <c r="F3189" s="1">
        <f t="shared" si="394"/>
        <v>43317</v>
      </c>
      <c r="G3189" s="1">
        <f t="shared" si="395"/>
        <v>43316</v>
      </c>
      <c r="H3189" s="1">
        <f t="shared" si="396"/>
        <v>43315</v>
      </c>
      <c r="I3189" s="2">
        <f>IF(SUMIFS($B$2:$B$3564,$A$2:$A$3564,"="&amp;E3189)=0,IF(SUMIFS($B$2:$B$3564,$A$2:$A$3564,"="&amp;F3189)=0,IF(SUMIFS($B$2:$B$3564,$A$2:$A$3564,"="&amp;G3189)=0,SUMIFS($B$2:$B$3564,$A$2:$A$3564,"="&amp;H3189),SUMIFS($B$2:$B$3564,$A$2:$A$3564,"="&amp;G3189)),SUMIFS($B$2:$B$3564,$A$2:$A$3564,"="&amp;F3189)),SUMIFS($B$2:$B$3564,$A$2:$A$3564,"="&amp;E3189))</f>
        <v>10.98</v>
      </c>
      <c r="K3189" s="2">
        <f>SUMIFS($J$2:$J$3564,$A$2:$A$3564,"&gt;"&amp;E3189,$A$2:$A$3564,"&lt;="&amp;A3189)</f>
        <v>0</v>
      </c>
      <c r="L3189" s="2">
        <f t="shared" si="397"/>
        <v>0</v>
      </c>
      <c r="M3189" s="2">
        <f t="shared" si="398"/>
        <v>1</v>
      </c>
      <c r="N3189">
        <f t="shared" si="399"/>
        <v>-6.3931540845794483</v>
      </c>
    </row>
    <row r="3190" spans="1:14" x14ac:dyDescent="0.3">
      <c r="A3190" s="1">
        <v>43326</v>
      </c>
      <c r="B3190">
        <v>10.34</v>
      </c>
      <c r="D3190">
        <f t="shared" si="392"/>
        <v>2</v>
      </c>
      <c r="E3190" s="1">
        <f t="shared" si="393"/>
        <v>43319</v>
      </c>
      <c r="F3190" s="1">
        <f t="shared" si="394"/>
        <v>43318</v>
      </c>
      <c r="G3190" s="1">
        <f t="shared" si="395"/>
        <v>43317</v>
      </c>
      <c r="H3190" s="1">
        <f t="shared" si="396"/>
        <v>43316</v>
      </c>
      <c r="I3190" s="2">
        <f>IF(SUMIFS($B$2:$B$3564,$A$2:$A$3564,"="&amp;E3190)=0,IF(SUMIFS($B$2:$B$3564,$A$2:$A$3564,"="&amp;F3190)=0,IF(SUMIFS($B$2:$B$3564,$A$2:$A$3564,"="&amp;G3190)=0,SUMIFS($B$2:$B$3564,$A$2:$A$3564,"="&amp;H3190),SUMIFS($B$2:$B$3564,$A$2:$A$3564,"="&amp;G3190)),SUMIFS($B$2:$B$3564,$A$2:$A$3564,"="&amp;F3190)),SUMIFS($B$2:$B$3564,$A$2:$A$3564,"="&amp;E3190))</f>
        <v>10.88</v>
      </c>
      <c r="K3190" s="2">
        <f>SUMIFS($J$2:$J$3564,$A$2:$A$3564,"&gt;"&amp;E3190,$A$2:$A$3564,"&lt;="&amp;A3190)</f>
        <v>0</v>
      </c>
      <c r="L3190" s="2">
        <f t="shared" si="397"/>
        <v>0</v>
      </c>
      <c r="M3190" s="2">
        <f t="shared" si="398"/>
        <v>1</v>
      </c>
      <c r="N3190">
        <f t="shared" si="399"/>
        <v>-5.0906372347513544</v>
      </c>
    </row>
    <row r="3191" spans="1:14" x14ac:dyDescent="0.3">
      <c r="A3191" s="1">
        <v>43327</v>
      </c>
      <c r="B3191">
        <v>10.23</v>
      </c>
      <c r="D3191">
        <f t="shared" si="392"/>
        <v>3</v>
      </c>
      <c r="E3191" s="1">
        <f t="shared" si="393"/>
        <v>43320</v>
      </c>
      <c r="F3191" s="1">
        <f t="shared" si="394"/>
        <v>43319</v>
      </c>
      <c r="G3191" s="1">
        <f t="shared" si="395"/>
        <v>43318</v>
      </c>
      <c r="H3191" s="1">
        <f t="shared" si="396"/>
        <v>43317</v>
      </c>
      <c r="I3191" s="2">
        <f>IF(SUMIFS($B$2:$B$3564,$A$2:$A$3564,"="&amp;E3191)=0,IF(SUMIFS($B$2:$B$3564,$A$2:$A$3564,"="&amp;F3191)=0,IF(SUMIFS($B$2:$B$3564,$A$2:$A$3564,"="&amp;G3191)=0,SUMIFS($B$2:$B$3564,$A$2:$A$3564,"="&amp;H3191),SUMIFS($B$2:$B$3564,$A$2:$A$3564,"="&amp;G3191)),SUMIFS($B$2:$B$3564,$A$2:$A$3564,"="&amp;F3191)),SUMIFS($B$2:$B$3564,$A$2:$A$3564,"="&amp;E3191))</f>
        <v>10.81</v>
      </c>
      <c r="K3191" s="2">
        <f>SUMIFS($J$2:$J$3564,$A$2:$A$3564,"&gt;"&amp;E3191,$A$2:$A$3564,"&lt;="&amp;A3191)</f>
        <v>0</v>
      </c>
      <c r="L3191" s="2">
        <f t="shared" si="397"/>
        <v>0</v>
      </c>
      <c r="M3191" s="2">
        <f t="shared" si="398"/>
        <v>1</v>
      </c>
      <c r="N3191">
        <f t="shared" si="399"/>
        <v>-5.5147051687581774</v>
      </c>
    </row>
    <row r="3192" spans="1:14" x14ac:dyDescent="0.3">
      <c r="A3192" s="1">
        <v>43328</v>
      </c>
      <c r="B3192">
        <v>10.3</v>
      </c>
      <c r="D3192">
        <f t="shared" si="392"/>
        <v>4</v>
      </c>
      <c r="E3192" s="1">
        <f t="shared" si="393"/>
        <v>43321</v>
      </c>
      <c r="F3192" s="1">
        <f t="shared" si="394"/>
        <v>43320</v>
      </c>
      <c r="G3192" s="1">
        <f t="shared" si="395"/>
        <v>43319</v>
      </c>
      <c r="H3192" s="1">
        <f t="shared" si="396"/>
        <v>43318</v>
      </c>
      <c r="I3192" s="2">
        <f>IF(SUMIFS($B$2:$B$3564,$A$2:$A$3564,"="&amp;E3192)=0,IF(SUMIFS($B$2:$B$3564,$A$2:$A$3564,"="&amp;F3192)=0,IF(SUMIFS($B$2:$B$3564,$A$2:$A$3564,"="&amp;G3192)=0,SUMIFS($B$2:$B$3564,$A$2:$A$3564,"="&amp;H3192),SUMIFS($B$2:$B$3564,$A$2:$A$3564,"="&amp;G3192)),SUMIFS($B$2:$B$3564,$A$2:$A$3564,"="&amp;F3192)),SUMIFS($B$2:$B$3564,$A$2:$A$3564,"="&amp;E3192))</f>
        <v>10.84</v>
      </c>
      <c r="K3192" s="2">
        <f>SUMIFS($J$2:$J$3564,$A$2:$A$3564,"&gt;"&amp;E3192,$A$2:$A$3564,"&lt;="&amp;A3192)</f>
        <v>0</v>
      </c>
      <c r="L3192" s="2">
        <f t="shared" si="397"/>
        <v>0</v>
      </c>
      <c r="M3192" s="2">
        <f t="shared" si="398"/>
        <v>1</v>
      </c>
      <c r="N3192">
        <f t="shared" si="399"/>
        <v>-5.1099100775909934</v>
      </c>
    </row>
    <row r="3193" spans="1:14" x14ac:dyDescent="0.3">
      <c r="A3193" s="1">
        <v>43329</v>
      </c>
      <c r="B3193">
        <v>10.18</v>
      </c>
      <c r="D3193">
        <f t="shared" si="392"/>
        <v>5</v>
      </c>
      <c r="E3193" s="1">
        <f t="shared" si="393"/>
        <v>43322</v>
      </c>
      <c r="F3193" s="1">
        <f t="shared" si="394"/>
        <v>43321</v>
      </c>
      <c r="G3193" s="1">
        <f t="shared" si="395"/>
        <v>43320</v>
      </c>
      <c r="H3193" s="1">
        <f t="shared" si="396"/>
        <v>43319</v>
      </c>
      <c r="I3193" s="2">
        <f>IF(SUMIFS($B$2:$B$3564,$A$2:$A$3564,"="&amp;E3193)=0,IF(SUMIFS($B$2:$B$3564,$A$2:$A$3564,"="&amp;F3193)=0,IF(SUMIFS($B$2:$B$3564,$A$2:$A$3564,"="&amp;G3193)=0,SUMIFS($B$2:$B$3564,$A$2:$A$3564,"="&amp;H3193),SUMIFS($B$2:$B$3564,$A$2:$A$3564,"="&amp;G3193)),SUMIFS($B$2:$B$3564,$A$2:$A$3564,"="&amp;F3193)),SUMIFS($B$2:$B$3564,$A$2:$A$3564,"="&amp;E3193))</f>
        <v>10.54</v>
      </c>
      <c r="K3193" s="2">
        <f>SUMIFS($J$2:$J$3564,$A$2:$A$3564,"&gt;"&amp;E3193,$A$2:$A$3564,"&lt;="&amp;A3193)</f>
        <v>0</v>
      </c>
      <c r="L3193" s="2">
        <f t="shared" si="397"/>
        <v>0</v>
      </c>
      <c r="M3193" s="2">
        <f t="shared" si="398"/>
        <v>1</v>
      </c>
      <c r="N3193">
        <f t="shared" si="399"/>
        <v>-3.4752531990839488</v>
      </c>
    </row>
    <row r="3194" spans="1:14" x14ac:dyDescent="0.3">
      <c r="A3194" s="1">
        <v>43332</v>
      </c>
      <c r="B3194">
        <v>10.09</v>
      </c>
      <c r="D3194">
        <f t="shared" si="392"/>
        <v>1</v>
      </c>
      <c r="E3194" s="1">
        <f t="shared" si="393"/>
        <v>43325</v>
      </c>
      <c r="F3194" s="1">
        <f t="shared" si="394"/>
        <v>43324</v>
      </c>
      <c r="G3194" s="1">
        <f t="shared" si="395"/>
        <v>43323</v>
      </c>
      <c r="H3194" s="1">
        <f t="shared" si="396"/>
        <v>43322</v>
      </c>
      <c r="I3194" s="2">
        <f>IF(SUMIFS($B$2:$B$3564,$A$2:$A$3564,"="&amp;E3194)=0,IF(SUMIFS($B$2:$B$3564,$A$2:$A$3564,"="&amp;F3194)=0,IF(SUMIFS($B$2:$B$3564,$A$2:$A$3564,"="&amp;G3194)=0,SUMIFS($B$2:$B$3564,$A$2:$A$3564,"="&amp;H3194),SUMIFS($B$2:$B$3564,$A$2:$A$3564,"="&amp;G3194)),SUMIFS($B$2:$B$3564,$A$2:$A$3564,"="&amp;F3194)),SUMIFS($B$2:$B$3564,$A$2:$A$3564,"="&amp;E3194))</f>
        <v>10.3</v>
      </c>
      <c r="K3194" s="2">
        <f>SUMIFS($J$2:$J$3564,$A$2:$A$3564,"&gt;"&amp;E3194,$A$2:$A$3564,"&lt;="&amp;A3194)</f>
        <v>0</v>
      </c>
      <c r="L3194" s="2">
        <f t="shared" si="397"/>
        <v>0</v>
      </c>
      <c r="M3194" s="2">
        <f t="shared" si="398"/>
        <v>1</v>
      </c>
      <c r="N3194">
        <f t="shared" si="399"/>
        <v>-2.0599060870072532</v>
      </c>
    </row>
    <row r="3195" spans="1:14" x14ac:dyDescent="0.3">
      <c r="A3195" s="1">
        <v>43333</v>
      </c>
      <c r="B3195">
        <v>10.17</v>
      </c>
      <c r="D3195">
        <f t="shared" si="392"/>
        <v>2</v>
      </c>
      <c r="E3195" s="1">
        <f t="shared" si="393"/>
        <v>43326</v>
      </c>
      <c r="F3195" s="1">
        <f t="shared" si="394"/>
        <v>43325</v>
      </c>
      <c r="G3195" s="1">
        <f t="shared" si="395"/>
        <v>43324</v>
      </c>
      <c r="H3195" s="1">
        <f t="shared" si="396"/>
        <v>43323</v>
      </c>
      <c r="I3195" s="2">
        <f>IF(SUMIFS($B$2:$B$3564,$A$2:$A$3564,"="&amp;E3195)=0,IF(SUMIFS($B$2:$B$3564,$A$2:$A$3564,"="&amp;F3195)=0,IF(SUMIFS($B$2:$B$3564,$A$2:$A$3564,"="&amp;G3195)=0,SUMIFS($B$2:$B$3564,$A$2:$A$3564,"="&amp;H3195),SUMIFS($B$2:$B$3564,$A$2:$A$3564,"="&amp;G3195)),SUMIFS($B$2:$B$3564,$A$2:$A$3564,"="&amp;F3195)),SUMIFS($B$2:$B$3564,$A$2:$A$3564,"="&amp;E3195))</f>
        <v>10.34</v>
      </c>
      <c r="K3195" s="2">
        <f>SUMIFS($J$2:$J$3564,$A$2:$A$3564,"&gt;"&amp;E3195,$A$2:$A$3564,"&lt;="&amp;A3195)</f>
        <v>0</v>
      </c>
      <c r="L3195" s="2">
        <f t="shared" si="397"/>
        <v>0</v>
      </c>
      <c r="M3195" s="2">
        <f t="shared" si="398"/>
        <v>1</v>
      </c>
      <c r="N3195">
        <f t="shared" si="399"/>
        <v>-1.6577659019814468</v>
      </c>
    </row>
    <row r="3196" spans="1:14" x14ac:dyDescent="0.3">
      <c r="A3196" s="1">
        <v>43334</v>
      </c>
      <c r="B3196">
        <v>10.18</v>
      </c>
      <c r="D3196">
        <f t="shared" si="392"/>
        <v>3</v>
      </c>
      <c r="E3196" s="1">
        <f t="shared" si="393"/>
        <v>43327</v>
      </c>
      <c r="F3196" s="1">
        <f t="shared" si="394"/>
        <v>43326</v>
      </c>
      <c r="G3196" s="1">
        <f t="shared" si="395"/>
        <v>43325</v>
      </c>
      <c r="H3196" s="1">
        <f t="shared" si="396"/>
        <v>43324</v>
      </c>
      <c r="I3196" s="2">
        <f>IF(SUMIFS($B$2:$B$3564,$A$2:$A$3564,"="&amp;E3196)=0,IF(SUMIFS($B$2:$B$3564,$A$2:$A$3564,"="&amp;F3196)=0,IF(SUMIFS($B$2:$B$3564,$A$2:$A$3564,"="&amp;G3196)=0,SUMIFS($B$2:$B$3564,$A$2:$A$3564,"="&amp;H3196),SUMIFS($B$2:$B$3564,$A$2:$A$3564,"="&amp;G3196)),SUMIFS($B$2:$B$3564,$A$2:$A$3564,"="&amp;F3196)),SUMIFS($B$2:$B$3564,$A$2:$A$3564,"="&amp;E3196))</f>
        <v>10.23</v>
      </c>
      <c r="K3196" s="2">
        <f>SUMIFS($J$2:$J$3564,$A$2:$A$3564,"&gt;"&amp;E3196,$A$2:$A$3564,"&lt;="&amp;A3196)</f>
        <v>0</v>
      </c>
      <c r="L3196" s="2">
        <f t="shared" si="397"/>
        <v>0</v>
      </c>
      <c r="M3196" s="2">
        <f t="shared" si="398"/>
        <v>1</v>
      </c>
      <c r="N3196">
        <f t="shared" si="399"/>
        <v>-0.48995688411585359</v>
      </c>
    </row>
    <row r="3197" spans="1:14" x14ac:dyDescent="0.3">
      <c r="A3197" s="1">
        <v>43335</v>
      </c>
      <c r="B3197">
        <v>10.119999999999999</v>
      </c>
      <c r="D3197">
        <f t="shared" si="392"/>
        <v>4</v>
      </c>
      <c r="E3197" s="1">
        <f t="shared" si="393"/>
        <v>43328</v>
      </c>
      <c r="F3197" s="1">
        <f t="shared" si="394"/>
        <v>43327</v>
      </c>
      <c r="G3197" s="1">
        <f t="shared" si="395"/>
        <v>43326</v>
      </c>
      <c r="H3197" s="1">
        <f t="shared" si="396"/>
        <v>43325</v>
      </c>
      <c r="I3197" s="2">
        <f>IF(SUMIFS($B$2:$B$3564,$A$2:$A$3564,"="&amp;E3197)=0,IF(SUMIFS($B$2:$B$3564,$A$2:$A$3564,"="&amp;F3197)=0,IF(SUMIFS($B$2:$B$3564,$A$2:$A$3564,"="&amp;G3197)=0,SUMIFS($B$2:$B$3564,$A$2:$A$3564,"="&amp;H3197),SUMIFS($B$2:$B$3564,$A$2:$A$3564,"="&amp;G3197)),SUMIFS($B$2:$B$3564,$A$2:$A$3564,"="&amp;F3197)),SUMIFS($B$2:$B$3564,$A$2:$A$3564,"="&amp;E3197))</f>
        <v>10.3</v>
      </c>
      <c r="K3197" s="2">
        <f>SUMIFS($J$2:$J$3564,$A$2:$A$3564,"&gt;"&amp;E3197,$A$2:$A$3564,"&lt;="&amp;A3197)</f>
        <v>0</v>
      </c>
      <c r="L3197" s="2">
        <f t="shared" si="397"/>
        <v>0</v>
      </c>
      <c r="M3197" s="2">
        <f t="shared" si="398"/>
        <v>1</v>
      </c>
      <c r="N3197">
        <f t="shared" si="399"/>
        <v>-1.7630231376270729</v>
      </c>
    </row>
    <row r="3198" spans="1:14" x14ac:dyDescent="0.3">
      <c r="A3198" s="1">
        <v>43336</v>
      </c>
      <c r="B3198">
        <v>10.23</v>
      </c>
      <c r="D3198">
        <f t="shared" si="392"/>
        <v>5</v>
      </c>
      <c r="E3198" s="1">
        <f t="shared" si="393"/>
        <v>43329</v>
      </c>
      <c r="F3198" s="1">
        <f t="shared" si="394"/>
        <v>43328</v>
      </c>
      <c r="G3198" s="1">
        <f t="shared" si="395"/>
        <v>43327</v>
      </c>
      <c r="H3198" s="1">
        <f t="shared" si="396"/>
        <v>43326</v>
      </c>
      <c r="I3198" s="2">
        <f>IF(SUMIFS($B$2:$B$3564,$A$2:$A$3564,"="&amp;E3198)=0,IF(SUMIFS($B$2:$B$3564,$A$2:$A$3564,"="&amp;F3198)=0,IF(SUMIFS($B$2:$B$3564,$A$2:$A$3564,"="&amp;G3198)=0,SUMIFS($B$2:$B$3564,$A$2:$A$3564,"="&amp;H3198),SUMIFS($B$2:$B$3564,$A$2:$A$3564,"="&amp;G3198)),SUMIFS($B$2:$B$3564,$A$2:$A$3564,"="&amp;F3198)),SUMIFS($B$2:$B$3564,$A$2:$A$3564,"="&amp;E3198))</f>
        <v>10.18</v>
      </c>
      <c r="K3198" s="2">
        <f>SUMIFS($J$2:$J$3564,$A$2:$A$3564,"&gt;"&amp;E3198,$A$2:$A$3564,"&lt;="&amp;A3198)</f>
        <v>0</v>
      </c>
      <c r="L3198" s="2">
        <f t="shared" si="397"/>
        <v>0</v>
      </c>
      <c r="M3198" s="2">
        <f t="shared" si="398"/>
        <v>1</v>
      </c>
      <c r="N3198">
        <f t="shared" si="399"/>
        <v>0.48995688411584798</v>
      </c>
    </row>
    <row r="3199" spans="1:14" x14ac:dyDescent="0.3">
      <c r="A3199" s="1">
        <v>43339</v>
      </c>
      <c r="B3199">
        <v>10.51</v>
      </c>
      <c r="D3199">
        <f t="shared" si="392"/>
        <v>1</v>
      </c>
      <c r="E3199" s="1">
        <f t="shared" si="393"/>
        <v>43332</v>
      </c>
      <c r="F3199" s="1">
        <f t="shared" si="394"/>
        <v>43331</v>
      </c>
      <c r="G3199" s="1">
        <f t="shared" si="395"/>
        <v>43330</v>
      </c>
      <c r="H3199" s="1">
        <f t="shared" si="396"/>
        <v>43329</v>
      </c>
      <c r="I3199" s="2">
        <f>IF(SUMIFS($B$2:$B$3564,$A$2:$A$3564,"="&amp;E3199)=0,IF(SUMIFS($B$2:$B$3564,$A$2:$A$3564,"="&amp;F3199)=0,IF(SUMIFS($B$2:$B$3564,$A$2:$A$3564,"="&amp;G3199)=0,SUMIFS($B$2:$B$3564,$A$2:$A$3564,"="&amp;H3199),SUMIFS($B$2:$B$3564,$A$2:$A$3564,"="&amp;G3199)),SUMIFS($B$2:$B$3564,$A$2:$A$3564,"="&amp;F3199)),SUMIFS($B$2:$B$3564,$A$2:$A$3564,"="&amp;E3199))</f>
        <v>10.09</v>
      </c>
      <c r="K3199" s="2">
        <f>SUMIFS($J$2:$J$3564,$A$2:$A$3564,"&gt;"&amp;E3199,$A$2:$A$3564,"&lt;="&amp;A3199)</f>
        <v>0</v>
      </c>
      <c r="L3199" s="2">
        <f t="shared" si="397"/>
        <v>0</v>
      </c>
      <c r="M3199" s="2">
        <f t="shared" si="398"/>
        <v>1</v>
      </c>
      <c r="N3199">
        <f t="shared" si="399"/>
        <v>4.0782350523342155</v>
      </c>
    </row>
    <row r="3200" spans="1:14" x14ac:dyDescent="0.3">
      <c r="A3200" s="1">
        <v>43340</v>
      </c>
      <c r="B3200">
        <v>10.31</v>
      </c>
      <c r="D3200">
        <f t="shared" si="392"/>
        <v>2</v>
      </c>
      <c r="E3200" s="1">
        <f t="shared" si="393"/>
        <v>43333</v>
      </c>
      <c r="F3200" s="1">
        <f t="shared" si="394"/>
        <v>43332</v>
      </c>
      <c r="G3200" s="1">
        <f t="shared" si="395"/>
        <v>43331</v>
      </c>
      <c r="H3200" s="1">
        <f t="shared" si="396"/>
        <v>43330</v>
      </c>
      <c r="I3200" s="2">
        <f>IF(SUMIFS($B$2:$B$3564,$A$2:$A$3564,"="&amp;E3200)=0,IF(SUMIFS($B$2:$B$3564,$A$2:$A$3564,"="&amp;F3200)=0,IF(SUMIFS($B$2:$B$3564,$A$2:$A$3564,"="&amp;G3200)=0,SUMIFS($B$2:$B$3564,$A$2:$A$3564,"="&amp;H3200),SUMIFS($B$2:$B$3564,$A$2:$A$3564,"="&amp;G3200)),SUMIFS($B$2:$B$3564,$A$2:$A$3564,"="&amp;F3200)),SUMIFS($B$2:$B$3564,$A$2:$A$3564,"="&amp;E3200))</f>
        <v>10.17</v>
      </c>
      <c r="K3200" s="2">
        <f>SUMIFS($J$2:$J$3564,$A$2:$A$3564,"&gt;"&amp;E3200,$A$2:$A$3564,"&lt;="&amp;A3200)</f>
        <v>0</v>
      </c>
      <c r="L3200" s="2">
        <f t="shared" si="397"/>
        <v>0</v>
      </c>
      <c r="M3200" s="2">
        <f t="shared" si="398"/>
        <v>1</v>
      </c>
      <c r="N3200">
        <f t="shared" si="399"/>
        <v>1.3672087968400093</v>
      </c>
    </row>
    <row r="3201" spans="1:14" x14ac:dyDescent="0.3">
      <c r="A3201" s="1">
        <v>43341</v>
      </c>
      <c r="B3201">
        <v>10.37</v>
      </c>
      <c r="D3201">
        <f t="shared" si="392"/>
        <v>3</v>
      </c>
      <c r="E3201" s="1">
        <f t="shared" si="393"/>
        <v>43334</v>
      </c>
      <c r="F3201" s="1">
        <f t="shared" si="394"/>
        <v>43333</v>
      </c>
      <c r="G3201" s="1">
        <f t="shared" si="395"/>
        <v>43332</v>
      </c>
      <c r="H3201" s="1">
        <f t="shared" si="396"/>
        <v>43331</v>
      </c>
      <c r="I3201" s="2">
        <f>IF(SUMIFS($B$2:$B$3564,$A$2:$A$3564,"="&amp;E3201)=0,IF(SUMIFS($B$2:$B$3564,$A$2:$A$3564,"="&amp;F3201)=0,IF(SUMIFS($B$2:$B$3564,$A$2:$A$3564,"="&amp;G3201)=0,SUMIFS($B$2:$B$3564,$A$2:$A$3564,"="&amp;H3201),SUMIFS($B$2:$B$3564,$A$2:$A$3564,"="&amp;G3201)),SUMIFS($B$2:$B$3564,$A$2:$A$3564,"="&amp;F3201)),SUMIFS($B$2:$B$3564,$A$2:$A$3564,"="&amp;E3201))</f>
        <v>10.18</v>
      </c>
      <c r="K3201" s="2">
        <f>SUMIFS($J$2:$J$3564,$A$2:$A$3564,"&gt;"&amp;E3201,$A$2:$A$3564,"&lt;="&amp;A3201)</f>
        <v>0</v>
      </c>
      <c r="L3201" s="2">
        <f t="shared" si="397"/>
        <v>0</v>
      </c>
      <c r="M3201" s="2">
        <f t="shared" si="398"/>
        <v>1</v>
      </c>
      <c r="N3201">
        <f t="shared" si="399"/>
        <v>1.8492011119059162</v>
      </c>
    </row>
    <row r="3202" spans="1:14" x14ac:dyDescent="0.3">
      <c r="A3202" s="1">
        <v>43342</v>
      </c>
      <c r="B3202">
        <v>10.57</v>
      </c>
      <c r="D3202">
        <f t="shared" si="392"/>
        <v>4</v>
      </c>
      <c r="E3202" s="1">
        <f t="shared" si="393"/>
        <v>43335</v>
      </c>
      <c r="F3202" s="1">
        <f t="shared" si="394"/>
        <v>43334</v>
      </c>
      <c r="G3202" s="1">
        <f t="shared" si="395"/>
        <v>43333</v>
      </c>
      <c r="H3202" s="1">
        <f t="shared" si="396"/>
        <v>43332</v>
      </c>
      <c r="I3202" s="2">
        <f>IF(SUMIFS($B$2:$B$3564,$A$2:$A$3564,"="&amp;E3202)=0,IF(SUMIFS($B$2:$B$3564,$A$2:$A$3564,"="&amp;F3202)=0,IF(SUMIFS($B$2:$B$3564,$A$2:$A$3564,"="&amp;G3202)=0,SUMIFS($B$2:$B$3564,$A$2:$A$3564,"="&amp;H3202),SUMIFS($B$2:$B$3564,$A$2:$A$3564,"="&amp;G3202)),SUMIFS($B$2:$B$3564,$A$2:$A$3564,"="&amp;F3202)),SUMIFS($B$2:$B$3564,$A$2:$A$3564,"="&amp;E3202))</f>
        <v>10.119999999999999</v>
      </c>
      <c r="K3202" s="2">
        <f>SUMIFS($J$2:$J$3564,$A$2:$A$3564,"&gt;"&amp;E3202,$A$2:$A$3564,"&lt;="&amp;A3202)</f>
        <v>0</v>
      </c>
      <c r="L3202" s="2">
        <f t="shared" si="397"/>
        <v>0</v>
      </c>
      <c r="M3202" s="2">
        <f t="shared" si="398"/>
        <v>1</v>
      </c>
      <c r="N3202">
        <f t="shared" si="399"/>
        <v>4.3506136022826851</v>
      </c>
    </row>
    <row r="3203" spans="1:14" x14ac:dyDescent="0.3">
      <c r="A3203" s="1">
        <v>43343</v>
      </c>
      <c r="B3203">
        <v>10.6</v>
      </c>
      <c r="D3203">
        <f t="shared" ref="D3203:D3266" si="400">WEEKDAY(A3203,2)</f>
        <v>5</v>
      </c>
      <c r="E3203" s="1">
        <f t="shared" si="393"/>
        <v>43336</v>
      </c>
      <c r="F3203" s="1">
        <f t="shared" si="394"/>
        <v>43335</v>
      </c>
      <c r="G3203" s="1">
        <f t="shared" si="395"/>
        <v>43334</v>
      </c>
      <c r="H3203" s="1">
        <f t="shared" si="396"/>
        <v>43333</v>
      </c>
      <c r="I3203" s="2">
        <f>IF(SUMIFS($B$2:$B$3564,$A$2:$A$3564,"="&amp;E3203)=0,IF(SUMIFS($B$2:$B$3564,$A$2:$A$3564,"="&amp;F3203)=0,IF(SUMIFS($B$2:$B$3564,$A$2:$A$3564,"="&amp;G3203)=0,SUMIFS($B$2:$B$3564,$A$2:$A$3564,"="&amp;H3203),SUMIFS($B$2:$B$3564,$A$2:$A$3564,"="&amp;G3203)),SUMIFS($B$2:$B$3564,$A$2:$A$3564,"="&amp;F3203)),SUMIFS($B$2:$B$3564,$A$2:$A$3564,"="&amp;E3203))</f>
        <v>10.23</v>
      </c>
      <c r="K3203" s="2">
        <f>SUMIFS($J$2:$J$3564,$A$2:$A$3564,"&gt;"&amp;E3203,$A$2:$A$3564,"&lt;="&amp;A3203)</f>
        <v>0</v>
      </c>
      <c r="L3203" s="2">
        <f t="shared" si="397"/>
        <v>0</v>
      </c>
      <c r="M3203" s="2">
        <f t="shared" si="398"/>
        <v>1</v>
      </c>
      <c r="N3203">
        <f t="shared" si="399"/>
        <v>3.5529421154486318</v>
      </c>
    </row>
    <row r="3204" spans="1:14" x14ac:dyDescent="0.3">
      <c r="A3204" s="1">
        <v>43347</v>
      </c>
      <c r="B3204">
        <v>10.64</v>
      </c>
      <c r="D3204">
        <f t="shared" si="400"/>
        <v>2</v>
      </c>
      <c r="E3204" s="1">
        <f t="shared" si="393"/>
        <v>43340</v>
      </c>
      <c r="F3204" s="1">
        <f t="shared" si="394"/>
        <v>43339</v>
      </c>
      <c r="G3204" s="1">
        <f t="shared" si="395"/>
        <v>43338</v>
      </c>
      <c r="H3204" s="1">
        <f t="shared" si="396"/>
        <v>43337</v>
      </c>
      <c r="I3204" s="2">
        <f>IF(SUMIFS($B$2:$B$3564,$A$2:$A$3564,"="&amp;E3204)=0,IF(SUMIFS($B$2:$B$3564,$A$2:$A$3564,"="&amp;F3204)=0,IF(SUMIFS($B$2:$B$3564,$A$2:$A$3564,"="&amp;G3204)=0,SUMIFS($B$2:$B$3564,$A$2:$A$3564,"="&amp;H3204),SUMIFS($B$2:$B$3564,$A$2:$A$3564,"="&amp;G3204)),SUMIFS($B$2:$B$3564,$A$2:$A$3564,"="&amp;F3204)),SUMIFS($B$2:$B$3564,$A$2:$A$3564,"="&amp;E3204))</f>
        <v>10.31</v>
      </c>
      <c r="K3204" s="2">
        <f>SUMIFS($J$2:$J$3564,$A$2:$A$3564,"&gt;"&amp;E3204,$A$2:$A$3564,"&lt;="&amp;A3204)</f>
        <v>0</v>
      </c>
      <c r="L3204" s="2">
        <f t="shared" si="397"/>
        <v>0</v>
      </c>
      <c r="M3204" s="2">
        <f t="shared" si="398"/>
        <v>1</v>
      </c>
      <c r="N3204">
        <f t="shared" si="399"/>
        <v>3.1506185884629732</v>
      </c>
    </row>
    <row r="3205" spans="1:14" x14ac:dyDescent="0.3">
      <c r="A3205" s="1">
        <v>43348</v>
      </c>
      <c r="B3205">
        <v>10.89</v>
      </c>
      <c r="D3205">
        <f t="shared" si="400"/>
        <v>3</v>
      </c>
      <c r="E3205" s="1">
        <f t="shared" si="393"/>
        <v>43341</v>
      </c>
      <c r="F3205" s="1">
        <f t="shared" si="394"/>
        <v>43340</v>
      </c>
      <c r="G3205" s="1">
        <f t="shared" si="395"/>
        <v>43339</v>
      </c>
      <c r="H3205" s="1">
        <f t="shared" si="396"/>
        <v>43338</v>
      </c>
      <c r="I3205" s="2">
        <f>IF(SUMIFS($B$2:$B$3564,$A$2:$A$3564,"="&amp;E3205)=0,IF(SUMIFS($B$2:$B$3564,$A$2:$A$3564,"="&amp;F3205)=0,IF(SUMIFS($B$2:$B$3564,$A$2:$A$3564,"="&amp;G3205)=0,SUMIFS($B$2:$B$3564,$A$2:$A$3564,"="&amp;H3205),SUMIFS($B$2:$B$3564,$A$2:$A$3564,"="&amp;G3205)),SUMIFS($B$2:$B$3564,$A$2:$A$3564,"="&amp;F3205)),SUMIFS($B$2:$B$3564,$A$2:$A$3564,"="&amp;E3205))</f>
        <v>10.37</v>
      </c>
      <c r="K3205" s="2">
        <f>SUMIFS($J$2:$J$3564,$A$2:$A$3564,"&gt;"&amp;E3205,$A$2:$A$3564,"&lt;="&amp;A3205)</f>
        <v>0</v>
      </c>
      <c r="L3205" s="2">
        <f t="shared" si="397"/>
        <v>0</v>
      </c>
      <c r="M3205" s="2">
        <f t="shared" si="398"/>
        <v>1</v>
      </c>
      <c r="N3205">
        <f t="shared" si="399"/>
        <v>4.8927914703433233</v>
      </c>
    </row>
    <row r="3206" spans="1:14" x14ac:dyDescent="0.3">
      <c r="A3206" s="1">
        <v>43349</v>
      </c>
      <c r="B3206">
        <v>10.8</v>
      </c>
      <c r="D3206">
        <f t="shared" si="400"/>
        <v>4</v>
      </c>
      <c r="E3206" s="1">
        <f t="shared" si="393"/>
        <v>43342</v>
      </c>
      <c r="F3206" s="1">
        <f t="shared" si="394"/>
        <v>43341</v>
      </c>
      <c r="G3206" s="1">
        <f t="shared" si="395"/>
        <v>43340</v>
      </c>
      <c r="H3206" s="1">
        <f t="shared" si="396"/>
        <v>43339</v>
      </c>
      <c r="I3206" s="2">
        <f>IF(SUMIFS($B$2:$B$3564,$A$2:$A$3564,"="&amp;E3206)=0,IF(SUMIFS($B$2:$B$3564,$A$2:$A$3564,"="&amp;F3206)=0,IF(SUMIFS($B$2:$B$3564,$A$2:$A$3564,"="&amp;G3206)=0,SUMIFS($B$2:$B$3564,$A$2:$A$3564,"="&amp;H3206),SUMIFS($B$2:$B$3564,$A$2:$A$3564,"="&amp;G3206)),SUMIFS($B$2:$B$3564,$A$2:$A$3564,"="&amp;F3206)),SUMIFS($B$2:$B$3564,$A$2:$A$3564,"="&amp;E3206))</f>
        <v>10.57</v>
      </c>
      <c r="K3206" s="2">
        <f>SUMIFS($J$2:$J$3564,$A$2:$A$3564,"&gt;"&amp;E3206,$A$2:$A$3564,"&lt;="&amp;A3206)</f>
        <v>0</v>
      </c>
      <c r="L3206" s="2">
        <f t="shared" si="397"/>
        <v>0</v>
      </c>
      <c r="M3206" s="2">
        <f t="shared" si="398"/>
        <v>1</v>
      </c>
      <c r="N3206">
        <f t="shared" si="399"/>
        <v>2.152633424802779</v>
      </c>
    </row>
    <row r="3207" spans="1:14" x14ac:dyDescent="0.3">
      <c r="A3207" s="1">
        <v>43350</v>
      </c>
      <c r="B3207">
        <v>11.01</v>
      </c>
      <c r="C3207">
        <v>11.78</v>
      </c>
      <c r="D3207">
        <f t="shared" si="400"/>
        <v>5</v>
      </c>
      <c r="E3207" s="1">
        <f t="shared" si="393"/>
        <v>43343</v>
      </c>
      <c r="F3207" s="1">
        <f t="shared" si="394"/>
        <v>43342</v>
      </c>
      <c r="G3207" s="1">
        <f t="shared" si="395"/>
        <v>43341</v>
      </c>
      <c r="H3207" s="1">
        <f t="shared" si="396"/>
        <v>43340</v>
      </c>
      <c r="I3207" s="2">
        <f>IF(SUMIFS($B$2:$B$3564,$A$2:$A$3564,"="&amp;E3207)=0,IF(SUMIFS($B$2:$B$3564,$A$2:$A$3564,"="&amp;F3207)=0,IF(SUMIFS($B$2:$B$3564,$A$2:$A$3564,"="&amp;G3207)=0,SUMIFS($B$2:$B$3564,$A$2:$A$3564,"="&amp;H3207),SUMIFS($B$2:$B$3564,$A$2:$A$3564,"="&amp;G3207)),SUMIFS($B$2:$B$3564,$A$2:$A$3564,"="&amp;F3207)),SUMIFS($B$2:$B$3564,$A$2:$A$3564,"="&amp;E3207))</f>
        <v>10.6</v>
      </c>
      <c r="K3207" s="2">
        <f>SUMIFS($J$2:$J$3564,$A$2:$A$3564,"&gt;"&amp;E3207,$A$2:$A$3564,"&lt;="&amp;A3207)</f>
        <v>0</v>
      </c>
      <c r="L3207" s="2">
        <f t="shared" si="397"/>
        <v>0</v>
      </c>
      <c r="M3207" s="2">
        <f t="shared" si="398"/>
        <v>1</v>
      </c>
      <c r="N3207">
        <f t="shared" si="399"/>
        <v>3.7949949616567182</v>
      </c>
    </row>
    <row r="3208" spans="1:14" x14ac:dyDescent="0.3">
      <c r="A3208" s="1">
        <v>43353</v>
      </c>
      <c r="B3208">
        <v>12.03</v>
      </c>
      <c r="D3208">
        <f t="shared" si="400"/>
        <v>1</v>
      </c>
      <c r="E3208" s="1">
        <f t="shared" ref="E3208:E3271" si="401">A3208-7</f>
        <v>43346</v>
      </c>
      <c r="F3208" s="1">
        <f t="shared" si="394"/>
        <v>43345</v>
      </c>
      <c r="G3208" s="1">
        <f t="shared" si="395"/>
        <v>43344</v>
      </c>
      <c r="H3208" s="1">
        <f t="shared" si="396"/>
        <v>43343</v>
      </c>
      <c r="I3208" s="2">
        <f>IF(SUMIFS($B$2:$B$3564,$A$2:$A$3564,"="&amp;E3208)=0,IF(SUMIFS($B$2:$B$3564,$A$2:$A$3564,"="&amp;F3208)=0,IF(SUMIFS($B$2:$B$3564,$A$2:$A$3564,"="&amp;G3208)=0,SUMIFS($B$2:$B$3564,$A$2:$A$3564,"="&amp;H3208),SUMIFS($B$2:$B$3564,$A$2:$A$3564,"="&amp;G3208)),SUMIFS($B$2:$B$3564,$A$2:$A$3564,"="&amp;F3208)),SUMIFS($B$2:$B$3564,$A$2:$A$3564,"="&amp;E3208))</f>
        <v>10.6</v>
      </c>
      <c r="J3208">
        <v>11.78</v>
      </c>
      <c r="K3208" s="2">
        <f>SUMIFS($J$2:$J$3564,$A$2:$A$3564,"&gt;"&amp;E3208,$A$2:$A$3564,"&lt;="&amp;A3208)</f>
        <v>11.78</v>
      </c>
      <c r="L3208" s="2">
        <f t="shared" si="397"/>
        <v>11.01</v>
      </c>
      <c r="M3208" s="2">
        <f t="shared" si="398"/>
        <v>0.93463497453310695</v>
      </c>
      <c r="N3208">
        <f t="shared" si="399"/>
        <v>5.895030137971399</v>
      </c>
    </row>
    <row r="3209" spans="1:14" x14ac:dyDescent="0.3">
      <c r="A3209" s="1">
        <v>43354</v>
      </c>
      <c r="B3209">
        <v>12</v>
      </c>
      <c r="D3209">
        <f t="shared" si="400"/>
        <v>2</v>
      </c>
      <c r="E3209" s="1">
        <f t="shared" si="401"/>
        <v>43347</v>
      </c>
      <c r="F3209" s="1">
        <f t="shared" ref="F3209:F3272" si="402">E3209-1</f>
        <v>43346</v>
      </c>
      <c r="G3209" s="1">
        <f t="shared" ref="G3209:G3272" si="403">E3209-2</f>
        <v>43345</v>
      </c>
      <c r="H3209" s="1">
        <f t="shared" ref="H3209:H3272" si="404">E3209-3</f>
        <v>43344</v>
      </c>
      <c r="I3209" s="2">
        <f>IF(SUMIFS($B$2:$B$3564,$A$2:$A$3564,"="&amp;E3209)=0,IF(SUMIFS($B$2:$B$3564,$A$2:$A$3564,"="&amp;F3209)=0,IF(SUMIFS($B$2:$B$3564,$A$2:$A$3564,"="&amp;G3209)=0,SUMIFS($B$2:$B$3564,$A$2:$A$3564,"="&amp;H3209),SUMIFS($B$2:$B$3564,$A$2:$A$3564,"="&amp;G3209)),SUMIFS($B$2:$B$3564,$A$2:$A$3564,"="&amp;F3209)),SUMIFS($B$2:$B$3564,$A$2:$A$3564,"="&amp;E3209))</f>
        <v>10.64</v>
      </c>
      <c r="K3209" s="2">
        <f>SUMIFS($J$2:$J$3564,$A$2:$A$3564,"&gt;"&amp;E3209,$A$2:$A$3564,"&lt;="&amp;A3209)</f>
        <v>11.78</v>
      </c>
      <c r="L3209" s="2">
        <f t="shared" si="397"/>
        <v>11.01</v>
      </c>
      <c r="M3209" s="2">
        <f t="shared" si="398"/>
        <v>0.93463497453310695</v>
      </c>
      <c r="N3209">
        <f t="shared" si="399"/>
        <v>5.268693838564988</v>
      </c>
    </row>
    <row r="3210" spans="1:14" x14ac:dyDescent="0.3">
      <c r="A3210" s="1">
        <v>43355</v>
      </c>
      <c r="B3210">
        <v>12.33</v>
      </c>
      <c r="D3210">
        <f t="shared" si="400"/>
        <v>3</v>
      </c>
      <c r="E3210" s="1">
        <f t="shared" si="401"/>
        <v>43348</v>
      </c>
      <c r="F3210" s="1">
        <f t="shared" si="402"/>
        <v>43347</v>
      </c>
      <c r="G3210" s="1">
        <f t="shared" si="403"/>
        <v>43346</v>
      </c>
      <c r="H3210" s="1">
        <f t="shared" si="404"/>
        <v>43345</v>
      </c>
      <c r="I3210" s="2">
        <f>IF(SUMIFS($B$2:$B$3564,$A$2:$A$3564,"="&amp;E3210)=0,IF(SUMIFS($B$2:$B$3564,$A$2:$A$3564,"="&amp;F3210)=0,IF(SUMIFS($B$2:$B$3564,$A$2:$A$3564,"="&amp;G3210)=0,SUMIFS($B$2:$B$3564,$A$2:$A$3564,"="&amp;H3210),SUMIFS($B$2:$B$3564,$A$2:$A$3564,"="&amp;G3210)),SUMIFS($B$2:$B$3564,$A$2:$A$3564,"="&amp;F3210)),SUMIFS($B$2:$B$3564,$A$2:$A$3564,"="&amp;E3210))</f>
        <v>10.89</v>
      </c>
      <c r="K3210" s="2">
        <f>SUMIFS($J$2:$J$3564,$A$2:$A$3564,"&gt;"&amp;E3210,$A$2:$A$3564,"&lt;="&amp;A3210)</f>
        <v>11.78</v>
      </c>
      <c r="L3210" s="2">
        <f t="shared" ref="L3210:L3273" si="405">IF(K3210&lt;&gt;0,LOOKUP(K3210,C3204:C3210,B3204:B3210),0)</f>
        <v>11.01</v>
      </c>
      <c r="M3210" s="2">
        <f t="shared" ref="M3210:M3273" si="406">IF(K3210&lt;&gt;0,L3210/K3210,1)</f>
        <v>0.93463497453310695</v>
      </c>
      <c r="N3210">
        <f t="shared" ref="N3210:N3273" si="407">LN(B3210*M3210/I3210)*100</f>
        <v>5.6591152742531685</v>
      </c>
    </row>
    <row r="3211" spans="1:14" x14ac:dyDescent="0.3">
      <c r="A3211" s="1">
        <v>43356</v>
      </c>
      <c r="B3211">
        <v>12.45</v>
      </c>
      <c r="D3211">
        <f t="shared" si="400"/>
        <v>4</v>
      </c>
      <c r="E3211" s="1">
        <f t="shared" si="401"/>
        <v>43349</v>
      </c>
      <c r="F3211" s="1">
        <f t="shared" si="402"/>
        <v>43348</v>
      </c>
      <c r="G3211" s="1">
        <f t="shared" si="403"/>
        <v>43347</v>
      </c>
      <c r="H3211" s="1">
        <f t="shared" si="404"/>
        <v>43346</v>
      </c>
      <c r="I3211" s="2">
        <f>IF(SUMIFS($B$2:$B$3564,$A$2:$A$3564,"="&amp;E3211)=0,IF(SUMIFS($B$2:$B$3564,$A$2:$A$3564,"="&amp;F3211)=0,IF(SUMIFS($B$2:$B$3564,$A$2:$A$3564,"="&amp;G3211)=0,SUMIFS($B$2:$B$3564,$A$2:$A$3564,"="&amp;H3211),SUMIFS($B$2:$B$3564,$A$2:$A$3564,"="&amp;G3211)),SUMIFS($B$2:$B$3564,$A$2:$A$3564,"="&amp;F3211)),SUMIFS($B$2:$B$3564,$A$2:$A$3564,"="&amp;E3211))</f>
        <v>10.8</v>
      </c>
      <c r="K3211" s="2">
        <f>SUMIFS($J$2:$J$3564,$A$2:$A$3564,"&gt;"&amp;E3211,$A$2:$A$3564,"&lt;="&amp;A3211)</f>
        <v>11.78</v>
      </c>
      <c r="L3211" s="2">
        <f t="shared" si="405"/>
        <v>11.01</v>
      </c>
      <c r="M3211" s="2">
        <f t="shared" si="406"/>
        <v>0.93463497453310695</v>
      </c>
      <c r="N3211">
        <f t="shared" si="407"/>
        <v>7.4575261291690582</v>
      </c>
    </row>
    <row r="3212" spans="1:14" x14ac:dyDescent="0.3">
      <c r="A3212" s="1">
        <v>43357</v>
      </c>
      <c r="B3212">
        <v>12.02</v>
      </c>
      <c r="D3212">
        <f t="shared" si="400"/>
        <v>5</v>
      </c>
      <c r="E3212" s="1">
        <f t="shared" si="401"/>
        <v>43350</v>
      </c>
      <c r="F3212" s="1">
        <f t="shared" si="402"/>
        <v>43349</v>
      </c>
      <c r="G3212" s="1">
        <f t="shared" si="403"/>
        <v>43348</v>
      </c>
      <c r="H3212" s="1">
        <f t="shared" si="404"/>
        <v>43347</v>
      </c>
      <c r="I3212" s="2">
        <f>IF(SUMIFS($B$2:$B$3564,$A$2:$A$3564,"="&amp;E3212)=0,IF(SUMIFS($B$2:$B$3564,$A$2:$A$3564,"="&amp;F3212)=0,IF(SUMIFS($B$2:$B$3564,$A$2:$A$3564,"="&amp;G3212)=0,SUMIFS($B$2:$B$3564,$A$2:$A$3564,"="&amp;H3212),SUMIFS($B$2:$B$3564,$A$2:$A$3564,"="&amp;G3212)),SUMIFS($B$2:$B$3564,$A$2:$A$3564,"="&amp;F3212)),SUMIFS($B$2:$B$3564,$A$2:$A$3564,"="&amp;E3212))</f>
        <v>11.01</v>
      </c>
      <c r="K3212" s="2">
        <f>SUMIFS($J$2:$J$3564,$A$2:$A$3564,"&gt;"&amp;E3212,$A$2:$A$3564,"&lt;="&amp;A3212)</f>
        <v>11.78</v>
      </c>
      <c r="L3212" s="2">
        <f t="shared" si="405"/>
        <v>11.01</v>
      </c>
      <c r="M3212" s="2">
        <f t="shared" si="406"/>
        <v>0.93463497453310695</v>
      </c>
      <c r="N3212">
        <f t="shared" si="407"/>
        <v>2.0168750883620845</v>
      </c>
    </row>
    <row r="3213" spans="1:14" x14ac:dyDescent="0.3">
      <c r="A3213" s="1">
        <v>43360</v>
      </c>
      <c r="B3213">
        <v>11.58</v>
      </c>
      <c r="D3213">
        <f t="shared" si="400"/>
        <v>1</v>
      </c>
      <c r="E3213" s="1">
        <f t="shared" si="401"/>
        <v>43353</v>
      </c>
      <c r="F3213" s="1">
        <f t="shared" si="402"/>
        <v>43352</v>
      </c>
      <c r="G3213" s="1">
        <f t="shared" si="403"/>
        <v>43351</v>
      </c>
      <c r="H3213" s="1">
        <f t="shared" si="404"/>
        <v>43350</v>
      </c>
      <c r="I3213" s="2">
        <f>IF(SUMIFS($B$2:$B$3564,$A$2:$A$3564,"="&amp;E3213)=0,IF(SUMIFS($B$2:$B$3564,$A$2:$A$3564,"="&amp;F3213)=0,IF(SUMIFS($B$2:$B$3564,$A$2:$A$3564,"="&amp;G3213)=0,SUMIFS($B$2:$B$3564,$A$2:$A$3564,"="&amp;H3213),SUMIFS($B$2:$B$3564,$A$2:$A$3564,"="&amp;G3213)),SUMIFS($B$2:$B$3564,$A$2:$A$3564,"="&amp;F3213)),SUMIFS($B$2:$B$3564,$A$2:$A$3564,"="&amp;E3213))</f>
        <v>12.03</v>
      </c>
      <c r="K3213" s="2">
        <f>SUMIFS($J$2:$J$3564,$A$2:$A$3564,"&gt;"&amp;E3213,$A$2:$A$3564,"&lt;="&amp;A3213)</f>
        <v>0</v>
      </c>
      <c r="L3213" s="2">
        <f t="shared" si="405"/>
        <v>0</v>
      </c>
      <c r="M3213" s="2">
        <f t="shared" si="406"/>
        <v>1</v>
      </c>
      <c r="N3213">
        <f t="shared" si="407"/>
        <v>-3.812405784173821</v>
      </c>
    </row>
    <row r="3214" spans="1:14" x14ac:dyDescent="0.3">
      <c r="A3214" s="1">
        <v>43361</v>
      </c>
      <c r="B3214">
        <v>11.5</v>
      </c>
      <c r="D3214">
        <f t="shared" si="400"/>
        <v>2</v>
      </c>
      <c r="E3214" s="1">
        <f t="shared" si="401"/>
        <v>43354</v>
      </c>
      <c r="F3214" s="1">
        <f t="shared" si="402"/>
        <v>43353</v>
      </c>
      <c r="G3214" s="1">
        <f t="shared" si="403"/>
        <v>43352</v>
      </c>
      <c r="H3214" s="1">
        <f t="shared" si="404"/>
        <v>43351</v>
      </c>
      <c r="I3214" s="2">
        <f>IF(SUMIFS($B$2:$B$3564,$A$2:$A$3564,"="&amp;E3214)=0,IF(SUMIFS($B$2:$B$3564,$A$2:$A$3564,"="&amp;F3214)=0,IF(SUMIFS($B$2:$B$3564,$A$2:$A$3564,"="&amp;G3214)=0,SUMIFS($B$2:$B$3564,$A$2:$A$3564,"="&amp;H3214),SUMIFS($B$2:$B$3564,$A$2:$A$3564,"="&amp;G3214)),SUMIFS($B$2:$B$3564,$A$2:$A$3564,"="&amp;F3214)),SUMIFS($B$2:$B$3564,$A$2:$A$3564,"="&amp;E3214))</f>
        <v>12</v>
      </c>
      <c r="K3214" s="2">
        <f>SUMIFS($J$2:$J$3564,$A$2:$A$3564,"&gt;"&amp;E3214,$A$2:$A$3564,"&lt;="&amp;A3214)</f>
        <v>0</v>
      </c>
      <c r="L3214" s="2">
        <f t="shared" si="405"/>
        <v>0</v>
      </c>
      <c r="M3214" s="2">
        <f t="shared" si="406"/>
        <v>1</v>
      </c>
      <c r="N3214">
        <f t="shared" si="407"/>
        <v>-4.255961441879589</v>
      </c>
    </row>
    <row r="3215" spans="1:14" x14ac:dyDescent="0.3">
      <c r="A3215" s="1">
        <v>43362</v>
      </c>
      <c r="B3215">
        <v>11.64</v>
      </c>
      <c r="D3215">
        <f t="shared" si="400"/>
        <v>3</v>
      </c>
      <c r="E3215" s="1">
        <f t="shared" si="401"/>
        <v>43355</v>
      </c>
      <c r="F3215" s="1">
        <f t="shared" si="402"/>
        <v>43354</v>
      </c>
      <c r="G3215" s="1">
        <f t="shared" si="403"/>
        <v>43353</v>
      </c>
      <c r="H3215" s="1">
        <f t="shared" si="404"/>
        <v>43352</v>
      </c>
      <c r="I3215" s="2">
        <f>IF(SUMIFS($B$2:$B$3564,$A$2:$A$3564,"="&amp;E3215)=0,IF(SUMIFS($B$2:$B$3564,$A$2:$A$3564,"="&amp;F3215)=0,IF(SUMIFS($B$2:$B$3564,$A$2:$A$3564,"="&amp;G3215)=0,SUMIFS($B$2:$B$3564,$A$2:$A$3564,"="&amp;H3215),SUMIFS($B$2:$B$3564,$A$2:$A$3564,"="&amp;G3215)),SUMIFS($B$2:$B$3564,$A$2:$A$3564,"="&amp;F3215)),SUMIFS($B$2:$B$3564,$A$2:$A$3564,"="&amp;E3215))</f>
        <v>12.33</v>
      </c>
      <c r="K3215" s="2">
        <f>SUMIFS($J$2:$J$3564,$A$2:$A$3564,"&gt;"&amp;E3215,$A$2:$A$3564,"&lt;="&amp;A3215)</f>
        <v>0</v>
      </c>
      <c r="L3215" s="2">
        <f t="shared" si="405"/>
        <v>0</v>
      </c>
      <c r="M3215" s="2">
        <f t="shared" si="406"/>
        <v>1</v>
      </c>
      <c r="N3215">
        <f t="shared" si="407"/>
        <v>-5.75878748729611</v>
      </c>
    </row>
    <row r="3216" spans="1:14" x14ac:dyDescent="0.3">
      <c r="A3216" s="1">
        <v>43363</v>
      </c>
      <c r="B3216">
        <v>11.62</v>
      </c>
      <c r="D3216">
        <f t="shared" si="400"/>
        <v>4</v>
      </c>
      <c r="E3216" s="1">
        <f t="shared" si="401"/>
        <v>43356</v>
      </c>
      <c r="F3216" s="1">
        <f t="shared" si="402"/>
        <v>43355</v>
      </c>
      <c r="G3216" s="1">
        <f t="shared" si="403"/>
        <v>43354</v>
      </c>
      <c r="H3216" s="1">
        <f t="shared" si="404"/>
        <v>43353</v>
      </c>
      <c r="I3216" s="2">
        <f>IF(SUMIFS($B$2:$B$3564,$A$2:$A$3564,"="&amp;E3216)=0,IF(SUMIFS($B$2:$B$3564,$A$2:$A$3564,"="&amp;F3216)=0,IF(SUMIFS($B$2:$B$3564,$A$2:$A$3564,"="&amp;G3216)=0,SUMIFS($B$2:$B$3564,$A$2:$A$3564,"="&amp;H3216),SUMIFS($B$2:$B$3564,$A$2:$A$3564,"="&amp;G3216)),SUMIFS($B$2:$B$3564,$A$2:$A$3564,"="&amp;F3216)),SUMIFS($B$2:$B$3564,$A$2:$A$3564,"="&amp;E3216))</f>
        <v>12.45</v>
      </c>
      <c r="K3216" s="2">
        <f>SUMIFS($J$2:$J$3564,$A$2:$A$3564,"&gt;"&amp;E3216,$A$2:$A$3564,"&lt;="&amp;A3216)</f>
        <v>0</v>
      </c>
      <c r="L3216" s="2">
        <f t="shared" si="405"/>
        <v>0</v>
      </c>
      <c r="M3216" s="2">
        <f t="shared" si="406"/>
        <v>1</v>
      </c>
      <c r="N3216">
        <f t="shared" si="407"/>
        <v>-6.8992871486951435</v>
      </c>
    </row>
    <row r="3217" spans="1:14" x14ac:dyDescent="0.3">
      <c r="A3217" s="1">
        <v>43364</v>
      </c>
      <c r="B3217">
        <v>11.68</v>
      </c>
      <c r="D3217">
        <f t="shared" si="400"/>
        <v>5</v>
      </c>
      <c r="E3217" s="1">
        <f t="shared" si="401"/>
        <v>43357</v>
      </c>
      <c r="F3217" s="1">
        <f t="shared" si="402"/>
        <v>43356</v>
      </c>
      <c r="G3217" s="1">
        <f t="shared" si="403"/>
        <v>43355</v>
      </c>
      <c r="H3217" s="1">
        <f t="shared" si="404"/>
        <v>43354</v>
      </c>
      <c r="I3217" s="2">
        <f>IF(SUMIFS($B$2:$B$3564,$A$2:$A$3564,"="&amp;E3217)=0,IF(SUMIFS($B$2:$B$3564,$A$2:$A$3564,"="&amp;F3217)=0,IF(SUMIFS($B$2:$B$3564,$A$2:$A$3564,"="&amp;G3217)=0,SUMIFS($B$2:$B$3564,$A$2:$A$3564,"="&amp;H3217),SUMIFS($B$2:$B$3564,$A$2:$A$3564,"="&amp;G3217)),SUMIFS($B$2:$B$3564,$A$2:$A$3564,"="&amp;F3217)),SUMIFS($B$2:$B$3564,$A$2:$A$3564,"="&amp;E3217))</f>
        <v>12.02</v>
      </c>
      <c r="K3217" s="2">
        <f>SUMIFS($J$2:$J$3564,$A$2:$A$3564,"&gt;"&amp;E3217,$A$2:$A$3564,"&lt;="&amp;A3217)</f>
        <v>0</v>
      </c>
      <c r="L3217" s="2">
        <f t="shared" si="405"/>
        <v>0</v>
      </c>
      <c r="M3217" s="2">
        <f t="shared" si="406"/>
        <v>1</v>
      </c>
      <c r="N3217">
        <f t="shared" si="407"/>
        <v>-2.8693951706980498</v>
      </c>
    </row>
    <row r="3218" spans="1:14" x14ac:dyDescent="0.3">
      <c r="A3218" s="1">
        <v>43367</v>
      </c>
      <c r="B3218">
        <v>11.23</v>
      </c>
      <c r="D3218">
        <f t="shared" si="400"/>
        <v>1</v>
      </c>
      <c r="E3218" s="1">
        <f t="shared" si="401"/>
        <v>43360</v>
      </c>
      <c r="F3218" s="1">
        <f t="shared" si="402"/>
        <v>43359</v>
      </c>
      <c r="G3218" s="1">
        <f t="shared" si="403"/>
        <v>43358</v>
      </c>
      <c r="H3218" s="1">
        <f t="shared" si="404"/>
        <v>43357</v>
      </c>
      <c r="I3218" s="2">
        <f>IF(SUMIFS($B$2:$B$3564,$A$2:$A$3564,"="&amp;E3218)=0,IF(SUMIFS($B$2:$B$3564,$A$2:$A$3564,"="&amp;F3218)=0,IF(SUMIFS($B$2:$B$3564,$A$2:$A$3564,"="&amp;G3218)=0,SUMIFS($B$2:$B$3564,$A$2:$A$3564,"="&amp;H3218),SUMIFS($B$2:$B$3564,$A$2:$A$3564,"="&amp;G3218)),SUMIFS($B$2:$B$3564,$A$2:$A$3564,"="&amp;F3218)),SUMIFS($B$2:$B$3564,$A$2:$A$3564,"="&amp;E3218))</f>
        <v>11.58</v>
      </c>
      <c r="K3218" s="2">
        <f>SUMIFS($J$2:$J$3564,$A$2:$A$3564,"&gt;"&amp;E3218,$A$2:$A$3564,"&lt;="&amp;A3218)</f>
        <v>0</v>
      </c>
      <c r="L3218" s="2">
        <f t="shared" si="405"/>
        <v>0</v>
      </c>
      <c r="M3218" s="2">
        <f t="shared" si="406"/>
        <v>1</v>
      </c>
      <c r="N3218">
        <f t="shared" si="407"/>
        <v>-3.0690703394497332</v>
      </c>
    </row>
    <row r="3219" spans="1:14" x14ac:dyDescent="0.3">
      <c r="A3219" s="1">
        <v>43368</v>
      </c>
      <c r="B3219">
        <v>11.15</v>
      </c>
      <c r="D3219">
        <f t="shared" si="400"/>
        <v>2</v>
      </c>
      <c r="E3219" s="1">
        <f t="shared" si="401"/>
        <v>43361</v>
      </c>
      <c r="F3219" s="1">
        <f t="shared" si="402"/>
        <v>43360</v>
      </c>
      <c r="G3219" s="1">
        <f t="shared" si="403"/>
        <v>43359</v>
      </c>
      <c r="H3219" s="1">
        <f t="shared" si="404"/>
        <v>43358</v>
      </c>
      <c r="I3219" s="2">
        <f>IF(SUMIFS($B$2:$B$3564,$A$2:$A$3564,"="&amp;E3219)=0,IF(SUMIFS($B$2:$B$3564,$A$2:$A$3564,"="&amp;F3219)=0,IF(SUMIFS($B$2:$B$3564,$A$2:$A$3564,"="&amp;G3219)=0,SUMIFS($B$2:$B$3564,$A$2:$A$3564,"="&amp;H3219),SUMIFS($B$2:$B$3564,$A$2:$A$3564,"="&amp;G3219)),SUMIFS($B$2:$B$3564,$A$2:$A$3564,"="&amp;F3219)),SUMIFS($B$2:$B$3564,$A$2:$A$3564,"="&amp;E3219))</f>
        <v>11.5</v>
      </c>
      <c r="K3219" s="2">
        <f>SUMIFS($J$2:$J$3564,$A$2:$A$3564,"&gt;"&amp;E3219,$A$2:$A$3564,"&lt;="&amp;A3219)</f>
        <v>0</v>
      </c>
      <c r="L3219" s="2">
        <f t="shared" si="405"/>
        <v>0</v>
      </c>
      <c r="M3219" s="2">
        <f t="shared" si="406"/>
        <v>1</v>
      </c>
      <c r="N3219">
        <f t="shared" si="407"/>
        <v>-3.0907537463076546</v>
      </c>
    </row>
    <row r="3220" spans="1:14" x14ac:dyDescent="0.3">
      <c r="A3220" s="1">
        <v>43369</v>
      </c>
      <c r="B3220">
        <v>10.91</v>
      </c>
      <c r="D3220">
        <f t="shared" si="400"/>
        <v>3</v>
      </c>
      <c r="E3220" s="1">
        <f t="shared" si="401"/>
        <v>43362</v>
      </c>
      <c r="F3220" s="1">
        <f t="shared" si="402"/>
        <v>43361</v>
      </c>
      <c r="G3220" s="1">
        <f t="shared" si="403"/>
        <v>43360</v>
      </c>
      <c r="H3220" s="1">
        <f t="shared" si="404"/>
        <v>43359</v>
      </c>
      <c r="I3220" s="2">
        <f>IF(SUMIFS($B$2:$B$3564,$A$2:$A$3564,"="&amp;E3220)=0,IF(SUMIFS($B$2:$B$3564,$A$2:$A$3564,"="&amp;F3220)=0,IF(SUMIFS($B$2:$B$3564,$A$2:$A$3564,"="&amp;G3220)=0,SUMIFS($B$2:$B$3564,$A$2:$A$3564,"="&amp;H3220),SUMIFS($B$2:$B$3564,$A$2:$A$3564,"="&amp;G3220)),SUMIFS($B$2:$B$3564,$A$2:$A$3564,"="&amp;F3220)),SUMIFS($B$2:$B$3564,$A$2:$A$3564,"="&amp;E3220))</f>
        <v>11.64</v>
      </c>
      <c r="K3220" s="2">
        <f>SUMIFS($J$2:$J$3564,$A$2:$A$3564,"&gt;"&amp;E3220,$A$2:$A$3564,"&lt;="&amp;A3220)</f>
        <v>0</v>
      </c>
      <c r="L3220" s="2">
        <f t="shared" si="405"/>
        <v>0</v>
      </c>
      <c r="M3220" s="2">
        <f t="shared" si="406"/>
        <v>1</v>
      </c>
      <c r="N3220">
        <f t="shared" si="407"/>
        <v>-6.476764245831232</v>
      </c>
    </row>
    <row r="3221" spans="1:14" x14ac:dyDescent="0.3">
      <c r="A3221" s="1">
        <v>43370</v>
      </c>
      <c r="B3221">
        <v>10.91</v>
      </c>
      <c r="D3221">
        <f t="shared" si="400"/>
        <v>4</v>
      </c>
      <c r="E3221" s="1">
        <f t="shared" si="401"/>
        <v>43363</v>
      </c>
      <c r="F3221" s="1">
        <f t="shared" si="402"/>
        <v>43362</v>
      </c>
      <c r="G3221" s="1">
        <f t="shared" si="403"/>
        <v>43361</v>
      </c>
      <c r="H3221" s="1">
        <f t="shared" si="404"/>
        <v>43360</v>
      </c>
      <c r="I3221" s="2">
        <f>IF(SUMIFS($B$2:$B$3564,$A$2:$A$3564,"="&amp;E3221)=0,IF(SUMIFS($B$2:$B$3564,$A$2:$A$3564,"="&amp;F3221)=0,IF(SUMIFS($B$2:$B$3564,$A$2:$A$3564,"="&amp;G3221)=0,SUMIFS($B$2:$B$3564,$A$2:$A$3564,"="&amp;H3221),SUMIFS($B$2:$B$3564,$A$2:$A$3564,"="&amp;G3221)),SUMIFS($B$2:$B$3564,$A$2:$A$3564,"="&amp;F3221)),SUMIFS($B$2:$B$3564,$A$2:$A$3564,"="&amp;E3221))</f>
        <v>11.62</v>
      </c>
      <c r="K3221" s="2">
        <f>SUMIFS($J$2:$J$3564,$A$2:$A$3564,"&gt;"&amp;E3221,$A$2:$A$3564,"&lt;="&amp;A3221)</f>
        <v>0</v>
      </c>
      <c r="L3221" s="2">
        <f t="shared" si="405"/>
        <v>0</v>
      </c>
      <c r="M3221" s="2">
        <f t="shared" si="406"/>
        <v>1</v>
      </c>
      <c r="N3221">
        <f t="shared" si="407"/>
        <v>-6.3047951578785622</v>
      </c>
    </row>
    <row r="3222" spans="1:14" x14ac:dyDescent="0.3">
      <c r="A3222" s="1">
        <v>43371</v>
      </c>
      <c r="B3222">
        <v>11.2</v>
      </c>
      <c r="D3222">
        <f t="shared" si="400"/>
        <v>5</v>
      </c>
      <c r="E3222" s="1">
        <f t="shared" si="401"/>
        <v>43364</v>
      </c>
      <c r="F3222" s="1">
        <f t="shared" si="402"/>
        <v>43363</v>
      </c>
      <c r="G3222" s="1">
        <f t="shared" si="403"/>
        <v>43362</v>
      </c>
      <c r="H3222" s="1">
        <f t="shared" si="404"/>
        <v>43361</v>
      </c>
      <c r="I3222" s="2">
        <f>IF(SUMIFS($B$2:$B$3564,$A$2:$A$3564,"="&amp;E3222)=0,IF(SUMIFS($B$2:$B$3564,$A$2:$A$3564,"="&amp;F3222)=0,IF(SUMIFS($B$2:$B$3564,$A$2:$A$3564,"="&amp;G3222)=0,SUMIFS($B$2:$B$3564,$A$2:$A$3564,"="&amp;H3222),SUMIFS($B$2:$B$3564,$A$2:$A$3564,"="&amp;G3222)),SUMIFS($B$2:$B$3564,$A$2:$A$3564,"="&amp;F3222)),SUMIFS($B$2:$B$3564,$A$2:$A$3564,"="&amp;E3222))</f>
        <v>11.68</v>
      </c>
      <c r="K3222" s="2">
        <f>SUMIFS($J$2:$J$3564,$A$2:$A$3564,"&gt;"&amp;E3222,$A$2:$A$3564,"&lt;="&amp;A3222)</f>
        <v>0</v>
      </c>
      <c r="L3222" s="2">
        <f t="shared" si="405"/>
        <v>0</v>
      </c>
      <c r="M3222" s="2">
        <f t="shared" si="406"/>
        <v>1</v>
      </c>
      <c r="N3222">
        <f t="shared" si="407"/>
        <v>-4.1964199099032191</v>
      </c>
    </row>
    <row r="3223" spans="1:14" x14ac:dyDescent="0.3">
      <c r="A3223" s="1">
        <v>43374</v>
      </c>
      <c r="B3223">
        <v>11.61</v>
      </c>
      <c r="D3223">
        <f t="shared" si="400"/>
        <v>1</v>
      </c>
      <c r="E3223" s="1">
        <f t="shared" si="401"/>
        <v>43367</v>
      </c>
      <c r="F3223" s="1">
        <f t="shared" si="402"/>
        <v>43366</v>
      </c>
      <c r="G3223" s="1">
        <f t="shared" si="403"/>
        <v>43365</v>
      </c>
      <c r="H3223" s="1">
        <f t="shared" si="404"/>
        <v>43364</v>
      </c>
      <c r="I3223" s="2">
        <f>IF(SUMIFS($B$2:$B$3564,$A$2:$A$3564,"="&amp;E3223)=0,IF(SUMIFS($B$2:$B$3564,$A$2:$A$3564,"="&amp;F3223)=0,IF(SUMIFS($B$2:$B$3564,$A$2:$A$3564,"="&amp;G3223)=0,SUMIFS($B$2:$B$3564,$A$2:$A$3564,"="&amp;H3223),SUMIFS($B$2:$B$3564,$A$2:$A$3564,"="&amp;G3223)),SUMIFS($B$2:$B$3564,$A$2:$A$3564,"="&amp;F3223)),SUMIFS($B$2:$B$3564,$A$2:$A$3564,"="&amp;E3223))</f>
        <v>11.23</v>
      </c>
      <c r="K3223" s="2">
        <f>SUMIFS($J$2:$J$3564,$A$2:$A$3564,"&gt;"&amp;E3223,$A$2:$A$3564,"&lt;="&amp;A3223)</f>
        <v>0</v>
      </c>
      <c r="L3223" s="2">
        <f t="shared" si="405"/>
        <v>0</v>
      </c>
      <c r="M3223" s="2">
        <f t="shared" si="406"/>
        <v>1</v>
      </c>
      <c r="N3223">
        <f t="shared" si="407"/>
        <v>3.3278026959448259</v>
      </c>
    </row>
    <row r="3224" spans="1:14" x14ac:dyDescent="0.3">
      <c r="A3224" s="1">
        <v>43375</v>
      </c>
      <c r="B3224">
        <v>12.07</v>
      </c>
      <c r="D3224">
        <f t="shared" si="400"/>
        <v>2</v>
      </c>
      <c r="E3224" s="1">
        <f t="shared" si="401"/>
        <v>43368</v>
      </c>
      <c r="F3224" s="1">
        <f t="shared" si="402"/>
        <v>43367</v>
      </c>
      <c r="G3224" s="1">
        <f t="shared" si="403"/>
        <v>43366</v>
      </c>
      <c r="H3224" s="1">
        <f t="shared" si="404"/>
        <v>43365</v>
      </c>
      <c r="I3224" s="2">
        <f>IF(SUMIFS($B$2:$B$3564,$A$2:$A$3564,"="&amp;E3224)=0,IF(SUMIFS($B$2:$B$3564,$A$2:$A$3564,"="&amp;F3224)=0,IF(SUMIFS($B$2:$B$3564,$A$2:$A$3564,"="&amp;G3224)=0,SUMIFS($B$2:$B$3564,$A$2:$A$3564,"="&amp;H3224),SUMIFS($B$2:$B$3564,$A$2:$A$3564,"="&amp;G3224)),SUMIFS($B$2:$B$3564,$A$2:$A$3564,"="&amp;F3224)),SUMIFS($B$2:$B$3564,$A$2:$A$3564,"="&amp;E3224))</f>
        <v>11.15</v>
      </c>
      <c r="K3224" s="2">
        <f>SUMIFS($J$2:$J$3564,$A$2:$A$3564,"&gt;"&amp;E3224,$A$2:$A$3564,"&lt;="&amp;A3224)</f>
        <v>0</v>
      </c>
      <c r="L3224" s="2">
        <f t="shared" si="405"/>
        <v>0</v>
      </c>
      <c r="M3224" s="2">
        <f t="shared" si="406"/>
        <v>1</v>
      </c>
      <c r="N3224">
        <f t="shared" si="407"/>
        <v>7.9283537203312342</v>
      </c>
    </row>
    <row r="3225" spans="1:14" x14ac:dyDescent="0.3">
      <c r="A3225" s="1">
        <v>43376</v>
      </c>
      <c r="B3225">
        <v>12.23</v>
      </c>
      <c r="D3225">
        <f t="shared" si="400"/>
        <v>3</v>
      </c>
      <c r="E3225" s="1">
        <f t="shared" si="401"/>
        <v>43369</v>
      </c>
      <c r="F3225" s="1">
        <f t="shared" si="402"/>
        <v>43368</v>
      </c>
      <c r="G3225" s="1">
        <f t="shared" si="403"/>
        <v>43367</v>
      </c>
      <c r="H3225" s="1">
        <f t="shared" si="404"/>
        <v>43366</v>
      </c>
      <c r="I3225" s="2">
        <f>IF(SUMIFS($B$2:$B$3564,$A$2:$A$3564,"="&amp;E3225)=0,IF(SUMIFS($B$2:$B$3564,$A$2:$A$3564,"="&amp;F3225)=0,IF(SUMIFS($B$2:$B$3564,$A$2:$A$3564,"="&amp;G3225)=0,SUMIFS($B$2:$B$3564,$A$2:$A$3564,"="&amp;H3225),SUMIFS($B$2:$B$3564,$A$2:$A$3564,"="&amp;G3225)),SUMIFS($B$2:$B$3564,$A$2:$A$3564,"="&amp;F3225)),SUMIFS($B$2:$B$3564,$A$2:$A$3564,"="&amp;E3225))</f>
        <v>10.91</v>
      </c>
      <c r="K3225" s="2">
        <f>SUMIFS($J$2:$J$3564,$A$2:$A$3564,"&gt;"&amp;E3225,$A$2:$A$3564,"&lt;="&amp;A3225)</f>
        <v>0</v>
      </c>
      <c r="L3225" s="2">
        <f t="shared" si="405"/>
        <v>0</v>
      </c>
      <c r="M3225" s="2">
        <f t="shared" si="406"/>
        <v>1</v>
      </c>
      <c r="N3225">
        <f t="shared" si="407"/>
        <v>11.42121498541016</v>
      </c>
    </row>
    <row r="3226" spans="1:14" x14ac:dyDescent="0.3">
      <c r="A3226" s="1">
        <v>43377</v>
      </c>
      <c r="B3226">
        <v>12.33</v>
      </c>
      <c r="D3226">
        <f t="shared" si="400"/>
        <v>4</v>
      </c>
      <c r="E3226" s="1">
        <f t="shared" si="401"/>
        <v>43370</v>
      </c>
      <c r="F3226" s="1">
        <f t="shared" si="402"/>
        <v>43369</v>
      </c>
      <c r="G3226" s="1">
        <f t="shared" si="403"/>
        <v>43368</v>
      </c>
      <c r="H3226" s="1">
        <f t="shared" si="404"/>
        <v>43367</v>
      </c>
      <c r="I3226" s="2">
        <f>IF(SUMIFS($B$2:$B$3564,$A$2:$A$3564,"="&amp;E3226)=0,IF(SUMIFS($B$2:$B$3564,$A$2:$A$3564,"="&amp;F3226)=0,IF(SUMIFS($B$2:$B$3564,$A$2:$A$3564,"="&amp;G3226)=0,SUMIFS($B$2:$B$3564,$A$2:$A$3564,"="&amp;H3226),SUMIFS($B$2:$B$3564,$A$2:$A$3564,"="&amp;G3226)),SUMIFS($B$2:$B$3564,$A$2:$A$3564,"="&amp;F3226)),SUMIFS($B$2:$B$3564,$A$2:$A$3564,"="&amp;E3226))</f>
        <v>10.91</v>
      </c>
      <c r="K3226" s="2">
        <f>SUMIFS($J$2:$J$3564,$A$2:$A$3564,"&gt;"&amp;E3226,$A$2:$A$3564,"&lt;="&amp;A3226)</f>
        <v>0</v>
      </c>
      <c r="L3226" s="2">
        <f t="shared" si="405"/>
        <v>0</v>
      </c>
      <c r="M3226" s="2">
        <f t="shared" si="406"/>
        <v>1</v>
      </c>
      <c r="N3226">
        <f t="shared" si="407"/>
        <v>12.235551733127338</v>
      </c>
    </row>
    <row r="3227" spans="1:14" x14ac:dyDescent="0.3">
      <c r="A3227" s="1">
        <v>43378</v>
      </c>
      <c r="B3227">
        <v>12.63</v>
      </c>
      <c r="D3227">
        <f t="shared" si="400"/>
        <v>5</v>
      </c>
      <c r="E3227" s="1">
        <f t="shared" si="401"/>
        <v>43371</v>
      </c>
      <c r="F3227" s="1">
        <f t="shared" si="402"/>
        <v>43370</v>
      </c>
      <c r="G3227" s="1">
        <f t="shared" si="403"/>
        <v>43369</v>
      </c>
      <c r="H3227" s="1">
        <f t="shared" si="404"/>
        <v>43368</v>
      </c>
      <c r="I3227" s="2">
        <f>IF(SUMIFS($B$2:$B$3564,$A$2:$A$3564,"="&amp;E3227)=0,IF(SUMIFS($B$2:$B$3564,$A$2:$A$3564,"="&amp;F3227)=0,IF(SUMIFS($B$2:$B$3564,$A$2:$A$3564,"="&amp;G3227)=0,SUMIFS($B$2:$B$3564,$A$2:$A$3564,"="&amp;H3227),SUMIFS($B$2:$B$3564,$A$2:$A$3564,"="&amp;G3227)),SUMIFS($B$2:$B$3564,$A$2:$A$3564,"="&amp;F3227)),SUMIFS($B$2:$B$3564,$A$2:$A$3564,"="&amp;E3227))</f>
        <v>11.2</v>
      </c>
      <c r="K3227" s="2">
        <f>SUMIFS($J$2:$J$3564,$A$2:$A$3564,"&gt;"&amp;E3227,$A$2:$A$3564,"&lt;="&amp;A3227)</f>
        <v>0</v>
      </c>
      <c r="L3227" s="2">
        <f t="shared" si="405"/>
        <v>0</v>
      </c>
      <c r="M3227" s="2">
        <f t="shared" si="406"/>
        <v>1</v>
      </c>
      <c r="N3227">
        <f t="shared" si="407"/>
        <v>12.016115806135097</v>
      </c>
    </row>
    <row r="3228" spans="1:14" x14ac:dyDescent="0.3">
      <c r="A3228" s="1">
        <v>43381</v>
      </c>
      <c r="B3228">
        <v>12.94</v>
      </c>
      <c r="D3228">
        <f t="shared" si="400"/>
        <v>1</v>
      </c>
      <c r="E3228" s="1">
        <f t="shared" si="401"/>
        <v>43374</v>
      </c>
      <c r="F3228" s="1">
        <f t="shared" si="402"/>
        <v>43373</v>
      </c>
      <c r="G3228" s="1">
        <f t="shared" si="403"/>
        <v>43372</v>
      </c>
      <c r="H3228" s="1">
        <f t="shared" si="404"/>
        <v>43371</v>
      </c>
      <c r="I3228" s="2">
        <f>IF(SUMIFS($B$2:$B$3564,$A$2:$A$3564,"="&amp;E3228)=0,IF(SUMIFS($B$2:$B$3564,$A$2:$A$3564,"="&amp;F3228)=0,IF(SUMIFS($B$2:$B$3564,$A$2:$A$3564,"="&amp;G3228)=0,SUMIFS($B$2:$B$3564,$A$2:$A$3564,"="&amp;H3228),SUMIFS($B$2:$B$3564,$A$2:$A$3564,"="&amp;G3228)),SUMIFS($B$2:$B$3564,$A$2:$A$3564,"="&amp;F3228)),SUMIFS($B$2:$B$3564,$A$2:$A$3564,"="&amp;E3228))</f>
        <v>11.61</v>
      </c>
      <c r="K3228" s="2">
        <f>SUMIFS($J$2:$J$3564,$A$2:$A$3564,"&gt;"&amp;E3228,$A$2:$A$3564,"&lt;="&amp;A3228)</f>
        <v>0</v>
      </c>
      <c r="L3228" s="2">
        <f t="shared" si="405"/>
        <v>0</v>
      </c>
      <c r="M3228" s="2">
        <f t="shared" si="406"/>
        <v>1</v>
      </c>
      <c r="N3228">
        <f t="shared" si="407"/>
        <v>10.845649336295445</v>
      </c>
    </row>
    <row r="3229" spans="1:14" x14ac:dyDescent="0.3">
      <c r="A3229" s="1">
        <v>43382</v>
      </c>
      <c r="B3229">
        <v>12.97</v>
      </c>
      <c r="D3229">
        <f t="shared" si="400"/>
        <v>2</v>
      </c>
      <c r="E3229" s="1">
        <f t="shared" si="401"/>
        <v>43375</v>
      </c>
      <c r="F3229" s="1">
        <f t="shared" si="402"/>
        <v>43374</v>
      </c>
      <c r="G3229" s="1">
        <f t="shared" si="403"/>
        <v>43373</v>
      </c>
      <c r="H3229" s="1">
        <f t="shared" si="404"/>
        <v>43372</v>
      </c>
      <c r="I3229" s="2">
        <f>IF(SUMIFS($B$2:$B$3564,$A$2:$A$3564,"="&amp;E3229)=0,IF(SUMIFS($B$2:$B$3564,$A$2:$A$3564,"="&amp;F3229)=0,IF(SUMIFS($B$2:$B$3564,$A$2:$A$3564,"="&amp;G3229)=0,SUMIFS($B$2:$B$3564,$A$2:$A$3564,"="&amp;H3229),SUMIFS($B$2:$B$3564,$A$2:$A$3564,"="&amp;G3229)),SUMIFS($B$2:$B$3564,$A$2:$A$3564,"="&amp;F3229)),SUMIFS($B$2:$B$3564,$A$2:$A$3564,"="&amp;E3229))</f>
        <v>12.07</v>
      </c>
      <c r="K3229" s="2">
        <f>SUMIFS($J$2:$J$3564,$A$2:$A$3564,"&gt;"&amp;E3229,$A$2:$A$3564,"&lt;="&amp;A3229)</f>
        <v>0</v>
      </c>
      <c r="L3229" s="2">
        <f t="shared" si="405"/>
        <v>0</v>
      </c>
      <c r="M3229" s="2">
        <f t="shared" si="406"/>
        <v>1</v>
      </c>
      <c r="N3229">
        <f t="shared" si="407"/>
        <v>7.191596321891236</v>
      </c>
    </row>
    <row r="3230" spans="1:14" x14ac:dyDescent="0.3">
      <c r="A3230" s="1">
        <v>43383</v>
      </c>
      <c r="B3230">
        <v>12.85</v>
      </c>
      <c r="D3230">
        <f t="shared" si="400"/>
        <v>3</v>
      </c>
      <c r="E3230" s="1">
        <f t="shared" si="401"/>
        <v>43376</v>
      </c>
      <c r="F3230" s="1">
        <f t="shared" si="402"/>
        <v>43375</v>
      </c>
      <c r="G3230" s="1">
        <f t="shared" si="403"/>
        <v>43374</v>
      </c>
      <c r="H3230" s="1">
        <f t="shared" si="404"/>
        <v>43373</v>
      </c>
      <c r="I3230" s="2">
        <f>IF(SUMIFS($B$2:$B$3564,$A$2:$A$3564,"="&amp;E3230)=0,IF(SUMIFS($B$2:$B$3564,$A$2:$A$3564,"="&amp;F3230)=0,IF(SUMIFS($B$2:$B$3564,$A$2:$A$3564,"="&amp;G3230)=0,SUMIFS($B$2:$B$3564,$A$2:$A$3564,"="&amp;H3230),SUMIFS($B$2:$B$3564,$A$2:$A$3564,"="&amp;G3230)),SUMIFS($B$2:$B$3564,$A$2:$A$3564,"="&amp;F3230)),SUMIFS($B$2:$B$3564,$A$2:$A$3564,"="&amp;E3230))</f>
        <v>12.23</v>
      </c>
      <c r="K3230" s="2">
        <f>SUMIFS($J$2:$J$3564,$A$2:$A$3564,"&gt;"&amp;E3230,$A$2:$A$3564,"&lt;="&amp;A3230)</f>
        <v>0</v>
      </c>
      <c r="L3230" s="2">
        <f t="shared" si="405"/>
        <v>0</v>
      </c>
      <c r="M3230" s="2">
        <f t="shared" si="406"/>
        <v>1</v>
      </c>
      <c r="N3230">
        <f t="shared" si="407"/>
        <v>4.9451861642147845</v>
      </c>
    </row>
    <row r="3231" spans="1:14" x14ac:dyDescent="0.3">
      <c r="A3231" s="1">
        <v>43384</v>
      </c>
      <c r="B3231">
        <v>12.92</v>
      </c>
      <c r="D3231">
        <f t="shared" si="400"/>
        <v>4</v>
      </c>
      <c r="E3231" s="1">
        <f t="shared" si="401"/>
        <v>43377</v>
      </c>
      <c r="F3231" s="1">
        <f t="shared" si="402"/>
        <v>43376</v>
      </c>
      <c r="G3231" s="1">
        <f t="shared" si="403"/>
        <v>43375</v>
      </c>
      <c r="H3231" s="1">
        <f t="shared" si="404"/>
        <v>43374</v>
      </c>
      <c r="I3231" s="2">
        <f>IF(SUMIFS($B$2:$B$3564,$A$2:$A$3564,"="&amp;E3231)=0,IF(SUMIFS($B$2:$B$3564,$A$2:$A$3564,"="&amp;F3231)=0,IF(SUMIFS($B$2:$B$3564,$A$2:$A$3564,"="&amp;G3231)=0,SUMIFS($B$2:$B$3564,$A$2:$A$3564,"="&amp;H3231),SUMIFS($B$2:$B$3564,$A$2:$A$3564,"="&amp;G3231)),SUMIFS($B$2:$B$3564,$A$2:$A$3564,"="&amp;F3231)),SUMIFS($B$2:$B$3564,$A$2:$A$3564,"="&amp;E3231))</f>
        <v>12.33</v>
      </c>
      <c r="K3231" s="2">
        <f>SUMIFS($J$2:$J$3564,$A$2:$A$3564,"&gt;"&amp;E3231,$A$2:$A$3564,"&lt;="&amp;A3231)</f>
        <v>0</v>
      </c>
      <c r="L3231" s="2">
        <f t="shared" si="405"/>
        <v>0</v>
      </c>
      <c r="M3231" s="2">
        <f t="shared" si="406"/>
        <v>1</v>
      </c>
      <c r="N3231">
        <f t="shared" si="407"/>
        <v>4.6741181178202771</v>
      </c>
    </row>
    <row r="3232" spans="1:14" x14ac:dyDescent="0.3">
      <c r="A3232" s="1">
        <v>43385</v>
      </c>
      <c r="B3232">
        <v>13.07</v>
      </c>
      <c r="D3232">
        <f t="shared" si="400"/>
        <v>5</v>
      </c>
      <c r="E3232" s="1">
        <f t="shared" si="401"/>
        <v>43378</v>
      </c>
      <c r="F3232" s="1">
        <f t="shared" si="402"/>
        <v>43377</v>
      </c>
      <c r="G3232" s="1">
        <f t="shared" si="403"/>
        <v>43376</v>
      </c>
      <c r="H3232" s="1">
        <f t="shared" si="404"/>
        <v>43375</v>
      </c>
      <c r="I3232" s="2">
        <f>IF(SUMIFS($B$2:$B$3564,$A$2:$A$3564,"="&amp;E3232)=0,IF(SUMIFS($B$2:$B$3564,$A$2:$A$3564,"="&amp;F3232)=0,IF(SUMIFS($B$2:$B$3564,$A$2:$A$3564,"="&amp;G3232)=0,SUMIFS($B$2:$B$3564,$A$2:$A$3564,"="&amp;H3232),SUMIFS($B$2:$B$3564,$A$2:$A$3564,"="&amp;G3232)),SUMIFS($B$2:$B$3564,$A$2:$A$3564,"="&amp;F3232)),SUMIFS($B$2:$B$3564,$A$2:$A$3564,"="&amp;E3232))</f>
        <v>12.63</v>
      </c>
      <c r="K3232" s="2">
        <f>SUMIFS($J$2:$J$3564,$A$2:$A$3564,"&gt;"&amp;E3232,$A$2:$A$3564,"&lt;="&amp;A3232)</f>
        <v>0</v>
      </c>
      <c r="L3232" s="2">
        <f t="shared" si="405"/>
        <v>0</v>
      </c>
      <c r="M3232" s="2">
        <f t="shared" si="406"/>
        <v>1</v>
      </c>
      <c r="N3232">
        <f t="shared" si="407"/>
        <v>3.4244591273730807</v>
      </c>
    </row>
    <row r="3233" spans="1:14" x14ac:dyDescent="0.3">
      <c r="A3233" s="1">
        <v>43388</v>
      </c>
      <c r="B3233">
        <v>13.43</v>
      </c>
      <c r="D3233">
        <f t="shared" si="400"/>
        <v>1</v>
      </c>
      <c r="E3233" s="1">
        <f t="shared" si="401"/>
        <v>43381</v>
      </c>
      <c r="F3233" s="1">
        <f t="shared" si="402"/>
        <v>43380</v>
      </c>
      <c r="G3233" s="1">
        <f t="shared" si="403"/>
        <v>43379</v>
      </c>
      <c r="H3233" s="1">
        <f t="shared" si="404"/>
        <v>43378</v>
      </c>
      <c r="I3233" s="2">
        <f>IF(SUMIFS($B$2:$B$3564,$A$2:$A$3564,"="&amp;E3233)=0,IF(SUMIFS($B$2:$B$3564,$A$2:$A$3564,"="&amp;F3233)=0,IF(SUMIFS($B$2:$B$3564,$A$2:$A$3564,"="&amp;G3233)=0,SUMIFS($B$2:$B$3564,$A$2:$A$3564,"="&amp;H3233),SUMIFS($B$2:$B$3564,$A$2:$A$3564,"="&amp;G3233)),SUMIFS($B$2:$B$3564,$A$2:$A$3564,"="&amp;F3233)),SUMIFS($B$2:$B$3564,$A$2:$A$3564,"="&amp;E3233))</f>
        <v>12.94</v>
      </c>
      <c r="K3233" s="2">
        <f>SUMIFS($J$2:$J$3564,$A$2:$A$3564,"&gt;"&amp;E3233,$A$2:$A$3564,"&lt;="&amp;A3233)</f>
        <v>0</v>
      </c>
      <c r="L3233" s="2">
        <f t="shared" si="405"/>
        <v>0</v>
      </c>
      <c r="M3233" s="2">
        <f t="shared" si="406"/>
        <v>1</v>
      </c>
      <c r="N3233">
        <f t="shared" si="407"/>
        <v>3.7167721462391619</v>
      </c>
    </row>
    <row r="3234" spans="1:14" x14ac:dyDescent="0.3">
      <c r="A3234" s="1">
        <v>43389</v>
      </c>
      <c r="B3234">
        <v>13.25</v>
      </c>
      <c r="D3234">
        <f t="shared" si="400"/>
        <v>2</v>
      </c>
      <c r="E3234" s="1">
        <f t="shared" si="401"/>
        <v>43382</v>
      </c>
      <c r="F3234" s="1">
        <f t="shared" si="402"/>
        <v>43381</v>
      </c>
      <c r="G3234" s="1">
        <f t="shared" si="403"/>
        <v>43380</v>
      </c>
      <c r="H3234" s="1">
        <f t="shared" si="404"/>
        <v>43379</v>
      </c>
      <c r="I3234" s="2">
        <f>IF(SUMIFS($B$2:$B$3564,$A$2:$A$3564,"="&amp;E3234)=0,IF(SUMIFS($B$2:$B$3564,$A$2:$A$3564,"="&amp;F3234)=0,IF(SUMIFS($B$2:$B$3564,$A$2:$A$3564,"="&amp;G3234)=0,SUMIFS($B$2:$B$3564,$A$2:$A$3564,"="&amp;H3234),SUMIFS($B$2:$B$3564,$A$2:$A$3564,"="&amp;G3234)),SUMIFS($B$2:$B$3564,$A$2:$A$3564,"="&amp;F3234)),SUMIFS($B$2:$B$3564,$A$2:$A$3564,"="&amp;E3234))</f>
        <v>12.97</v>
      </c>
      <c r="K3234" s="2">
        <f>SUMIFS($J$2:$J$3564,$A$2:$A$3564,"&gt;"&amp;E3234,$A$2:$A$3564,"&lt;="&amp;A3234)</f>
        <v>0</v>
      </c>
      <c r="L3234" s="2">
        <f t="shared" si="405"/>
        <v>0</v>
      </c>
      <c r="M3234" s="2">
        <f t="shared" si="406"/>
        <v>1</v>
      </c>
      <c r="N3234">
        <f t="shared" si="407"/>
        <v>2.135855410387868</v>
      </c>
    </row>
    <row r="3235" spans="1:14" x14ac:dyDescent="0.3">
      <c r="A3235" s="1">
        <v>43390</v>
      </c>
      <c r="B3235">
        <v>13.73</v>
      </c>
      <c r="D3235">
        <f t="shared" si="400"/>
        <v>3</v>
      </c>
      <c r="E3235" s="1">
        <f t="shared" si="401"/>
        <v>43383</v>
      </c>
      <c r="F3235" s="1">
        <f t="shared" si="402"/>
        <v>43382</v>
      </c>
      <c r="G3235" s="1">
        <f t="shared" si="403"/>
        <v>43381</v>
      </c>
      <c r="H3235" s="1">
        <f t="shared" si="404"/>
        <v>43380</v>
      </c>
      <c r="I3235" s="2">
        <f>IF(SUMIFS($B$2:$B$3564,$A$2:$A$3564,"="&amp;E3235)=0,IF(SUMIFS($B$2:$B$3564,$A$2:$A$3564,"="&amp;F3235)=0,IF(SUMIFS($B$2:$B$3564,$A$2:$A$3564,"="&amp;G3235)=0,SUMIFS($B$2:$B$3564,$A$2:$A$3564,"="&amp;H3235),SUMIFS($B$2:$B$3564,$A$2:$A$3564,"="&amp;G3235)),SUMIFS($B$2:$B$3564,$A$2:$A$3564,"="&amp;F3235)),SUMIFS($B$2:$B$3564,$A$2:$A$3564,"="&amp;E3235))</f>
        <v>12.85</v>
      </c>
      <c r="K3235" s="2">
        <f>SUMIFS($J$2:$J$3564,$A$2:$A$3564,"&gt;"&amp;E3235,$A$2:$A$3564,"&lt;="&amp;A3235)</f>
        <v>0</v>
      </c>
      <c r="L3235" s="2">
        <f t="shared" si="405"/>
        <v>0</v>
      </c>
      <c r="M3235" s="2">
        <f t="shared" si="406"/>
        <v>1</v>
      </c>
      <c r="N3235">
        <f t="shared" si="407"/>
        <v>6.6239408438650855</v>
      </c>
    </row>
    <row r="3236" spans="1:14" x14ac:dyDescent="0.3">
      <c r="A3236" s="1">
        <v>43391</v>
      </c>
      <c r="B3236">
        <v>13.87</v>
      </c>
      <c r="D3236">
        <f t="shared" si="400"/>
        <v>4</v>
      </c>
      <c r="E3236" s="1">
        <f t="shared" si="401"/>
        <v>43384</v>
      </c>
      <c r="F3236" s="1">
        <f t="shared" si="402"/>
        <v>43383</v>
      </c>
      <c r="G3236" s="1">
        <f t="shared" si="403"/>
        <v>43382</v>
      </c>
      <c r="H3236" s="1">
        <f t="shared" si="404"/>
        <v>43381</v>
      </c>
      <c r="I3236" s="2">
        <f>IF(SUMIFS($B$2:$B$3564,$A$2:$A$3564,"="&amp;E3236)=0,IF(SUMIFS($B$2:$B$3564,$A$2:$A$3564,"="&amp;F3236)=0,IF(SUMIFS($B$2:$B$3564,$A$2:$A$3564,"="&amp;G3236)=0,SUMIFS($B$2:$B$3564,$A$2:$A$3564,"="&amp;H3236),SUMIFS($B$2:$B$3564,$A$2:$A$3564,"="&amp;G3236)),SUMIFS($B$2:$B$3564,$A$2:$A$3564,"="&amp;F3236)),SUMIFS($B$2:$B$3564,$A$2:$A$3564,"="&amp;E3236))</f>
        <v>12.92</v>
      </c>
      <c r="K3236" s="2">
        <f>SUMIFS($J$2:$J$3564,$A$2:$A$3564,"&gt;"&amp;E3236,$A$2:$A$3564,"&lt;="&amp;A3236)</f>
        <v>0</v>
      </c>
      <c r="L3236" s="2">
        <f t="shared" si="405"/>
        <v>0</v>
      </c>
      <c r="M3236" s="2">
        <f t="shared" si="406"/>
        <v>1</v>
      </c>
      <c r="N3236">
        <f t="shared" si="407"/>
        <v>7.0951735972284391</v>
      </c>
    </row>
    <row r="3237" spans="1:14" x14ac:dyDescent="0.3">
      <c r="A3237" s="1">
        <v>43392</v>
      </c>
      <c r="B3237">
        <v>13.89</v>
      </c>
      <c r="D3237">
        <f t="shared" si="400"/>
        <v>5</v>
      </c>
      <c r="E3237" s="1">
        <f t="shared" si="401"/>
        <v>43385</v>
      </c>
      <c r="F3237" s="1">
        <f t="shared" si="402"/>
        <v>43384</v>
      </c>
      <c r="G3237" s="1">
        <f t="shared" si="403"/>
        <v>43383</v>
      </c>
      <c r="H3237" s="1">
        <f t="shared" si="404"/>
        <v>43382</v>
      </c>
      <c r="I3237" s="2">
        <f>IF(SUMIFS($B$2:$B$3564,$A$2:$A$3564,"="&amp;E3237)=0,IF(SUMIFS($B$2:$B$3564,$A$2:$A$3564,"="&amp;F3237)=0,IF(SUMIFS($B$2:$B$3564,$A$2:$A$3564,"="&amp;G3237)=0,SUMIFS($B$2:$B$3564,$A$2:$A$3564,"="&amp;H3237),SUMIFS($B$2:$B$3564,$A$2:$A$3564,"="&amp;G3237)),SUMIFS($B$2:$B$3564,$A$2:$A$3564,"="&amp;F3237)),SUMIFS($B$2:$B$3564,$A$2:$A$3564,"="&amp;E3237))</f>
        <v>13.07</v>
      </c>
      <c r="K3237" s="2">
        <f>SUMIFS($J$2:$J$3564,$A$2:$A$3564,"&gt;"&amp;E3237,$A$2:$A$3564,"&lt;="&amp;A3237)</f>
        <v>0</v>
      </c>
      <c r="L3237" s="2">
        <f t="shared" si="405"/>
        <v>0</v>
      </c>
      <c r="M3237" s="2">
        <f t="shared" si="406"/>
        <v>1</v>
      </c>
      <c r="N3237">
        <f t="shared" si="407"/>
        <v>6.0849629130121841</v>
      </c>
    </row>
    <row r="3238" spans="1:14" x14ac:dyDescent="0.3">
      <c r="A3238" s="1">
        <v>43395</v>
      </c>
      <c r="B3238">
        <v>13.82</v>
      </c>
      <c r="D3238">
        <f t="shared" si="400"/>
        <v>1</v>
      </c>
      <c r="E3238" s="1">
        <f t="shared" si="401"/>
        <v>43388</v>
      </c>
      <c r="F3238" s="1">
        <f t="shared" si="402"/>
        <v>43387</v>
      </c>
      <c r="G3238" s="1">
        <f t="shared" si="403"/>
        <v>43386</v>
      </c>
      <c r="H3238" s="1">
        <f t="shared" si="404"/>
        <v>43385</v>
      </c>
      <c r="I3238" s="2">
        <f>IF(SUMIFS($B$2:$B$3564,$A$2:$A$3564,"="&amp;E3238)=0,IF(SUMIFS($B$2:$B$3564,$A$2:$A$3564,"="&amp;F3238)=0,IF(SUMIFS($B$2:$B$3564,$A$2:$A$3564,"="&amp;G3238)=0,SUMIFS($B$2:$B$3564,$A$2:$A$3564,"="&amp;H3238),SUMIFS($B$2:$B$3564,$A$2:$A$3564,"="&amp;G3238)),SUMIFS($B$2:$B$3564,$A$2:$A$3564,"="&amp;F3238)),SUMIFS($B$2:$B$3564,$A$2:$A$3564,"="&amp;E3238))</f>
        <v>13.43</v>
      </c>
      <c r="K3238" s="2">
        <f>SUMIFS($J$2:$J$3564,$A$2:$A$3564,"&gt;"&amp;E3238,$A$2:$A$3564,"&lt;="&amp;A3238)</f>
        <v>0</v>
      </c>
      <c r="L3238" s="2">
        <f t="shared" si="405"/>
        <v>0</v>
      </c>
      <c r="M3238" s="2">
        <f t="shared" si="406"/>
        <v>1</v>
      </c>
      <c r="N3238">
        <f t="shared" si="407"/>
        <v>2.8625807804377632</v>
      </c>
    </row>
    <row r="3239" spans="1:14" x14ac:dyDescent="0.3">
      <c r="A3239" s="1">
        <v>43396</v>
      </c>
      <c r="B3239">
        <v>13.81</v>
      </c>
      <c r="D3239">
        <f t="shared" si="400"/>
        <v>2</v>
      </c>
      <c r="E3239" s="1">
        <f t="shared" si="401"/>
        <v>43389</v>
      </c>
      <c r="F3239" s="1">
        <f t="shared" si="402"/>
        <v>43388</v>
      </c>
      <c r="G3239" s="1">
        <f t="shared" si="403"/>
        <v>43387</v>
      </c>
      <c r="H3239" s="1">
        <f t="shared" si="404"/>
        <v>43386</v>
      </c>
      <c r="I3239" s="2">
        <f>IF(SUMIFS($B$2:$B$3564,$A$2:$A$3564,"="&amp;E3239)=0,IF(SUMIFS($B$2:$B$3564,$A$2:$A$3564,"="&amp;F3239)=0,IF(SUMIFS($B$2:$B$3564,$A$2:$A$3564,"="&amp;G3239)=0,SUMIFS($B$2:$B$3564,$A$2:$A$3564,"="&amp;H3239),SUMIFS($B$2:$B$3564,$A$2:$A$3564,"="&amp;G3239)),SUMIFS($B$2:$B$3564,$A$2:$A$3564,"="&amp;F3239)),SUMIFS($B$2:$B$3564,$A$2:$A$3564,"="&amp;E3239))</f>
        <v>13.25</v>
      </c>
      <c r="K3239" s="2">
        <f>SUMIFS($J$2:$J$3564,$A$2:$A$3564,"&gt;"&amp;E3239,$A$2:$A$3564,"&lt;="&amp;A3239)</f>
        <v>0</v>
      </c>
      <c r="L3239" s="2">
        <f t="shared" si="405"/>
        <v>0</v>
      </c>
      <c r="M3239" s="2">
        <f t="shared" si="406"/>
        <v>1</v>
      </c>
      <c r="N3239">
        <f t="shared" si="407"/>
        <v>4.1395414988969614</v>
      </c>
    </row>
    <row r="3240" spans="1:14" x14ac:dyDescent="0.3">
      <c r="A3240" s="1">
        <v>43397</v>
      </c>
      <c r="B3240">
        <v>14.01</v>
      </c>
      <c r="D3240">
        <f t="shared" si="400"/>
        <v>3</v>
      </c>
      <c r="E3240" s="1">
        <f t="shared" si="401"/>
        <v>43390</v>
      </c>
      <c r="F3240" s="1">
        <f t="shared" si="402"/>
        <v>43389</v>
      </c>
      <c r="G3240" s="1">
        <f t="shared" si="403"/>
        <v>43388</v>
      </c>
      <c r="H3240" s="1">
        <f t="shared" si="404"/>
        <v>43387</v>
      </c>
      <c r="I3240" s="2">
        <f>IF(SUMIFS($B$2:$B$3564,$A$2:$A$3564,"="&amp;E3240)=0,IF(SUMIFS($B$2:$B$3564,$A$2:$A$3564,"="&amp;F3240)=0,IF(SUMIFS($B$2:$B$3564,$A$2:$A$3564,"="&amp;G3240)=0,SUMIFS($B$2:$B$3564,$A$2:$A$3564,"="&amp;H3240),SUMIFS($B$2:$B$3564,$A$2:$A$3564,"="&amp;G3240)),SUMIFS($B$2:$B$3564,$A$2:$A$3564,"="&amp;F3240)),SUMIFS($B$2:$B$3564,$A$2:$A$3564,"="&amp;E3240))</f>
        <v>13.73</v>
      </c>
      <c r="K3240" s="2">
        <f>SUMIFS($J$2:$J$3564,$A$2:$A$3564,"&gt;"&amp;E3240,$A$2:$A$3564,"&lt;="&amp;A3240)</f>
        <v>0</v>
      </c>
      <c r="L3240" s="2">
        <f t="shared" si="405"/>
        <v>0</v>
      </c>
      <c r="M3240" s="2">
        <f t="shared" si="406"/>
        <v>1</v>
      </c>
      <c r="N3240">
        <f t="shared" si="407"/>
        <v>2.0188140569035933</v>
      </c>
    </row>
    <row r="3241" spans="1:14" x14ac:dyDescent="0.3">
      <c r="A3241" s="1">
        <v>43398</v>
      </c>
      <c r="B3241">
        <v>13.97</v>
      </c>
      <c r="D3241">
        <f t="shared" si="400"/>
        <v>4</v>
      </c>
      <c r="E3241" s="1">
        <f t="shared" si="401"/>
        <v>43391</v>
      </c>
      <c r="F3241" s="1">
        <f t="shared" si="402"/>
        <v>43390</v>
      </c>
      <c r="G3241" s="1">
        <f t="shared" si="403"/>
        <v>43389</v>
      </c>
      <c r="H3241" s="1">
        <f t="shared" si="404"/>
        <v>43388</v>
      </c>
      <c r="I3241" s="2">
        <f>IF(SUMIFS($B$2:$B$3564,$A$2:$A$3564,"="&amp;E3241)=0,IF(SUMIFS($B$2:$B$3564,$A$2:$A$3564,"="&amp;F3241)=0,IF(SUMIFS($B$2:$B$3564,$A$2:$A$3564,"="&amp;G3241)=0,SUMIFS($B$2:$B$3564,$A$2:$A$3564,"="&amp;H3241),SUMIFS($B$2:$B$3564,$A$2:$A$3564,"="&amp;G3241)),SUMIFS($B$2:$B$3564,$A$2:$A$3564,"="&amp;F3241)),SUMIFS($B$2:$B$3564,$A$2:$A$3564,"="&amp;E3241))</f>
        <v>13.87</v>
      </c>
      <c r="K3241" s="2">
        <f>SUMIFS($J$2:$J$3564,$A$2:$A$3564,"&gt;"&amp;E3241,$A$2:$A$3564,"&lt;="&amp;A3241)</f>
        <v>0</v>
      </c>
      <c r="L3241" s="2">
        <f t="shared" si="405"/>
        <v>0</v>
      </c>
      <c r="M3241" s="2">
        <f t="shared" si="406"/>
        <v>1</v>
      </c>
      <c r="N3241">
        <f t="shared" si="407"/>
        <v>0.71839389421303379</v>
      </c>
    </row>
    <row r="3242" spans="1:14" x14ac:dyDescent="0.3">
      <c r="A3242" s="1">
        <v>43399</v>
      </c>
      <c r="B3242">
        <v>13.84</v>
      </c>
      <c r="D3242">
        <f t="shared" si="400"/>
        <v>5</v>
      </c>
      <c r="E3242" s="1">
        <f t="shared" si="401"/>
        <v>43392</v>
      </c>
      <c r="F3242" s="1">
        <f t="shared" si="402"/>
        <v>43391</v>
      </c>
      <c r="G3242" s="1">
        <f t="shared" si="403"/>
        <v>43390</v>
      </c>
      <c r="H3242" s="1">
        <f t="shared" si="404"/>
        <v>43389</v>
      </c>
      <c r="I3242" s="2">
        <f>IF(SUMIFS($B$2:$B$3564,$A$2:$A$3564,"="&amp;E3242)=0,IF(SUMIFS($B$2:$B$3564,$A$2:$A$3564,"="&amp;F3242)=0,IF(SUMIFS($B$2:$B$3564,$A$2:$A$3564,"="&amp;G3242)=0,SUMIFS($B$2:$B$3564,$A$2:$A$3564,"="&amp;H3242),SUMIFS($B$2:$B$3564,$A$2:$A$3564,"="&amp;G3242)),SUMIFS($B$2:$B$3564,$A$2:$A$3564,"="&amp;F3242)),SUMIFS($B$2:$B$3564,$A$2:$A$3564,"="&amp;E3242))</f>
        <v>13.89</v>
      </c>
      <c r="K3242" s="2">
        <f>SUMIFS($J$2:$J$3564,$A$2:$A$3564,"&gt;"&amp;E3242,$A$2:$A$3564,"&lt;="&amp;A3242)</f>
        <v>0</v>
      </c>
      <c r="L3242" s="2">
        <f t="shared" si="405"/>
        <v>0</v>
      </c>
      <c r="M3242" s="2">
        <f t="shared" si="406"/>
        <v>1</v>
      </c>
      <c r="N3242">
        <f t="shared" si="407"/>
        <v>-0.36062065767289486</v>
      </c>
    </row>
    <row r="3243" spans="1:14" x14ac:dyDescent="0.3">
      <c r="A3243" s="1">
        <v>43402</v>
      </c>
      <c r="B3243">
        <v>13.5</v>
      </c>
      <c r="D3243">
        <f t="shared" si="400"/>
        <v>1</v>
      </c>
      <c r="E3243" s="1">
        <f t="shared" si="401"/>
        <v>43395</v>
      </c>
      <c r="F3243" s="1">
        <f t="shared" si="402"/>
        <v>43394</v>
      </c>
      <c r="G3243" s="1">
        <f t="shared" si="403"/>
        <v>43393</v>
      </c>
      <c r="H3243" s="1">
        <f t="shared" si="404"/>
        <v>43392</v>
      </c>
      <c r="I3243" s="2">
        <f>IF(SUMIFS($B$2:$B$3564,$A$2:$A$3564,"="&amp;E3243)=0,IF(SUMIFS($B$2:$B$3564,$A$2:$A$3564,"="&amp;F3243)=0,IF(SUMIFS($B$2:$B$3564,$A$2:$A$3564,"="&amp;G3243)=0,SUMIFS($B$2:$B$3564,$A$2:$A$3564,"="&amp;H3243),SUMIFS($B$2:$B$3564,$A$2:$A$3564,"="&amp;G3243)),SUMIFS($B$2:$B$3564,$A$2:$A$3564,"="&amp;F3243)),SUMIFS($B$2:$B$3564,$A$2:$A$3564,"="&amp;E3243))</f>
        <v>13.82</v>
      </c>
      <c r="K3243" s="2">
        <f>SUMIFS($J$2:$J$3564,$A$2:$A$3564,"&gt;"&amp;E3243,$A$2:$A$3564,"&lt;="&amp;A3243)</f>
        <v>0</v>
      </c>
      <c r="L3243" s="2">
        <f t="shared" si="405"/>
        <v>0</v>
      </c>
      <c r="M3243" s="2">
        <f t="shared" si="406"/>
        <v>1</v>
      </c>
      <c r="N3243">
        <f t="shared" si="407"/>
        <v>-2.3427132895140117</v>
      </c>
    </row>
    <row r="3244" spans="1:14" x14ac:dyDescent="0.3">
      <c r="A3244" s="1">
        <v>43403</v>
      </c>
      <c r="B3244">
        <v>13.32</v>
      </c>
      <c r="D3244">
        <f t="shared" si="400"/>
        <v>2</v>
      </c>
      <c r="E3244" s="1">
        <f t="shared" si="401"/>
        <v>43396</v>
      </c>
      <c r="F3244" s="1">
        <f t="shared" si="402"/>
        <v>43395</v>
      </c>
      <c r="G3244" s="1">
        <f t="shared" si="403"/>
        <v>43394</v>
      </c>
      <c r="H3244" s="1">
        <f t="shared" si="404"/>
        <v>43393</v>
      </c>
      <c r="I3244" s="2">
        <f>IF(SUMIFS($B$2:$B$3564,$A$2:$A$3564,"="&amp;E3244)=0,IF(SUMIFS($B$2:$B$3564,$A$2:$A$3564,"="&amp;F3244)=0,IF(SUMIFS($B$2:$B$3564,$A$2:$A$3564,"="&amp;G3244)=0,SUMIFS($B$2:$B$3564,$A$2:$A$3564,"="&amp;H3244),SUMIFS($B$2:$B$3564,$A$2:$A$3564,"="&amp;G3244)),SUMIFS($B$2:$B$3564,$A$2:$A$3564,"="&amp;F3244)),SUMIFS($B$2:$B$3564,$A$2:$A$3564,"="&amp;E3244))</f>
        <v>13.81</v>
      </c>
      <c r="K3244" s="2">
        <f>SUMIFS($J$2:$J$3564,$A$2:$A$3564,"&gt;"&amp;E3244,$A$2:$A$3564,"&lt;="&amp;A3244)</f>
        <v>0</v>
      </c>
      <c r="L3244" s="2">
        <f t="shared" si="405"/>
        <v>0</v>
      </c>
      <c r="M3244" s="2">
        <f t="shared" si="406"/>
        <v>1</v>
      </c>
      <c r="N3244">
        <f t="shared" si="407"/>
        <v>-3.6126302308957636</v>
      </c>
    </row>
    <row r="3245" spans="1:14" x14ac:dyDescent="0.3">
      <c r="A3245" s="1">
        <v>43404</v>
      </c>
      <c r="B3245">
        <v>13.19</v>
      </c>
      <c r="D3245">
        <f t="shared" si="400"/>
        <v>3</v>
      </c>
      <c r="E3245" s="1">
        <f t="shared" si="401"/>
        <v>43397</v>
      </c>
      <c r="F3245" s="1">
        <f t="shared" si="402"/>
        <v>43396</v>
      </c>
      <c r="G3245" s="1">
        <f t="shared" si="403"/>
        <v>43395</v>
      </c>
      <c r="H3245" s="1">
        <f t="shared" si="404"/>
        <v>43394</v>
      </c>
      <c r="I3245" s="2">
        <f>IF(SUMIFS($B$2:$B$3564,$A$2:$A$3564,"="&amp;E3245)=0,IF(SUMIFS($B$2:$B$3564,$A$2:$A$3564,"="&amp;F3245)=0,IF(SUMIFS($B$2:$B$3564,$A$2:$A$3564,"="&amp;G3245)=0,SUMIFS($B$2:$B$3564,$A$2:$A$3564,"="&amp;H3245),SUMIFS($B$2:$B$3564,$A$2:$A$3564,"="&amp;G3245)),SUMIFS($B$2:$B$3564,$A$2:$A$3564,"="&amp;F3245)),SUMIFS($B$2:$B$3564,$A$2:$A$3564,"="&amp;E3245))</f>
        <v>14.01</v>
      </c>
      <c r="K3245" s="2">
        <f>SUMIFS($J$2:$J$3564,$A$2:$A$3564,"&gt;"&amp;E3245,$A$2:$A$3564,"&lt;="&amp;A3245)</f>
        <v>0</v>
      </c>
      <c r="L3245" s="2">
        <f t="shared" si="405"/>
        <v>0</v>
      </c>
      <c r="M3245" s="2">
        <f t="shared" si="406"/>
        <v>1</v>
      </c>
      <c r="N3245">
        <f t="shared" si="407"/>
        <v>-6.0312393619692442</v>
      </c>
    </row>
    <row r="3246" spans="1:14" x14ac:dyDescent="0.3">
      <c r="A3246" s="1">
        <v>43405</v>
      </c>
      <c r="B3246">
        <v>13.19</v>
      </c>
      <c r="D3246">
        <f t="shared" si="400"/>
        <v>4</v>
      </c>
      <c r="E3246" s="1">
        <f t="shared" si="401"/>
        <v>43398</v>
      </c>
      <c r="F3246" s="1">
        <f t="shared" si="402"/>
        <v>43397</v>
      </c>
      <c r="G3246" s="1">
        <f t="shared" si="403"/>
        <v>43396</v>
      </c>
      <c r="H3246" s="1">
        <f t="shared" si="404"/>
        <v>43395</v>
      </c>
      <c r="I3246" s="2">
        <f>IF(SUMIFS($B$2:$B$3564,$A$2:$A$3564,"="&amp;E3246)=0,IF(SUMIFS($B$2:$B$3564,$A$2:$A$3564,"="&amp;F3246)=0,IF(SUMIFS($B$2:$B$3564,$A$2:$A$3564,"="&amp;G3246)=0,SUMIFS($B$2:$B$3564,$A$2:$A$3564,"="&amp;H3246),SUMIFS($B$2:$B$3564,$A$2:$A$3564,"="&amp;G3246)),SUMIFS($B$2:$B$3564,$A$2:$A$3564,"="&amp;F3246)),SUMIFS($B$2:$B$3564,$A$2:$A$3564,"="&amp;E3246))</f>
        <v>13.97</v>
      </c>
      <c r="K3246" s="2">
        <f>SUMIFS($J$2:$J$3564,$A$2:$A$3564,"&gt;"&amp;E3246,$A$2:$A$3564,"&lt;="&amp;A3246)</f>
        <v>0</v>
      </c>
      <c r="L3246" s="2">
        <f t="shared" si="405"/>
        <v>0</v>
      </c>
      <c r="M3246" s="2">
        <f t="shared" si="406"/>
        <v>1</v>
      </c>
      <c r="N3246">
        <f t="shared" si="407"/>
        <v>-5.7453206539647281</v>
      </c>
    </row>
    <row r="3247" spans="1:14" x14ac:dyDescent="0.3">
      <c r="A3247" s="1">
        <v>43406</v>
      </c>
      <c r="B3247">
        <v>13.44</v>
      </c>
      <c r="D3247">
        <f t="shared" si="400"/>
        <v>5</v>
      </c>
      <c r="E3247" s="1">
        <f t="shared" si="401"/>
        <v>43399</v>
      </c>
      <c r="F3247" s="1">
        <f t="shared" si="402"/>
        <v>43398</v>
      </c>
      <c r="G3247" s="1">
        <f t="shared" si="403"/>
        <v>43397</v>
      </c>
      <c r="H3247" s="1">
        <f t="shared" si="404"/>
        <v>43396</v>
      </c>
      <c r="I3247" s="2">
        <f>IF(SUMIFS($B$2:$B$3564,$A$2:$A$3564,"="&amp;E3247)=0,IF(SUMIFS($B$2:$B$3564,$A$2:$A$3564,"="&amp;F3247)=0,IF(SUMIFS($B$2:$B$3564,$A$2:$A$3564,"="&amp;G3247)=0,SUMIFS($B$2:$B$3564,$A$2:$A$3564,"="&amp;H3247),SUMIFS($B$2:$B$3564,$A$2:$A$3564,"="&amp;G3247)),SUMIFS($B$2:$B$3564,$A$2:$A$3564,"="&amp;F3247)),SUMIFS($B$2:$B$3564,$A$2:$A$3564,"="&amp;E3247))</f>
        <v>13.84</v>
      </c>
      <c r="K3247" s="2">
        <f>SUMIFS($J$2:$J$3564,$A$2:$A$3564,"&gt;"&amp;E3247,$A$2:$A$3564,"&lt;="&amp;A3247)</f>
        <v>0</v>
      </c>
      <c r="L3247" s="2">
        <f t="shared" si="405"/>
        <v>0</v>
      </c>
      <c r="M3247" s="2">
        <f t="shared" si="406"/>
        <v>1</v>
      </c>
      <c r="N3247">
        <f t="shared" si="407"/>
        <v>-2.9327615094520065</v>
      </c>
    </row>
    <row r="3248" spans="1:14" x14ac:dyDescent="0.3">
      <c r="A3248" s="1">
        <v>43409</v>
      </c>
      <c r="B3248">
        <v>13.15</v>
      </c>
      <c r="D3248">
        <f t="shared" si="400"/>
        <v>1</v>
      </c>
      <c r="E3248" s="1">
        <f t="shared" si="401"/>
        <v>43402</v>
      </c>
      <c r="F3248" s="1">
        <f t="shared" si="402"/>
        <v>43401</v>
      </c>
      <c r="G3248" s="1">
        <f t="shared" si="403"/>
        <v>43400</v>
      </c>
      <c r="H3248" s="1">
        <f t="shared" si="404"/>
        <v>43399</v>
      </c>
      <c r="I3248" s="2">
        <f>IF(SUMIFS($B$2:$B$3564,$A$2:$A$3564,"="&amp;E3248)=0,IF(SUMIFS($B$2:$B$3564,$A$2:$A$3564,"="&amp;F3248)=0,IF(SUMIFS($B$2:$B$3564,$A$2:$A$3564,"="&amp;G3248)=0,SUMIFS($B$2:$B$3564,$A$2:$A$3564,"="&amp;H3248),SUMIFS($B$2:$B$3564,$A$2:$A$3564,"="&amp;G3248)),SUMIFS($B$2:$B$3564,$A$2:$A$3564,"="&amp;F3248)),SUMIFS($B$2:$B$3564,$A$2:$A$3564,"="&amp;E3248))</f>
        <v>13.5</v>
      </c>
      <c r="K3248" s="2">
        <f>SUMIFS($J$2:$J$3564,$A$2:$A$3564,"&gt;"&amp;E3248,$A$2:$A$3564,"&lt;="&amp;A3248)</f>
        <v>0</v>
      </c>
      <c r="L3248" s="2">
        <f t="shared" si="405"/>
        <v>0</v>
      </c>
      <c r="M3248" s="2">
        <f t="shared" si="406"/>
        <v>1</v>
      </c>
      <c r="N3248">
        <f t="shared" si="407"/>
        <v>-2.6267926820610188</v>
      </c>
    </row>
    <row r="3249" spans="1:14" x14ac:dyDescent="0.3">
      <c r="A3249" s="1">
        <v>43410</v>
      </c>
      <c r="B3249">
        <v>12.96</v>
      </c>
      <c r="D3249">
        <f t="shared" si="400"/>
        <v>2</v>
      </c>
      <c r="E3249" s="1">
        <f t="shared" si="401"/>
        <v>43403</v>
      </c>
      <c r="F3249" s="1">
        <f t="shared" si="402"/>
        <v>43402</v>
      </c>
      <c r="G3249" s="1">
        <f t="shared" si="403"/>
        <v>43401</v>
      </c>
      <c r="H3249" s="1">
        <f t="shared" si="404"/>
        <v>43400</v>
      </c>
      <c r="I3249" s="2">
        <f>IF(SUMIFS($B$2:$B$3564,$A$2:$A$3564,"="&amp;E3249)=0,IF(SUMIFS($B$2:$B$3564,$A$2:$A$3564,"="&amp;F3249)=0,IF(SUMIFS($B$2:$B$3564,$A$2:$A$3564,"="&amp;G3249)=0,SUMIFS($B$2:$B$3564,$A$2:$A$3564,"="&amp;H3249),SUMIFS($B$2:$B$3564,$A$2:$A$3564,"="&amp;G3249)),SUMIFS($B$2:$B$3564,$A$2:$A$3564,"="&amp;F3249)),SUMIFS($B$2:$B$3564,$A$2:$A$3564,"="&amp;E3249))</f>
        <v>13.32</v>
      </c>
      <c r="K3249" s="2">
        <f>SUMIFS($J$2:$J$3564,$A$2:$A$3564,"&gt;"&amp;E3249,$A$2:$A$3564,"&lt;="&amp;A3249)</f>
        <v>0</v>
      </c>
      <c r="L3249" s="2">
        <f t="shared" si="405"/>
        <v>0</v>
      </c>
      <c r="M3249" s="2">
        <f t="shared" si="406"/>
        <v>1</v>
      </c>
      <c r="N3249">
        <f t="shared" si="407"/>
        <v>-2.7398974188114389</v>
      </c>
    </row>
    <row r="3250" spans="1:14" x14ac:dyDescent="0.3">
      <c r="A3250" s="1">
        <v>43411</v>
      </c>
      <c r="B3250">
        <v>13.01</v>
      </c>
      <c r="D3250">
        <f t="shared" si="400"/>
        <v>3</v>
      </c>
      <c r="E3250" s="1">
        <f t="shared" si="401"/>
        <v>43404</v>
      </c>
      <c r="F3250" s="1">
        <f t="shared" si="402"/>
        <v>43403</v>
      </c>
      <c r="G3250" s="1">
        <f t="shared" si="403"/>
        <v>43402</v>
      </c>
      <c r="H3250" s="1">
        <f t="shared" si="404"/>
        <v>43401</v>
      </c>
      <c r="I3250" s="2">
        <f>IF(SUMIFS($B$2:$B$3564,$A$2:$A$3564,"="&amp;E3250)=0,IF(SUMIFS($B$2:$B$3564,$A$2:$A$3564,"="&amp;F3250)=0,IF(SUMIFS($B$2:$B$3564,$A$2:$A$3564,"="&amp;G3250)=0,SUMIFS($B$2:$B$3564,$A$2:$A$3564,"="&amp;H3250),SUMIFS($B$2:$B$3564,$A$2:$A$3564,"="&amp;G3250)),SUMIFS($B$2:$B$3564,$A$2:$A$3564,"="&amp;F3250)),SUMIFS($B$2:$B$3564,$A$2:$A$3564,"="&amp;E3250))</f>
        <v>13.19</v>
      </c>
      <c r="K3250" s="2">
        <f>SUMIFS($J$2:$J$3564,$A$2:$A$3564,"&gt;"&amp;E3250,$A$2:$A$3564,"&lt;="&amp;A3250)</f>
        <v>0</v>
      </c>
      <c r="L3250" s="2">
        <f t="shared" si="405"/>
        <v>0</v>
      </c>
      <c r="M3250" s="2">
        <f t="shared" si="406"/>
        <v>1</v>
      </c>
      <c r="N3250">
        <f t="shared" si="407"/>
        <v>-1.374067420480926</v>
      </c>
    </row>
    <row r="3251" spans="1:14" x14ac:dyDescent="0.3">
      <c r="A3251" s="1">
        <v>43412</v>
      </c>
      <c r="B3251">
        <v>12.84</v>
      </c>
      <c r="D3251">
        <f t="shared" si="400"/>
        <v>4</v>
      </c>
      <c r="E3251" s="1">
        <f t="shared" si="401"/>
        <v>43405</v>
      </c>
      <c r="F3251" s="1">
        <f t="shared" si="402"/>
        <v>43404</v>
      </c>
      <c r="G3251" s="1">
        <f t="shared" si="403"/>
        <v>43403</v>
      </c>
      <c r="H3251" s="1">
        <f t="shared" si="404"/>
        <v>43402</v>
      </c>
      <c r="I3251" s="2">
        <f>IF(SUMIFS($B$2:$B$3564,$A$2:$A$3564,"="&amp;E3251)=0,IF(SUMIFS($B$2:$B$3564,$A$2:$A$3564,"="&amp;F3251)=0,IF(SUMIFS($B$2:$B$3564,$A$2:$A$3564,"="&amp;G3251)=0,SUMIFS($B$2:$B$3564,$A$2:$A$3564,"="&amp;H3251),SUMIFS($B$2:$B$3564,$A$2:$A$3564,"="&amp;G3251)),SUMIFS($B$2:$B$3564,$A$2:$A$3564,"="&amp;F3251)),SUMIFS($B$2:$B$3564,$A$2:$A$3564,"="&amp;E3251))</f>
        <v>13.19</v>
      </c>
      <c r="K3251" s="2">
        <f>SUMIFS($J$2:$J$3564,$A$2:$A$3564,"&gt;"&amp;E3251,$A$2:$A$3564,"&lt;="&amp;A3251)</f>
        <v>0</v>
      </c>
      <c r="L3251" s="2">
        <f t="shared" si="405"/>
        <v>0</v>
      </c>
      <c r="M3251" s="2">
        <f t="shared" si="406"/>
        <v>1</v>
      </c>
      <c r="N3251">
        <f t="shared" si="407"/>
        <v>-2.6893668467408127</v>
      </c>
    </row>
    <row r="3252" spans="1:14" x14ac:dyDescent="0.3">
      <c r="A3252" s="1">
        <v>43413</v>
      </c>
      <c r="B3252">
        <v>12.73</v>
      </c>
      <c r="D3252">
        <f t="shared" si="400"/>
        <v>5</v>
      </c>
      <c r="E3252" s="1">
        <f t="shared" si="401"/>
        <v>43406</v>
      </c>
      <c r="F3252" s="1">
        <f t="shared" si="402"/>
        <v>43405</v>
      </c>
      <c r="G3252" s="1">
        <f t="shared" si="403"/>
        <v>43404</v>
      </c>
      <c r="H3252" s="1">
        <f t="shared" si="404"/>
        <v>43403</v>
      </c>
      <c r="I3252" s="2">
        <f>IF(SUMIFS($B$2:$B$3564,$A$2:$A$3564,"="&amp;E3252)=0,IF(SUMIFS($B$2:$B$3564,$A$2:$A$3564,"="&amp;F3252)=0,IF(SUMIFS($B$2:$B$3564,$A$2:$A$3564,"="&amp;G3252)=0,SUMIFS($B$2:$B$3564,$A$2:$A$3564,"="&amp;H3252),SUMIFS($B$2:$B$3564,$A$2:$A$3564,"="&amp;G3252)),SUMIFS($B$2:$B$3564,$A$2:$A$3564,"="&amp;F3252)),SUMIFS($B$2:$B$3564,$A$2:$A$3564,"="&amp;E3252))</f>
        <v>13.44</v>
      </c>
      <c r="K3252" s="2">
        <f>SUMIFS($J$2:$J$3564,$A$2:$A$3564,"&gt;"&amp;E3252,$A$2:$A$3564,"&lt;="&amp;A3252)</f>
        <v>0</v>
      </c>
      <c r="L3252" s="2">
        <f t="shared" si="405"/>
        <v>0</v>
      </c>
      <c r="M3252" s="2">
        <f t="shared" si="406"/>
        <v>1</v>
      </c>
      <c r="N3252">
        <f t="shared" si="407"/>
        <v>-5.427392252568831</v>
      </c>
    </row>
    <row r="3253" spans="1:14" x14ac:dyDescent="0.3">
      <c r="A3253" s="1">
        <v>43416</v>
      </c>
      <c r="B3253">
        <v>12.94</v>
      </c>
      <c r="D3253">
        <f t="shared" si="400"/>
        <v>1</v>
      </c>
      <c r="E3253" s="1">
        <f t="shared" si="401"/>
        <v>43409</v>
      </c>
      <c r="F3253" s="1">
        <f t="shared" si="402"/>
        <v>43408</v>
      </c>
      <c r="G3253" s="1">
        <f t="shared" si="403"/>
        <v>43407</v>
      </c>
      <c r="H3253" s="1">
        <f t="shared" si="404"/>
        <v>43406</v>
      </c>
      <c r="I3253" s="2">
        <f>IF(SUMIFS($B$2:$B$3564,$A$2:$A$3564,"="&amp;E3253)=0,IF(SUMIFS($B$2:$B$3564,$A$2:$A$3564,"="&amp;F3253)=0,IF(SUMIFS($B$2:$B$3564,$A$2:$A$3564,"="&amp;G3253)=0,SUMIFS($B$2:$B$3564,$A$2:$A$3564,"="&amp;H3253),SUMIFS($B$2:$B$3564,$A$2:$A$3564,"="&amp;G3253)),SUMIFS($B$2:$B$3564,$A$2:$A$3564,"="&amp;F3253)),SUMIFS($B$2:$B$3564,$A$2:$A$3564,"="&amp;E3253))</f>
        <v>13.15</v>
      </c>
      <c r="K3253" s="2">
        <f>SUMIFS($J$2:$J$3564,$A$2:$A$3564,"&gt;"&amp;E3253,$A$2:$A$3564,"&lt;="&amp;A3253)</f>
        <v>0</v>
      </c>
      <c r="L3253" s="2">
        <f t="shared" si="405"/>
        <v>0</v>
      </c>
      <c r="M3253" s="2">
        <f t="shared" si="406"/>
        <v>1</v>
      </c>
      <c r="N3253">
        <f t="shared" si="407"/>
        <v>-1.6098469551019123</v>
      </c>
    </row>
    <row r="3254" spans="1:14" x14ac:dyDescent="0.3">
      <c r="A3254" s="1">
        <v>43417</v>
      </c>
      <c r="B3254">
        <v>12.61</v>
      </c>
      <c r="D3254">
        <f t="shared" si="400"/>
        <v>2</v>
      </c>
      <c r="E3254" s="1">
        <f t="shared" si="401"/>
        <v>43410</v>
      </c>
      <c r="F3254" s="1">
        <f t="shared" si="402"/>
        <v>43409</v>
      </c>
      <c r="G3254" s="1">
        <f t="shared" si="403"/>
        <v>43408</v>
      </c>
      <c r="H3254" s="1">
        <f t="shared" si="404"/>
        <v>43407</v>
      </c>
      <c r="I3254" s="2">
        <f>IF(SUMIFS($B$2:$B$3564,$A$2:$A$3564,"="&amp;E3254)=0,IF(SUMIFS($B$2:$B$3564,$A$2:$A$3564,"="&amp;F3254)=0,IF(SUMIFS($B$2:$B$3564,$A$2:$A$3564,"="&amp;G3254)=0,SUMIFS($B$2:$B$3564,$A$2:$A$3564,"="&amp;H3254),SUMIFS($B$2:$B$3564,$A$2:$A$3564,"="&amp;G3254)),SUMIFS($B$2:$B$3564,$A$2:$A$3564,"="&amp;F3254)),SUMIFS($B$2:$B$3564,$A$2:$A$3564,"="&amp;E3254))</f>
        <v>12.96</v>
      </c>
      <c r="K3254" s="2">
        <f>SUMIFS($J$2:$J$3564,$A$2:$A$3564,"&gt;"&amp;E3254,$A$2:$A$3564,"&lt;="&amp;A3254)</f>
        <v>0</v>
      </c>
      <c r="L3254" s="2">
        <f t="shared" si="405"/>
        <v>0</v>
      </c>
      <c r="M3254" s="2">
        <f t="shared" si="406"/>
        <v>1</v>
      </c>
      <c r="N3254">
        <f t="shared" si="407"/>
        <v>-2.7377540947300512</v>
      </c>
    </row>
    <row r="3255" spans="1:14" x14ac:dyDescent="0.3">
      <c r="A3255" s="1">
        <v>43418</v>
      </c>
      <c r="B3255">
        <v>12.65</v>
      </c>
      <c r="D3255">
        <f t="shared" si="400"/>
        <v>3</v>
      </c>
      <c r="E3255" s="1">
        <f t="shared" si="401"/>
        <v>43411</v>
      </c>
      <c r="F3255" s="1">
        <f t="shared" si="402"/>
        <v>43410</v>
      </c>
      <c r="G3255" s="1">
        <f t="shared" si="403"/>
        <v>43409</v>
      </c>
      <c r="H3255" s="1">
        <f t="shared" si="404"/>
        <v>43408</v>
      </c>
      <c r="I3255" s="2">
        <f>IF(SUMIFS($B$2:$B$3564,$A$2:$A$3564,"="&amp;E3255)=0,IF(SUMIFS($B$2:$B$3564,$A$2:$A$3564,"="&amp;F3255)=0,IF(SUMIFS($B$2:$B$3564,$A$2:$A$3564,"="&amp;G3255)=0,SUMIFS($B$2:$B$3564,$A$2:$A$3564,"="&amp;H3255),SUMIFS($B$2:$B$3564,$A$2:$A$3564,"="&amp;G3255)),SUMIFS($B$2:$B$3564,$A$2:$A$3564,"="&amp;F3255)),SUMIFS($B$2:$B$3564,$A$2:$A$3564,"="&amp;E3255))</f>
        <v>13.01</v>
      </c>
      <c r="K3255" s="2">
        <f>SUMIFS($J$2:$J$3564,$A$2:$A$3564,"&gt;"&amp;E3255,$A$2:$A$3564,"&lt;="&amp;A3255)</f>
        <v>0</v>
      </c>
      <c r="L3255" s="2">
        <f t="shared" si="405"/>
        <v>0</v>
      </c>
      <c r="M3255" s="2">
        <f t="shared" si="406"/>
        <v>1</v>
      </c>
      <c r="N3255">
        <f t="shared" si="407"/>
        <v>-2.8061077350884678</v>
      </c>
    </row>
    <row r="3256" spans="1:14" x14ac:dyDescent="0.3">
      <c r="A3256" s="1">
        <v>43419</v>
      </c>
      <c r="B3256">
        <v>12.65</v>
      </c>
      <c r="D3256">
        <f t="shared" si="400"/>
        <v>4</v>
      </c>
      <c r="E3256" s="1">
        <f t="shared" si="401"/>
        <v>43412</v>
      </c>
      <c r="F3256" s="1">
        <f t="shared" si="402"/>
        <v>43411</v>
      </c>
      <c r="G3256" s="1">
        <f t="shared" si="403"/>
        <v>43410</v>
      </c>
      <c r="H3256" s="1">
        <f t="shared" si="404"/>
        <v>43409</v>
      </c>
      <c r="I3256" s="2">
        <f>IF(SUMIFS($B$2:$B$3564,$A$2:$A$3564,"="&amp;E3256)=0,IF(SUMIFS($B$2:$B$3564,$A$2:$A$3564,"="&amp;F3256)=0,IF(SUMIFS($B$2:$B$3564,$A$2:$A$3564,"="&amp;G3256)=0,SUMIFS($B$2:$B$3564,$A$2:$A$3564,"="&amp;H3256),SUMIFS($B$2:$B$3564,$A$2:$A$3564,"="&amp;G3256)),SUMIFS($B$2:$B$3564,$A$2:$A$3564,"="&amp;F3256)),SUMIFS($B$2:$B$3564,$A$2:$A$3564,"="&amp;E3256))</f>
        <v>12.84</v>
      </c>
      <c r="K3256" s="2">
        <f>SUMIFS($J$2:$J$3564,$A$2:$A$3564,"&gt;"&amp;E3256,$A$2:$A$3564,"&lt;="&amp;A3256)</f>
        <v>0</v>
      </c>
      <c r="L3256" s="2">
        <f t="shared" si="405"/>
        <v>0</v>
      </c>
      <c r="M3256" s="2">
        <f t="shared" si="406"/>
        <v>1</v>
      </c>
      <c r="N3256">
        <f t="shared" si="407"/>
        <v>-1.4908083088285791</v>
      </c>
    </row>
    <row r="3257" spans="1:14" x14ac:dyDescent="0.3">
      <c r="A3257" s="1">
        <v>43420</v>
      </c>
      <c r="B3257">
        <v>12.69</v>
      </c>
      <c r="D3257">
        <f t="shared" si="400"/>
        <v>5</v>
      </c>
      <c r="E3257" s="1">
        <f t="shared" si="401"/>
        <v>43413</v>
      </c>
      <c r="F3257" s="1">
        <f t="shared" si="402"/>
        <v>43412</v>
      </c>
      <c r="G3257" s="1">
        <f t="shared" si="403"/>
        <v>43411</v>
      </c>
      <c r="H3257" s="1">
        <f t="shared" si="404"/>
        <v>43410</v>
      </c>
      <c r="I3257" s="2">
        <f>IF(SUMIFS($B$2:$B$3564,$A$2:$A$3564,"="&amp;E3257)=0,IF(SUMIFS($B$2:$B$3564,$A$2:$A$3564,"="&amp;F3257)=0,IF(SUMIFS($B$2:$B$3564,$A$2:$A$3564,"="&amp;G3257)=0,SUMIFS($B$2:$B$3564,$A$2:$A$3564,"="&amp;H3257),SUMIFS($B$2:$B$3564,$A$2:$A$3564,"="&amp;G3257)),SUMIFS($B$2:$B$3564,$A$2:$A$3564,"="&amp;F3257)),SUMIFS($B$2:$B$3564,$A$2:$A$3564,"="&amp;E3257))</f>
        <v>12.73</v>
      </c>
      <c r="K3257" s="2">
        <f>SUMIFS($J$2:$J$3564,$A$2:$A$3564,"&gt;"&amp;E3257,$A$2:$A$3564,"&lt;="&amp;A3257)</f>
        <v>0</v>
      </c>
      <c r="L3257" s="2">
        <f t="shared" si="405"/>
        <v>0</v>
      </c>
      <c r="M3257" s="2">
        <f t="shared" si="406"/>
        <v>1</v>
      </c>
      <c r="N3257">
        <f t="shared" si="407"/>
        <v>-0.31471308430189615</v>
      </c>
    </row>
    <row r="3258" spans="1:14" x14ac:dyDescent="0.3">
      <c r="A3258" s="1">
        <v>43423</v>
      </c>
      <c r="B3258">
        <v>12.8</v>
      </c>
      <c r="D3258">
        <f t="shared" si="400"/>
        <v>1</v>
      </c>
      <c r="E3258" s="1">
        <f t="shared" si="401"/>
        <v>43416</v>
      </c>
      <c r="F3258" s="1">
        <f t="shared" si="402"/>
        <v>43415</v>
      </c>
      <c r="G3258" s="1">
        <f t="shared" si="403"/>
        <v>43414</v>
      </c>
      <c r="H3258" s="1">
        <f t="shared" si="404"/>
        <v>43413</v>
      </c>
      <c r="I3258" s="2">
        <f>IF(SUMIFS($B$2:$B$3564,$A$2:$A$3564,"="&amp;E3258)=0,IF(SUMIFS($B$2:$B$3564,$A$2:$A$3564,"="&amp;F3258)=0,IF(SUMIFS($B$2:$B$3564,$A$2:$A$3564,"="&amp;G3258)=0,SUMIFS($B$2:$B$3564,$A$2:$A$3564,"="&amp;H3258),SUMIFS($B$2:$B$3564,$A$2:$A$3564,"="&amp;G3258)),SUMIFS($B$2:$B$3564,$A$2:$A$3564,"="&amp;F3258)),SUMIFS($B$2:$B$3564,$A$2:$A$3564,"="&amp;E3258))</f>
        <v>12.94</v>
      </c>
      <c r="K3258" s="2">
        <f>SUMIFS($J$2:$J$3564,$A$2:$A$3564,"&gt;"&amp;E3258,$A$2:$A$3564,"&lt;="&amp;A3258)</f>
        <v>0</v>
      </c>
      <c r="L3258" s="2">
        <f t="shared" si="405"/>
        <v>0</v>
      </c>
      <c r="M3258" s="2">
        <f t="shared" si="406"/>
        <v>1</v>
      </c>
      <c r="N3258">
        <f t="shared" si="407"/>
        <v>-1.0878118147182905</v>
      </c>
    </row>
    <row r="3259" spans="1:14" x14ac:dyDescent="0.3">
      <c r="A3259" s="1">
        <v>43424</v>
      </c>
      <c r="B3259">
        <v>12.46</v>
      </c>
      <c r="D3259">
        <f t="shared" si="400"/>
        <v>2</v>
      </c>
      <c r="E3259" s="1">
        <f t="shared" si="401"/>
        <v>43417</v>
      </c>
      <c r="F3259" s="1">
        <f t="shared" si="402"/>
        <v>43416</v>
      </c>
      <c r="G3259" s="1">
        <f t="shared" si="403"/>
        <v>43415</v>
      </c>
      <c r="H3259" s="1">
        <f t="shared" si="404"/>
        <v>43414</v>
      </c>
      <c r="I3259" s="2">
        <f>IF(SUMIFS($B$2:$B$3564,$A$2:$A$3564,"="&amp;E3259)=0,IF(SUMIFS($B$2:$B$3564,$A$2:$A$3564,"="&amp;F3259)=0,IF(SUMIFS($B$2:$B$3564,$A$2:$A$3564,"="&amp;G3259)=0,SUMIFS($B$2:$B$3564,$A$2:$A$3564,"="&amp;H3259),SUMIFS($B$2:$B$3564,$A$2:$A$3564,"="&amp;G3259)),SUMIFS($B$2:$B$3564,$A$2:$A$3564,"="&amp;F3259)),SUMIFS($B$2:$B$3564,$A$2:$A$3564,"="&amp;E3259))</f>
        <v>12.61</v>
      </c>
      <c r="K3259" s="2">
        <f>SUMIFS($J$2:$J$3564,$A$2:$A$3564,"&gt;"&amp;E3259,$A$2:$A$3564,"&lt;="&amp;A3259)</f>
        <v>0</v>
      </c>
      <c r="L3259" s="2">
        <f t="shared" si="405"/>
        <v>0</v>
      </c>
      <c r="M3259" s="2">
        <f t="shared" si="406"/>
        <v>1</v>
      </c>
      <c r="N3259">
        <f t="shared" si="407"/>
        <v>-1.1966636617520949</v>
      </c>
    </row>
    <row r="3260" spans="1:14" x14ac:dyDescent="0.3">
      <c r="A3260" s="1">
        <v>43425</v>
      </c>
      <c r="B3260">
        <v>12.68</v>
      </c>
      <c r="D3260">
        <f t="shared" si="400"/>
        <v>3</v>
      </c>
      <c r="E3260" s="1">
        <f t="shared" si="401"/>
        <v>43418</v>
      </c>
      <c r="F3260" s="1">
        <f t="shared" si="402"/>
        <v>43417</v>
      </c>
      <c r="G3260" s="1">
        <f t="shared" si="403"/>
        <v>43416</v>
      </c>
      <c r="H3260" s="1">
        <f t="shared" si="404"/>
        <v>43415</v>
      </c>
      <c r="I3260" s="2">
        <f>IF(SUMIFS($B$2:$B$3564,$A$2:$A$3564,"="&amp;E3260)=0,IF(SUMIFS($B$2:$B$3564,$A$2:$A$3564,"="&amp;F3260)=0,IF(SUMIFS($B$2:$B$3564,$A$2:$A$3564,"="&amp;G3260)=0,SUMIFS($B$2:$B$3564,$A$2:$A$3564,"="&amp;H3260),SUMIFS($B$2:$B$3564,$A$2:$A$3564,"="&amp;G3260)),SUMIFS($B$2:$B$3564,$A$2:$A$3564,"="&amp;F3260)),SUMIFS($B$2:$B$3564,$A$2:$A$3564,"="&amp;E3260))</f>
        <v>12.65</v>
      </c>
      <c r="K3260" s="2">
        <f>SUMIFS($J$2:$J$3564,$A$2:$A$3564,"&gt;"&amp;E3260,$A$2:$A$3564,"&lt;="&amp;A3260)</f>
        <v>0</v>
      </c>
      <c r="L3260" s="2">
        <f t="shared" si="405"/>
        <v>0</v>
      </c>
      <c r="M3260" s="2">
        <f t="shared" si="406"/>
        <v>1</v>
      </c>
      <c r="N3260">
        <f t="shared" si="407"/>
        <v>0.23687338355506102</v>
      </c>
    </row>
    <row r="3261" spans="1:14" x14ac:dyDescent="0.3">
      <c r="A3261" s="1">
        <v>43427</v>
      </c>
      <c r="B3261">
        <v>12.47</v>
      </c>
      <c r="D3261">
        <f t="shared" si="400"/>
        <v>5</v>
      </c>
      <c r="E3261" s="1">
        <f t="shared" si="401"/>
        <v>43420</v>
      </c>
      <c r="F3261" s="1">
        <f t="shared" si="402"/>
        <v>43419</v>
      </c>
      <c r="G3261" s="1">
        <f t="shared" si="403"/>
        <v>43418</v>
      </c>
      <c r="H3261" s="1">
        <f t="shared" si="404"/>
        <v>43417</v>
      </c>
      <c r="I3261" s="2">
        <f>IF(SUMIFS($B$2:$B$3564,$A$2:$A$3564,"="&amp;E3261)=0,IF(SUMIFS($B$2:$B$3564,$A$2:$A$3564,"="&amp;F3261)=0,IF(SUMIFS($B$2:$B$3564,$A$2:$A$3564,"="&amp;G3261)=0,SUMIFS($B$2:$B$3564,$A$2:$A$3564,"="&amp;H3261),SUMIFS($B$2:$B$3564,$A$2:$A$3564,"="&amp;G3261)),SUMIFS($B$2:$B$3564,$A$2:$A$3564,"="&amp;F3261)),SUMIFS($B$2:$B$3564,$A$2:$A$3564,"="&amp;E3261))</f>
        <v>12.69</v>
      </c>
      <c r="K3261" s="2">
        <f>SUMIFS($J$2:$J$3564,$A$2:$A$3564,"&gt;"&amp;E3261,$A$2:$A$3564,"&lt;="&amp;A3261)</f>
        <v>0</v>
      </c>
      <c r="L3261" s="2">
        <f t="shared" si="405"/>
        <v>0</v>
      </c>
      <c r="M3261" s="2">
        <f t="shared" si="406"/>
        <v>1</v>
      </c>
      <c r="N3261">
        <f t="shared" si="407"/>
        <v>-1.7488522034351122</v>
      </c>
    </row>
    <row r="3262" spans="1:14" x14ac:dyDescent="0.3">
      <c r="A3262" s="1">
        <v>43430</v>
      </c>
      <c r="B3262">
        <v>12.48</v>
      </c>
      <c r="D3262">
        <f t="shared" si="400"/>
        <v>1</v>
      </c>
      <c r="E3262" s="1">
        <f t="shared" si="401"/>
        <v>43423</v>
      </c>
      <c r="F3262" s="1">
        <f t="shared" si="402"/>
        <v>43422</v>
      </c>
      <c r="G3262" s="1">
        <f t="shared" si="403"/>
        <v>43421</v>
      </c>
      <c r="H3262" s="1">
        <f t="shared" si="404"/>
        <v>43420</v>
      </c>
      <c r="I3262" s="2">
        <f>IF(SUMIFS($B$2:$B$3564,$A$2:$A$3564,"="&amp;E3262)=0,IF(SUMIFS($B$2:$B$3564,$A$2:$A$3564,"="&amp;F3262)=0,IF(SUMIFS($B$2:$B$3564,$A$2:$A$3564,"="&amp;G3262)=0,SUMIFS($B$2:$B$3564,$A$2:$A$3564,"="&amp;H3262),SUMIFS($B$2:$B$3564,$A$2:$A$3564,"="&amp;G3262)),SUMIFS($B$2:$B$3564,$A$2:$A$3564,"="&amp;F3262)),SUMIFS($B$2:$B$3564,$A$2:$A$3564,"="&amp;E3262))</f>
        <v>12.8</v>
      </c>
      <c r="K3262" s="2">
        <f>SUMIFS($J$2:$J$3564,$A$2:$A$3564,"&gt;"&amp;E3262,$A$2:$A$3564,"&lt;="&amp;A3262)</f>
        <v>0</v>
      </c>
      <c r="L3262" s="2">
        <f t="shared" si="405"/>
        <v>0</v>
      </c>
      <c r="M3262" s="2">
        <f t="shared" si="406"/>
        <v>1</v>
      </c>
      <c r="N3262">
        <f t="shared" si="407"/>
        <v>-2.53178079842899</v>
      </c>
    </row>
    <row r="3263" spans="1:14" x14ac:dyDescent="0.3">
      <c r="A3263" s="1">
        <v>43431</v>
      </c>
      <c r="B3263">
        <v>12.34</v>
      </c>
      <c r="D3263">
        <f t="shared" si="400"/>
        <v>2</v>
      </c>
      <c r="E3263" s="1">
        <f t="shared" si="401"/>
        <v>43424</v>
      </c>
      <c r="F3263" s="1">
        <f t="shared" si="402"/>
        <v>43423</v>
      </c>
      <c r="G3263" s="1">
        <f t="shared" si="403"/>
        <v>43422</v>
      </c>
      <c r="H3263" s="1">
        <f t="shared" si="404"/>
        <v>43421</v>
      </c>
      <c r="I3263" s="2">
        <f>IF(SUMIFS($B$2:$B$3564,$A$2:$A$3564,"="&amp;E3263)=0,IF(SUMIFS($B$2:$B$3564,$A$2:$A$3564,"="&amp;F3263)=0,IF(SUMIFS($B$2:$B$3564,$A$2:$A$3564,"="&amp;G3263)=0,SUMIFS($B$2:$B$3564,$A$2:$A$3564,"="&amp;H3263),SUMIFS($B$2:$B$3564,$A$2:$A$3564,"="&amp;G3263)),SUMIFS($B$2:$B$3564,$A$2:$A$3564,"="&amp;F3263)),SUMIFS($B$2:$B$3564,$A$2:$A$3564,"="&amp;E3263))</f>
        <v>12.46</v>
      </c>
      <c r="K3263" s="2">
        <f>SUMIFS($J$2:$J$3564,$A$2:$A$3564,"&gt;"&amp;E3263,$A$2:$A$3564,"&lt;="&amp;A3263)</f>
        <v>0</v>
      </c>
      <c r="L3263" s="2">
        <f t="shared" si="405"/>
        <v>0</v>
      </c>
      <c r="M3263" s="2">
        <f t="shared" si="406"/>
        <v>1</v>
      </c>
      <c r="N3263">
        <f t="shared" si="407"/>
        <v>-0.96774948820653683</v>
      </c>
    </row>
    <row r="3264" spans="1:14" x14ac:dyDescent="0.3">
      <c r="A3264" s="1">
        <v>43432</v>
      </c>
      <c r="B3264">
        <v>12.84</v>
      </c>
      <c r="D3264">
        <f t="shared" si="400"/>
        <v>3</v>
      </c>
      <c r="E3264" s="1">
        <f t="shared" si="401"/>
        <v>43425</v>
      </c>
      <c r="F3264" s="1">
        <f t="shared" si="402"/>
        <v>43424</v>
      </c>
      <c r="G3264" s="1">
        <f t="shared" si="403"/>
        <v>43423</v>
      </c>
      <c r="H3264" s="1">
        <f t="shared" si="404"/>
        <v>43422</v>
      </c>
      <c r="I3264" s="2">
        <f>IF(SUMIFS($B$2:$B$3564,$A$2:$A$3564,"="&amp;E3264)=0,IF(SUMIFS($B$2:$B$3564,$A$2:$A$3564,"="&amp;F3264)=0,IF(SUMIFS($B$2:$B$3564,$A$2:$A$3564,"="&amp;G3264)=0,SUMIFS($B$2:$B$3564,$A$2:$A$3564,"="&amp;H3264),SUMIFS($B$2:$B$3564,$A$2:$A$3564,"="&amp;G3264)),SUMIFS($B$2:$B$3564,$A$2:$A$3564,"="&amp;F3264)),SUMIFS($B$2:$B$3564,$A$2:$A$3564,"="&amp;E3264))</f>
        <v>12.68</v>
      </c>
      <c r="K3264" s="2">
        <f>SUMIFS($J$2:$J$3564,$A$2:$A$3564,"&gt;"&amp;E3264,$A$2:$A$3564,"&lt;="&amp;A3264)</f>
        <v>0</v>
      </c>
      <c r="L3264" s="2">
        <f t="shared" si="405"/>
        <v>0</v>
      </c>
      <c r="M3264" s="2">
        <f t="shared" si="406"/>
        <v>1</v>
      </c>
      <c r="N3264">
        <f t="shared" si="407"/>
        <v>1.2539349252735172</v>
      </c>
    </row>
    <row r="3265" spans="1:14" x14ac:dyDescent="0.3">
      <c r="A3265" s="1">
        <v>43433</v>
      </c>
      <c r="B3265">
        <v>12.87</v>
      </c>
      <c r="D3265">
        <f t="shared" si="400"/>
        <v>4</v>
      </c>
      <c r="E3265" s="1">
        <f t="shared" si="401"/>
        <v>43426</v>
      </c>
      <c r="F3265" s="1">
        <f t="shared" si="402"/>
        <v>43425</v>
      </c>
      <c r="G3265" s="1">
        <f t="shared" si="403"/>
        <v>43424</v>
      </c>
      <c r="H3265" s="1">
        <f t="shared" si="404"/>
        <v>43423</v>
      </c>
      <c r="I3265" s="2">
        <f>IF(SUMIFS($B$2:$B$3564,$A$2:$A$3564,"="&amp;E3265)=0,IF(SUMIFS($B$2:$B$3564,$A$2:$A$3564,"="&amp;F3265)=0,IF(SUMIFS($B$2:$B$3564,$A$2:$A$3564,"="&amp;G3265)=0,SUMIFS($B$2:$B$3564,$A$2:$A$3564,"="&amp;H3265),SUMIFS($B$2:$B$3564,$A$2:$A$3564,"="&amp;G3265)),SUMIFS($B$2:$B$3564,$A$2:$A$3564,"="&amp;F3265)),SUMIFS($B$2:$B$3564,$A$2:$A$3564,"="&amp;E3265))</f>
        <v>12.68</v>
      </c>
      <c r="K3265" s="2">
        <f>SUMIFS($J$2:$J$3564,$A$2:$A$3564,"&gt;"&amp;E3265,$A$2:$A$3564,"&lt;="&amp;A3265)</f>
        <v>0</v>
      </c>
      <c r="L3265" s="2">
        <f t="shared" si="405"/>
        <v>0</v>
      </c>
      <c r="M3265" s="2">
        <f t="shared" si="406"/>
        <v>1</v>
      </c>
      <c r="N3265">
        <f t="shared" si="407"/>
        <v>1.4873072598955337</v>
      </c>
    </row>
    <row r="3266" spans="1:14" x14ac:dyDescent="0.3">
      <c r="A3266" s="1">
        <v>43434</v>
      </c>
      <c r="B3266">
        <v>12.84</v>
      </c>
      <c r="D3266">
        <f t="shared" si="400"/>
        <v>5</v>
      </c>
      <c r="E3266" s="1">
        <f t="shared" si="401"/>
        <v>43427</v>
      </c>
      <c r="F3266" s="1">
        <f t="shared" si="402"/>
        <v>43426</v>
      </c>
      <c r="G3266" s="1">
        <f t="shared" si="403"/>
        <v>43425</v>
      </c>
      <c r="H3266" s="1">
        <f t="shared" si="404"/>
        <v>43424</v>
      </c>
      <c r="I3266" s="2">
        <f>IF(SUMIFS($B$2:$B$3564,$A$2:$A$3564,"="&amp;E3266)=0,IF(SUMIFS($B$2:$B$3564,$A$2:$A$3564,"="&amp;F3266)=0,IF(SUMIFS($B$2:$B$3564,$A$2:$A$3564,"="&amp;G3266)=0,SUMIFS($B$2:$B$3564,$A$2:$A$3564,"="&amp;H3266),SUMIFS($B$2:$B$3564,$A$2:$A$3564,"="&amp;G3266)),SUMIFS($B$2:$B$3564,$A$2:$A$3564,"="&amp;F3266)),SUMIFS($B$2:$B$3564,$A$2:$A$3564,"="&amp;E3266))</f>
        <v>12.47</v>
      </c>
      <c r="K3266" s="2">
        <f>SUMIFS($J$2:$J$3564,$A$2:$A$3564,"&gt;"&amp;E3266,$A$2:$A$3564,"&lt;="&amp;A3266)</f>
        <v>0</v>
      </c>
      <c r="L3266" s="2">
        <f t="shared" si="405"/>
        <v>0</v>
      </c>
      <c r="M3266" s="2">
        <f t="shared" si="406"/>
        <v>1</v>
      </c>
      <c r="N3266">
        <f t="shared" si="407"/>
        <v>2.9239538569869965</v>
      </c>
    </row>
    <row r="3267" spans="1:14" x14ac:dyDescent="0.3">
      <c r="A3267" s="1">
        <v>43437</v>
      </c>
      <c r="B3267">
        <v>12.91</v>
      </c>
      <c r="D3267">
        <f t="shared" ref="D3267:D3330" si="408">WEEKDAY(A3267,2)</f>
        <v>1</v>
      </c>
      <c r="E3267" s="1">
        <f t="shared" si="401"/>
        <v>43430</v>
      </c>
      <c r="F3267" s="1">
        <f t="shared" si="402"/>
        <v>43429</v>
      </c>
      <c r="G3267" s="1">
        <f t="shared" si="403"/>
        <v>43428</v>
      </c>
      <c r="H3267" s="1">
        <f t="shared" si="404"/>
        <v>43427</v>
      </c>
      <c r="I3267" s="2">
        <f>IF(SUMIFS($B$2:$B$3564,$A$2:$A$3564,"="&amp;E3267)=0,IF(SUMIFS($B$2:$B$3564,$A$2:$A$3564,"="&amp;F3267)=0,IF(SUMIFS($B$2:$B$3564,$A$2:$A$3564,"="&amp;G3267)=0,SUMIFS($B$2:$B$3564,$A$2:$A$3564,"="&amp;H3267),SUMIFS($B$2:$B$3564,$A$2:$A$3564,"="&amp;G3267)),SUMIFS($B$2:$B$3564,$A$2:$A$3564,"="&amp;F3267)),SUMIFS($B$2:$B$3564,$A$2:$A$3564,"="&amp;E3267))</f>
        <v>12.48</v>
      </c>
      <c r="K3267" s="2">
        <f>SUMIFS($J$2:$J$3564,$A$2:$A$3564,"&gt;"&amp;E3267,$A$2:$A$3564,"&lt;="&amp;A3267)</f>
        <v>0</v>
      </c>
      <c r="L3267" s="2">
        <f t="shared" si="405"/>
        <v>0</v>
      </c>
      <c r="M3267" s="2">
        <f t="shared" si="406"/>
        <v>1</v>
      </c>
      <c r="N3267">
        <f t="shared" si="407"/>
        <v>3.3874841917269514</v>
      </c>
    </row>
    <row r="3268" spans="1:14" x14ac:dyDescent="0.3">
      <c r="A3268" s="1">
        <v>43438</v>
      </c>
      <c r="B3268">
        <v>12.75</v>
      </c>
      <c r="D3268">
        <f t="shared" si="408"/>
        <v>2</v>
      </c>
      <c r="E3268" s="1">
        <f t="shared" si="401"/>
        <v>43431</v>
      </c>
      <c r="F3268" s="1">
        <f t="shared" si="402"/>
        <v>43430</v>
      </c>
      <c r="G3268" s="1">
        <f t="shared" si="403"/>
        <v>43429</v>
      </c>
      <c r="H3268" s="1">
        <f t="shared" si="404"/>
        <v>43428</v>
      </c>
      <c r="I3268" s="2">
        <f>IF(SUMIFS($B$2:$B$3564,$A$2:$A$3564,"="&amp;E3268)=0,IF(SUMIFS($B$2:$B$3564,$A$2:$A$3564,"="&amp;F3268)=0,IF(SUMIFS($B$2:$B$3564,$A$2:$A$3564,"="&amp;G3268)=0,SUMIFS($B$2:$B$3564,$A$2:$A$3564,"="&amp;H3268),SUMIFS($B$2:$B$3564,$A$2:$A$3564,"="&amp;G3268)),SUMIFS($B$2:$B$3564,$A$2:$A$3564,"="&amp;F3268)),SUMIFS($B$2:$B$3564,$A$2:$A$3564,"="&amp;E3268))</f>
        <v>12.34</v>
      </c>
      <c r="K3268" s="2">
        <f>SUMIFS($J$2:$J$3564,$A$2:$A$3564,"&gt;"&amp;E3268,$A$2:$A$3564,"&lt;="&amp;A3268)</f>
        <v>0</v>
      </c>
      <c r="L3268" s="2">
        <f t="shared" si="405"/>
        <v>0</v>
      </c>
      <c r="M3268" s="2">
        <f t="shared" si="406"/>
        <v>1</v>
      </c>
      <c r="N3268">
        <f t="shared" si="407"/>
        <v>3.2685253127193441</v>
      </c>
    </row>
    <row r="3269" spans="1:14" x14ac:dyDescent="0.3">
      <c r="A3269" s="1">
        <v>43439</v>
      </c>
      <c r="B3269">
        <v>12.72</v>
      </c>
      <c r="D3269">
        <f t="shared" si="408"/>
        <v>3</v>
      </c>
      <c r="E3269" s="1">
        <f t="shared" si="401"/>
        <v>43432</v>
      </c>
      <c r="F3269" s="1">
        <f t="shared" si="402"/>
        <v>43431</v>
      </c>
      <c r="G3269" s="1">
        <f t="shared" si="403"/>
        <v>43430</v>
      </c>
      <c r="H3269" s="1">
        <f t="shared" si="404"/>
        <v>43429</v>
      </c>
      <c r="I3269" s="2">
        <f>IF(SUMIFS($B$2:$B$3564,$A$2:$A$3564,"="&amp;E3269)=0,IF(SUMIFS($B$2:$B$3564,$A$2:$A$3564,"="&amp;F3269)=0,IF(SUMIFS($B$2:$B$3564,$A$2:$A$3564,"="&amp;G3269)=0,SUMIFS($B$2:$B$3564,$A$2:$A$3564,"="&amp;H3269),SUMIFS($B$2:$B$3564,$A$2:$A$3564,"="&amp;G3269)),SUMIFS($B$2:$B$3564,$A$2:$A$3564,"="&amp;F3269)),SUMIFS($B$2:$B$3564,$A$2:$A$3564,"="&amp;E3269))</f>
        <v>12.84</v>
      </c>
      <c r="K3269" s="2">
        <f>SUMIFS($J$2:$J$3564,$A$2:$A$3564,"&gt;"&amp;E3269,$A$2:$A$3564,"&lt;="&amp;A3269)</f>
        <v>0</v>
      </c>
      <c r="L3269" s="2">
        <f t="shared" si="405"/>
        <v>0</v>
      </c>
      <c r="M3269" s="2">
        <f t="shared" si="406"/>
        <v>1</v>
      </c>
      <c r="N3269">
        <f t="shared" si="407"/>
        <v>-0.93897403498389187</v>
      </c>
    </row>
    <row r="3270" spans="1:14" x14ac:dyDescent="0.3">
      <c r="A3270" s="1">
        <v>43440</v>
      </c>
      <c r="B3270">
        <v>12.64</v>
      </c>
      <c r="D3270">
        <f t="shared" si="408"/>
        <v>4</v>
      </c>
      <c r="E3270" s="1">
        <f t="shared" si="401"/>
        <v>43433</v>
      </c>
      <c r="F3270" s="1">
        <f t="shared" si="402"/>
        <v>43432</v>
      </c>
      <c r="G3270" s="1">
        <f t="shared" si="403"/>
        <v>43431</v>
      </c>
      <c r="H3270" s="1">
        <f t="shared" si="404"/>
        <v>43430</v>
      </c>
      <c r="I3270" s="2">
        <f>IF(SUMIFS($B$2:$B$3564,$A$2:$A$3564,"="&amp;E3270)=0,IF(SUMIFS($B$2:$B$3564,$A$2:$A$3564,"="&amp;F3270)=0,IF(SUMIFS($B$2:$B$3564,$A$2:$A$3564,"="&amp;G3270)=0,SUMIFS($B$2:$B$3564,$A$2:$A$3564,"="&amp;H3270),SUMIFS($B$2:$B$3564,$A$2:$A$3564,"="&amp;G3270)),SUMIFS($B$2:$B$3564,$A$2:$A$3564,"="&amp;F3270)),SUMIFS($B$2:$B$3564,$A$2:$A$3564,"="&amp;E3270))</f>
        <v>12.87</v>
      </c>
      <c r="K3270" s="2">
        <f>SUMIFS($J$2:$J$3564,$A$2:$A$3564,"&gt;"&amp;E3270,$A$2:$A$3564,"&lt;="&amp;A3270)</f>
        <v>0</v>
      </c>
      <c r="L3270" s="2">
        <f t="shared" si="405"/>
        <v>0</v>
      </c>
      <c r="M3270" s="2">
        <f t="shared" si="406"/>
        <v>1</v>
      </c>
      <c r="N3270">
        <f t="shared" si="407"/>
        <v>-1.8032632889323805</v>
      </c>
    </row>
    <row r="3271" spans="1:14" x14ac:dyDescent="0.3">
      <c r="A3271" s="1">
        <v>43441</v>
      </c>
      <c r="B3271">
        <v>12.87</v>
      </c>
      <c r="D3271">
        <f t="shared" si="408"/>
        <v>5</v>
      </c>
      <c r="E3271" s="1">
        <f t="shared" si="401"/>
        <v>43434</v>
      </c>
      <c r="F3271" s="1">
        <f t="shared" si="402"/>
        <v>43433</v>
      </c>
      <c r="G3271" s="1">
        <f t="shared" si="403"/>
        <v>43432</v>
      </c>
      <c r="H3271" s="1">
        <f t="shared" si="404"/>
        <v>43431</v>
      </c>
      <c r="I3271" s="2">
        <f>IF(SUMIFS($B$2:$B$3564,$A$2:$A$3564,"="&amp;E3271)=0,IF(SUMIFS($B$2:$B$3564,$A$2:$A$3564,"="&amp;F3271)=0,IF(SUMIFS($B$2:$B$3564,$A$2:$A$3564,"="&amp;G3271)=0,SUMIFS($B$2:$B$3564,$A$2:$A$3564,"="&amp;H3271),SUMIFS($B$2:$B$3564,$A$2:$A$3564,"="&amp;G3271)),SUMIFS($B$2:$B$3564,$A$2:$A$3564,"="&amp;F3271)),SUMIFS($B$2:$B$3564,$A$2:$A$3564,"="&amp;E3271))</f>
        <v>12.84</v>
      </c>
      <c r="K3271" s="2">
        <f>SUMIFS($J$2:$J$3564,$A$2:$A$3564,"&gt;"&amp;E3271,$A$2:$A$3564,"&lt;="&amp;A3271)</f>
        <v>0</v>
      </c>
      <c r="L3271" s="2">
        <f t="shared" si="405"/>
        <v>0</v>
      </c>
      <c r="M3271" s="2">
        <f t="shared" si="406"/>
        <v>1</v>
      </c>
      <c r="N3271">
        <f t="shared" si="407"/>
        <v>0.23337233462200965</v>
      </c>
    </row>
    <row r="3272" spans="1:14" x14ac:dyDescent="0.3">
      <c r="A3272" s="1">
        <v>43444</v>
      </c>
      <c r="B3272">
        <v>12.72</v>
      </c>
      <c r="D3272">
        <f t="shared" si="408"/>
        <v>1</v>
      </c>
      <c r="E3272" s="1">
        <f t="shared" ref="E3272:E3335" si="409">A3272-7</f>
        <v>43437</v>
      </c>
      <c r="F3272" s="1">
        <f t="shared" si="402"/>
        <v>43436</v>
      </c>
      <c r="G3272" s="1">
        <f t="shared" si="403"/>
        <v>43435</v>
      </c>
      <c r="H3272" s="1">
        <f t="shared" si="404"/>
        <v>43434</v>
      </c>
      <c r="I3272" s="2">
        <f>IF(SUMIFS($B$2:$B$3564,$A$2:$A$3564,"="&amp;E3272)=0,IF(SUMIFS($B$2:$B$3564,$A$2:$A$3564,"="&amp;F3272)=0,IF(SUMIFS($B$2:$B$3564,$A$2:$A$3564,"="&amp;G3272)=0,SUMIFS($B$2:$B$3564,$A$2:$A$3564,"="&amp;H3272),SUMIFS($B$2:$B$3564,$A$2:$A$3564,"="&amp;G3272)),SUMIFS($B$2:$B$3564,$A$2:$A$3564,"="&amp;F3272)),SUMIFS($B$2:$B$3564,$A$2:$A$3564,"="&amp;E3272))</f>
        <v>12.91</v>
      </c>
      <c r="K3272" s="2">
        <f>SUMIFS($J$2:$J$3564,$A$2:$A$3564,"&gt;"&amp;E3272,$A$2:$A$3564,"&lt;="&amp;A3272)</f>
        <v>0</v>
      </c>
      <c r="L3272" s="2">
        <f t="shared" si="405"/>
        <v>0</v>
      </c>
      <c r="M3272" s="2">
        <f t="shared" si="406"/>
        <v>1</v>
      </c>
      <c r="N3272">
        <f t="shared" si="407"/>
        <v>-1.4826646946575019</v>
      </c>
    </row>
    <row r="3273" spans="1:14" x14ac:dyDescent="0.3">
      <c r="A3273" s="1">
        <v>43445</v>
      </c>
      <c r="B3273">
        <v>12.83</v>
      </c>
      <c r="D3273">
        <f t="shared" si="408"/>
        <v>2</v>
      </c>
      <c r="E3273" s="1">
        <f t="shared" si="409"/>
        <v>43438</v>
      </c>
      <c r="F3273" s="1">
        <f t="shared" ref="F3273:F3336" si="410">E3273-1</f>
        <v>43437</v>
      </c>
      <c r="G3273" s="1">
        <f t="shared" ref="G3273:G3336" si="411">E3273-2</f>
        <v>43436</v>
      </c>
      <c r="H3273" s="1">
        <f t="shared" ref="H3273:H3336" si="412">E3273-3</f>
        <v>43435</v>
      </c>
      <c r="I3273" s="2">
        <f>IF(SUMIFS($B$2:$B$3564,$A$2:$A$3564,"="&amp;E3273)=0,IF(SUMIFS($B$2:$B$3564,$A$2:$A$3564,"="&amp;F3273)=0,IF(SUMIFS($B$2:$B$3564,$A$2:$A$3564,"="&amp;G3273)=0,SUMIFS($B$2:$B$3564,$A$2:$A$3564,"="&amp;H3273),SUMIFS($B$2:$B$3564,$A$2:$A$3564,"="&amp;G3273)),SUMIFS($B$2:$B$3564,$A$2:$A$3564,"="&amp;F3273)),SUMIFS($B$2:$B$3564,$A$2:$A$3564,"="&amp;E3273))</f>
        <v>12.75</v>
      </c>
      <c r="K3273" s="2">
        <f>SUMIFS($J$2:$J$3564,$A$2:$A$3564,"&gt;"&amp;E3273,$A$2:$A$3564,"&lt;="&amp;A3273)</f>
        <v>0</v>
      </c>
      <c r="L3273" s="2">
        <f t="shared" si="405"/>
        <v>0</v>
      </c>
      <c r="M3273" s="2">
        <f t="shared" si="406"/>
        <v>1</v>
      </c>
      <c r="N3273">
        <f t="shared" si="407"/>
        <v>0.62549070231099724</v>
      </c>
    </row>
    <row r="3274" spans="1:14" x14ac:dyDescent="0.3">
      <c r="A3274" s="1">
        <v>43446</v>
      </c>
      <c r="B3274">
        <v>12.74</v>
      </c>
      <c r="D3274">
        <f t="shared" si="408"/>
        <v>3</v>
      </c>
      <c r="E3274" s="1">
        <f t="shared" si="409"/>
        <v>43439</v>
      </c>
      <c r="F3274" s="1">
        <f t="shared" si="410"/>
        <v>43438</v>
      </c>
      <c r="G3274" s="1">
        <f t="shared" si="411"/>
        <v>43437</v>
      </c>
      <c r="H3274" s="1">
        <f t="shared" si="412"/>
        <v>43436</v>
      </c>
      <c r="I3274" s="2">
        <f>IF(SUMIFS($B$2:$B$3564,$A$2:$A$3564,"="&amp;E3274)=0,IF(SUMIFS($B$2:$B$3564,$A$2:$A$3564,"="&amp;F3274)=0,IF(SUMIFS($B$2:$B$3564,$A$2:$A$3564,"="&amp;G3274)=0,SUMIFS($B$2:$B$3564,$A$2:$A$3564,"="&amp;H3274),SUMIFS($B$2:$B$3564,$A$2:$A$3564,"="&amp;G3274)),SUMIFS($B$2:$B$3564,$A$2:$A$3564,"="&amp;F3274)),SUMIFS($B$2:$B$3564,$A$2:$A$3564,"="&amp;E3274))</f>
        <v>12.72</v>
      </c>
      <c r="K3274" s="2">
        <f>SUMIFS($J$2:$J$3564,$A$2:$A$3564,"&gt;"&amp;E3274,$A$2:$A$3564,"&lt;="&amp;A3274)</f>
        <v>0</v>
      </c>
      <c r="L3274" s="2">
        <f t="shared" ref="L3274:L3337" si="413">IF(K3274&lt;&gt;0,LOOKUP(K3274,C3268:C3274,B3268:B3274),0)</f>
        <v>0</v>
      </c>
      <c r="M3274" s="2">
        <f t="shared" ref="M3274:M3337" si="414">IF(K3274&lt;&gt;0,L3274/K3274,1)</f>
        <v>1</v>
      </c>
      <c r="N3274">
        <f t="shared" ref="N3274:N3337" si="415">LN(B3274*M3274/I3274)*100</f>
        <v>0.15710922320411461</v>
      </c>
    </row>
    <row r="3275" spans="1:14" x14ac:dyDescent="0.3">
      <c r="A3275" s="1">
        <v>43447</v>
      </c>
      <c r="B3275">
        <v>12.75</v>
      </c>
      <c r="D3275">
        <f t="shared" si="408"/>
        <v>4</v>
      </c>
      <c r="E3275" s="1">
        <f t="shared" si="409"/>
        <v>43440</v>
      </c>
      <c r="F3275" s="1">
        <f t="shared" si="410"/>
        <v>43439</v>
      </c>
      <c r="G3275" s="1">
        <f t="shared" si="411"/>
        <v>43438</v>
      </c>
      <c r="H3275" s="1">
        <f t="shared" si="412"/>
        <v>43437</v>
      </c>
      <c r="I3275" s="2">
        <f>IF(SUMIFS($B$2:$B$3564,$A$2:$A$3564,"="&amp;E3275)=0,IF(SUMIFS($B$2:$B$3564,$A$2:$A$3564,"="&amp;F3275)=0,IF(SUMIFS($B$2:$B$3564,$A$2:$A$3564,"="&amp;G3275)=0,SUMIFS($B$2:$B$3564,$A$2:$A$3564,"="&amp;H3275),SUMIFS($B$2:$B$3564,$A$2:$A$3564,"="&amp;G3275)),SUMIFS($B$2:$B$3564,$A$2:$A$3564,"="&amp;F3275)),SUMIFS($B$2:$B$3564,$A$2:$A$3564,"="&amp;E3275))</f>
        <v>12.64</v>
      </c>
      <c r="K3275" s="2">
        <f>SUMIFS($J$2:$J$3564,$A$2:$A$3564,"&gt;"&amp;E3275,$A$2:$A$3564,"&lt;="&amp;A3275)</f>
        <v>0</v>
      </c>
      <c r="L3275" s="2">
        <f t="shared" si="413"/>
        <v>0</v>
      </c>
      <c r="M3275" s="2">
        <f t="shared" si="414"/>
        <v>1</v>
      </c>
      <c r="N3275">
        <f t="shared" si="415"/>
        <v>0.86648828857237259</v>
      </c>
    </row>
    <row r="3276" spans="1:14" x14ac:dyDescent="0.3">
      <c r="A3276" s="1">
        <v>43448</v>
      </c>
      <c r="B3276">
        <v>12.65</v>
      </c>
      <c r="D3276">
        <f t="shared" si="408"/>
        <v>5</v>
      </c>
      <c r="E3276" s="1">
        <f t="shared" si="409"/>
        <v>43441</v>
      </c>
      <c r="F3276" s="1">
        <f t="shared" si="410"/>
        <v>43440</v>
      </c>
      <c r="G3276" s="1">
        <f t="shared" si="411"/>
        <v>43439</v>
      </c>
      <c r="H3276" s="1">
        <f t="shared" si="412"/>
        <v>43438</v>
      </c>
      <c r="I3276" s="2">
        <f>IF(SUMIFS($B$2:$B$3564,$A$2:$A$3564,"="&amp;E3276)=0,IF(SUMIFS($B$2:$B$3564,$A$2:$A$3564,"="&amp;F3276)=0,IF(SUMIFS($B$2:$B$3564,$A$2:$A$3564,"="&amp;G3276)=0,SUMIFS($B$2:$B$3564,$A$2:$A$3564,"="&amp;H3276),SUMIFS($B$2:$B$3564,$A$2:$A$3564,"="&amp;G3276)),SUMIFS($B$2:$B$3564,$A$2:$A$3564,"="&amp;F3276)),SUMIFS($B$2:$B$3564,$A$2:$A$3564,"="&amp;E3276))</f>
        <v>12.87</v>
      </c>
      <c r="K3276" s="2">
        <f>SUMIFS($J$2:$J$3564,$A$2:$A$3564,"&gt;"&amp;E3276,$A$2:$A$3564,"&lt;="&amp;A3276)</f>
        <v>0</v>
      </c>
      <c r="L3276" s="2">
        <f t="shared" si="413"/>
        <v>0</v>
      </c>
      <c r="M3276" s="2">
        <f t="shared" si="414"/>
        <v>1</v>
      </c>
      <c r="N3276">
        <f t="shared" si="415"/>
        <v>-1.7241806434505993</v>
      </c>
    </row>
    <row r="3277" spans="1:14" x14ac:dyDescent="0.3">
      <c r="A3277" s="1">
        <v>43451</v>
      </c>
      <c r="B3277">
        <v>12.49</v>
      </c>
      <c r="D3277">
        <f t="shared" si="408"/>
        <v>1</v>
      </c>
      <c r="E3277" s="1">
        <f t="shared" si="409"/>
        <v>43444</v>
      </c>
      <c r="F3277" s="1">
        <f t="shared" si="410"/>
        <v>43443</v>
      </c>
      <c r="G3277" s="1">
        <f t="shared" si="411"/>
        <v>43442</v>
      </c>
      <c r="H3277" s="1">
        <f t="shared" si="412"/>
        <v>43441</v>
      </c>
      <c r="I3277" s="2">
        <f>IF(SUMIFS($B$2:$B$3564,$A$2:$A$3564,"="&amp;E3277)=0,IF(SUMIFS($B$2:$B$3564,$A$2:$A$3564,"="&amp;F3277)=0,IF(SUMIFS($B$2:$B$3564,$A$2:$A$3564,"="&amp;G3277)=0,SUMIFS($B$2:$B$3564,$A$2:$A$3564,"="&amp;H3277),SUMIFS($B$2:$B$3564,$A$2:$A$3564,"="&amp;G3277)),SUMIFS($B$2:$B$3564,$A$2:$A$3564,"="&amp;F3277)),SUMIFS($B$2:$B$3564,$A$2:$A$3564,"="&amp;E3277))</f>
        <v>12.72</v>
      </c>
      <c r="K3277" s="2">
        <f>SUMIFS($J$2:$J$3564,$A$2:$A$3564,"&gt;"&amp;E3277,$A$2:$A$3564,"&lt;="&amp;A3277)</f>
        <v>0</v>
      </c>
      <c r="L3277" s="2">
        <f t="shared" si="413"/>
        <v>0</v>
      </c>
      <c r="M3277" s="2">
        <f t="shared" si="414"/>
        <v>1</v>
      </c>
      <c r="N3277">
        <f t="shared" si="415"/>
        <v>-1.8247233774489804</v>
      </c>
    </row>
    <row r="3278" spans="1:14" x14ac:dyDescent="0.3">
      <c r="A3278" s="1">
        <v>43452</v>
      </c>
      <c r="B3278">
        <v>12.3</v>
      </c>
      <c r="D3278">
        <f t="shared" si="408"/>
        <v>2</v>
      </c>
      <c r="E3278" s="1">
        <f t="shared" si="409"/>
        <v>43445</v>
      </c>
      <c r="F3278" s="1">
        <f t="shared" si="410"/>
        <v>43444</v>
      </c>
      <c r="G3278" s="1">
        <f t="shared" si="411"/>
        <v>43443</v>
      </c>
      <c r="H3278" s="1">
        <f t="shared" si="412"/>
        <v>43442</v>
      </c>
      <c r="I3278" s="2">
        <f>IF(SUMIFS($B$2:$B$3564,$A$2:$A$3564,"="&amp;E3278)=0,IF(SUMIFS($B$2:$B$3564,$A$2:$A$3564,"="&amp;F3278)=0,IF(SUMIFS($B$2:$B$3564,$A$2:$A$3564,"="&amp;G3278)=0,SUMIFS($B$2:$B$3564,$A$2:$A$3564,"="&amp;H3278),SUMIFS($B$2:$B$3564,$A$2:$A$3564,"="&amp;G3278)),SUMIFS($B$2:$B$3564,$A$2:$A$3564,"="&amp;F3278)),SUMIFS($B$2:$B$3564,$A$2:$A$3564,"="&amp;E3278))</f>
        <v>12.83</v>
      </c>
      <c r="K3278" s="2">
        <f>SUMIFS($J$2:$J$3564,$A$2:$A$3564,"&gt;"&amp;E3278,$A$2:$A$3564,"&lt;="&amp;A3278)</f>
        <v>0</v>
      </c>
      <c r="L3278" s="2">
        <f t="shared" si="413"/>
        <v>0</v>
      </c>
      <c r="M3278" s="2">
        <f t="shared" si="414"/>
        <v>1</v>
      </c>
      <c r="N3278">
        <f t="shared" si="415"/>
        <v>-4.2186916249173159</v>
      </c>
    </row>
    <row r="3279" spans="1:14" x14ac:dyDescent="0.3">
      <c r="A3279" s="1">
        <v>43453</v>
      </c>
      <c r="B3279">
        <v>12.47</v>
      </c>
      <c r="D3279">
        <f t="shared" si="408"/>
        <v>3</v>
      </c>
      <c r="E3279" s="1">
        <f t="shared" si="409"/>
        <v>43446</v>
      </c>
      <c r="F3279" s="1">
        <f t="shared" si="410"/>
        <v>43445</v>
      </c>
      <c r="G3279" s="1">
        <f t="shared" si="411"/>
        <v>43444</v>
      </c>
      <c r="H3279" s="1">
        <f t="shared" si="412"/>
        <v>43443</v>
      </c>
      <c r="I3279" s="2">
        <f>IF(SUMIFS($B$2:$B$3564,$A$2:$A$3564,"="&amp;E3279)=0,IF(SUMIFS($B$2:$B$3564,$A$2:$A$3564,"="&amp;F3279)=0,IF(SUMIFS($B$2:$B$3564,$A$2:$A$3564,"="&amp;G3279)=0,SUMIFS($B$2:$B$3564,$A$2:$A$3564,"="&amp;H3279),SUMIFS($B$2:$B$3564,$A$2:$A$3564,"="&amp;G3279)),SUMIFS($B$2:$B$3564,$A$2:$A$3564,"="&amp;F3279)),SUMIFS($B$2:$B$3564,$A$2:$A$3564,"="&amp;E3279))</f>
        <v>12.74</v>
      </c>
      <c r="K3279" s="2">
        <f>SUMIFS($J$2:$J$3564,$A$2:$A$3564,"&gt;"&amp;E3279,$A$2:$A$3564,"&lt;="&amp;A3279)</f>
        <v>0</v>
      </c>
      <c r="L3279" s="2">
        <f t="shared" si="413"/>
        <v>0</v>
      </c>
      <c r="M3279" s="2">
        <f t="shared" si="414"/>
        <v>1</v>
      </c>
      <c r="N3279">
        <f t="shared" si="415"/>
        <v>-2.1420890452072174</v>
      </c>
    </row>
    <row r="3280" spans="1:14" x14ac:dyDescent="0.3">
      <c r="A3280" s="1">
        <v>43454</v>
      </c>
      <c r="B3280">
        <v>12.43</v>
      </c>
      <c r="D3280">
        <f t="shared" si="408"/>
        <v>4</v>
      </c>
      <c r="E3280" s="1">
        <f t="shared" si="409"/>
        <v>43447</v>
      </c>
      <c r="F3280" s="1">
        <f t="shared" si="410"/>
        <v>43446</v>
      </c>
      <c r="G3280" s="1">
        <f t="shared" si="411"/>
        <v>43445</v>
      </c>
      <c r="H3280" s="1">
        <f t="shared" si="412"/>
        <v>43444</v>
      </c>
      <c r="I3280" s="2">
        <f>IF(SUMIFS($B$2:$B$3564,$A$2:$A$3564,"="&amp;E3280)=0,IF(SUMIFS($B$2:$B$3564,$A$2:$A$3564,"="&amp;F3280)=0,IF(SUMIFS($B$2:$B$3564,$A$2:$A$3564,"="&amp;G3280)=0,SUMIFS($B$2:$B$3564,$A$2:$A$3564,"="&amp;H3280),SUMIFS($B$2:$B$3564,$A$2:$A$3564,"="&amp;G3280)),SUMIFS($B$2:$B$3564,$A$2:$A$3564,"="&amp;F3280)),SUMIFS($B$2:$B$3564,$A$2:$A$3564,"="&amp;E3280))</f>
        <v>12.75</v>
      </c>
      <c r="K3280" s="2">
        <f>SUMIFS($J$2:$J$3564,$A$2:$A$3564,"&gt;"&amp;E3280,$A$2:$A$3564,"&lt;="&amp;A3280)</f>
        <v>0</v>
      </c>
      <c r="L3280" s="2">
        <f t="shared" si="413"/>
        <v>0</v>
      </c>
      <c r="M3280" s="2">
        <f t="shared" si="414"/>
        <v>1</v>
      </c>
      <c r="N3280">
        <f t="shared" si="415"/>
        <v>-2.5418366081815456</v>
      </c>
    </row>
    <row r="3281" spans="1:14" x14ac:dyDescent="0.3">
      <c r="A3281" s="1">
        <v>43455</v>
      </c>
      <c r="B3281">
        <v>12.34</v>
      </c>
      <c r="D3281">
        <f t="shared" si="408"/>
        <v>5</v>
      </c>
      <c r="E3281" s="1">
        <f t="shared" si="409"/>
        <v>43448</v>
      </c>
      <c r="F3281" s="1">
        <f t="shared" si="410"/>
        <v>43447</v>
      </c>
      <c r="G3281" s="1">
        <f t="shared" si="411"/>
        <v>43446</v>
      </c>
      <c r="H3281" s="1">
        <f t="shared" si="412"/>
        <v>43445</v>
      </c>
      <c r="I3281" s="2">
        <f>IF(SUMIFS($B$2:$B$3564,$A$2:$A$3564,"="&amp;E3281)=0,IF(SUMIFS($B$2:$B$3564,$A$2:$A$3564,"="&amp;F3281)=0,IF(SUMIFS($B$2:$B$3564,$A$2:$A$3564,"="&amp;G3281)=0,SUMIFS($B$2:$B$3564,$A$2:$A$3564,"="&amp;H3281),SUMIFS($B$2:$B$3564,$A$2:$A$3564,"="&amp;G3281)),SUMIFS($B$2:$B$3564,$A$2:$A$3564,"="&amp;F3281)),SUMIFS($B$2:$B$3564,$A$2:$A$3564,"="&amp;E3281))</f>
        <v>12.65</v>
      </c>
      <c r="K3281" s="2">
        <f>SUMIFS($J$2:$J$3564,$A$2:$A$3564,"&gt;"&amp;E3281,$A$2:$A$3564,"&lt;="&amp;A3281)</f>
        <v>0</v>
      </c>
      <c r="L3281" s="2">
        <f t="shared" si="413"/>
        <v>0</v>
      </c>
      <c r="M3281" s="2">
        <f t="shared" si="414"/>
        <v>1</v>
      </c>
      <c r="N3281">
        <f t="shared" si="415"/>
        <v>-2.481119669628757</v>
      </c>
    </row>
    <row r="3282" spans="1:14" x14ac:dyDescent="0.3">
      <c r="A3282" s="1">
        <v>43458</v>
      </c>
      <c r="B3282">
        <v>12.4</v>
      </c>
      <c r="D3282">
        <f t="shared" si="408"/>
        <v>1</v>
      </c>
      <c r="E3282" s="1">
        <f t="shared" si="409"/>
        <v>43451</v>
      </c>
      <c r="F3282" s="1">
        <f t="shared" si="410"/>
        <v>43450</v>
      </c>
      <c r="G3282" s="1">
        <f t="shared" si="411"/>
        <v>43449</v>
      </c>
      <c r="H3282" s="1">
        <f t="shared" si="412"/>
        <v>43448</v>
      </c>
      <c r="I3282" s="2">
        <f>IF(SUMIFS($B$2:$B$3564,$A$2:$A$3564,"="&amp;E3282)=0,IF(SUMIFS($B$2:$B$3564,$A$2:$A$3564,"="&amp;F3282)=0,IF(SUMIFS($B$2:$B$3564,$A$2:$A$3564,"="&amp;G3282)=0,SUMIFS($B$2:$B$3564,$A$2:$A$3564,"="&amp;H3282),SUMIFS($B$2:$B$3564,$A$2:$A$3564,"="&amp;G3282)),SUMIFS($B$2:$B$3564,$A$2:$A$3564,"="&amp;F3282)),SUMIFS($B$2:$B$3564,$A$2:$A$3564,"="&amp;E3282))</f>
        <v>12.49</v>
      </c>
      <c r="K3282" s="2">
        <f>SUMIFS($J$2:$J$3564,$A$2:$A$3564,"&gt;"&amp;E3282,$A$2:$A$3564,"&lt;="&amp;A3282)</f>
        <v>0</v>
      </c>
      <c r="L3282" s="2">
        <f t="shared" si="413"/>
        <v>0</v>
      </c>
      <c r="M3282" s="2">
        <f t="shared" si="414"/>
        <v>1</v>
      </c>
      <c r="N3282">
        <f t="shared" si="415"/>
        <v>-0.72318515264950889</v>
      </c>
    </row>
    <row r="3283" spans="1:14" x14ac:dyDescent="0.3">
      <c r="A3283" s="1">
        <v>43460</v>
      </c>
      <c r="B3283">
        <v>12.39</v>
      </c>
      <c r="D3283">
        <f t="shared" si="408"/>
        <v>3</v>
      </c>
      <c r="E3283" s="1">
        <f t="shared" si="409"/>
        <v>43453</v>
      </c>
      <c r="F3283" s="1">
        <f t="shared" si="410"/>
        <v>43452</v>
      </c>
      <c r="G3283" s="1">
        <f t="shared" si="411"/>
        <v>43451</v>
      </c>
      <c r="H3283" s="1">
        <f t="shared" si="412"/>
        <v>43450</v>
      </c>
      <c r="I3283" s="2">
        <f>IF(SUMIFS($B$2:$B$3564,$A$2:$A$3564,"="&amp;E3283)=0,IF(SUMIFS($B$2:$B$3564,$A$2:$A$3564,"="&amp;F3283)=0,IF(SUMIFS($B$2:$B$3564,$A$2:$A$3564,"="&amp;G3283)=0,SUMIFS($B$2:$B$3564,$A$2:$A$3564,"="&amp;H3283),SUMIFS($B$2:$B$3564,$A$2:$A$3564,"="&amp;G3283)),SUMIFS($B$2:$B$3564,$A$2:$A$3564,"="&amp;F3283)),SUMIFS($B$2:$B$3564,$A$2:$A$3564,"="&amp;E3283))</f>
        <v>12.47</v>
      </c>
      <c r="K3283" s="2">
        <f>SUMIFS($J$2:$J$3564,$A$2:$A$3564,"&gt;"&amp;E3283,$A$2:$A$3564,"&lt;="&amp;A3283)</f>
        <v>0</v>
      </c>
      <c r="L3283" s="2">
        <f t="shared" si="413"/>
        <v>0</v>
      </c>
      <c r="M3283" s="2">
        <f t="shared" si="414"/>
        <v>1</v>
      </c>
      <c r="N3283">
        <f t="shared" si="415"/>
        <v>-0.64360640508940037</v>
      </c>
    </row>
    <row r="3284" spans="1:14" x14ac:dyDescent="0.3">
      <c r="A3284" s="1">
        <v>43461</v>
      </c>
      <c r="B3284">
        <v>12.25</v>
      </c>
      <c r="D3284">
        <f t="shared" si="408"/>
        <v>4</v>
      </c>
      <c r="E3284" s="1">
        <f t="shared" si="409"/>
        <v>43454</v>
      </c>
      <c r="F3284" s="1">
        <f t="shared" si="410"/>
        <v>43453</v>
      </c>
      <c r="G3284" s="1">
        <f t="shared" si="411"/>
        <v>43452</v>
      </c>
      <c r="H3284" s="1">
        <f t="shared" si="412"/>
        <v>43451</v>
      </c>
      <c r="I3284" s="2">
        <f>IF(SUMIFS($B$2:$B$3564,$A$2:$A$3564,"="&amp;E3284)=0,IF(SUMIFS($B$2:$B$3564,$A$2:$A$3564,"="&amp;F3284)=0,IF(SUMIFS($B$2:$B$3564,$A$2:$A$3564,"="&amp;G3284)=0,SUMIFS($B$2:$B$3564,$A$2:$A$3564,"="&amp;H3284),SUMIFS($B$2:$B$3564,$A$2:$A$3564,"="&amp;G3284)),SUMIFS($B$2:$B$3564,$A$2:$A$3564,"="&amp;F3284)),SUMIFS($B$2:$B$3564,$A$2:$A$3564,"="&amp;E3284))</f>
        <v>12.43</v>
      </c>
      <c r="K3284" s="2">
        <f>SUMIFS($J$2:$J$3564,$A$2:$A$3564,"&gt;"&amp;E3284,$A$2:$A$3564,"&lt;="&amp;A3284)</f>
        <v>0</v>
      </c>
      <c r="L3284" s="2">
        <f t="shared" si="413"/>
        <v>0</v>
      </c>
      <c r="M3284" s="2">
        <f t="shared" si="414"/>
        <v>1</v>
      </c>
      <c r="N3284">
        <f t="shared" si="415"/>
        <v>-1.4586968531883775</v>
      </c>
    </row>
    <row r="3285" spans="1:14" x14ac:dyDescent="0.3">
      <c r="A3285" s="1">
        <v>43462</v>
      </c>
      <c r="B3285">
        <v>12.39</v>
      </c>
      <c r="D3285">
        <f t="shared" si="408"/>
        <v>5</v>
      </c>
      <c r="E3285" s="1">
        <f t="shared" si="409"/>
        <v>43455</v>
      </c>
      <c r="F3285" s="1">
        <f t="shared" si="410"/>
        <v>43454</v>
      </c>
      <c r="G3285" s="1">
        <f t="shared" si="411"/>
        <v>43453</v>
      </c>
      <c r="H3285" s="1">
        <f t="shared" si="412"/>
        <v>43452</v>
      </c>
      <c r="I3285" s="2">
        <f>IF(SUMIFS($B$2:$B$3564,$A$2:$A$3564,"="&amp;E3285)=0,IF(SUMIFS($B$2:$B$3564,$A$2:$A$3564,"="&amp;F3285)=0,IF(SUMIFS($B$2:$B$3564,$A$2:$A$3564,"="&amp;G3285)=0,SUMIFS($B$2:$B$3564,$A$2:$A$3564,"="&amp;H3285),SUMIFS($B$2:$B$3564,$A$2:$A$3564,"="&amp;G3285)),SUMIFS($B$2:$B$3564,$A$2:$A$3564,"="&amp;F3285)),SUMIFS($B$2:$B$3564,$A$2:$A$3564,"="&amp;E3285))</f>
        <v>12.34</v>
      </c>
      <c r="K3285" s="2">
        <f>SUMIFS($J$2:$J$3564,$A$2:$A$3564,"&gt;"&amp;E3285,$A$2:$A$3564,"&lt;="&amp;A3285)</f>
        <v>0</v>
      </c>
      <c r="L3285" s="2">
        <f t="shared" si="413"/>
        <v>0</v>
      </c>
      <c r="M3285" s="2">
        <f t="shared" si="414"/>
        <v>1</v>
      </c>
      <c r="N3285">
        <f t="shared" si="415"/>
        <v>0.40436771638094798</v>
      </c>
    </row>
    <row r="3286" spans="1:14" x14ac:dyDescent="0.3">
      <c r="A3286" s="1">
        <v>43465</v>
      </c>
      <c r="B3286">
        <v>12.03</v>
      </c>
      <c r="D3286">
        <f t="shared" si="408"/>
        <v>1</v>
      </c>
      <c r="E3286" s="1">
        <f t="shared" si="409"/>
        <v>43458</v>
      </c>
      <c r="F3286" s="1">
        <f t="shared" si="410"/>
        <v>43457</v>
      </c>
      <c r="G3286" s="1">
        <f t="shared" si="411"/>
        <v>43456</v>
      </c>
      <c r="H3286" s="1">
        <f t="shared" si="412"/>
        <v>43455</v>
      </c>
      <c r="I3286" s="2">
        <f>IF(SUMIFS($B$2:$B$3564,$A$2:$A$3564,"="&amp;E3286)=0,IF(SUMIFS($B$2:$B$3564,$A$2:$A$3564,"="&amp;F3286)=0,IF(SUMIFS($B$2:$B$3564,$A$2:$A$3564,"="&amp;G3286)=0,SUMIFS($B$2:$B$3564,$A$2:$A$3564,"="&amp;H3286),SUMIFS($B$2:$B$3564,$A$2:$A$3564,"="&amp;G3286)),SUMIFS($B$2:$B$3564,$A$2:$A$3564,"="&amp;F3286)),SUMIFS($B$2:$B$3564,$A$2:$A$3564,"="&amp;E3286))</f>
        <v>12.4</v>
      </c>
      <c r="K3286" s="2">
        <f>SUMIFS($J$2:$J$3564,$A$2:$A$3564,"&gt;"&amp;E3286,$A$2:$A$3564,"&lt;="&amp;A3286)</f>
        <v>0</v>
      </c>
      <c r="L3286" s="2">
        <f t="shared" si="413"/>
        <v>0</v>
      </c>
      <c r="M3286" s="2">
        <f t="shared" si="414"/>
        <v>1</v>
      </c>
      <c r="N3286">
        <f t="shared" si="415"/>
        <v>-3.0292942624403736</v>
      </c>
    </row>
    <row r="3287" spans="1:14" x14ac:dyDescent="0.3">
      <c r="A3287" s="1">
        <v>43467</v>
      </c>
      <c r="B3287">
        <v>11.93</v>
      </c>
      <c r="D3287">
        <f t="shared" si="408"/>
        <v>3</v>
      </c>
      <c r="E3287" s="1">
        <f t="shared" si="409"/>
        <v>43460</v>
      </c>
      <c r="F3287" s="1">
        <f t="shared" si="410"/>
        <v>43459</v>
      </c>
      <c r="G3287" s="1">
        <f t="shared" si="411"/>
        <v>43458</v>
      </c>
      <c r="H3287" s="1">
        <f t="shared" si="412"/>
        <v>43457</v>
      </c>
      <c r="I3287" s="2">
        <f>IF(SUMIFS($B$2:$B$3564,$A$2:$A$3564,"="&amp;E3287)=0,IF(SUMIFS($B$2:$B$3564,$A$2:$A$3564,"="&amp;F3287)=0,IF(SUMIFS($B$2:$B$3564,$A$2:$A$3564,"="&amp;G3287)=0,SUMIFS($B$2:$B$3564,$A$2:$A$3564,"="&amp;H3287),SUMIFS($B$2:$B$3564,$A$2:$A$3564,"="&amp;G3287)),SUMIFS($B$2:$B$3564,$A$2:$A$3564,"="&amp;F3287)),SUMIFS($B$2:$B$3564,$A$2:$A$3564,"="&amp;E3287))</f>
        <v>12.39</v>
      </c>
      <c r="K3287" s="2">
        <f>SUMIFS($J$2:$J$3564,$A$2:$A$3564,"&gt;"&amp;E3287,$A$2:$A$3564,"&lt;="&amp;A3287)</f>
        <v>0</v>
      </c>
      <c r="L3287" s="2">
        <f t="shared" si="413"/>
        <v>0</v>
      </c>
      <c r="M3287" s="2">
        <f t="shared" si="414"/>
        <v>1</v>
      </c>
      <c r="N3287">
        <f t="shared" si="415"/>
        <v>-3.7833459531226388</v>
      </c>
    </row>
    <row r="3288" spans="1:14" x14ac:dyDescent="0.3">
      <c r="A3288" s="1">
        <v>43468</v>
      </c>
      <c r="B3288">
        <v>11.69</v>
      </c>
      <c r="D3288">
        <f t="shared" si="408"/>
        <v>4</v>
      </c>
      <c r="E3288" s="1">
        <f t="shared" si="409"/>
        <v>43461</v>
      </c>
      <c r="F3288" s="1">
        <f t="shared" si="410"/>
        <v>43460</v>
      </c>
      <c r="G3288" s="1">
        <f t="shared" si="411"/>
        <v>43459</v>
      </c>
      <c r="H3288" s="1">
        <f t="shared" si="412"/>
        <v>43458</v>
      </c>
      <c r="I3288" s="2">
        <f>IF(SUMIFS($B$2:$B$3564,$A$2:$A$3564,"="&amp;E3288)=0,IF(SUMIFS($B$2:$B$3564,$A$2:$A$3564,"="&amp;F3288)=0,IF(SUMIFS($B$2:$B$3564,$A$2:$A$3564,"="&amp;G3288)=0,SUMIFS($B$2:$B$3564,$A$2:$A$3564,"="&amp;H3288),SUMIFS($B$2:$B$3564,$A$2:$A$3564,"="&amp;G3288)),SUMIFS($B$2:$B$3564,$A$2:$A$3564,"="&amp;F3288)),SUMIFS($B$2:$B$3564,$A$2:$A$3564,"="&amp;E3288))</f>
        <v>12.25</v>
      </c>
      <c r="K3288" s="2">
        <f>SUMIFS($J$2:$J$3564,$A$2:$A$3564,"&gt;"&amp;E3288,$A$2:$A$3564,"&lt;="&amp;A3288)</f>
        <v>0</v>
      </c>
      <c r="L3288" s="2">
        <f t="shared" si="413"/>
        <v>0</v>
      </c>
      <c r="M3288" s="2">
        <f t="shared" si="414"/>
        <v>1</v>
      </c>
      <c r="N3288">
        <f t="shared" si="415"/>
        <v>-4.6792161506758942</v>
      </c>
    </row>
    <row r="3289" spans="1:14" x14ac:dyDescent="0.3">
      <c r="A3289" s="1">
        <v>43469</v>
      </c>
      <c r="B3289">
        <v>11.93</v>
      </c>
      <c r="D3289">
        <f t="shared" si="408"/>
        <v>5</v>
      </c>
      <c r="E3289" s="1">
        <f t="shared" si="409"/>
        <v>43462</v>
      </c>
      <c r="F3289" s="1">
        <f t="shared" si="410"/>
        <v>43461</v>
      </c>
      <c r="G3289" s="1">
        <f t="shared" si="411"/>
        <v>43460</v>
      </c>
      <c r="H3289" s="1">
        <f t="shared" si="412"/>
        <v>43459</v>
      </c>
      <c r="I3289" s="2">
        <f>IF(SUMIFS($B$2:$B$3564,$A$2:$A$3564,"="&amp;E3289)=0,IF(SUMIFS($B$2:$B$3564,$A$2:$A$3564,"="&amp;F3289)=0,IF(SUMIFS($B$2:$B$3564,$A$2:$A$3564,"="&amp;G3289)=0,SUMIFS($B$2:$B$3564,$A$2:$A$3564,"="&amp;H3289),SUMIFS($B$2:$B$3564,$A$2:$A$3564,"="&amp;G3289)),SUMIFS($B$2:$B$3564,$A$2:$A$3564,"="&amp;F3289)),SUMIFS($B$2:$B$3564,$A$2:$A$3564,"="&amp;E3289))</f>
        <v>12.39</v>
      </c>
      <c r="K3289" s="2">
        <f>SUMIFS($J$2:$J$3564,$A$2:$A$3564,"&gt;"&amp;E3289,$A$2:$A$3564,"&lt;="&amp;A3289)</f>
        <v>0</v>
      </c>
      <c r="L3289" s="2">
        <f t="shared" si="413"/>
        <v>0</v>
      </c>
      <c r="M3289" s="2">
        <f t="shared" si="414"/>
        <v>1</v>
      </c>
      <c r="N3289">
        <f t="shared" si="415"/>
        <v>-3.7833459531226388</v>
      </c>
    </row>
    <row r="3290" spans="1:14" x14ac:dyDescent="0.3">
      <c r="A3290" s="1">
        <v>43472</v>
      </c>
      <c r="B3290">
        <v>12.65</v>
      </c>
      <c r="D3290">
        <f t="shared" si="408"/>
        <v>1</v>
      </c>
      <c r="E3290" s="1">
        <f t="shared" si="409"/>
        <v>43465</v>
      </c>
      <c r="F3290" s="1">
        <f t="shared" si="410"/>
        <v>43464</v>
      </c>
      <c r="G3290" s="1">
        <f t="shared" si="411"/>
        <v>43463</v>
      </c>
      <c r="H3290" s="1">
        <f t="shared" si="412"/>
        <v>43462</v>
      </c>
      <c r="I3290" s="2">
        <f>IF(SUMIFS($B$2:$B$3564,$A$2:$A$3564,"="&amp;E3290)=0,IF(SUMIFS($B$2:$B$3564,$A$2:$A$3564,"="&amp;F3290)=0,IF(SUMIFS($B$2:$B$3564,$A$2:$A$3564,"="&amp;G3290)=0,SUMIFS($B$2:$B$3564,$A$2:$A$3564,"="&amp;H3290),SUMIFS($B$2:$B$3564,$A$2:$A$3564,"="&amp;G3290)),SUMIFS($B$2:$B$3564,$A$2:$A$3564,"="&amp;F3290)),SUMIFS($B$2:$B$3564,$A$2:$A$3564,"="&amp;E3290))</f>
        <v>12.03</v>
      </c>
      <c r="K3290" s="2">
        <f>SUMIFS($J$2:$J$3564,$A$2:$A$3564,"&gt;"&amp;E3290,$A$2:$A$3564,"&lt;="&amp;A3290)</f>
        <v>0</v>
      </c>
      <c r="L3290" s="2">
        <f t="shared" si="413"/>
        <v>0</v>
      </c>
      <c r="M3290" s="2">
        <f t="shared" si="414"/>
        <v>1</v>
      </c>
      <c r="N3290">
        <f t="shared" si="415"/>
        <v>5.0253685186941777</v>
      </c>
    </row>
    <row r="3291" spans="1:14" x14ac:dyDescent="0.3">
      <c r="A3291" s="1">
        <v>43473</v>
      </c>
      <c r="B3291">
        <v>12.76</v>
      </c>
      <c r="D3291">
        <f t="shared" si="408"/>
        <v>2</v>
      </c>
      <c r="E3291" s="1">
        <f t="shared" si="409"/>
        <v>43466</v>
      </c>
      <c r="F3291" s="1">
        <f t="shared" si="410"/>
        <v>43465</v>
      </c>
      <c r="G3291" s="1">
        <f t="shared" si="411"/>
        <v>43464</v>
      </c>
      <c r="H3291" s="1">
        <f t="shared" si="412"/>
        <v>43463</v>
      </c>
      <c r="I3291" s="2">
        <f>IF(SUMIFS($B$2:$B$3564,$A$2:$A$3564,"="&amp;E3291)=0,IF(SUMIFS($B$2:$B$3564,$A$2:$A$3564,"="&amp;F3291)=0,IF(SUMIFS($B$2:$B$3564,$A$2:$A$3564,"="&amp;G3291)=0,SUMIFS($B$2:$B$3564,$A$2:$A$3564,"="&amp;H3291),SUMIFS($B$2:$B$3564,$A$2:$A$3564,"="&amp;G3291)),SUMIFS($B$2:$B$3564,$A$2:$A$3564,"="&amp;F3291)),SUMIFS($B$2:$B$3564,$A$2:$A$3564,"="&amp;E3291))</f>
        <v>12.03</v>
      </c>
      <c r="K3291" s="2">
        <f>SUMIFS($J$2:$J$3564,$A$2:$A$3564,"&gt;"&amp;E3291,$A$2:$A$3564,"&lt;="&amp;A3291)</f>
        <v>0</v>
      </c>
      <c r="L3291" s="2">
        <f t="shared" si="413"/>
        <v>0</v>
      </c>
      <c r="M3291" s="2">
        <f t="shared" si="414"/>
        <v>1</v>
      </c>
      <c r="N3291">
        <f t="shared" si="415"/>
        <v>5.8911747930056277</v>
      </c>
    </row>
    <row r="3292" spans="1:14" x14ac:dyDescent="0.3">
      <c r="A3292" s="1">
        <v>43474</v>
      </c>
      <c r="B3292">
        <v>12.87</v>
      </c>
      <c r="D3292">
        <f t="shared" si="408"/>
        <v>3</v>
      </c>
      <c r="E3292" s="1">
        <f t="shared" si="409"/>
        <v>43467</v>
      </c>
      <c r="F3292" s="1">
        <f t="shared" si="410"/>
        <v>43466</v>
      </c>
      <c r="G3292" s="1">
        <f t="shared" si="411"/>
        <v>43465</v>
      </c>
      <c r="H3292" s="1">
        <f t="shared" si="412"/>
        <v>43464</v>
      </c>
      <c r="I3292" s="2">
        <f>IF(SUMIFS($B$2:$B$3564,$A$2:$A$3564,"="&amp;E3292)=0,IF(SUMIFS($B$2:$B$3564,$A$2:$A$3564,"="&amp;F3292)=0,IF(SUMIFS($B$2:$B$3564,$A$2:$A$3564,"="&amp;G3292)=0,SUMIFS($B$2:$B$3564,$A$2:$A$3564,"="&amp;H3292),SUMIFS($B$2:$B$3564,$A$2:$A$3564,"="&amp;G3292)),SUMIFS($B$2:$B$3564,$A$2:$A$3564,"="&amp;F3292)),SUMIFS($B$2:$B$3564,$A$2:$A$3564,"="&amp;E3292))</f>
        <v>11.93</v>
      </c>
      <c r="K3292" s="2">
        <f>SUMIFS($J$2:$J$3564,$A$2:$A$3564,"&gt;"&amp;E3292,$A$2:$A$3564,"&lt;="&amp;A3292)</f>
        <v>0</v>
      </c>
      <c r="L3292" s="2">
        <f t="shared" si="413"/>
        <v>0</v>
      </c>
      <c r="M3292" s="2">
        <f t="shared" si="414"/>
        <v>1</v>
      </c>
      <c r="N3292">
        <f t="shared" si="415"/>
        <v>7.5842785498210556</v>
      </c>
    </row>
    <row r="3293" spans="1:14" x14ac:dyDescent="0.3">
      <c r="A3293" s="1">
        <v>43475</v>
      </c>
      <c r="B3293">
        <v>12.67</v>
      </c>
      <c r="D3293">
        <f t="shared" si="408"/>
        <v>4</v>
      </c>
      <c r="E3293" s="1">
        <f t="shared" si="409"/>
        <v>43468</v>
      </c>
      <c r="F3293" s="1">
        <f t="shared" si="410"/>
        <v>43467</v>
      </c>
      <c r="G3293" s="1">
        <f t="shared" si="411"/>
        <v>43466</v>
      </c>
      <c r="H3293" s="1">
        <f t="shared" si="412"/>
        <v>43465</v>
      </c>
      <c r="I3293" s="2">
        <f>IF(SUMIFS($B$2:$B$3564,$A$2:$A$3564,"="&amp;E3293)=0,IF(SUMIFS($B$2:$B$3564,$A$2:$A$3564,"="&amp;F3293)=0,IF(SUMIFS($B$2:$B$3564,$A$2:$A$3564,"="&amp;G3293)=0,SUMIFS($B$2:$B$3564,$A$2:$A$3564,"="&amp;H3293),SUMIFS($B$2:$B$3564,$A$2:$A$3564,"="&amp;G3293)),SUMIFS($B$2:$B$3564,$A$2:$A$3564,"="&amp;F3293)),SUMIFS($B$2:$B$3564,$A$2:$A$3564,"="&amp;E3293))</f>
        <v>11.69</v>
      </c>
      <c r="K3293" s="2">
        <f>SUMIFS($J$2:$J$3564,$A$2:$A$3564,"&gt;"&amp;E3293,$A$2:$A$3564,"&lt;="&amp;A3293)</f>
        <v>0</v>
      </c>
      <c r="L3293" s="2">
        <f t="shared" si="413"/>
        <v>0</v>
      </c>
      <c r="M3293" s="2">
        <f t="shared" si="414"/>
        <v>1</v>
      </c>
      <c r="N3293">
        <f t="shared" si="415"/>
        <v>8.0503218849070635</v>
      </c>
    </row>
    <row r="3294" spans="1:14" x14ac:dyDescent="0.3">
      <c r="A3294" s="1">
        <v>43476</v>
      </c>
      <c r="B3294">
        <v>12.78</v>
      </c>
      <c r="D3294">
        <f t="shared" si="408"/>
        <v>5</v>
      </c>
      <c r="E3294" s="1">
        <f t="shared" si="409"/>
        <v>43469</v>
      </c>
      <c r="F3294" s="1">
        <f t="shared" si="410"/>
        <v>43468</v>
      </c>
      <c r="G3294" s="1">
        <f t="shared" si="411"/>
        <v>43467</v>
      </c>
      <c r="H3294" s="1">
        <f t="shared" si="412"/>
        <v>43466</v>
      </c>
      <c r="I3294" s="2">
        <f>IF(SUMIFS($B$2:$B$3564,$A$2:$A$3564,"="&amp;E3294)=0,IF(SUMIFS($B$2:$B$3564,$A$2:$A$3564,"="&amp;F3294)=0,IF(SUMIFS($B$2:$B$3564,$A$2:$A$3564,"="&amp;G3294)=0,SUMIFS($B$2:$B$3564,$A$2:$A$3564,"="&amp;H3294),SUMIFS($B$2:$B$3564,$A$2:$A$3564,"="&amp;G3294)),SUMIFS($B$2:$B$3564,$A$2:$A$3564,"="&amp;F3294)),SUMIFS($B$2:$B$3564,$A$2:$A$3564,"="&amp;E3294))</f>
        <v>11.93</v>
      </c>
      <c r="K3294" s="2">
        <f>SUMIFS($J$2:$J$3564,$A$2:$A$3564,"&gt;"&amp;E3294,$A$2:$A$3564,"&lt;="&amp;A3294)</f>
        <v>0</v>
      </c>
      <c r="L3294" s="2">
        <f t="shared" si="413"/>
        <v>0</v>
      </c>
      <c r="M3294" s="2">
        <f t="shared" si="414"/>
        <v>1</v>
      </c>
      <c r="N3294">
        <f t="shared" si="415"/>
        <v>6.8825212839564038</v>
      </c>
    </row>
    <row r="3295" spans="1:14" x14ac:dyDescent="0.3">
      <c r="A3295" s="1">
        <v>43479</v>
      </c>
      <c r="B3295">
        <v>12.75</v>
      </c>
      <c r="D3295">
        <f t="shared" si="408"/>
        <v>1</v>
      </c>
      <c r="E3295" s="1">
        <f t="shared" si="409"/>
        <v>43472</v>
      </c>
      <c r="F3295" s="1">
        <f t="shared" si="410"/>
        <v>43471</v>
      </c>
      <c r="G3295" s="1">
        <f t="shared" si="411"/>
        <v>43470</v>
      </c>
      <c r="H3295" s="1">
        <f t="shared" si="412"/>
        <v>43469</v>
      </c>
      <c r="I3295" s="2">
        <f>IF(SUMIFS($B$2:$B$3564,$A$2:$A$3564,"="&amp;E3295)=0,IF(SUMIFS($B$2:$B$3564,$A$2:$A$3564,"="&amp;F3295)=0,IF(SUMIFS($B$2:$B$3564,$A$2:$A$3564,"="&amp;G3295)=0,SUMIFS($B$2:$B$3564,$A$2:$A$3564,"="&amp;H3295),SUMIFS($B$2:$B$3564,$A$2:$A$3564,"="&amp;G3295)),SUMIFS($B$2:$B$3564,$A$2:$A$3564,"="&amp;F3295)),SUMIFS($B$2:$B$3564,$A$2:$A$3564,"="&amp;E3295))</f>
        <v>12.65</v>
      </c>
      <c r="K3295" s="2">
        <f>SUMIFS($J$2:$J$3564,$A$2:$A$3564,"&gt;"&amp;E3295,$A$2:$A$3564,"&lt;="&amp;A3295)</f>
        <v>0</v>
      </c>
      <c r="L3295" s="2">
        <f t="shared" si="413"/>
        <v>0</v>
      </c>
      <c r="M3295" s="2">
        <f t="shared" si="414"/>
        <v>1</v>
      </c>
      <c r="N3295">
        <f t="shared" si="415"/>
        <v>0.78740564309058658</v>
      </c>
    </row>
    <row r="3296" spans="1:14" x14ac:dyDescent="0.3">
      <c r="A3296" s="1">
        <v>43480</v>
      </c>
      <c r="B3296">
        <v>13.16</v>
      </c>
      <c r="D3296">
        <f t="shared" si="408"/>
        <v>2</v>
      </c>
      <c r="E3296" s="1">
        <f t="shared" si="409"/>
        <v>43473</v>
      </c>
      <c r="F3296" s="1">
        <f t="shared" si="410"/>
        <v>43472</v>
      </c>
      <c r="G3296" s="1">
        <f t="shared" si="411"/>
        <v>43471</v>
      </c>
      <c r="H3296" s="1">
        <f t="shared" si="412"/>
        <v>43470</v>
      </c>
      <c r="I3296" s="2">
        <f>IF(SUMIFS($B$2:$B$3564,$A$2:$A$3564,"="&amp;E3296)=0,IF(SUMIFS($B$2:$B$3564,$A$2:$A$3564,"="&amp;F3296)=0,IF(SUMIFS($B$2:$B$3564,$A$2:$A$3564,"="&amp;G3296)=0,SUMIFS($B$2:$B$3564,$A$2:$A$3564,"="&amp;H3296),SUMIFS($B$2:$B$3564,$A$2:$A$3564,"="&amp;G3296)),SUMIFS($B$2:$B$3564,$A$2:$A$3564,"="&amp;F3296)),SUMIFS($B$2:$B$3564,$A$2:$A$3564,"="&amp;E3296))</f>
        <v>12.76</v>
      </c>
      <c r="K3296" s="2">
        <f>SUMIFS($J$2:$J$3564,$A$2:$A$3564,"&gt;"&amp;E3296,$A$2:$A$3564,"&lt;="&amp;A3296)</f>
        <v>0</v>
      </c>
      <c r="L3296" s="2">
        <f t="shared" si="413"/>
        <v>0</v>
      </c>
      <c r="M3296" s="2">
        <f t="shared" si="414"/>
        <v>1</v>
      </c>
      <c r="N3296">
        <f t="shared" si="415"/>
        <v>3.0866647980527264</v>
      </c>
    </row>
    <row r="3297" spans="1:14" x14ac:dyDescent="0.3">
      <c r="A3297" s="1">
        <v>43481</v>
      </c>
      <c r="B3297">
        <v>13.17</v>
      </c>
      <c r="D3297">
        <f t="shared" si="408"/>
        <v>3</v>
      </c>
      <c r="E3297" s="1">
        <f t="shared" si="409"/>
        <v>43474</v>
      </c>
      <c r="F3297" s="1">
        <f t="shared" si="410"/>
        <v>43473</v>
      </c>
      <c r="G3297" s="1">
        <f t="shared" si="411"/>
        <v>43472</v>
      </c>
      <c r="H3297" s="1">
        <f t="shared" si="412"/>
        <v>43471</v>
      </c>
      <c r="I3297" s="2">
        <f>IF(SUMIFS($B$2:$B$3564,$A$2:$A$3564,"="&amp;E3297)=0,IF(SUMIFS($B$2:$B$3564,$A$2:$A$3564,"="&amp;F3297)=0,IF(SUMIFS($B$2:$B$3564,$A$2:$A$3564,"="&amp;G3297)=0,SUMIFS($B$2:$B$3564,$A$2:$A$3564,"="&amp;H3297),SUMIFS($B$2:$B$3564,$A$2:$A$3564,"="&amp;G3297)),SUMIFS($B$2:$B$3564,$A$2:$A$3564,"="&amp;F3297)),SUMIFS($B$2:$B$3564,$A$2:$A$3564,"="&amp;E3297))</f>
        <v>12.87</v>
      </c>
      <c r="K3297" s="2">
        <f>SUMIFS($J$2:$J$3564,$A$2:$A$3564,"&gt;"&amp;E3297,$A$2:$A$3564,"&lt;="&amp;A3297)</f>
        <v>0</v>
      </c>
      <c r="L3297" s="2">
        <f t="shared" si="413"/>
        <v>0</v>
      </c>
      <c r="M3297" s="2">
        <f t="shared" si="414"/>
        <v>1</v>
      </c>
      <c r="N3297">
        <f t="shared" si="415"/>
        <v>2.3042494147154478</v>
      </c>
    </row>
    <row r="3298" spans="1:14" x14ac:dyDescent="0.3">
      <c r="A3298" s="1">
        <v>43482</v>
      </c>
      <c r="B3298">
        <v>12.85</v>
      </c>
      <c r="D3298">
        <f t="shared" si="408"/>
        <v>4</v>
      </c>
      <c r="E3298" s="1">
        <f t="shared" si="409"/>
        <v>43475</v>
      </c>
      <c r="F3298" s="1">
        <f t="shared" si="410"/>
        <v>43474</v>
      </c>
      <c r="G3298" s="1">
        <f t="shared" si="411"/>
        <v>43473</v>
      </c>
      <c r="H3298" s="1">
        <f t="shared" si="412"/>
        <v>43472</v>
      </c>
      <c r="I3298" s="2">
        <f>IF(SUMIFS($B$2:$B$3564,$A$2:$A$3564,"="&amp;E3298)=0,IF(SUMIFS($B$2:$B$3564,$A$2:$A$3564,"="&amp;F3298)=0,IF(SUMIFS($B$2:$B$3564,$A$2:$A$3564,"="&amp;G3298)=0,SUMIFS($B$2:$B$3564,$A$2:$A$3564,"="&amp;H3298),SUMIFS($B$2:$B$3564,$A$2:$A$3564,"="&amp;G3298)),SUMIFS($B$2:$B$3564,$A$2:$A$3564,"="&amp;F3298)),SUMIFS($B$2:$B$3564,$A$2:$A$3564,"="&amp;E3298))</f>
        <v>12.67</v>
      </c>
      <c r="K3298" s="2">
        <f>SUMIFS($J$2:$J$3564,$A$2:$A$3564,"&gt;"&amp;E3298,$A$2:$A$3564,"&lt;="&amp;A3298)</f>
        <v>0</v>
      </c>
      <c r="L3298" s="2">
        <f t="shared" si="413"/>
        <v>0</v>
      </c>
      <c r="M3298" s="2">
        <f t="shared" si="414"/>
        <v>1</v>
      </c>
      <c r="N3298">
        <f t="shared" si="415"/>
        <v>1.4106817008180992</v>
      </c>
    </row>
    <row r="3299" spans="1:14" x14ac:dyDescent="0.3">
      <c r="A3299" s="1">
        <v>43483</v>
      </c>
      <c r="B3299">
        <v>13.03</v>
      </c>
      <c r="D3299">
        <f t="shared" si="408"/>
        <v>5</v>
      </c>
      <c r="E3299" s="1">
        <f t="shared" si="409"/>
        <v>43476</v>
      </c>
      <c r="F3299" s="1">
        <f t="shared" si="410"/>
        <v>43475</v>
      </c>
      <c r="G3299" s="1">
        <f t="shared" si="411"/>
        <v>43474</v>
      </c>
      <c r="H3299" s="1">
        <f t="shared" si="412"/>
        <v>43473</v>
      </c>
      <c r="I3299" s="2">
        <f>IF(SUMIFS($B$2:$B$3564,$A$2:$A$3564,"="&amp;E3299)=0,IF(SUMIFS($B$2:$B$3564,$A$2:$A$3564,"="&amp;F3299)=0,IF(SUMIFS($B$2:$B$3564,$A$2:$A$3564,"="&amp;G3299)=0,SUMIFS($B$2:$B$3564,$A$2:$A$3564,"="&amp;H3299),SUMIFS($B$2:$B$3564,$A$2:$A$3564,"="&amp;G3299)),SUMIFS($B$2:$B$3564,$A$2:$A$3564,"="&amp;F3299)),SUMIFS($B$2:$B$3564,$A$2:$A$3564,"="&amp;E3299))</f>
        <v>12.78</v>
      </c>
      <c r="K3299" s="2">
        <f>SUMIFS($J$2:$J$3564,$A$2:$A$3564,"&gt;"&amp;E3299,$A$2:$A$3564,"&lt;="&amp;A3299)</f>
        <v>0</v>
      </c>
      <c r="L3299" s="2">
        <f t="shared" si="413"/>
        <v>0</v>
      </c>
      <c r="M3299" s="2">
        <f t="shared" si="414"/>
        <v>1</v>
      </c>
      <c r="N3299">
        <f t="shared" si="415"/>
        <v>1.9372942187364954</v>
      </c>
    </row>
    <row r="3300" spans="1:14" x14ac:dyDescent="0.3">
      <c r="A3300" s="1">
        <v>43487</v>
      </c>
      <c r="B3300">
        <v>12.93</v>
      </c>
      <c r="D3300">
        <f t="shared" si="408"/>
        <v>2</v>
      </c>
      <c r="E3300" s="1">
        <f t="shared" si="409"/>
        <v>43480</v>
      </c>
      <c r="F3300" s="1">
        <f t="shared" si="410"/>
        <v>43479</v>
      </c>
      <c r="G3300" s="1">
        <f t="shared" si="411"/>
        <v>43478</v>
      </c>
      <c r="H3300" s="1">
        <f t="shared" si="412"/>
        <v>43477</v>
      </c>
      <c r="I3300" s="2">
        <f>IF(SUMIFS($B$2:$B$3564,$A$2:$A$3564,"="&amp;E3300)=0,IF(SUMIFS($B$2:$B$3564,$A$2:$A$3564,"="&amp;F3300)=0,IF(SUMIFS($B$2:$B$3564,$A$2:$A$3564,"="&amp;G3300)=0,SUMIFS($B$2:$B$3564,$A$2:$A$3564,"="&amp;H3300),SUMIFS($B$2:$B$3564,$A$2:$A$3564,"="&amp;G3300)),SUMIFS($B$2:$B$3564,$A$2:$A$3564,"="&amp;F3300)),SUMIFS($B$2:$B$3564,$A$2:$A$3564,"="&amp;E3300))</f>
        <v>13.16</v>
      </c>
      <c r="K3300" s="2">
        <f>SUMIFS($J$2:$J$3564,$A$2:$A$3564,"&gt;"&amp;E3300,$A$2:$A$3564,"&lt;="&amp;A3300)</f>
        <v>0</v>
      </c>
      <c r="L3300" s="2">
        <f t="shared" si="413"/>
        <v>0</v>
      </c>
      <c r="M3300" s="2">
        <f t="shared" si="414"/>
        <v>1</v>
      </c>
      <c r="N3300">
        <f t="shared" si="415"/>
        <v>-1.763173311340507</v>
      </c>
    </row>
    <row r="3301" spans="1:14" x14ac:dyDescent="0.3">
      <c r="A3301" s="1">
        <v>43488</v>
      </c>
      <c r="B3301">
        <v>12.97</v>
      </c>
      <c r="D3301">
        <f t="shared" si="408"/>
        <v>3</v>
      </c>
      <c r="E3301" s="1">
        <f t="shared" si="409"/>
        <v>43481</v>
      </c>
      <c r="F3301" s="1">
        <f t="shared" si="410"/>
        <v>43480</v>
      </c>
      <c r="G3301" s="1">
        <f t="shared" si="411"/>
        <v>43479</v>
      </c>
      <c r="H3301" s="1">
        <f t="shared" si="412"/>
        <v>43478</v>
      </c>
      <c r="I3301" s="2">
        <f>IF(SUMIFS($B$2:$B$3564,$A$2:$A$3564,"="&amp;E3301)=0,IF(SUMIFS($B$2:$B$3564,$A$2:$A$3564,"="&amp;F3301)=0,IF(SUMIFS($B$2:$B$3564,$A$2:$A$3564,"="&amp;G3301)=0,SUMIFS($B$2:$B$3564,$A$2:$A$3564,"="&amp;H3301),SUMIFS($B$2:$B$3564,$A$2:$A$3564,"="&amp;G3301)),SUMIFS($B$2:$B$3564,$A$2:$A$3564,"="&amp;F3301)),SUMIFS($B$2:$B$3564,$A$2:$A$3564,"="&amp;E3301))</f>
        <v>13.17</v>
      </c>
      <c r="K3301" s="2">
        <f>SUMIFS($J$2:$J$3564,$A$2:$A$3564,"&gt;"&amp;E3301,$A$2:$A$3564,"&lt;="&amp;A3301)</f>
        <v>0</v>
      </c>
      <c r="L3301" s="2">
        <f t="shared" si="413"/>
        <v>0</v>
      </c>
      <c r="M3301" s="2">
        <f t="shared" si="414"/>
        <v>1</v>
      </c>
      <c r="N3301">
        <f t="shared" si="415"/>
        <v>-1.5302517426837108</v>
      </c>
    </row>
    <row r="3302" spans="1:14" x14ac:dyDescent="0.3">
      <c r="A3302" s="1">
        <v>43489</v>
      </c>
      <c r="B3302">
        <v>12.98</v>
      </c>
      <c r="D3302">
        <f t="shared" si="408"/>
        <v>4</v>
      </c>
      <c r="E3302" s="1">
        <f t="shared" si="409"/>
        <v>43482</v>
      </c>
      <c r="F3302" s="1">
        <f t="shared" si="410"/>
        <v>43481</v>
      </c>
      <c r="G3302" s="1">
        <f t="shared" si="411"/>
        <v>43480</v>
      </c>
      <c r="H3302" s="1">
        <f t="shared" si="412"/>
        <v>43479</v>
      </c>
      <c r="I3302" s="2">
        <f>IF(SUMIFS($B$2:$B$3564,$A$2:$A$3564,"="&amp;E3302)=0,IF(SUMIFS($B$2:$B$3564,$A$2:$A$3564,"="&amp;F3302)=0,IF(SUMIFS($B$2:$B$3564,$A$2:$A$3564,"="&amp;G3302)=0,SUMIFS($B$2:$B$3564,$A$2:$A$3564,"="&amp;H3302),SUMIFS($B$2:$B$3564,$A$2:$A$3564,"="&amp;G3302)),SUMIFS($B$2:$B$3564,$A$2:$A$3564,"="&amp;F3302)),SUMIFS($B$2:$B$3564,$A$2:$A$3564,"="&amp;E3302))</f>
        <v>12.85</v>
      </c>
      <c r="K3302" s="2">
        <f>SUMIFS($J$2:$J$3564,$A$2:$A$3564,"&gt;"&amp;E3302,$A$2:$A$3564,"&lt;="&amp;A3302)</f>
        <v>0</v>
      </c>
      <c r="L3302" s="2">
        <f t="shared" si="413"/>
        <v>0</v>
      </c>
      <c r="M3302" s="2">
        <f t="shared" si="414"/>
        <v>1</v>
      </c>
      <c r="N3302">
        <f t="shared" si="415"/>
        <v>1.0065899934715095</v>
      </c>
    </row>
    <row r="3303" spans="1:14" x14ac:dyDescent="0.3">
      <c r="A3303" s="1">
        <v>43490</v>
      </c>
      <c r="B3303">
        <v>12.44</v>
      </c>
      <c r="D3303">
        <f t="shared" si="408"/>
        <v>5</v>
      </c>
      <c r="E3303" s="1">
        <f t="shared" si="409"/>
        <v>43483</v>
      </c>
      <c r="F3303" s="1">
        <f t="shared" si="410"/>
        <v>43482</v>
      </c>
      <c r="G3303" s="1">
        <f t="shared" si="411"/>
        <v>43481</v>
      </c>
      <c r="H3303" s="1">
        <f t="shared" si="412"/>
        <v>43480</v>
      </c>
      <c r="I3303" s="2">
        <f>IF(SUMIFS($B$2:$B$3564,$A$2:$A$3564,"="&amp;E3303)=0,IF(SUMIFS($B$2:$B$3564,$A$2:$A$3564,"="&amp;F3303)=0,IF(SUMIFS($B$2:$B$3564,$A$2:$A$3564,"="&amp;G3303)=0,SUMIFS($B$2:$B$3564,$A$2:$A$3564,"="&amp;H3303),SUMIFS($B$2:$B$3564,$A$2:$A$3564,"="&amp;G3303)),SUMIFS($B$2:$B$3564,$A$2:$A$3564,"="&amp;F3303)),SUMIFS($B$2:$B$3564,$A$2:$A$3564,"="&amp;E3303))</f>
        <v>13.03</v>
      </c>
      <c r="K3303" s="2">
        <f>SUMIFS($J$2:$J$3564,$A$2:$A$3564,"&gt;"&amp;E3303,$A$2:$A$3564,"&lt;="&amp;A3303)</f>
        <v>0</v>
      </c>
      <c r="L3303" s="2">
        <f t="shared" si="413"/>
        <v>0</v>
      </c>
      <c r="M3303" s="2">
        <f t="shared" si="414"/>
        <v>1</v>
      </c>
      <c r="N3303">
        <f t="shared" si="415"/>
        <v>-4.6337303825720335</v>
      </c>
    </row>
    <row r="3304" spans="1:14" x14ac:dyDescent="0.3">
      <c r="A3304" s="1">
        <v>43493</v>
      </c>
      <c r="B3304">
        <v>12.79</v>
      </c>
      <c r="D3304">
        <f t="shared" si="408"/>
        <v>1</v>
      </c>
      <c r="E3304" s="1">
        <f t="shared" si="409"/>
        <v>43486</v>
      </c>
      <c r="F3304" s="1">
        <f t="shared" si="410"/>
        <v>43485</v>
      </c>
      <c r="G3304" s="1">
        <f t="shared" si="411"/>
        <v>43484</v>
      </c>
      <c r="H3304" s="1">
        <f t="shared" si="412"/>
        <v>43483</v>
      </c>
      <c r="I3304" s="2">
        <f>IF(SUMIFS($B$2:$B$3564,$A$2:$A$3564,"="&amp;E3304)=0,IF(SUMIFS($B$2:$B$3564,$A$2:$A$3564,"="&amp;F3304)=0,IF(SUMIFS($B$2:$B$3564,$A$2:$A$3564,"="&amp;G3304)=0,SUMIFS($B$2:$B$3564,$A$2:$A$3564,"="&amp;H3304),SUMIFS($B$2:$B$3564,$A$2:$A$3564,"="&amp;G3304)),SUMIFS($B$2:$B$3564,$A$2:$A$3564,"="&amp;F3304)),SUMIFS($B$2:$B$3564,$A$2:$A$3564,"="&amp;E3304))</f>
        <v>13.03</v>
      </c>
      <c r="K3304" s="2">
        <f>SUMIFS($J$2:$J$3564,$A$2:$A$3564,"&gt;"&amp;E3304,$A$2:$A$3564,"&lt;="&amp;A3304)</f>
        <v>0</v>
      </c>
      <c r="L3304" s="2">
        <f t="shared" si="413"/>
        <v>0</v>
      </c>
      <c r="M3304" s="2">
        <f t="shared" si="414"/>
        <v>1</v>
      </c>
      <c r="N3304">
        <f t="shared" si="415"/>
        <v>-1.8590775546002498</v>
      </c>
    </row>
    <row r="3305" spans="1:14" x14ac:dyDescent="0.3">
      <c r="A3305" s="1">
        <v>43494</v>
      </c>
      <c r="B3305">
        <v>12.69</v>
      </c>
      <c r="D3305">
        <f t="shared" si="408"/>
        <v>2</v>
      </c>
      <c r="E3305" s="1">
        <f t="shared" si="409"/>
        <v>43487</v>
      </c>
      <c r="F3305" s="1">
        <f t="shared" si="410"/>
        <v>43486</v>
      </c>
      <c r="G3305" s="1">
        <f t="shared" si="411"/>
        <v>43485</v>
      </c>
      <c r="H3305" s="1">
        <f t="shared" si="412"/>
        <v>43484</v>
      </c>
      <c r="I3305" s="2">
        <f>IF(SUMIFS($B$2:$B$3564,$A$2:$A$3564,"="&amp;E3305)=0,IF(SUMIFS($B$2:$B$3564,$A$2:$A$3564,"="&amp;F3305)=0,IF(SUMIFS($B$2:$B$3564,$A$2:$A$3564,"="&amp;G3305)=0,SUMIFS($B$2:$B$3564,$A$2:$A$3564,"="&amp;H3305),SUMIFS($B$2:$B$3564,$A$2:$A$3564,"="&amp;G3305)),SUMIFS($B$2:$B$3564,$A$2:$A$3564,"="&amp;F3305)),SUMIFS($B$2:$B$3564,$A$2:$A$3564,"="&amp;E3305))</f>
        <v>12.93</v>
      </c>
      <c r="K3305" s="2">
        <f>SUMIFS($J$2:$J$3564,$A$2:$A$3564,"&gt;"&amp;E3305,$A$2:$A$3564,"&lt;="&amp;A3305)</f>
        <v>0</v>
      </c>
      <c r="L3305" s="2">
        <f t="shared" si="413"/>
        <v>0</v>
      </c>
      <c r="M3305" s="2">
        <f t="shared" si="414"/>
        <v>1</v>
      </c>
      <c r="N3305">
        <f t="shared" si="415"/>
        <v>-1.8735911057469818</v>
      </c>
    </row>
    <row r="3306" spans="1:14" x14ac:dyDescent="0.3">
      <c r="A3306" s="1">
        <v>43495</v>
      </c>
      <c r="B3306">
        <v>12.53</v>
      </c>
      <c r="D3306">
        <f t="shared" si="408"/>
        <v>3</v>
      </c>
      <c r="E3306" s="1">
        <f t="shared" si="409"/>
        <v>43488</v>
      </c>
      <c r="F3306" s="1">
        <f t="shared" si="410"/>
        <v>43487</v>
      </c>
      <c r="G3306" s="1">
        <f t="shared" si="411"/>
        <v>43486</v>
      </c>
      <c r="H3306" s="1">
        <f t="shared" si="412"/>
        <v>43485</v>
      </c>
      <c r="I3306" s="2">
        <f>IF(SUMIFS($B$2:$B$3564,$A$2:$A$3564,"="&amp;E3306)=0,IF(SUMIFS($B$2:$B$3564,$A$2:$A$3564,"="&amp;F3306)=0,IF(SUMIFS($B$2:$B$3564,$A$2:$A$3564,"="&amp;G3306)=0,SUMIFS($B$2:$B$3564,$A$2:$A$3564,"="&amp;H3306),SUMIFS($B$2:$B$3564,$A$2:$A$3564,"="&amp;G3306)),SUMIFS($B$2:$B$3564,$A$2:$A$3564,"="&amp;F3306)),SUMIFS($B$2:$B$3564,$A$2:$A$3564,"="&amp;E3306))</f>
        <v>12.97</v>
      </c>
      <c r="K3306" s="2">
        <f>SUMIFS($J$2:$J$3564,$A$2:$A$3564,"&gt;"&amp;E3306,$A$2:$A$3564,"&lt;="&amp;A3306)</f>
        <v>0</v>
      </c>
      <c r="L3306" s="2">
        <f t="shared" si="413"/>
        <v>0</v>
      </c>
      <c r="M3306" s="2">
        <f t="shared" si="414"/>
        <v>1</v>
      </c>
      <c r="N3306">
        <f t="shared" si="415"/>
        <v>-3.4513229420375637</v>
      </c>
    </row>
    <row r="3307" spans="1:14" x14ac:dyDescent="0.3">
      <c r="A3307" s="1">
        <v>43496</v>
      </c>
      <c r="B3307">
        <v>12.73</v>
      </c>
      <c r="D3307">
        <f t="shared" si="408"/>
        <v>4</v>
      </c>
      <c r="E3307" s="1">
        <f t="shared" si="409"/>
        <v>43489</v>
      </c>
      <c r="F3307" s="1">
        <f t="shared" si="410"/>
        <v>43488</v>
      </c>
      <c r="G3307" s="1">
        <f t="shared" si="411"/>
        <v>43487</v>
      </c>
      <c r="H3307" s="1">
        <f t="shared" si="412"/>
        <v>43486</v>
      </c>
      <c r="I3307" s="2">
        <f>IF(SUMIFS($B$2:$B$3564,$A$2:$A$3564,"="&amp;E3307)=0,IF(SUMIFS($B$2:$B$3564,$A$2:$A$3564,"="&amp;F3307)=0,IF(SUMIFS($B$2:$B$3564,$A$2:$A$3564,"="&amp;G3307)=0,SUMIFS($B$2:$B$3564,$A$2:$A$3564,"="&amp;H3307),SUMIFS($B$2:$B$3564,$A$2:$A$3564,"="&amp;G3307)),SUMIFS($B$2:$B$3564,$A$2:$A$3564,"="&amp;F3307)),SUMIFS($B$2:$B$3564,$A$2:$A$3564,"="&amp;E3307))</f>
        <v>12.98</v>
      </c>
      <c r="K3307" s="2">
        <f>SUMIFS($J$2:$J$3564,$A$2:$A$3564,"&gt;"&amp;E3307,$A$2:$A$3564,"&lt;="&amp;A3307)</f>
        <v>0</v>
      </c>
      <c r="L3307" s="2">
        <f t="shared" si="413"/>
        <v>0</v>
      </c>
      <c r="M3307" s="2">
        <f t="shared" si="414"/>
        <v>1</v>
      </c>
      <c r="N3307">
        <f t="shared" si="415"/>
        <v>-1.9448298706628793</v>
      </c>
    </row>
    <row r="3308" spans="1:14" x14ac:dyDescent="0.3">
      <c r="A3308" s="1">
        <v>43497</v>
      </c>
      <c r="B3308">
        <v>12.6</v>
      </c>
      <c r="D3308">
        <f t="shared" si="408"/>
        <v>5</v>
      </c>
      <c r="E3308" s="1">
        <f t="shared" si="409"/>
        <v>43490</v>
      </c>
      <c r="F3308" s="1">
        <f t="shared" si="410"/>
        <v>43489</v>
      </c>
      <c r="G3308" s="1">
        <f t="shared" si="411"/>
        <v>43488</v>
      </c>
      <c r="H3308" s="1">
        <f t="shared" si="412"/>
        <v>43487</v>
      </c>
      <c r="I3308" s="2">
        <f>IF(SUMIFS($B$2:$B$3564,$A$2:$A$3564,"="&amp;E3308)=0,IF(SUMIFS($B$2:$B$3564,$A$2:$A$3564,"="&amp;F3308)=0,IF(SUMIFS($B$2:$B$3564,$A$2:$A$3564,"="&amp;G3308)=0,SUMIFS($B$2:$B$3564,$A$2:$A$3564,"="&amp;H3308),SUMIFS($B$2:$B$3564,$A$2:$A$3564,"="&amp;G3308)),SUMIFS($B$2:$B$3564,$A$2:$A$3564,"="&amp;F3308)),SUMIFS($B$2:$B$3564,$A$2:$A$3564,"="&amp;E3308))</f>
        <v>12.44</v>
      </c>
      <c r="K3308" s="2">
        <f>SUMIFS($J$2:$J$3564,$A$2:$A$3564,"&gt;"&amp;E3308,$A$2:$A$3564,"&lt;="&amp;A3308)</f>
        <v>0</v>
      </c>
      <c r="L3308" s="2">
        <f t="shared" si="413"/>
        <v>0</v>
      </c>
      <c r="M3308" s="2">
        <f t="shared" si="414"/>
        <v>1</v>
      </c>
      <c r="N3308">
        <f t="shared" si="415"/>
        <v>1.2779726646399021</v>
      </c>
    </row>
    <row r="3309" spans="1:14" x14ac:dyDescent="0.3">
      <c r="A3309" s="1">
        <v>43500</v>
      </c>
      <c r="B3309">
        <v>12.85</v>
      </c>
      <c r="D3309">
        <f t="shared" si="408"/>
        <v>1</v>
      </c>
      <c r="E3309" s="1">
        <f t="shared" si="409"/>
        <v>43493</v>
      </c>
      <c r="F3309" s="1">
        <f t="shared" si="410"/>
        <v>43492</v>
      </c>
      <c r="G3309" s="1">
        <f t="shared" si="411"/>
        <v>43491</v>
      </c>
      <c r="H3309" s="1">
        <f t="shared" si="412"/>
        <v>43490</v>
      </c>
      <c r="I3309" s="2">
        <f>IF(SUMIFS($B$2:$B$3564,$A$2:$A$3564,"="&amp;E3309)=0,IF(SUMIFS($B$2:$B$3564,$A$2:$A$3564,"="&amp;F3309)=0,IF(SUMIFS($B$2:$B$3564,$A$2:$A$3564,"="&amp;G3309)=0,SUMIFS($B$2:$B$3564,$A$2:$A$3564,"="&amp;H3309),SUMIFS($B$2:$B$3564,$A$2:$A$3564,"="&amp;G3309)),SUMIFS($B$2:$B$3564,$A$2:$A$3564,"="&amp;F3309)),SUMIFS($B$2:$B$3564,$A$2:$A$3564,"="&amp;E3309))</f>
        <v>12.79</v>
      </c>
      <c r="K3309" s="2">
        <f>SUMIFS($J$2:$J$3564,$A$2:$A$3564,"&gt;"&amp;E3309,$A$2:$A$3564,"&lt;="&amp;A3309)</f>
        <v>0</v>
      </c>
      <c r="L3309" s="2">
        <f t="shared" si="413"/>
        <v>0</v>
      </c>
      <c r="M3309" s="2">
        <f t="shared" si="414"/>
        <v>1</v>
      </c>
      <c r="N3309">
        <f t="shared" si="415"/>
        <v>0.46801957504774988</v>
      </c>
    </row>
    <row r="3310" spans="1:14" x14ac:dyDescent="0.3">
      <c r="A3310" s="1">
        <v>43501</v>
      </c>
      <c r="B3310">
        <v>12.82</v>
      </c>
      <c r="D3310">
        <f t="shared" si="408"/>
        <v>2</v>
      </c>
      <c r="E3310" s="1">
        <f t="shared" si="409"/>
        <v>43494</v>
      </c>
      <c r="F3310" s="1">
        <f t="shared" si="410"/>
        <v>43493</v>
      </c>
      <c r="G3310" s="1">
        <f t="shared" si="411"/>
        <v>43492</v>
      </c>
      <c r="H3310" s="1">
        <f t="shared" si="412"/>
        <v>43491</v>
      </c>
      <c r="I3310" s="2">
        <f>IF(SUMIFS($B$2:$B$3564,$A$2:$A$3564,"="&amp;E3310)=0,IF(SUMIFS($B$2:$B$3564,$A$2:$A$3564,"="&amp;F3310)=0,IF(SUMIFS($B$2:$B$3564,$A$2:$A$3564,"="&amp;G3310)=0,SUMIFS($B$2:$B$3564,$A$2:$A$3564,"="&amp;H3310),SUMIFS($B$2:$B$3564,$A$2:$A$3564,"="&amp;G3310)),SUMIFS($B$2:$B$3564,$A$2:$A$3564,"="&amp;F3310)),SUMIFS($B$2:$B$3564,$A$2:$A$3564,"="&amp;E3310))</f>
        <v>12.69</v>
      </c>
      <c r="K3310" s="2">
        <f>SUMIFS($J$2:$J$3564,$A$2:$A$3564,"&gt;"&amp;E3310,$A$2:$A$3564,"&lt;="&amp;A3310)</f>
        <v>0</v>
      </c>
      <c r="L3310" s="2">
        <f t="shared" si="413"/>
        <v>0</v>
      </c>
      <c r="M3310" s="2">
        <f t="shared" si="414"/>
        <v>1</v>
      </c>
      <c r="N3310">
        <f t="shared" si="415"/>
        <v>1.0192169766227812</v>
      </c>
    </row>
    <row r="3311" spans="1:14" x14ac:dyDescent="0.3">
      <c r="A3311" s="1">
        <v>43502</v>
      </c>
      <c r="B3311">
        <v>12.9</v>
      </c>
      <c r="D3311">
        <f t="shared" si="408"/>
        <v>3</v>
      </c>
      <c r="E3311" s="1">
        <f t="shared" si="409"/>
        <v>43495</v>
      </c>
      <c r="F3311" s="1">
        <f t="shared" si="410"/>
        <v>43494</v>
      </c>
      <c r="G3311" s="1">
        <f t="shared" si="411"/>
        <v>43493</v>
      </c>
      <c r="H3311" s="1">
        <f t="shared" si="412"/>
        <v>43492</v>
      </c>
      <c r="I3311" s="2">
        <f>IF(SUMIFS($B$2:$B$3564,$A$2:$A$3564,"="&amp;E3311)=0,IF(SUMIFS($B$2:$B$3564,$A$2:$A$3564,"="&amp;F3311)=0,IF(SUMIFS($B$2:$B$3564,$A$2:$A$3564,"="&amp;G3311)=0,SUMIFS($B$2:$B$3564,$A$2:$A$3564,"="&amp;H3311),SUMIFS($B$2:$B$3564,$A$2:$A$3564,"="&amp;G3311)),SUMIFS($B$2:$B$3564,$A$2:$A$3564,"="&amp;F3311)),SUMIFS($B$2:$B$3564,$A$2:$A$3564,"="&amp;E3311))</f>
        <v>12.53</v>
      </c>
      <c r="K3311" s="2">
        <f>SUMIFS($J$2:$J$3564,$A$2:$A$3564,"&gt;"&amp;E3311,$A$2:$A$3564,"&lt;="&amp;A3311)</f>
        <v>0</v>
      </c>
      <c r="L3311" s="2">
        <f t="shared" si="413"/>
        <v>0</v>
      </c>
      <c r="M3311" s="2">
        <f t="shared" si="414"/>
        <v>1</v>
      </c>
      <c r="N3311">
        <f t="shared" si="415"/>
        <v>2.9101542459649536</v>
      </c>
    </row>
    <row r="3312" spans="1:14" x14ac:dyDescent="0.3">
      <c r="A3312" s="1">
        <v>43503</v>
      </c>
      <c r="B3312">
        <v>12.73</v>
      </c>
      <c r="D3312">
        <f t="shared" si="408"/>
        <v>4</v>
      </c>
      <c r="E3312" s="1">
        <f t="shared" si="409"/>
        <v>43496</v>
      </c>
      <c r="F3312" s="1">
        <f t="shared" si="410"/>
        <v>43495</v>
      </c>
      <c r="G3312" s="1">
        <f t="shared" si="411"/>
        <v>43494</v>
      </c>
      <c r="H3312" s="1">
        <f t="shared" si="412"/>
        <v>43493</v>
      </c>
      <c r="I3312" s="2">
        <f>IF(SUMIFS($B$2:$B$3564,$A$2:$A$3564,"="&amp;E3312)=0,IF(SUMIFS($B$2:$B$3564,$A$2:$A$3564,"="&amp;F3312)=0,IF(SUMIFS($B$2:$B$3564,$A$2:$A$3564,"="&amp;G3312)=0,SUMIFS($B$2:$B$3564,$A$2:$A$3564,"="&amp;H3312),SUMIFS($B$2:$B$3564,$A$2:$A$3564,"="&amp;G3312)),SUMIFS($B$2:$B$3564,$A$2:$A$3564,"="&amp;F3312)),SUMIFS($B$2:$B$3564,$A$2:$A$3564,"="&amp;E3312))</f>
        <v>12.73</v>
      </c>
      <c r="K3312" s="2">
        <f>SUMIFS($J$2:$J$3564,$A$2:$A$3564,"&gt;"&amp;E3312,$A$2:$A$3564,"&lt;="&amp;A3312)</f>
        <v>0</v>
      </c>
      <c r="L3312" s="2">
        <f t="shared" si="413"/>
        <v>0</v>
      </c>
      <c r="M3312" s="2">
        <f t="shared" si="414"/>
        <v>1</v>
      </c>
      <c r="N3312">
        <f t="shared" si="415"/>
        <v>0</v>
      </c>
    </row>
    <row r="3313" spans="1:14" x14ac:dyDescent="0.3">
      <c r="A3313" s="1">
        <v>43504</v>
      </c>
      <c r="B3313">
        <v>12.71</v>
      </c>
      <c r="C3313">
        <v>12.66</v>
      </c>
      <c r="D3313">
        <f t="shared" si="408"/>
        <v>5</v>
      </c>
      <c r="E3313" s="1">
        <f t="shared" si="409"/>
        <v>43497</v>
      </c>
      <c r="F3313" s="1">
        <f t="shared" si="410"/>
        <v>43496</v>
      </c>
      <c r="G3313" s="1">
        <f t="shared" si="411"/>
        <v>43495</v>
      </c>
      <c r="H3313" s="1">
        <f t="shared" si="412"/>
        <v>43494</v>
      </c>
      <c r="I3313" s="2">
        <f>IF(SUMIFS($B$2:$B$3564,$A$2:$A$3564,"="&amp;E3313)=0,IF(SUMIFS($B$2:$B$3564,$A$2:$A$3564,"="&amp;F3313)=0,IF(SUMIFS($B$2:$B$3564,$A$2:$A$3564,"="&amp;G3313)=0,SUMIFS($B$2:$B$3564,$A$2:$A$3564,"="&amp;H3313),SUMIFS($B$2:$B$3564,$A$2:$A$3564,"="&amp;G3313)),SUMIFS($B$2:$B$3564,$A$2:$A$3564,"="&amp;F3313)),SUMIFS($B$2:$B$3564,$A$2:$A$3564,"="&amp;E3313))</f>
        <v>12.6</v>
      </c>
      <c r="K3313" s="2">
        <f>SUMIFS($J$2:$J$3564,$A$2:$A$3564,"&gt;"&amp;E3313,$A$2:$A$3564,"&lt;="&amp;A3313)</f>
        <v>0</v>
      </c>
      <c r="L3313" s="2">
        <f t="shared" si="413"/>
        <v>0</v>
      </c>
      <c r="M3313" s="2">
        <f t="shared" si="414"/>
        <v>1</v>
      </c>
      <c r="N3313">
        <f t="shared" si="415"/>
        <v>0.86922712439305583</v>
      </c>
    </row>
    <row r="3314" spans="1:14" x14ac:dyDescent="0.3">
      <c r="A3314" s="1">
        <v>43507</v>
      </c>
      <c r="B3314">
        <v>12.49</v>
      </c>
      <c r="D3314">
        <f t="shared" si="408"/>
        <v>1</v>
      </c>
      <c r="E3314" s="1">
        <f t="shared" si="409"/>
        <v>43500</v>
      </c>
      <c r="F3314" s="1">
        <f t="shared" si="410"/>
        <v>43499</v>
      </c>
      <c r="G3314" s="1">
        <f t="shared" si="411"/>
        <v>43498</v>
      </c>
      <c r="H3314" s="1">
        <f t="shared" si="412"/>
        <v>43497</v>
      </c>
      <c r="I3314" s="2">
        <f>IF(SUMIFS($B$2:$B$3564,$A$2:$A$3564,"="&amp;E3314)=0,IF(SUMIFS($B$2:$B$3564,$A$2:$A$3564,"="&amp;F3314)=0,IF(SUMIFS($B$2:$B$3564,$A$2:$A$3564,"="&amp;G3314)=0,SUMIFS($B$2:$B$3564,$A$2:$A$3564,"="&amp;H3314),SUMIFS($B$2:$B$3564,$A$2:$A$3564,"="&amp;G3314)),SUMIFS($B$2:$B$3564,$A$2:$A$3564,"="&amp;F3314)),SUMIFS($B$2:$B$3564,$A$2:$A$3564,"="&amp;E3314))</f>
        <v>12.85</v>
      </c>
      <c r="J3314">
        <v>12.66</v>
      </c>
      <c r="K3314" s="2">
        <f>SUMIFS($J$2:$J$3564,$A$2:$A$3564,"&gt;"&amp;E3314,$A$2:$A$3564,"&lt;="&amp;A3314)</f>
        <v>12.66</v>
      </c>
      <c r="L3314" s="2">
        <f t="shared" si="413"/>
        <v>12.71</v>
      </c>
      <c r="M3314" s="2">
        <f t="shared" si="414"/>
        <v>1.0039494470774093</v>
      </c>
      <c r="N3314">
        <f t="shared" si="415"/>
        <v>-2.4473818718409732</v>
      </c>
    </row>
    <row r="3315" spans="1:14" x14ac:dyDescent="0.3">
      <c r="A3315" s="1">
        <v>43508</v>
      </c>
      <c r="B3315">
        <v>12.66</v>
      </c>
      <c r="D3315">
        <f t="shared" si="408"/>
        <v>2</v>
      </c>
      <c r="E3315" s="1">
        <f t="shared" si="409"/>
        <v>43501</v>
      </c>
      <c r="F3315" s="1">
        <f t="shared" si="410"/>
        <v>43500</v>
      </c>
      <c r="G3315" s="1">
        <f t="shared" si="411"/>
        <v>43499</v>
      </c>
      <c r="H3315" s="1">
        <f t="shared" si="412"/>
        <v>43498</v>
      </c>
      <c r="I3315" s="2">
        <f>IF(SUMIFS($B$2:$B$3564,$A$2:$A$3564,"="&amp;E3315)=0,IF(SUMIFS($B$2:$B$3564,$A$2:$A$3564,"="&amp;F3315)=0,IF(SUMIFS($B$2:$B$3564,$A$2:$A$3564,"="&amp;G3315)=0,SUMIFS($B$2:$B$3564,$A$2:$A$3564,"="&amp;H3315),SUMIFS($B$2:$B$3564,$A$2:$A$3564,"="&amp;G3315)),SUMIFS($B$2:$B$3564,$A$2:$A$3564,"="&amp;F3315)),SUMIFS($B$2:$B$3564,$A$2:$A$3564,"="&amp;E3315))</f>
        <v>12.82</v>
      </c>
      <c r="K3315" s="2">
        <f>SUMIFS($J$2:$J$3564,$A$2:$A$3564,"&gt;"&amp;E3315,$A$2:$A$3564,"&lt;="&amp;A3315)</f>
        <v>12.66</v>
      </c>
      <c r="L3315" s="2">
        <f t="shared" si="413"/>
        <v>12.71</v>
      </c>
      <c r="M3315" s="2">
        <f t="shared" si="414"/>
        <v>1.0039494470774093</v>
      </c>
      <c r="N3315">
        <f t="shared" si="415"/>
        <v>-0.86173662911611071</v>
      </c>
    </row>
    <row r="3316" spans="1:14" x14ac:dyDescent="0.3">
      <c r="A3316" s="1">
        <v>43509</v>
      </c>
      <c r="B3316">
        <v>12.58</v>
      </c>
      <c r="D3316">
        <f t="shared" si="408"/>
        <v>3</v>
      </c>
      <c r="E3316" s="1">
        <f t="shared" si="409"/>
        <v>43502</v>
      </c>
      <c r="F3316" s="1">
        <f t="shared" si="410"/>
        <v>43501</v>
      </c>
      <c r="G3316" s="1">
        <f t="shared" si="411"/>
        <v>43500</v>
      </c>
      <c r="H3316" s="1">
        <f t="shared" si="412"/>
        <v>43499</v>
      </c>
      <c r="I3316" s="2">
        <f>IF(SUMIFS($B$2:$B$3564,$A$2:$A$3564,"="&amp;E3316)=0,IF(SUMIFS($B$2:$B$3564,$A$2:$A$3564,"="&amp;F3316)=0,IF(SUMIFS($B$2:$B$3564,$A$2:$A$3564,"="&amp;G3316)=0,SUMIFS($B$2:$B$3564,$A$2:$A$3564,"="&amp;H3316),SUMIFS($B$2:$B$3564,$A$2:$A$3564,"="&amp;G3316)),SUMIFS($B$2:$B$3564,$A$2:$A$3564,"="&amp;F3316)),SUMIFS($B$2:$B$3564,$A$2:$A$3564,"="&amp;E3316))</f>
        <v>12.9</v>
      </c>
      <c r="K3316" s="2">
        <f>SUMIFS($J$2:$J$3564,$A$2:$A$3564,"&gt;"&amp;E3316,$A$2:$A$3564,"&lt;="&amp;A3316)</f>
        <v>12.66</v>
      </c>
      <c r="L3316" s="2">
        <f t="shared" si="413"/>
        <v>12.71</v>
      </c>
      <c r="M3316" s="2">
        <f t="shared" si="414"/>
        <v>1.0039494470774093</v>
      </c>
      <c r="N3316">
        <f t="shared" si="415"/>
        <v>-2.1177391609999372</v>
      </c>
    </row>
    <row r="3317" spans="1:14" x14ac:dyDescent="0.3">
      <c r="A3317" s="1">
        <v>43510</v>
      </c>
      <c r="B3317">
        <v>12.42</v>
      </c>
      <c r="D3317">
        <f t="shared" si="408"/>
        <v>4</v>
      </c>
      <c r="E3317" s="1">
        <f t="shared" si="409"/>
        <v>43503</v>
      </c>
      <c r="F3317" s="1">
        <f t="shared" si="410"/>
        <v>43502</v>
      </c>
      <c r="G3317" s="1">
        <f t="shared" si="411"/>
        <v>43501</v>
      </c>
      <c r="H3317" s="1">
        <f t="shared" si="412"/>
        <v>43500</v>
      </c>
      <c r="I3317" s="2">
        <f>IF(SUMIFS($B$2:$B$3564,$A$2:$A$3564,"="&amp;E3317)=0,IF(SUMIFS($B$2:$B$3564,$A$2:$A$3564,"="&amp;F3317)=0,IF(SUMIFS($B$2:$B$3564,$A$2:$A$3564,"="&amp;G3317)=0,SUMIFS($B$2:$B$3564,$A$2:$A$3564,"="&amp;H3317),SUMIFS($B$2:$B$3564,$A$2:$A$3564,"="&amp;G3317)),SUMIFS($B$2:$B$3564,$A$2:$A$3564,"="&amp;F3317)),SUMIFS($B$2:$B$3564,$A$2:$A$3564,"="&amp;E3317))</f>
        <v>12.73</v>
      </c>
      <c r="K3317" s="2">
        <f>SUMIFS($J$2:$J$3564,$A$2:$A$3564,"&gt;"&amp;E3317,$A$2:$A$3564,"&lt;="&amp;A3317)</f>
        <v>12.66</v>
      </c>
      <c r="L3317" s="2">
        <f t="shared" si="413"/>
        <v>12.71</v>
      </c>
      <c r="M3317" s="2">
        <f t="shared" si="414"/>
        <v>1.0039494470774093</v>
      </c>
      <c r="N3317">
        <f t="shared" si="415"/>
        <v>-2.0711667578649848</v>
      </c>
    </row>
    <row r="3318" spans="1:14" x14ac:dyDescent="0.3">
      <c r="A3318" s="1">
        <v>43511</v>
      </c>
      <c r="B3318">
        <v>13</v>
      </c>
      <c r="D3318">
        <f t="shared" si="408"/>
        <v>5</v>
      </c>
      <c r="E3318" s="1">
        <f t="shared" si="409"/>
        <v>43504</v>
      </c>
      <c r="F3318" s="1">
        <f t="shared" si="410"/>
        <v>43503</v>
      </c>
      <c r="G3318" s="1">
        <f t="shared" si="411"/>
        <v>43502</v>
      </c>
      <c r="H3318" s="1">
        <f t="shared" si="412"/>
        <v>43501</v>
      </c>
      <c r="I3318" s="2">
        <f>IF(SUMIFS($B$2:$B$3564,$A$2:$A$3564,"="&amp;E3318)=0,IF(SUMIFS($B$2:$B$3564,$A$2:$A$3564,"="&amp;F3318)=0,IF(SUMIFS($B$2:$B$3564,$A$2:$A$3564,"="&amp;G3318)=0,SUMIFS($B$2:$B$3564,$A$2:$A$3564,"="&amp;H3318),SUMIFS($B$2:$B$3564,$A$2:$A$3564,"="&amp;G3318)),SUMIFS($B$2:$B$3564,$A$2:$A$3564,"="&amp;F3318)),SUMIFS($B$2:$B$3564,$A$2:$A$3564,"="&amp;E3318))</f>
        <v>12.71</v>
      </c>
      <c r="K3318" s="2">
        <f>SUMIFS($J$2:$J$3564,$A$2:$A$3564,"&gt;"&amp;E3318,$A$2:$A$3564,"&lt;="&amp;A3318)</f>
        <v>12.66</v>
      </c>
      <c r="L3318" s="2">
        <f t="shared" si="413"/>
        <v>12.71</v>
      </c>
      <c r="M3318" s="2">
        <f t="shared" si="414"/>
        <v>1.0039494470774093</v>
      </c>
      <c r="N3318">
        <f t="shared" si="415"/>
        <v>2.6501940745506842</v>
      </c>
    </row>
    <row r="3319" spans="1:14" x14ac:dyDescent="0.3">
      <c r="A3319" s="1">
        <v>43515</v>
      </c>
      <c r="B3319">
        <v>13.23</v>
      </c>
      <c r="D3319">
        <f t="shared" si="408"/>
        <v>2</v>
      </c>
      <c r="E3319" s="1">
        <f t="shared" si="409"/>
        <v>43508</v>
      </c>
      <c r="F3319" s="1">
        <f t="shared" si="410"/>
        <v>43507</v>
      </c>
      <c r="G3319" s="1">
        <f t="shared" si="411"/>
        <v>43506</v>
      </c>
      <c r="H3319" s="1">
        <f t="shared" si="412"/>
        <v>43505</v>
      </c>
      <c r="I3319" s="2">
        <f>IF(SUMIFS($B$2:$B$3564,$A$2:$A$3564,"="&amp;E3319)=0,IF(SUMIFS($B$2:$B$3564,$A$2:$A$3564,"="&amp;F3319)=0,IF(SUMIFS($B$2:$B$3564,$A$2:$A$3564,"="&amp;G3319)=0,SUMIFS($B$2:$B$3564,$A$2:$A$3564,"="&amp;H3319),SUMIFS($B$2:$B$3564,$A$2:$A$3564,"="&amp;G3319)),SUMIFS($B$2:$B$3564,$A$2:$A$3564,"="&amp;F3319)),SUMIFS($B$2:$B$3564,$A$2:$A$3564,"="&amp;E3319))</f>
        <v>12.66</v>
      </c>
      <c r="K3319" s="2">
        <f>SUMIFS($J$2:$J$3564,$A$2:$A$3564,"&gt;"&amp;E3319,$A$2:$A$3564,"&lt;="&amp;A3319)</f>
        <v>0</v>
      </c>
      <c r="L3319" s="2">
        <f t="shared" si="413"/>
        <v>0</v>
      </c>
      <c r="M3319" s="2">
        <f t="shared" si="414"/>
        <v>1</v>
      </c>
      <c r="N3319">
        <f t="shared" si="415"/>
        <v>4.403956141083416</v>
      </c>
    </row>
    <row r="3320" spans="1:14" x14ac:dyDescent="0.3">
      <c r="A3320" s="1">
        <v>43516</v>
      </c>
      <c r="B3320">
        <v>13.38</v>
      </c>
      <c r="D3320">
        <f t="shared" si="408"/>
        <v>3</v>
      </c>
      <c r="E3320" s="1">
        <f t="shared" si="409"/>
        <v>43509</v>
      </c>
      <c r="F3320" s="1">
        <f t="shared" si="410"/>
        <v>43508</v>
      </c>
      <c r="G3320" s="1">
        <f t="shared" si="411"/>
        <v>43507</v>
      </c>
      <c r="H3320" s="1">
        <f t="shared" si="412"/>
        <v>43506</v>
      </c>
      <c r="I3320" s="2">
        <f>IF(SUMIFS($B$2:$B$3564,$A$2:$A$3564,"="&amp;E3320)=0,IF(SUMIFS($B$2:$B$3564,$A$2:$A$3564,"="&amp;F3320)=0,IF(SUMIFS($B$2:$B$3564,$A$2:$A$3564,"="&amp;G3320)=0,SUMIFS($B$2:$B$3564,$A$2:$A$3564,"="&amp;H3320),SUMIFS($B$2:$B$3564,$A$2:$A$3564,"="&amp;G3320)),SUMIFS($B$2:$B$3564,$A$2:$A$3564,"="&amp;F3320)),SUMIFS($B$2:$B$3564,$A$2:$A$3564,"="&amp;E3320))</f>
        <v>12.58</v>
      </c>
      <c r="K3320" s="2">
        <f>SUMIFS($J$2:$J$3564,$A$2:$A$3564,"&gt;"&amp;E3320,$A$2:$A$3564,"&lt;="&amp;A3320)</f>
        <v>0</v>
      </c>
      <c r="L3320" s="2">
        <f t="shared" si="413"/>
        <v>0</v>
      </c>
      <c r="M3320" s="2">
        <f t="shared" si="414"/>
        <v>1</v>
      </c>
      <c r="N3320">
        <f t="shared" si="415"/>
        <v>6.1652803427788054</v>
      </c>
    </row>
    <row r="3321" spans="1:14" x14ac:dyDescent="0.3">
      <c r="A3321" s="1">
        <v>43517</v>
      </c>
      <c r="B3321">
        <v>13.2</v>
      </c>
      <c r="D3321">
        <f t="shared" si="408"/>
        <v>4</v>
      </c>
      <c r="E3321" s="1">
        <f t="shared" si="409"/>
        <v>43510</v>
      </c>
      <c r="F3321" s="1">
        <f t="shared" si="410"/>
        <v>43509</v>
      </c>
      <c r="G3321" s="1">
        <f t="shared" si="411"/>
        <v>43508</v>
      </c>
      <c r="H3321" s="1">
        <f t="shared" si="412"/>
        <v>43507</v>
      </c>
      <c r="I3321" s="2">
        <f>IF(SUMIFS($B$2:$B$3564,$A$2:$A$3564,"="&amp;E3321)=0,IF(SUMIFS($B$2:$B$3564,$A$2:$A$3564,"="&amp;F3321)=0,IF(SUMIFS($B$2:$B$3564,$A$2:$A$3564,"="&amp;G3321)=0,SUMIFS($B$2:$B$3564,$A$2:$A$3564,"="&amp;H3321),SUMIFS($B$2:$B$3564,$A$2:$A$3564,"="&amp;G3321)),SUMIFS($B$2:$B$3564,$A$2:$A$3564,"="&amp;F3321)),SUMIFS($B$2:$B$3564,$A$2:$A$3564,"="&amp;E3321))</f>
        <v>12.42</v>
      </c>
      <c r="K3321" s="2">
        <f>SUMIFS($J$2:$J$3564,$A$2:$A$3564,"&gt;"&amp;E3321,$A$2:$A$3564,"&lt;="&amp;A3321)</f>
        <v>0</v>
      </c>
      <c r="L3321" s="2">
        <f t="shared" si="413"/>
        <v>0</v>
      </c>
      <c r="M3321" s="2">
        <f t="shared" si="414"/>
        <v>1</v>
      </c>
      <c r="N3321">
        <f t="shared" si="415"/>
        <v>6.0908753086992524</v>
      </c>
    </row>
    <row r="3322" spans="1:14" x14ac:dyDescent="0.3">
      <c r="A3322" s="1">
        <v>43518</v>
      </c>
      <c r="B3322">
        <v>13.3</v>
      </c>
      <c r="D3322">
        <f t="shared" si="408"/>
        <v>5</v>
      </c>
      <c r="E3322" s="1">
        <f t="shared" si="409"/>
        <v>43511</v>
      </c>
      <c r="F3322" s="1">
        <f t="shared" si="410"/>
        <v>43510</v>
      </c>
      <c r="G3322" s="1">
        <f t="shared" si="411"/>
        <v>43509</v>
      </c>
      <c r="H3322" s="1">
        <f t="shared" si="412"/>
        <v>43508</v>
      </c>
      <c r="I3322" s="2">
        <f>IF(SUMIFS($B$2:$B$3564,$A$2:$A$3564,"="&amp;E3322)=0,IF(SUMIFS($B$2:$B$3564,$A$2:$A$3564,"="&amp;F3322)=0,IF(SUMIFS($B$2:$B$3564,$A$2:$A$3564,"="&amp;G3322)=0,SUMIFS($B$2:$B$3564,$A$2:$A$3564,"="&amp;H3322),SUMIFS($B$2:$B$3564,$A$2:$A$3564,"="&amp;G3322)),SUMIFS($B$2:$B$3564,$A$2:$A$3564,"="&amp;F3322)),SUMIFS($B$2:$B$3564,$A$2:$A$3564,"="&amp;E3322))</f>
        <v>13</v>
      </c>
      <c r="K3322" s="2">
        <f>SUMIFS($J$2:$J$3564,$A$2:$A$3564,"&gt;"&amp;E3322,$A$2:$A$3564,"&lt;="&amp;A3322)</f>
        <v>0</v>
      </c>
      <c r="L3322" s="2">
        <f t="shared" si="413"/>
        <v>0</v>
      </c>
      <c r="M3322" s="2">
        <f t="shared" si="414"/>
        <v>1</v>
      </c>
      <c r="N3322">
        <f t="shared" si="415"/>
        <v>2.2814677766171481</v>
      </c>
    </row>
    <row r="3323" spans="1:14" x14ac:dyDescent="0.3">
      <c r="A3323" s="1">
        <v>43521</v>
      </c>
      <c r="B3323">
        <v>13</v>
      </c>
      <c r="D3323">
        <f t="shared" si="408"/>
        <v>1</v>
      </c>
      <c r="E3323" s="1">
        <f t="shared" si="409"/>
        <v>43514</v>
      </c>
      <c r="F3323" s="1">
        <f t="shared" si="410"/>
        <v>43513</v>
      </c>
      <c r="G3323" s="1">
        <f t="shared" si="411"/>
        <v>43512</v>
      </c>
      <c r="H3323" s="1">
        <f t="shared" si="412"/>
        <v>43511</v>
      </c>
      <c r="I3323" s="2">
        <f>IF(SUMIFS($B$2:$B$3564,$A$2:$A$3564,"="&amp;E3323)=0,IF(SUMIFS($B$2:$B$3564,$A$2:$A$3564,"="&amp;F3323)=0,IF(SUMIFS($B$2:$B$3564,$A$2:$A$3564,"="&amp;G3323)=0,SUMIFS($B$2:$B$3564,$A$2:$A$3564,"="&amp;H3323),SUMIFS($B$2:$B$3564,$A$2:$A$3564,"="&amp;G3323)),SUMIFS($B$2:$B$3564,$A$2:$A$3564,"="&amp;F3323)),SUMIFS($B$2:$B$3564,$A$2:$A$3564,"="&amp;E3323))</f>
        <v>13</v>
      </c>
      <c r="K3323" s="2">
        <f>SUMIFS($J$2:$J$3564,$A$2:$A$3564,"&gt;"&amp;E3323,$A$2:$A$3564,"&lt;="&amp;A3323)</f>
        <v>0</v>
      </c>
      <c r="L3323" s="2">
        <f t="shared" si="413"/>
        <v>0</v>
      </c>
      <c r="M3323" s="2">
        <f t="shared" si="414"/>
        <v>1</v>
      </c>
      <c r="N3323">
        <f t="shared" si="415"/>
        <v>0</v>
      </c>
    </row>
    <row r="3324" spans="1:14" x14ac:dyDescent="0.3">
      <c r="A3324" s="1">
        <v>43522</v>
      </c>
      <c r="B3324">
        <v>12.85</v>
      </c>
      <c r="D3324">
        <f t="shared" si="408"/>
        <v>2</v>
      </c>
      <c r="E3324" s="1">
        <f t="shared" si="409"/>
        <v>43515</v>
      </c>
      <c r="F3324" s="1">
        <f t="shared" si="410"/>
        <v>43514</v>
      </c>
      <c r="G3324" s="1">
        <f t="shared" si="411"/>
        <v>43513</v>
      </c>
      <c r="H3324" s="1">
        <f t="shared" si="412"/>
        <v>43512</v>
      </c>
      <c r="I3324" s="2">
        <f>IF(SUMIFS($B$2:$B$3564,$A$2:$A$3564,"="&amp;E3324)=0,IF(SUMIFS($B$2:$B$3564,$A$2:$A$3564,"="&amp;F3324)=0,IF(SUMIFS($B$2:$B$3564,$A$2:$A$3564,"="&amp;G3324)=0,SUMIFS($B$2:$B$3564,$A$2:$A$3564,"="&amp;H3324),SUMIFS($B$2:$B$3564,$A$2:$A$3564,"="&amp;G3324)),SUMIFS($B$2:$B$3564,$A$2:$A$3564,"="&amp;F3324)),SUMIFS($B$2:$B$3564,$A$2:$A$3564,"="&amp;E3324))</f>
        <v>13.23</v>
      </c>
      <c r="K3324" s="2">
        <f>SUMIFS($J$2:$J$3564,$A$2:$A$3564,"&gt;"&amp;E3324,$A$2:$A$3564,"&lt;="&amp;A3324)</f>
        <v>0</v>
      </c>
      <c r="L3324" s="2">
        <f t="shared" si="413"/>
        <v>0</v>
      </c>
      <c r="M3324" s="2">
        <f t="shared" si="414"/>
        <v>1</v>
      </c>
      <c r="N3324">
        <f t="shared" si="415"/>
        <v>-2.9143166785635608</v>
      </c>
    </row>
    <row r="3325" spans="1:14" x14ac:dyDescent="0.3">
      <c r="A3325" s="1">
        <v>43523</v>
      </c>
      <c r="B3325">
        <v>12.97</v>
      </c>
      <c r="D3325">
        <f t="shared" si="408"/>
        <v>3</v>
      </c>
      <c r="E3325" s="1">
        <f t="shared" si="409"/>
        <v>43516</v>
      </c>
      <c r="F3325" s="1">
        <f t="shared" si="410"/>
        <v>43515</v>
      </c>
      <c r="G3325" s="1">
        <f t="shared" si="411"/>
        <v>43514</v>
      </c>
      <c r="H3325" s="1">
        <f t="shared" si="412"/>
        <v>43513</v>
      </c>
      <c r="I3325" s="2">
        <f>IF(SUMIFS($B$2:$B$3564,$A$2:$A$3564,"="&amp;E3325)=0,IF(SUMIFS($B$2:$B$3564,$A$2:$A$3564,"="&amp;F3325)=0,IF(SUMIFS($B$2:$B$3564,$A$2:$A$3564,"="&amp;G3325)=0,SUMIFS($B$2:$B$3564,$A$2:$A$3564,"="&amp;H3325),SUMIFS($B$2:$B$3564,$A$2:$A$3564,"="&amp;G3325)),SUMIFS($B$2:$B$3564,$A$2:$A$3564,"="&amp;F3325)),SUMIFS($B$2:$B$3564,$A$2:$A$3564,"="&amp;E3325))</f>
        <v>13.38</v>
      </c>
      <c r="K3325" s="2">
        <f>SUMIFS($J$2:$J$3564,$A$2:$A$3564,"&gt;"&amp;E3325,$A$2:$A$3564,"&lt;="&amp;A3325)</f>
        <v>0</v>
      </c>
      <c r="L3325" s="2">
        <f t="shared" si="413"/>
        <v>0</v>
      </c>
      <c r="M3325" s="2">
        <f t="shared" si="414"/>
        <v>1</v>
      </c>
      <c r="N3325">
        <f t="shared" si="415"/>
        <v>-3.1122056371729929</v>
      </c>
    </row>
    <row r="3326" spans="1:14" x14ac:dyDescent="0.3">
      <c r="A3326" s="1">
        <v>43524</v>
      </c>
      <c r="B3326">
        <v>12.78</v>
      </c>
      <c r="D3326">
        <f t="shared" si="408"/>
        <v>4</v>
      </c>
      <c r="E3326" s="1">
        <f t="shared" si="409"/>
        <v>43517</v>
      </c>
      <c r="F3326" s="1">
        <f t="shared" si="410"/>
        <v>43516</v>
      </c>
      <c r="G3326" s="1">
        <f t="shared" si="411"/>
        <v>43515</v>
      </c>
      <c r="H3326" s="1">
        <f t="shared" si="412"/>
        <v>43514</v>
      </c>
      <c r="I3326" s="2">
        <f>IF(SUMIFS($B$2:$B$3564,$A$2:$A$3564,"="&amp;E3326)=0,IF(SUMIFS($B$2:$B$3564,$A$2:$A$3564,"="&amp;F3326)=0,IF(SUMIFS($B$2:$B$3564,$A$2:$A$3564,"="&amp;G3326)=0,SUMIFS($B$2:$B$3564,$A$2:$A$3564,"="&amp;H3326),SUMIFS($B$2:$B$3564,$A$2:$A$3564,"="&amp;G3326)),SUMIFS($B$2:$B$3564,$A$2:$A$3564,"="&amp;F3326)),SUMIFS($B$2:$B$3564,$A$2:$A$3564,"="&amp;E3326))</f>
        <v>13.2</v>
      </c>
      <c r="K3326" s="2">
        <f>SUMIFS($J$2:$J$3564,$A$2:$A$3564,"&gt;"&amp;E3326,$A$2:$A$3564,"&lt;="&amp;A3326)</f>
        <v>0</v>
      </c>
      <c r="L3326" s="2">
        <f t="shared" si="413"/>
        <v>0</v>
      </c>
      <c r="M3326" s="2">
        <f t="shared" si="414"/>
        <v>1</v>
      </c>
      <c r="N3326">
        <f t="shared" si="415"/>
        <v>-3.2335380642936467</v>
      </c>
    </row>
    <row r="3327" spans="1:14" x14ac:dyDescent="0.3">
      <c r="A3327" s="1">
        <v>43525</v>
      </c>
      <c r="B3327">
        <v>12.62</v>
      </c>
      <c r="D3327">
        <f t="shared" si="408"/>
        <v>5</v>
      </c>
      <c r="E3327" s="1">
        <f t="shared" si="409"/>
        <v>43518</v>
      </c>
      <c r="F3327" s="1">
        <f t="shared" si="410"/>
        <v>43517</v>
      </c>
      <c r="G3327" s="1">
        <f t="shared" si="411"/>
        <v>43516</v>
      </c>
      <c r="H3327" s="1">
        <f t="shared" si="412"/>
        <v>43515</v>
      </c>
      <c r="I3327" s="2">
        <f>IF(SUMIFS($B$2:$B$3564,$A$2:$A$3564,"="&amp;E3327)=0,IF(SUMIFS($B$2:$B$3564,$A$2:$A$3564,"="&amp;F3327)=0,IF(SUMIFS($B$2:$B$3564,$A$2:$A$3564,"="&amp;G3327)=0,SUMIFS($B$2:$B$3564,$A$2:$A$3564,"="&amp;H3327),SUMIFS($B$2:$B$3564,$A$2:$A$3564,"="&amp;G3327)),SUMIFS($B$2:$B$3564,$A$2:$A$3564,"="&amp;F3327)),SUMIFS($B$2:$B$3564,$A$2:$A$3564,"="&amp;E3327))</f>
        <v>13.3</v>
      </c>
      <c r="K3327" s="2">
        <f>SUMIFS($J$2:$J$3564,$A$2:$A$3564,"&gt;"&amp;E3327,$A$2:$A$3564,"&lt;="&amp;A3327)</f>
        <v>0</v>
      </c>
      <c r="L3327" s="2">
        <f t="shared" si="413"/>
        <v>0</v>
      </c>
      <c r="M3327" s="2">
        <f t="shared" si="414"/>
        <v>1</v>
      </c>
      <c r="N3327">
        <f t="shared" si="415"/>
        <v>-5.2481178114641054</v>
      </c>
    </row>
    <row r="3328" spans="1:14" x14ac:dyDescent="0.3">
      <c r="A3328" s="1">
        <v>43528</v>
      </c>
      <c r="B3328">
        <v>12.36</v>
      </c>
      <c r="D3328">
        <f t="shared" si="408"/>
        <v>1</v>
      </c>
      <c r="E3328" s="1">
        <f t="shared" si="409"/>
        <v>43521</v>
      </c>
      <c r="F3328" s="1">
        <f t="shared" si="410"/>
        <v>43520</v>
      </c>
      <c r="G3328" s="1">
        <f t="shared" si="411"/>
        <v>43519</v>
      </c>
      <c r="H3328" s="1">
        <f t="shared" si="412"/>
        <v>43518</v>
      </c>
      <c r="I3328" s="2">
        <f>IF(SUMIFS($B$2:$B$3564,$A$2:$A$3564,"="&amp;E3328)=0,IF(SUMIFS($B$2:$B$3564,$A$2:$A$3564,"="&amp;F3328)=0,IF(SUMIFS($B$2:$B$3564,$A$2:$A$3564,"="&amp;G3328)=0,SUMIFS($B$2:$B$3564,$A$2:$A$3564,"="&amp;H3328),SUMIFS($B$2:$B$3564,$A$2:$A$3564,"="&amp;G3328)),SUMIFS($B$2:$B$3564,$A$2:$A$3564,"="&amp;F3328)),SUMIFS($B$2:$B$3564,$A$2:$A$3564,"="&amp;E3328))</f>
        <v>13</v>
      </c>
      <c r="K3328" s="2">
        <f>SUMIFS($J$2:$J$3564,$A$2:$A$3564,"&gt;"&amp;E3328,$A$2:$A$3564,"&lt;="&amp;A3328)</f>
        <v>0</v>
      </c>
      <c r="L3328" s="2">
        <f t="shared" si="413"/>
        <v>0</v>
      </c>
      <c r="M3328" s="2">
        <f t="shared" si="414"/>
        <v>1</v>
      </c>
      <c r="N3328">
        <f t="shared" si="415"/>
        <v>-5.0483905431992095</v>
      </c>
    </row>
    <row r="3329" spans="1:14" x14ac:dyDescent="0.3">
      <c r="A3329" s="1">
        <v>43529</v>
      </c>
      <c r="B3329">
        <v>12.44</v>
      </c>
      <c r="D3329">
        <f t="shared" si="408"/>
        <v>2</v>
      </c>
      <c r="E3329" s="1">
        <f t="shared" si="409"/>
        <v>43522</v>
      </c>
      <c r="F3329" s="1">
        <f t="shared" si="410"/>
        <v>43521</v>
      </c>
      <c r="G3329" s="1">
        <f t="shared" si="411"/>
        <v>43520</v>
      </c>
      <c r="H3329" s="1">
        <f t="shared" si="412"/>
        <v>43519</v>
      </c>
      <c r="I3329" s="2">
        <f>IF(SUMIFS($B$2:$B$3564,$A$2:$A$3564,"="&amp;E3329)=0,IF(SUMIFS($B$2:$B$3564,$A$2:$A$3564,"="&amp;F3329)=0,IF(SUMIFS($B$2:$B$3564,$A$2:$A$3564,"="&amp;G3329)=0,SUMIFS($B$2:$B$3564,$A$2:$A$3564,"="&amp;H3329),SUMIFS($B$2:$B$3564,$A$2:$A$3564,"="&amp;G3329)),SUMIFS($B$2:$B$3564,$A$2:$A$3564,"="&amp;F3329)),SUMIFS($B$2:$B$3564,$A$2:$A$3564,"="&amp;E3329))</f>
        <v>12.85</v>
      </c>
      <c r="K3329" s="2">
        <f>SUMIFS($J$2:$J$3564,$A$2:$A$3564,"&gt;"&amp;E3329,$A$2:$A$3564,"&lt;="&amp;A3329)</f>
        <v>0</v>
      </c>
      <c r="L3329" s="2">
        <f t="shared" si="413"/>
        <v>0</v>
      </c>
      <c r="M3329" s="2">
        <f t="shared" si="414"/>
        <v>1</v>
      </c>
      <c r="N3329">
        <f t="shared" si="415"/>
        <v>-3.242672403019542</v>
      </c>
    </row>
    <row r="3330" spans="1:14" x14ac:dyDescent="0.3">
      <c r="A3330" s="1">
        <v>43530</v>
      </c>
      <c r="B3330">
        <v>12.16</v>
      </c>
      <c r="D3330">
        <f t="shared" si="408"/>
        <v>3</v>
      </c>
      <c r="E3330" s="1">
        <f t="shared" si="409"/>
        <v>43523</v>
      </c>
      <c r="F3330" s="1">
        <f t="shared" si="410"/>
        <v>43522</v>
      </c>
      <c r="G3330" s="1">
        <f t="shared" si="411"/>
        <v>43521</v>
      </c>
      <c r="H3330" s="1">
        <f t="shared" si="412"/>
        <v>43520</v>
      </c>
      <c r="I3330" s="2">
        <f>IF(SUMIFS($B$2:$B$3564,$A$2:$A$3564,"="&amp;E3330)=0,IF(SUMIFS($B$2:$B$3564,$A$2:$A$3564,"="&amp;F3330)=0,IF(SUMIFS($B$2:$B$3564,$A$2:$A$3564,"="&amp;G3330)=0,SUMIFS($B$2:$B$3564,$A$2:$A$3564,"="&amp;H3330),SUMIFS($B$2:$B$3564,$A$2:$A$3564,"="&amp;G3330)),SUMIFS($B$2:$B$3564,$A$2:$A$3564,"="&amp;F3330)),SUMIFS($B$2:$B$3564,$A$2:$A$3564,"="&amp;E3330))</f>
        <v>12.97</v>
      </c>
      <c r="K3330" s="2">
        <f>SUMIFS($J$2:$J$3564,$A$2:$A$3564,"&gt;"&amp;E3330,$A$2:$A$3564,"&lt;="&amp;A3330)</f>
        <v>0</v>
      </c>
      <c r="L3330" s="2">
        <f t="shared" si="413"/>
        <v>0</v>
      </c>
      <c r="M3330" s="2">
        <f t="shared" si="414"/>
        <v>1</v>
      </c>
      <c r="N3330">
        <f t="shared" si="415"/>
        <v>-6.448712179033163</v>
      </c>
    </row>
    <row r="3331" spans="1:14" x14ac:dyDescent="0.3">
      <c r="A3331" s="1">
        <v>43531</v>
      </c>
      <c r="B3331">
        <v>12.14</v>
      </c>
      <c r="D3331">
        <f t="shared" ref="D3331:D3394" si="416">WEEKDAY(A3331,2)</f>
        <v>4</v>
      </c>
      <c r="E3331" s="1">
        <f t="shared" si="409"/>
        <v>43524</v>
      </c>
      <c r="F3331" s="1">
        <f t="shared" si="410"/>
        <v>43523</v>
      </c>
      <c r="G3331" s="1">
        <f t="shared" si="411"/>
        <v>43522</v>
      </c>
      <c r="H3331" s="1">
        <f t="shared" si="412"/>
        <v>43521</v>
      </c>
      <c r="I3331" s="2">
        <f>IF(SUMIFS($B$2:$B$3564,$A$2:$A$3564,"="&amp;E3331)=0,IF(SUMIFS($B$2:$B$3564,$A$2:$A$3564,"="&amp;F3331)=0,IF(SUMIFS($B$2:$B$3564,$A$2:$A$3564,"="&amp;G3331)=0,SUMIFS($B$2:$B$3564,$A$2:$A$3564,"="&amp;H3331),SUMIFS($B$2:$B$3564,$A$2:$A$3564,"="&amp;G3331)),SUMIFS($B$2:$B$3564,$A$2:$A$3564,"="&amp;F3331)),SUMIFS($B$2:$B$3564,$A$2:$A$3564,"="&amp;E3331))</f>
        <v>12.78</v>
      </c>
      <c r="K3331" s="2">
        <f>SUMIFS($J$2:$J$3564,$A$2:$A$3564,"&gt;"&amp;E3331,$A$2:$A$3564,"&lt;="&amp;A3331)</f>
        <v>0</v>
      </c>
      <c r="L3331" s="2">
        <f t="shared" si="413"/>
        <v>0</v>
      </c>
      <c r="M3331" s="2">
        <f t="shared" si="414"/>
        <v>1</v>
      </c>
      <c r="N3331">
        <f t="shared" si="415"/>
        <v>-5.1375663318036491</v>
      </c>
    </row>
    <row r="3332" spans="1:14" x14ac:dyDescent="0.3">
      <c r="A3332" s="1">
        <v>43532</v>
      </c>
      <c r="B3332">
        <v>12.18</v>
      </c>
      <c r="D3332">
        <f t="shared" si="416"/>
        <v>5</v>
      </c>
      <c r="E3332" s="1">
        <f t="shared" si="409"/>
        <v>43525</v>
      </c>
      <c r="F3332" s="1">
        <f t="shared" si="410"/>
        <v>43524</v>
      </c>
      <c r="G3332" s="1">
        <f t="shared" si="411"/>
        <v>43523</v>
      </c>
      <c r="H3332" s="1">
        <f t="shared" si="412"/>
        <v>43522</v>
      </c>
      <c r="I3332" s="2">
        <f>IF(SUMIFS($B$2:$B$3564,$A$2:$A$3564,"="&amp;E3332)=0,IF(SUMIFS($B$2:$B$3564,$A$2:$A$3564,"="&amp;F3332)=0,IF(SUMIFS($B$2:$B$3564,$A$2:$A$3564,"="&amp;G3332)=0,SUMIFS($B$2:$B$3564,$A$2:$A$3564,"="&amp;H3332),SUMIFS($B$2:$B$3564,$A$2:$A$3564,"="&amp;G3332)),SUMIFS($B$2:$B$3564,$A$2:$A$3564,"="&amp;F3332)),SUMIFS($B$2:$B$3564,$A$2:$A$3564,"="&amp;E3332))</f>
        <v>12.62</v>
      </c>
      <c r="K3332" s="2">
        <f>SUMIFS($J$2:$J$3564,$A$2:$A$3564,"&gt;"&amp;E3332,$A$2:$A$3564,"&lt;="&amp;A3332)</f>
        <v>0</v>
      </c>
      <c r="L3332" s="2">
        <f t="shared" si="413"/>
        <v>0</v>
      </c>
      <c r="M3332" s="2">
        <f t="shared" si="414"/>
        <v>1</v>
      </c>
      <c r="N3332">
        <f t="shared" si="415"/>
        <v>-3.5487594831316147</v>
      </c>
    </row>
    <row r="3333" spans="1:14" x14ac:dyDescent="0.3">
      <c r="A3333" s="1">
        <v>43535</v>
      </c>
      <c r="B3333">
        <v>12.29</v>
      </c>
      <c r="D3333">
        <f t="shared" si="416"/>
        <v>1</v>
      </c>
      <c r="E3333" s="1">
        <f t="shared" si="409"/>
        <v>43528</v>
      </c>
      <c r="F3333" s="1">
        <f t="shared" si="410"/>
        <v>43527</v>
      </c>
      <c r="G3333" s="1">
        <f t="shared" si="411"/>
        <v>43526</v>
      </c>
      <c r="H3333" s="1">
        <f t="shared" si="412"/>
        <v>43525</v>
      </c>
      <c r="I3333" s="2">
        <f>IF(SUMIFS($B$2:$B$3564,$A$2:$A$3564,"="&amp;E3333)=0,IF(SUMIFS($B$2:$B$3564,$A$2:$A$3564,"="&amp;F3333)=0,IF(SUMIFS($B$2:$B$3564,$A$2:$A$3564,"="&amp;G3333)=0,SUMIFS($B$2:$B$3564,$A$2:$A$3564,"="&amp;H3333),SUMIFS($B$2:$B$3564,$A$2:$A$3564,"="&amp;G3333)),SUMIFS($B$2:$B$3564,$A$2:$A$3564,"="&amp;F3333)),SUMIFS($B$2:$B$3564,$A$2:$A$3564,"="&amp;E3333))</f>
        <v>12.36</v>
      </c>
      <c r="K3333" s="2">
        <f>SUMIFS($J$2:$J$3564,$A$2:$A$3564,"&gt;"&amp;E3333,$A$2:$A$3564,"&lt;="&amp;A3333)</f>
        <v>0</v>
      </c>
      <c r="L3333" s="2">
        <f t="shared" si="413"/>
        <v>0</v>
      </c>
      <c r="M3333" s="2">
        <f t="shared" si="414"/>
        <v>1</v>
      </c>
      <c r="N3333">
        <f t="shared" si="415"/>
        <v>-0.56795284516013311</v>
      </c>
    </row>
    <row r="3334" spans="1:14" x14ac:dyDescent="0.3">
      <c r="A3334" s="1">
        <v>43536</v>
      </c>
      <c r="B3334">
        <v>12.33</v>
      </c>
      <c r="D3334">
        <f t="shared" si="416"/>
        <v>2</v>
      </c>
      <c r="E3334" s="1">
        <f t="shared" si="409"/>
        <v>43529</v>
      </c>
      <c r="F3334" s="1">
        <f t="shared" si="410"/>
        <v>43528</v>
      </c>
      <c r="G3334" s="1">
        <f t="shared" si="411"/>
        <v>43527</v>
      </c>
      <c r="H3334" s="1">
        <f t="shared" si="412"/>
        <v>43526</v>
      </c>
      <c r="I3334" s="2">
        <f>IF(SUMIFS($B$2:$B$3564,$A$2:$A$3564,"="&amp;E3334)=0,IF(SUMIFS($B$2:$B$3564,$A$2:$A$3564,"="&amp;F3334)=0,IF(SUMIFS($B$2:$B$3564,$A$2:$A$3564,"="&amp;G3334)=0,SUMIFS($B$2:$B$3564,$A$2:$A$3564,"="&amp;H3334),SUMIFS($B$2:$B$3564,$A$2:$A$3564,"="&amp;G3334)),SUMIFS($B$2:$B$3564,$A$2:$A$3564,"="&amp;F3334)),SUMIFS($B$2:$B$3564,$A$2:$A$3564,"="&amp;E3334))</f>
        <v>12.44</v>
      </c>
      <c r="K3334" s="2">
        <f>SUMIFS($J$2:$J$3564,$A$2:$A$3564,"&gt;"&amp;E3334,$A$2:$A$3564,"&lt;="&amp;A3334)</f>
        <v>0</v>
      </c>
      <c r="L3334" s="2">
        <f t="shared" si="413"/>
        <v>0</v>
      </c>
      <c r="M3334" s="2">
        <f t="shared" si="414"/>
        <v>1</v>
      </c>
      <c r="N3334">
        <f t="shared" si="415"/>
        <v>-0.88817701347804223</v>
      </c>
    </row>
    <row r="3335" spans="1:14" x14ac:dyDescent="0.3">
      <c r="A3335" s="1">
        <v>43537</v>
      </c>
      <c r="B3335">
        <v>12.36</v>
      </c>
      <c r="D3335">
        <f t="shared" si="416"/>
        <v>3</v>
      </c>
      <c r="E3335" s="1">
        <f t="shared" si="409"/>
        <v>43530</v>
      </c>
      <c r="F3335" s="1">
        <f t="shared" si="410"/>
        <v>43529</v>
      </c>
      <c r="G3335" s="1">
        <f t="shared" si="411"/>
        <v>43528</v>
      </c>
      <c r="H3335" s="1">
        <f t="shared" si="412"/>
        <v>43527</v>
      </c>
      <c r="I3335" s="2">
        <f>IF(SUMIFS($B$2:$B$3564,$A$2:$A$3564,"="&amp;E3335)=0,IF(SUMIFS($B$2:$B$3564,$A$2:$A$3564,"="&amp;F3335)=0,IF(SUMIFS($B$2:$B$3564,$A$2:$A$3564,"="&amp;G3335)=0,SUMIFS($B$2:$B$3564,$A$2:$A$3564,"="&amp;H3335),SUMIFS($B$2:$B$3564,$A$2:$A$3564,"="&amp;G3335)),SUMIFS($B$2:$B$3564,$A$2:$A$3564,"="&amp;F3335)),SUMIFS($B$2:$B$3564,$A$2:$A$3564,"="&amp;E3335))</f>
        <v>12.16</v>
      </c>
      <c r="K3335" s="2">
        <f>SUMIFS($J$2:$J$3564,$A$2:$A$3564,"&gt;"&amp;E3335,$A$2:$A$3564,"&lt;="&amp;A3335)</f>
        <v>0</v>
      </c>
      <c r="L3335" s="2">
        <f t="shared" si="413"/>
        <v>0</v>
      </c>
      <c r="M3335" s="2">
        <f t="shared" si="414"/>
        <v>1</v>
      </c>
      <c r="N3335">
        <f t="shared" si="415"/>
        <v>1.6313575491523786</v>
      </c>
    </row>
    <row r="3336" spans="1:14" x14ac:dyDescent="0.3">
      <c r="A3336" s="1">
        <v>43538</v>
      </c>
      <c r="B3336">
        <v>12.41</v>
      </c>
      <c r="D3336">
        <f t="shared" si="416"/>
        <v>4</v>
      </c>
      <c r="E3336" s="1">
        <f t="shared" ref="E3336:E3399" si="417">A3336-7</f>
        <v>43531</v>
      </c>
      <c r="F3336" s="1">
        <f t="shared" si="410"/>
        <v>43530</v>
      </c>
      <c r="G3336" s="1">
        <f t="shared" si="411"/>
        <v>43529</v>
      </c>
      <c r="H3336" s="1">
        <f t="shared" si="412"/>
        <v>43528</v>
      </c>
      <c r="I3336" s="2">
        <f>IF(SUMIFS($B$2:$B$3564,$A$2:$A$3564,"="&amp;E3336)=0,IF(SUMIFS($B$2:$B$3564,$A$2:$A$3564,"="&amp;F3336)=0,IF(SUMIFS($B$2:$B$3564,$A$2:$A$3564,"="&amp;G3336)=0,SUMIFS($B$2:$B$3564,$A$2:$A$3564,"="&amp;H3336),SUMIFS($B$2:$B$3564,$A$2:$A$3564,"="&amp;G3336)),SUMIFS($B$2:$B$3564,$A$2:$A$3564,"="&amp;F3336)),SUMIFS($B$2:$B$3564,$A$2:$A$3564,"="&amp;E3336))</f>
        <v>12.14</v>
      </c>
      <c r="K3336" s="2">
        <f>SUMIFS($J$2:$J$3564,$A$2:$A$3564,"&gt;"&amp;E3336,$A$2:$A$3564,"&lt;="&amp;A3336)</f>
        <v>0</v>
      </c>
      <c r="L3336" s="2">
        <f t="shared" si="413"/>
        <v>0</v>
      </c>
      <c r="M3336" s="2">
        <f t="shared" si="414"/>
        <v>1</v>
      </c>
      <c r="N3336">
        <f t="shared" si="415"/>
        <v>2.1996813585163593</v>
      </c>
    </row>
    <row r="3337" spans="1:14" x14ac:dyDescent="0.3">
      <c r="A3337" s="1">
        <v>43539</v>
      </c>
      <c r="B3337">
        <v>12.52</v>
      </c>
      <c r="D3337">
        <f t="shared" si="416"/>
        <v>5</v>
      </c>
      <c r="E3337" s="1">
        <f t="shared" si="417"/>
        <v>43532</v>
      </c>
      <c r="F3337" s="1">
        <f t="shared" ref="F3337:F3400" si="418">E3337-1</f>
        <v>43531</v>
      </c>
      <c r="G3337" s="1">
        <f t="shared" ref="G3337:G3400" si="419">E3337-2</f>
        <v>43530</v>
      </c>
      <c r="H3337" s="1">
        <f t="shared" ref="H3337:H3400" si="420">E3337-3</f>
        <v>43529</v>
      </c>
      <c r="I3337" s="2">
        <f>IF(SUMIFS($B$2:$B$3564,$A$2:$A$3564,"="&amp;E3337)=0,IF(SUMIFS($B$2:$B$3564,$A$2:$A$3564,"="&amp;F3337)=0,IF(SUMIFS($B$2:$B$3564,$A$2:$A$3564,"="&amp;G3337)=0,SUMIFS($B$2:$B$3564,$A$2:$A$3564,"="&amp;H3337),SUMIFS($B$2:$B$3564,$A$2:$A$3564,"="&amp;G3337)),SUMIFS($B$2:$B$3564,$A$2:$A$3564,"="&amp;F3337)),SUMIFS($B$2:$B$3564,$A$2:$A$3564,"="&amp;E3337))</f>
        <v>12.18</v>
      </c>
      <c r="K3337" s="2">
        <f>SUMIFS($J$2:$J$3564,$A$2:$A$3564,"&gt;"&amp;E3337,$A$2:$A$3564,"&lt;="&amp;A3337)</f>
        <v>0</v>
      </c>
      <c r="L3337" s="2">
        <f t="shared" si="413"/>
        <v>0</v>
      </c>
      <c r="M3337" s="2">
        <f t="shared" si="414"/>
        <v>1</v>
      </c>
      <c r="N3337">
        <f t="shared" si="415"/>
        <v>2.7532103390201579</v>
      </c>
    </row>
    <row r="3338" spans="1:14" x14ac:dyDescent="0.3">
      <c r="A3338" s="1">
        <v>43542</v>
      </c>
      <c r="B3338">
        <v>12.84</v>
      </c>
      <c r="D3338">
        <f t="shared" si="416"/>
        <v>1</v>
      </c>
      <c r="E3338" s="1">
        <f t="shared" si="417"/>
        <v>43535</v>
      </c>
      <c r="F3338" s="1">
        <f t="shared" si="418"/>
        <v>43534</v>
      </c>
      <c r="G3338" s="1">
        <f t="shared" si="419"/>
        <v>43533</v>
      </c>
      <c r="H3338" s="1">
        <f t="shared" si="420"/>
        <v>43532</v>
      </c>
      <c r="I3338" s="2">
        <f>IF(SUMIFS($B$2:$B$3564,$A$2:$A$3564,"="&amp;E3338)=0,IF(SUMIFS($B$2:$B$3564,$A$2:$A$3564,"="&amp;F3338)=0,IF(SUMIFS($B$2:$B$3564,$A$2:$A$3564,"="&amp;G3338)=0,SUMIFS($B$2:$B$3564,$A$2:$A$3564,"="&amp;H3338),SUMIFS($B$2:$B$3564,$A$2:$A$3564,"="&amp;G3338)),SUMIFS($B$2:$B$3564,$A$2:$A$3564,"="&amp;F3338)),SUMIFS($B$2:$B$3564,$A$2:$A$3564,"="&amp;E3338))</f>
        <v>12.29</v>
      </c>
      <c r="K3338" s="2">
        <f>SUMIFS($J$2:$J$3564,$A$2:$A$3564,"&gt;"&amp;E3338,$A$2:$A$3564,"&lt;="&amp;A3338)</f>
        <v>0</v>
      </c>
      <c r="L3338" s="2">
        <f t="shared" ref="L3338:L3401" si="421">IF(K3338&lt;&gt;0,LOOKUP(K3338,C3332:C3338,B3332:B3338),0)</f>
        <v>0</v>
      </c>
      <c r="M3338" s="2">
        <f t="shared" ref="M3338:M3401" si="422">IF(K3338&lt;&gt;0,L3338/K3338,1)</f>
        <v>1</v>
      </c>
      <c r="N3338">
        <f t="shared" ref="N3338:N3401" si="423">LN(B3338*M3338/I3338)*100</f>
        <v>4.377937468387163</v>
      </c>
    </row>
    <row r="3339" spans="1:14" x14ac:dyDescent="0.3">
      <c r="A3339" s="1">
        <v>43543</v>
      </c>
      <c r="B3339">
        <v>12.78</v>
      </c>
      <c r="D3339">
        <f t="shared" si="416"/>
        <v>2</v>
      </c>
      <c r="E3339" s="1">
        <f t="shared" si="417"/>
        <v>43536</v>
      </c>
      <c r="F3339" s="1">
        <f t="shared" si="418"/>
        <v>43535</v>
      </c>
      <c r="G3339" s="1">
        <f t="shared" si="419"/>
        <v>43534</v>
      </c>
      <c r="H3339" s="1">
        <f t="shared" si="420"/>
        <v>43533</v>
      </c>
      <c r="I3339" s="2">
        <f>IF(SUMIFS($B$2:$B$3564,$A$2:$A$3564,"="&amp;E3339)=0,IF(SUMIFS($B$2:$B$3564,$A$2:$A$3564,"="&amp;F3339)=0,IF(SUMIFS($B$2:$B$3564,$A$2:$A$3564,"="&amp;G3339)=0,SUMIFS($B$2:$B$3564,$A$2:$A$3564,"="&amp;H3339),SUMIFS($B$2:$B$3564,$A$2:$A$3564,"="&amp;G3339)),SUMIFS($B$2:$B$3564,$A$2:$A$3564,"="&amp;F3339)),SUMIFS($B$2:$B$3564,$A$2:$A$3564,"="&amp;E3339))</f>
        <v>12.33</v>
      </c>
      <c r="K3339" s="2">
        <f>SUMIFS($J$2:$J$3564,$A$2:$A$3564,"&gt;"&amp;E3339,$A$2:$A$3564,"&lt;="&amp;A3339)</f>
        <v>0</v>
      </c>
      <c r="L3339" s="2">
        <f t="shared" si="421"/>
        <v>0</v>
      </c>
      <c r="M3339" s="2">
        <f t="shared" si="422"/>
        <v>1</v>
      </c>
      <c r="N3339">
        <f t="shared" si="423"/>
        <v>3.5846131773135661</v>
      </c>
    </row>
    <row r="3340" spans="1:14" x14ac:dyDescent="0.3">
      <c r="A3340" s="1">
        <v>43544</v>
      </c>
      <c r="B3340">
        <v>12.74</v>
      </c>
      <c r="D3340">
        <f t="shared" si="416"/>
        <v>3</v>
      </c>
      <c r="E3340" s="1">
        <f t="shared" si="417"/>
        <v>43537</v>
      </c>
      <c r="F3340" s="1">
        <f t="shared" si="418"/>
        <v>43536</v>
      </c>
      <c r="G3340" s="1">
        <f t="shared" si="419"/>
        <v>43535</v>
      </c>
      <c r="H3340" s="1">
        <f t="shared" si="420"/>
        <v>43534</v>
      </c>
      <c r="I3340" s="2">
        <f>IF(SUMIFS($B$2:$B$3564,$A$2:$A$3564,"="&amp;E3340)=0,IF(SUMIFS($B$2:$B$3564,$A$2:$A$3564,"="&amp;F3340)=0,IF(SUMIFS($B$2:$B$3564,$A$2:$A$3564,"="&amp;G3340)=0,SUMIFS($B$2:$B$3564,$A$2:$A$3564,"="&amp;H3340),SUMIFS($B$2:$B$3564,$A$2:$A$3564,"="&amp;G3340)),SUMIFS($B$2:$B$3564,$A$2:$A$3564,"="&amp;F3340)),SUMIFS($B$2:$B$3564,$A$2:$A$3564,"="&amp;E3340))</f>
        <v>12.36</v>
      </c>
      <c r="K3340" s="2">
        <f>SUMIFS($J$2:$J$3564,$A$2:$A$3564,"&gt;"&amp;E3340,$A$2:$A$3564,"&lt;="&amp;A3340)</f>
        <v>0</v>
      </c>
      <c r="L3340" s="2">
        <f t="shared" si="421"/>
        <v>0</v>
      </c>
      <c r="M3340" s="2">
        <f t="shared" si="422"/>
        <v>1</v>
      </c>
      <c r="N3340">
        <f t="shared" si="423"/>
        <v>3.0281198114472705</v>
      </c>
    </row>
    <row r="3341" spans="1:14" x14ac:dyDescent="0.3">
      <c r="A3341" s="1">
        <v>43545</v>
      </c>
      <c r="B3341">
        <v>12.5</v>
      </c>
      <c r="D3341">
        <f t="shared" si="416"/>
        <v>4</v>
      </c>
      <c r="E3341" s="1">
        <f t="shared" si="417"/>
        <v>43538</v>
      </c>
      <c r="F3341" s="1">
        <f t="shared" si="418"/>
        <v>43537</v>
      </c>
      <c r="G3341" s="1">
        <f t="shared" si="419"/>
        <v>43536</v>
      </c>
      <c r="H3341" s="1">
        <f t="shared" si="420"/>
        <v>43535</v>
      </c>
      <c r="I3341" s="2">
        <f>IF(SUMIFS($B$2:$B$3564,$A$2:$A$3564,"="&amp;E3341)=0,IF(SUMIFS($B$2:$B$3564,$A$2:$A$3564,"="&amp;F3341)=0,IF(SUMIFS($B$2:$B$3564,$A$2:$A$3564,"="&amp;G3341)=0,SUMIFS($B$2:$B$3564,$A$2:$A$3564,"="&amp;H3341),SUMIFS($B$2:$B$3564,$A$2:$A$3564,"="&amp;G3341)),SUMIFS($B$2:$B$3564,$A$2:$A$3564,"="&amp;F3341)),SUMIFS($B$2:$B$3564,$A$2:$A$3564,"="&amp;E3341))</f>
        <v>12.41</v>
      </c>
      <c r="K3341" s="2">
        <f>SUMIFS($J$2:$J$3564,$A$2:$A$3564,"&gt;"&amp;E3341,$A$2:$A$3564,"&lt;="&amp;A3341)</f>
        <v>0</v>
      </c>
      <c r="L3341" s="2">
        <f t="shared" si="421"/>
        <v>0</v>
      </c>
      <c r="M3341" s="2">
        <f t="shared" si="422"/>
        <v>1</v>
      </c>
      <c r="N3341">
        <f t="shared" si="423"/>
        <v>0.72260450917396279</v>
      </c>
    </row>
    <row r="3342" spans="1:14" x14ac:dyDescent="0.3">
      <c r="A3342" s="1">
        <v>43546</v>
      </c>
      <c r="B3342">
        <v>12.57</v>
      </c>
      <c r="D3342">
        <f t="shared" si="416"/>
        <v>5</v>
      </c>
      <c r="E3342" s="1">
        <f t="shared" si="417"/>
        <v>43539</v>
      </c>
      <c r="F3342" s="1">
        <f t="shared" si="418"/>
        <v>43538</v>
      </c>
      <c r="G3342" s="1">
        <f t="shared" si="419"/>
        <v>43537</v>
      </c>
      <c r="H3342" s="1">
        <f t="shared" si="420"/>
        <v>43536</v>
      </c>
      <c r="I3342" s="2">
        <f>IF(SUMIFS($B$2:$B$3564,$A$2:$A$3564,"="&amp;E3342)=0,IF(SUMIFS($B$2:$B$3564,$A$2:$A$3564,"="&amp;F3342)=0,IF(SUMIFS($B$2:$B$3564,$A$2:$A$3564,"="&amp;G3342)=0,SUMIFS($B$2:$B$3564,$A$2:$A$3564,"="&amp;H3342),SUMIFS($B$2:$B$3564,$A$2:$A$3564,"="&amp;G3342)),SUMIFS($B$2:$B$3564,$A$2:$A$3564,"="&amp;F3342)),SUMIFS($B$2:$B$3564,$A$2:$A$3564,"="&amp;E3342))</f>
        <v>12.52</v>
      </c>
      <c r="K3342" s="2">
        <f>SUMIFS($J$2:$J$3564,$A$2:$A$3564,"&gt;"&amp;E3342,$A$2:$A$3564,"&lt;="&amp;A3342)</f>
        <v>0</v>
      </c>
      <c r="L3342" s="2">
        <f t="shared" si="421"/>
        <v>0</v>
      </c>
      <c r="M3342" s="2">
        <f t="shared" si="422"/>
        <v>1</v>
      </c>
      <c r="N3342">
        <f t="shared" si="423"/>
        <v>0.3985656930203611</v>
      </c>
    </row>
    <row r="3343" spans="1:14" x14ac:dyDescent="0.3">
      <c r="A3343" s="1">
        <v>43549</v>
      </c>
      <c r="B3343">
        <v>12.48</v>
      </c>
      <c r="D3343">
        <f t="shared" si="416"/>
        <v>1</v>
      </c>
      <c r="E3343" s="1">
        <f t="shared" si="417"/>
        <v>43542</v>
      </c>
      <c r="F3343" s="1">
        <f t="shared" si="418"/>
        <v>43541</v>
      </c>
      <c r="G3343" s="1">
        <f t="shared" si="419"/>
        <v>43540</v>
      </c>
      <c r="H3343" s="1">
        <f t="shared" si="420"/>
        <v>43539</v>
      </c>
      <c r="I3343" s="2">
        <f>IF(SUMIFS($B$2:$B$3564,$A$2:$A$3564,"="&amp;E3343)=0,IF(SUMIFS($B$2:$B$3564,$A$2:$A$3564,"="&amp;F3343)=0,IF(SUMIFS($B$2:$B$3564,$A$2:$A$3564,"="&amp;G3343)=0,SUMIFS($B$2:$B$3564,$A$2:$A$3564,"="&amp;H3343),SUMIFS($B$2:$B$3564,$A$2:$A$3564,"="&amp;G3343)),SUMIFS($B$2:$B$3564,$A$2:$A$3564,"="&amp;F3343)),SUMIFS($B$2:$B$3564,$A$2:$A$3564,"="&amp;E3343))</f>
        <v>12.84</v>
      </c>
      <c r="K3343" s="2">
        <f>SUMIFS($J$2:$J$3564,$A$2:$A$3564,"&gt;"&amp;E3343,$A$2:$A$3564,"&lt;="&amp;A3343)</f>
        <v>0</v>
      </c>
      <c r="L3343" s="2">
        <f t="shared" si="421"/>
        <v>0</v>
      </c>
      <c r="M3343" s="2">
        <f t="shared" si="422"/>
        <v>1</v>
      </c>
      <c r="N3343">
        <f t="shared" si="423"/>
        <v>-2.8437935320533514</v>
      </c>
    </row>
    <row r="3344" spans="1:14" x14ac:dyDescent="0.3">
      <c r="A3344" s="1">
        <v>43550</v>
      </c>
      <c r="B3344">
        <v>12.59</v>
      </c>
      <c r="D3344">
        <f t="shared" si="416"/>
        <v>2</v>
      </c>
      <c r="E3344" s="1">
        <f t="shared" si="417"/>
        <v>43543</v>
      </c>
      <c r="F3344" s="1">
        <f t="shared" si="418"/>
        <v>43542</v>
      </c>
      <c r="G3344" s="1">
        <f t="shared" si="419"/>
        <v>43541</v>
      </c>
      <c r="H3344" s="1">
        <f t="shared" si="420"/>
        <v>43540</v>
      </c>
      <c r="I3344" s="2">
        <f>IF(SUMIFS($B$2:$B$3564,$A$2:$A$3564,"="&amp;E3344)=0,IF(SUMIFS($B$2:$B$3564,$A$2:$A$3564,"="&amp;F3344)=0,IF(SUMIFS($B$2:$B$3564,$A$2:$A$3564,"="&amp;G3344)=0,SUMIFS($B$2:$B$3564,$A$2:$A$3564,"="&amp;H3344),SUMIFS($B$2:$B$3564,$A$2:$A$3564,"="&amp;G3344)),SUMIFS($B$2:$B$3564,$A$2:$A$3564,"="&amp;F3344)),SUMIFS($B$2:$B$3564,$A$2:$A$3564,"="&amp;E3344))</f>
        <v>12.78</v>
      </c>
      <c r="K3344" s="2">
        <f>SUMIFS($J$2:$J$3564,$A$2:$A$3564,"&gt;"&amp;E3344,$A$2:$A$3564,"&lt;="&amp;A3344)</f>
        <v>0</v>
      </c>
      <c r="L3344" s="2">
        <f t="shared" si="421"/>
        <v>0</v>
      </c>
      <c r="M3344" s="2">
        <f t="shared" si="422"/>
        <v>1</v>
      </c>
      <c r="N3344">
        <f t="shared" si="423"/>
        <v>-1.4978600893132938</v>
      </c>
    </row>
    <row r="3345" spans="1:14" x14ac:dyDescent="0.3">
      <c r="A3345" s="1">
        <v>43551</v>
      </c>
      <c r="B3345">
        <v>12.58</v>
      </c>
      <c r="D3345">
        <f t="shared" si="416"/>
        <v>3</v>
      </c>
      <c r="E3345" s="1">
        <f t="shared" si="417"/>
        <v>43544</v>
      </c>
      <c r="F3345" s="1">
        <f t="shared" si="418"/>
        <v>43543</v>
      </c>
      <c r="G3345" s="1">
        <f t="shared" si="419"/>
        <v>43542</v>
      </c>
      <c r="H3345" s="1">
        <f t="shared" si="420"/>
        <v>43541</v>
      </c>
      <c r="I3345" s="2">
        <f>IF(SUMIFS($B$2:$B$3564,$A$2:$A$3564,"="&amp;E3345)=0,IF(SUMIFS($B$2:$B$3564,$A$2:$A$3564,"="&amp;F3345)=0,IF(SUMIFS($B$2:$B$3564,$A$2:$A$3564,"="&amp;G3345)=0,SUMIFS($B$2:$B$3564,$A$2:$A$3564,"="&amp;H3345),SUMIFS($B$2:$B$3564,$A$2:$A$3564,"="&amp;G3345)),SUMIFS($B$2:$B$3564,$A$2:$A$3564,"="&amp;F3345)),SUMIFS($B$2:$B$3564,$A$2:$A$3564,"="&amp;E3345))</f>
        <v>12.74</v>
      </c>
      <c r="K3345" s="2">
        <f>SUMIFS($J$2:$J$3564,$A$2:$A$3564,"&gt;"&amp;E3345,$A$2:$A$3564,"&lt;="&amp;A3345)</f>
        <v>0</v>
      </c>
      <c r="L3345" s="2">
        <f t="shared" si="421"/>
        <v>0</v>
      </c>
      <c r="M3345" s="2">
        <f t="shared" si="422"/>
        <v>1</v>
      </c>
      <c r="N3345">
        <f t="shared" si="423"/>
        <v>-1.2638398871722794</v>
      </c>
    </row>
    <row r="3346" spans="1:14" x14ac:dyDescent="0.3">
      <c r="A3346" s="1">
        <v>43552</v>
      </c>
      <c r="B3346">
        <v>12.53</v>
      </c>
      <c r="D3346">
        <f t="shared" si="416"/>
        <v>4</v>
      </c>
      <c r="E3346" s="1">
        <f t="shared" si="417"/>
        <v>43545</v>
      </c>
      <c r="F3346" s="1">
        <f t="shared" si="418"/>
        <v>43544</v>
      </c>
      <c r="G3346" s="1">
        <f t="shared" si="419"/>
        <v>43543</v>
      </c>
      <c r="H3346" s="1">
        <f t="shared" si="420"/>
        <v>43542</v>
      </c>
      <c r="I3346" s="2">
        <f>IF(SUMIFS($B$2:$B$3564,$A$2:$A$3564,"="&amp;E3346)=0,IF(SUMIFS($B$2:$B$3564,$A$2:$A$3564,"="&amp;F3346)=0,IF(SUMIFS($B$2:$B$3564,$A$2:$A$3564,"="&amp;G3346)=0,SUMIFS($B$2:$B$3564,$A$2:$A$3564,"="&amp;H3346),SUMIFS($B$2:$B$3564,$A$2:$A$3564,"="&amp;G3346)),SUMIFS($B$2:$B$3564,$A$2:$A$3564,"="&amp;F3346)),SUMIFS($B$2:$B$3564,$A$2:$A$3564,"="&amp;E3346))</f>
        <v>12.5</v>
      </c>
      <c r="K3346" s="2">
        <f>SUMIFS($J$2:$J$3564,$A$2:$A$3564,"&gt;"&amp;E3346,$A$2:$A$3564,"&lt;="&amp;A3346)</f>
        <v>0</v>
      </c>
      <c r="L3346" s="2">
        <f t="shared" si="421"/>
        <v>0</v>
      </c>
      <c r="M3346" s="2">
        <f t="shared" si="422"/>
        <v>1</v>
      </c>
      <c r="N3346">
        <f t="shared" si="423"/>
        <v>0.23971245997214513</v>
      </c>
    </row>
    <row r="3347" spans="1:14" x14ac:dyDescent="0.3">
      <c r="A3347" s="1">
        <v>43553</v>
      </c>
      <c r="B3347">
        <v>12.53</v>
      </c>
      <c r="D3347">
        <f t="shared" si="416"/>
        <v>5</v>
      </c>
      <c r="E3347" s="1">
        <f t="shared" si="417"/>
        <v>43546</v>
      </c>
      <c r="F3347" s="1">
        <f t="shared" si="418"/>
        <v>43545</v>
      </c>
      <c r="G3347" s="1">
        <f t="shared" si="419"/>
        <v>43544</v>
      </c>
      <c r="H3347" s="1">
        <f t="shared" si="420"/>
        <v>43543</v>
      </c>
      <c r="I3347" s="2">
        <f>IF(SUMIFS($B$2:$B$3564,$A$2:$A$3564,"="&amp;E3347)=0,IF(SUMIFS($B$2:$B$3564,$A$2:$A$3564,"="&amp;F3347)=0,IF(SUMIFS($B$2:$B$3564,$A$2:$A$3564,"="&amp;G3347)=0,SUMIFS($B$2:$B$3564,$A$2:$A$3564,"="&amp;H3347),SUMIFS($B$2:$B$3564,$A$2:$A$3564,"="&amp;G3347)),SUMIFS($B$2:$B$3564,$A$2:$A$3564,"="&amp;F3347)),SUMIFS($B$2:$B$3564,$A$2:$A$3564,"="&amp;E3347))</f>
        <v>12.57</v>
      </c>
      <c r="K3347" s="2">
        <f>SUMIFS($J$2:$J$3564,$A$2:$A$3564,"&gt;"&amp;E3347,$A$2:$A$3564,"&lt;="&amp;A3347)</f>
        <v>0</v>
      </c>
      <c r="L3347" s="2">
        <f t="shared" si="421"/>
        <v>0</v>
      </c>
      <c r="M3347" s="2">
        <f t="shared" si="422"/>
        <v>1</v>
      </c>
      <c r="N3347">
        <f t="shared" si="423"/>
        <v>-0.31872536941791874</v>
      </c>
    </row>
    <row r="3348" spans="1:14" x14ac:dyDescent="0.3">
      <c r="A3348" s="1">
        <v>43556</v>
      </c>
      <c r="B3348">
        <v>12.67</v>
      </c>
      <c r="D3348">
        <f t="shared" si="416"/>
        <v>1</v>
      </c>
      <c r="E3348" s="1">
        <f t="shared" si="417"/>
        <v>43549</v>
      </c>
      <c r="F3348" s="1">
        <f t="shared" si="418"/>
        <v>43548</v>
      </c>
      <c r="G3348" s="1">
        <f t="shared" si="419"/>
        <v>43547</v>
      </c>
      <c r="H3348" s="1">
        <f t="shared" si="420"/>
        <v>43546</v>
      </c>
      <c r="I3348" s="2">
        <f>IF(SUMIFS($B$2:$B$3564,$A$2:$A$3564,"="&amp;E3348)=0,IF(SUMIFS($B$2:$B$3564,$A$2:$A$3564,"="&amp;F3348)=0,IF(SUMIFS($B$2:$B$3564,$A$2:$A$3564,"="&amp;G3348)=0,SUMIFS($B$2:$B$3564,$A$2:$A$3564,"="&amp;H3348),SUMIFS($B$2:$B$3564,$A$2:$A$3564,"="&amp;G3348)),SUMIFS($B$2:$B$3564,$A$2:$A$3564,"="&amp;F3348)),SUMIFS($B$2:$B$3564,$A$2:$A$3564,"="&amp;E3348))</f>
        <v>12.48</v>
      </c>
      <c r="K3348" s="2">
        <f>SUMIFS($J$2:$J$3564,$A$2:$A$3564,"&gt;"&amp;E3348,$A$2:$A$3564,"&lt;="&amp;A3348)</f>
        <v>0</v>
      </c>
      <c r="L3348" s="2">
        <f t="shared" si="421"/>
        <v>0</v>
      </c>
      <c r="M3348" s="2">
        <f t="shared" si="422"/>
        <v>1</v>
      </c>
      <c r="N3348">
        <f t="shared" si="423"/>
        <v>1.5109631391766134</v>
      </c>
    </row>
    <row r="3349" spans="1:14" x14ac:dyDescent="0.3">
      <c r="A3349" s="1">
        <v>43557</v>
      </c>
      <c r="B3349">
        <v>12.66</v>
      </c>
      <c r="D3349">
        <f t="shared" si="416"/>
        <v>2</v>
      </c>
      <c r="E3349" s="1">
        <f t="shared" si="417"/>
        <v>43550</v>
      </c>
      <c r="F3349" s="1">
        <f t="shared" si="418"/>
        <v>43549</v>
      </c>
      <c r="G3349" s="1">
        <f t="shared" si="419"/>
        <v>43548</v>
      </c>
      <c r="H3349" s="1">
        <f t="shared" si="420"/>
        <v>43547</v>
      </c>
      <c r="I3349" s="2">
        <f>IF(SUMIFS($B$2:$B$3564,$A$2:$A$3564,"="&amp;E3349)=0,IF(SUMIFS($B$2:$B$3564,$A$2:$A$3564,"="&amp;F3349)=0,IF(SUMIFS($B$2:$B$3564,$A$2:$A$3564,"="&amp;G3349)=0,SUMIFS($B$2:$B$3564,$A$2:$A$3564,"="&amp;H3349),SUMIFS($B$2:$B$3564,$A$2:$A$3564,"="&amp;G3349)),SUMIFS($B$2:$B$3564,$A$2:$A$3564,"="&amp;F3349)),SUMIFS($B$2:$B$3564,$A$2:$A$3564,"="&amp;E3349))</f>
        <v>12.59</v>
      </c>
      <c r="K3349" s="2">
        <f>SUMIFS($J$2:$J$3564,$A$2:$A$3564,"&gt;"&amp;E3349,$A$2:$A$3564,"&lt;="&amp;A3349)</f>
        <v>0</v>
      </c>
      <c r="L3349" s="2">
        <f t="shared" si="421"/>
        <v>0</v>
      </c>
      <c r="M3349" s="2">
        <f t="shared" si="422"/>
        <v>1</v>
      </c>
      <c r="N3349">
        <f t="shared" si="423"/>
        <v>0.55445686597743937</v>
      </c>
    </row>
    <row r="3350" spans="1:14" x14ac:dyDescent="0.3">
      <c r="A3350" s="1">
        <v>43558</v>
      </c>
      <c r="B3350">
        <v>12.42</v>
      </c>
      <c r="D3350">
        <f t="shared" si="416"/>
        <v>3</v>
      </c>
      <c r="E3350" s="1">
        <f t="shared" si="417"/>
        <v>43551</v>
      </c>
      <c r="F3350" s="1">
        <f t="shared" si="418"/>
        <v>43550</v>
      </c>
      <c r="G3350" s="1">
        <f t="shared" si="419"/>
        <v>43549</v>
      </c>
      <c r="H3350" s="1">
        <f t="shared" si="420"/>
        <v>43548</v>
      </c>
      <c r="I3350" s="2">
        <f>IF(SUMIFS($B$2:$B$3564,$A$2:$A$3564,"="&amp;E3350)=0,IF(SUMIFS($B$2:$B$3564,$A$2:$A$3564,"="&amp;F3350)=0,IF(SUMIFS($B$2:$B$3564,$A$2:$A$3564,"="&amp;G3350)=0,SUMIFS($B$2:$B$3564,$A$2:$A$3564,"="&amp;H3350),SUMIFS($B$2:$B$3564,$A$2:$A$3564,"="&amp;G3350)),SUMIFS($B$2:$B$3564,$A$2:$A$3564,"="&amp;F3350)),SUMIFS($B$2:$B$3564,$A$2:$A$3564,"="&amp;E3350))</f>
        <v>12.58</v>
      </c>
      <c r="K3350" s="2">
        <f>SUMIFS($J$2:$J$3564,$A$2:$A$3564,"&gt;"&amp;E3350,$A$2:$A$3564,"&lt;="&amp;A3350)</f>
        <v>0</v>
      </c>
      <c r="L3350" s="2">
        <f t="shared" si="421"/>
        <v>0</v>
      </c>
      <c r="M3350" s="2">
        <f t="shared" si="422"/>
        <v>1</v>
      </c>
      <c r="N3350">
        <f t="shared" si="423"/>
        <v>-1.2800174766961787</v>
      </c>
    </row>
    <row r="3351" spans="1:14" x14ac:dyDescent="0.3">
      <c r="A3351" s="1">
        <v>43559</v>
      </c>
      <c r="B3351">
        <v>12.71</v>
      </c>
      <c r="D3351">
        <f t="shared" si="416"/>
        <v>4</v>
      </c>
      <c r="E3351" s="1">
        <f t="shared" si="417"/>
        <v>43552</v>
      </c>
      <c r="F3351" s="1">
        <f t="shared" si="418"/>
        <v>43551</v>
      </c>
      <c r="G3351" s="1">
        <f t="shared" si="419"/>
        <v>43550</v>
      </c>
      <c r="H3351" s="1">
        <f t="shared" si="420"/>
        <v>43549</v>
      </c>
      <c r="I3351" s="2">
        <f>IF(SUMIFS($B$2:$B$3564,$A$2:$A$3564,"="&amp;E3351)=0,IF(SUMIFS($B$2:$B$3564,$A$2:$A$3564,"="&amp;F3351)=0,IF(SUMIFS($B$2:$B$3564,$A$2:$A$3564,"="&amp;G3351)=0,SUMIFS($B$2:$B$3564,$A$2:$A$3564,"="&amp;H3351),SUMIFS($B$2:$B$3564,$A$2:$A$3564,"="&amp;G3351)),SUMIFS($B$2:$B$3564,$A$2:$A$3564,"="&amp;F3351)),SUMIFS($B$2:$B$3564,$A$2:$A$3564,"="&amp;E3351))</f>
        <v>12.53</v>
      </c>
      <c r="K3351" s="2">
        <f>SUMIFS($J$2:$J$3564,$A$2:$A$3564,"&gt;"&amp;E3351,$A$2:$A$3564,"&lt;="&amp;A3351)</f>
        <v>0</v>
      </c>
      <c r="L3351" s="2">
        <f t="shared" si="421"/>
        <v>0</v>
      </c>
      <c r="M3351" s="2">
        <f t="shared" si="422"/>
        <v>1</v>
      </c>
      <c r="N3351">
        <f t="shared" si="423"/>
        <v>1.4263316293385875</v>
      </c>
    </row>
    <row r="3352" spans="1:14" x14ac:dyDescent="0.3">
      <c r="A3352" s="1">
        <v>43560</v>
      </c>
      <c r="B3352">
        <v>12.76</v>
      </c>
      <c r="D3352">
        <f t="shared" si="416"/>
        <v>5</v>
      </c>
      <c r="E3352" s="1">
        <f t="shared" si="417"/>
        <v>43553</v>
      </c>
      <c r="F3352" s="1">
        <f t="shared" si="418"/>
        <v>43552</v>
      </c>
      <c r="G3352" s="1">
        <f t="shared" si="419"/>
        <v>43551</v>
      </c>
      <c r="H3352" s="1">
        <f t="shared" si="420"/>
        <v>43550</v>
      </c>
      <c r="I3352" s="2">
        <f>IF(SUMIFS($B$2:$B$3564,$A$2:$A$3564,"="&amp;E3352)=0,IF(SUMIFS($B$2:$B$3564,$A$2:$A$3564,"="&amp;F3352)=0,IF(SUMIFS($B$2:$B$3564,$A$2:$A$3564,"="&amp;G3352)=0,SUMIFS($B$2:$B$3564,$A$2:$A$3564,"="&amp;H3352),SUMIFS($B$2:$B$3564,$A$2:$A$3564,"="&amp;G3352)),SUMIFS($B$2:$B$3564,$A$2:$A$3564,"="&amp;F3352)),SUMIFS($B$2:$B$3564,$A$2:$A$3564,"="&amp;E3352))</f>
        <v>12.53</v>
      </c>
      <c r="K3352" s="2">
        <f>SUMIFS($J$2:$J$3564,$A$2:$A$3564,"&gt;"&amp;E3352,$A$2:$A$3564,"&lt;="&amp;A3352)</f>
        <v>0</v>
      </c>
      <c r="L3352" s="2">
        <f t="shared" si="421"/>
        <v>0</v>
      </c>
      <c r="M3352" s="2">
        <f t="shared" si="422"/>
        <v>1</v>
      </c>
      <c r="N3352">
        <f t="shared" si="423"/>
        <v>1.8189509008666831</v>
      </c>
    </row>
    <row r="3353" spans="1:14" x14ac:dyDescent="0.3">
      <c r="A3353" s="1">
        <v>43563</v>
      </c>
      <c r="B3353">
        <v>12.57</v>
      </c>
      <c r="D3353">
        <f t="shared" si="416"/>
        <v>1</v>
      </c>
      <c r="E3353" s="1">
        <f t="shared" si="417"/>
        <v>43556</v>
      </c>
      <c r="F3353" s="1">
        <f t="shared" si="418"/>
        <v>43555</v>
      </c>
      <c r="G3353" s="1">
        <f t="shared" si="419"/>
        <v>43554</v>
      </c>
      <c r="H3353" s="1">
        <f t="shared" si="420"/>
        <v>43553</v>
      </c>
      <c r="I3353" s="2">
        <f>IF(SUMIFS($B$2:$B$3564,$A$2:$A$3564,"="&amp;E3353)=0,IF(SUMIFS($B$2:$B$3564,$A$2:$A$3564,"="&amp;F3353)=0,IF(SUMIFS($B$2:$B$3564,$A$2:$A$3564,"="&amp;G3353)=0,SUMIFS($B$2:$B$3564,$A$2:$A$3564,"="&amp;H3353),SUMIFS($B$2:$B$3564,$A$2:$A$3564,"="&amp;G3353)),SUMIFS($B$2:$B$3564,$A$2:$A$3564,"="&amp;F3353)),SUMIFS($B$2:$B$3564,$A$2:$A$3564,"="&amp;E3353))</f>
        <v>12.67</v>
      </c>
      <c r="K3353" s="2">
        <f>SUMIFS($J$2:$J$3564,$A$2:$A$3564,"&gt;"&amp;E3353,$A$2:$A$3564,"&lt;="&amp;A3353)</f>
        <v>0</v>
      </c>
      <c r="L3353" s="2">
        <f t="shared" si="421"/>
        <v>0</v>
      </c>
      <c r="M3353" s="2">
        <f t="shared" si="422"/>
        <v>1</v>
      </c>
      <c r="N3353">
        <f t="shared" si="423"/>
        <v>-0.79239717308915936</v>
      </c>
    </row>
    <row r="3354" spans="1:14" x14ac:dyDescent="0.3">
      <c r="A3354" s="1">
        <v>43564</v>
      </c>
      <c r="B3354">
        <v>12.78</v>
      </c>
      <c r="C3354">
        <v>12.9</v>
      </c>
      <c r="D3354">
        <f t="shared" si="416"/>
        <v>2</v>
      </c>
      <c r="E3354" s="1">
        <f t="shared" si="417"/>
        <v>43557</v>
      </c>
      <c r="F3354" s="1">
        <f t="shared" si="418"/>
        <v>43556</v>
      </c>
      <c r="G3354" s="1">
        <f t="shared" si="419"/>
        <v>43555</v>
      </c>
      <c r="H3354" s="1">
        <f t="shared" si="420"/>
        <v>43554</v>
      </c>
      <c r="I3354" s="2">
        <f>IF(SUMIFS($B$2:$B$3564,$A$2:$A$3564,"="&amp;E3354)=0,IF(SUMIFS($B$2:$B$3564,$A$2:$A$3564,"="&amp;F3354)=0,IF(SUMIFS($B$2:$B$3564,$A$2:$A$3564,"="&amp;G3354)=0,SUMIFS($B$2:$B$3564,$A$2:$A$3564,"="&amp;H3354),SUMIFS($B$2:$B$3564,$A$2:$A$3564,"="&amp;G3354)),SUMIFS($B$2:$B$3564,$A$2:$A$3564,"="&amp;F3354)),SUMIFS($B$2:$B$3564,$A$2:$A$3564,"="&amp;E3354))</f>
        <v>12.66</v>
      </c>
      <c r="K3354" s="2">
        <f>SUMIFS($J$2:$J$3564,$A$2:$A$3564,"&gt;"&amp;E3354,$A$2:$A$3564,"&lt;="&amp;A3354)</f>
        <v>0</v>
      </c>
      <c r="L3354" s="2">
        <f t="shared" si="421"/>
        <v>0</v>
      </c>
      <c r="M3354" s="2">
        <f t="shared" si="422"/>
        <v>1</v>
      </c>
      <c r="N3354">
        <f t="shared" si="423"/>
        <v>0.94340322333584936</v>
      </c>
    </row>
    <row r="3355" spans="1:14" x14ac:dyDescent="0.3">
      <c r="A3355" s="1">
        <v>43565</v>
      </c>
      <c r="B3355">
        <v>12.98</v>
      </c>
      <c r="D3355">
        <f t="shared" si="416"/>
        <v>3</v>
      </c>
      <c r="E3355" s="1">
        <f t="shared" si="417"/>
        <v>43558</v>
      </c>
      <c r="F3355" s="1">
        <f t="shared" si="418"/>
        <v>43557</v>
      </c>
      <c r="G3355" s="1">
        <f t="shared" si="419"/>
        <v>43556</v>
      </c>
      <c r="H3355" s="1">
        <f t="shared" si="420"/>
        <v>43555</v>
      </c>
      <c r="I3355" s="2">
        <f>IF(SUMIFS($B$2:$B$3564,$A$2:$A$3564,"="&amp;E3355)=0,IF(SUMIFS($B$2:$B$3564,$A$2:$A$3564,"="&amp;F3355)=0,IF(SUMIFS($B$2:$B$3564,$A$2:$A$3564,"="&amp;G3355)=0,SUMIFS($B$2:$B$3564,$A$2:$A$3564,"="&amp;H3355),SUMIFS($B$2:$B$3564,$A$2:$A$3564,"="&amp;G3355)),SUMIFS($B$2:$B$3564,$A$2:$A$3564,"="&amp;F3355)),SUMIFS($B$2:$B$3564,$A$2:$A$3564,"="&amp;E3355))</f>
        <v>12.42</v>
      </c>
      <c r="J3355">
        <v>12.9</v>
      </c>
      <c r="K3355" s="2">
        <f>SUMIFS($J$2:$J$3564,$A$2:$A$3564,"&gt;"&amp;E3355,$A$2:$A$3564,"&lt;="&amp;A3355)</f>
        <v>12.9</v>
      </c>
      <c r="L3355" s="2">
        <f t="shared" si="421"/>
        <v>12.78</v>
      </c>
      <c r="M3355" s="2">
        <f t="shared" si="422"/>
        <v>0.99069767441860457</v>
      </c>
      <c r="N3355">
        <f t="shared" si="423"/>
        <v>3.4755772352373433</v>
      </c>
    </row>
    <row r="3356" spans="1:14" x14ac:dyDescent="0.3">
      <c r="A3356" s="1">
        <v>43566</v>
      </c>
      <c r="B3356">
        <v>12.82</v>
      </c>
      <c r="D3356">
        <f t="shared" si="416"/>
        <v>4</v>
      </c>
      <c r="E3356" s="1">
        <f t="shared" si="417"/>
        <v>43559</v>
      </c>
      <c r="F3356" s="1">
        <f t="shared" si="418"/>
        <v>43558</v>
      </c>
      <c r="G3356" s="1">
        <f t="shared" si="419"/>
        <v>43557</v>
      </c>
      <c r="H3356" s="1">
        <f t="shared" si="420"/>
        <v>43556</v>
      </c>
      <c r="I3356" s="2">
        <f>IF(SUMIFS($B$2:$B$3564,$A$2:$A$3564,"="&amp;E3356)=0,IF(SUMIFS($B$2:$B$3564,$A$2:$A$3564,"="&amp;F3356)=0,IF(SUMIFS($B$2:$B$3564,$A$2:$A$3564,"="&amp;G3356)=0,SUMIFS($B$2:$B$3564,$A$2:$A$3564,"="&amp;H3356),SUMIFS($B$2:$B$3564,$A$2:$A$3564,"="&amp;G3356)),SUMIFS($B$2:$B$3564,$A$2:$A$3564,"="&amp;F3356)),SUMIFS($B$2:$B$3564,$A$2:$A$3564,"="&amp;E3356))</f>
        <v>12.71</v>
      </c>
      <c r="K3356" s="2">
        <f>SUMIFS($J$2:$J$3564,$A$2:$A$3564,"&gt;"&amp;E3356,$A$2:$A$3564,"&lt;="&amp;A3356)</f>
        <v>12.9</v>
      </c>
      <c r="L3356" s="2">
        <f t="shared" si="421"/>
        <v>12.78</v>
      </c>
      <c r="M3356" s="2">
        <f t="shared" si="422"/>
        <v>0.99069767441860457</v>
      </c>
      <c r="N3356">
        <f t="shared" si="423"/>
        <v>-7.2849612707653957E-2</v>
      </c>
    </row>
    <row r="3357" spans="1:14" x14ac:dyDescent="0.3">
      <c r="A3357" s="1">
        <v>43567</v>
      </c>
      <c r="B3357">
        <v>12.92</v>
      </c>
      <c r="D3357">
        <f t="shared" si="416"/>
        <v>5</v>
      </c>
      <c r="E3357" s="1">
        <f t="shared" si="417"/>
        <v>43560</v>
      </c>
      <c r="F3357" s="1">
        <f t="shared" si="418"/>
        <v>43559</v>
      </c>
      <c r="G3357" s="1">
        <f t="shared" si="419"/>
        <v>43558</v>
      </c>
      <c r="H3357" s="1">
        <f t="shared" si="420"/>
        <v>43557</v>
      </c>
      <c r="I3357" s="2">
        <f>IF(SUMIFS($B$2:$B$3564,$A$2:$A$3564,"="&amp;E3357)=0,IF(SUMIFS($B$2:$B$3564,$A$2:$A$3564,"="&amp;F3357)=0,IF(SUMIFS($B$2:$B$3564,$A$2:$A$3564,"="&amp;G3357)=0,SUMIFS($B$2:$B$3564,$A$2:$A$3564,"="&amp;H3357),SUMIFS($B$2:$B$3564,$A$2:$A$3564,"="&amp;G3357)),SUMIFS($B$2:$B$3564,$A$2:$A$3564,"="&amp;F3357)),SUMIFS($B$2:$B$3564,$A$2:$A$3564,"="&amp;E3357))</f>
        <v>12.76</v>
      </c>
      <c r="K3357" s="2">
        <f>SUMIFS($J$2:$J$3564,$A$2:$A$3564,"&gt;"&amp;E3357,$A$2:$A$3564,"&lt;="&amp;A3357)</f>
        <v>12.9</v>
      </c>
      <c r="L3357" s="2">
        <f t="shared" si="421"/>
        <v>12.78</v>
      </c>
      <c r="M3357" s="2">
        <f t="shared" si="422"/>
        <v>0.99069767441860457</v>
      </c>
      <c r="N3357">
        <f t="shared" si="423"/>
        <v>0.31153580195742259</v>
      </c>
    </row>
    <row r="3358" spans="1:14" x14ac:dyDescent="0.3">
      <c r="A3358" s="1">
        <v>43570</v>
      </c>
      <c r="B3358">
        <v>12.79</v>
      </c>
      <c r="D3358">
        <f t="shared" si="416"/>
        <v>1</v>
      </c>
      <c r="E3358" s="1">
        <f t="shared" si="417"/>
        <v>43563</v>
      </c>
      <c r="F3358" s="1">
        <f t="shared" si="418"/>
        <v>43562</v>
      </c>
      <c r="G3358" s="1">
        <f t="shared" si="419"/>
        <v>43561</v>
      </c>
      <c r="H3358" s="1">
        <f t="shared" si="420"/>
        <v>43560</v>
      </c>
      <c r="I3358" s="2">
        <f>IF(SUMIFS($B$2:$B$3564,$A$2:$A$3564,"="&amp;E3358)=0,IF(SUMIFS($B$2:$B$3564,$A$2:$A$3564,"="&amp;F3358)=0,IF(SUMIFS($B$2:$B$3564,$A$2:$A$3564,"="&amp;G3358)=0,SUMIFS($B$2:$B$3564,$A$2:$A$3564,"="&amp;H3358),SUMIFS($B$2:$B$3564,$A$2:$A$3564,"="&amp;G3358)),SUMIFS($B$2:$B$3564,$A$2:$A$3564,"="&amp;F3358)),SUMIFS($B$2:$B$3564,$A$2:$A$3564,"="&amp;E3358))</f>
        <v>12.57</v>
      </c>
      <c r="K3358" s="2">
        <f>SUMIFS($J$2:$J$3564,$A$2:$A$3564,"&gt;"&amp;E3358,$A$2:$A$3564,"&lt;="&amp;A3358)</f>
        <v>12.9</v>
      </c>
      <c r="L3358" s="2">
        <f t="shared" si="421"/>
        <v>12.78</v>
      </c>
      <c r="M3358" s="2">
        <f t="shared" si="422"/>
        <v>0.99069767441860457</v>
      </c>
      <c r="N3358">
        <f t="shared" si="423"/>
        <v>0.80047305703574534</v>
      </c>
    </row>
    <row r="3359" spans="1:14" x14ac:dyDescent="0.3">
      <c r="A3359" s="1">
        <v>43571</v>
      </c>
      <c r="B3359">
        <v>12.67</v>
      </c>
      <c r="D3359">
        <f t="shared" si="416"/>
        <v>2</v>
      </c>
      <c r="E3359" s="1">
        <f t="shared" si="417"/>
        <v>43564</v>
      </c>
      <c r="F3359" s="1">
        <f t="shared" si="418"/>
        <v>43563</v>
      </c>
      <c r="G3359" s="1">
        <f t="shared" si="419"/>
        <v>43562</v>
      </c>
      <c r="H3359" s="1">
        <f t="shared" si="420"/>
        <v>43561</v>
      </c>
      <c r="I3359" s="2">
        <f>IF(SUMIFS($B$2:$B$3564,$A$2:$A$3564,"="&amp;E3359)=0,IF(SUMIFS($B$2:$B$3564,$A$2:$A$3564,"="&amp;F3359)=0,IF(SUMIFS($B$2:$B$3564,$A$2:$A$3564,"="&amp;G3359)=0,SUMIFS($B$2:$B$3564,$A$2:$A$3564,"="&amp;H3359),SUMIFS($B$2:$B$3564,$A$2:$A$3564,"="&amp;G3359)),SUMIFS($B$2:$B$3564,$A$2:$A$3564,"="&amp;F3359)),SUMIFS($B$2:$B$3564,$A$2:$A$3564,"="&amp;E3359))</f>
        <v>12.78</v>
      </c>
      <c r="K3359" s="2">
        <f>SUMIFS($J$2:$J$3564,$A$2:$A$3564,"&gt;"&amp;E3359,$A$2:$A$3564,"&lt;="&amp;A3359)</f>
        <v>12.9</v>
      </c>
      <c r="L3359" s="2">
        <f t="shared" si="421"/>
        <v>12.78</v>
      </c>
      <c r="M3359" s="2">
        <f t="shared" si="422"/>
        <v>0.99069767441860457</v>
      </c>
      <c r="N3359">
        <f t="shared" si="423"/>
        <v>-1.7990317034578824</v>
      </c>
    </row>
    <row r="3360" spans="1:14" x14ac:dyDescent="0.3">
      <c r="A3360" s="1">
        <v>43572</v>
      </c>
      <c r="B3360">
        <v>12.53</v>
      </c>
      <c r="D3360">
        <f t="shared" si="416"/>
        <v>3</v>
      </c>
      <c r="E3360" s="1">
        <f t="shared" si="417"/>
        <v>43565</v>
      </c>
      <c r="F3360" s="1">
        <f t="shared" si="418"/>
        <v>43564</v>
      </c>
      <c r="G3360" s="1">
        <f t="shared" si="419"/>
        <v>43563</v>
      </c>
      <c r="H3360" s="1">
        <f t="shared" si="420"/>
        <v>43562</v>
      </c>
      <c r="I3360" s="2">
        <f>IF(SUMIFS($B$2:$B$3564,$A$2:$A$3564,"="&amp;E3360)=0,IF(SUMIFS($B$2:$B$3564,$A$2:$A$3564,"="&amp;F3360)=0,IF(SUMIFS($B$2:$B$3564,$A$2:$A$3564,"="&amp;G3360)=0,SUMIFS($B$2:$B$3564,$A$2:$A$3564,"="&amp;H3360),SUMIFS($B$2:$B$3564,$A$2:$A$3564,"="&amp;G3360)),SUMIFS($B$2:$B$3564,$A$2:$A$3564,"="&amp;F3360)),SUMIFS($B$2:$B$3564,$A$2:$A$3564,"="&amp;E3360))</f>
        <v>12.98</v>
      </c>
      <c r="K3360" s="2">
        <f>SUMIFS($J$2:$J$3564,$A$2:$A$3564,"&gt;"&amp;E3360,$A$2:$A$3564,"&lt;="&amp;A3360)</f>
        <v>0</v>
      </c>
      <c r="L3360" s="2">
        <f t="shared" si="421"/>
        <v>0</v>
      </c>
      <c r="M3360" s="2">
        <f t="shared" si="422"/>
        <v>1</v>
      </c>
      <c r="N3360">
        <f t="shared" si="423"/>
        <v>-3.5283942367967045</v>
      </c>
    </row>
    <row r="3361" spans="1:14" x14ac:dyDescent="0.3">
      <c r="A3361" s="1">
        <v>43573</v>
      </c>
      <c r="B3361">
        <v>12.98</v>
      </c>
      <c r="D3361">
        <f t="shared" si="416"/>
        <v>4</v>
      </c>
      <c r="E3361" s="1">
        <f t="shared" si="417"/>
        <v>43566</v>
      </c>
      <c r="F3361" s="1">
        <f t="shared" si="418"/>
        <v>43565</v>
      </c>
      <c r="G3361" s="1">
        <f t="shared" si="419"/>
        <v>43564</v>
      </c>
      <c r="H3361" s="1">
        <f t="shared" si="420"/>
        <v>43563</v>
      </c>
      <c r="I3361" s="2">
        <f>IF(SUMIFS($B$2:$B$3564,$A$2:$A$3564,"="&amp;E3361)=0,IF(SUMIFS($B$2:$B$3564,$A$2:$A$3564,"="&amp;F3361)=0,IF(SUMIFS($B$2:$B$3564,$A$2:$A$3564,"="&amp;G3361)=0,SUMIFS($B$2:$B$3564,$A$2:$A$3564,"="&amp;H3361),SUMIFS($B$2:$B$3564,$A$2:$A$3564,"="&amp;G3361)),SUMIFS($B$2:$B$3564,$A$2:$A$3564,"="&amp;F3361)),SUMIFS($B$2:$B$3564,$A$2:$A$3564,"="&amp;E3361))</f>
        <v>12.82</v>
      </c>
      <c r="K3361" s="2">
        <f>SUMIFS($J$2:$J$3564,$A$2:$A$3564,"&gt;"&amp;E3361,$A$2:$A$3564,"&lt;="&amp;A3361)</f>
        <v>0</v>
      </c>
      <c r="L3361" s="2">
        <f t="shared" si="421"/>
        <v>0</v>
      </c>
      <c r="M3361" s="2">
        <f t="shared" si="422"/>
        <v>1</v>
      </c>
      <c r="N3361">
        <f t="shared" si="423"/>
        <v>1.24032597834199</v>
      </c>
    </row>
    <row r="3362" spans="1:14" x14ac:dyDescent="0.3">
      <c r="A3362" s="1">
        <v>43577</v>
      </c>
      <c r="B3362">
        <v>12.77</v>
      </c>
      <c r="D3362">
        <f t="shared" si="416"/>
        <v>1</v>
      </c>
      <c r="E3362" s="1">
        <f t="shared" si="417"/>
        <v>43570</v>
      </c>
      <c r="F3362" s="1">
        <f t="shared" si="418"/>
        <v>43569</v>
      </c>
      <c r="G3362" s="1">
        <f t="shared" si="419"/>
        <v>43568</v>
      </c>
      <c r="H3362" s="1">
        <f t="shared" si="420"/>
        <v>43567</v>
      </c>
      <c r="I3362" s="2">
        <f>IF(SUMIFS($B$2:$B$3564,$A$2:$A$3564,"="&amp;E3362)=0,IF(SUMIFS($B$2:$B$3564,$A$2:$A$3564,"="&amp;F3362)=0,IF(SUMIFS($B$2:$B$3564,$A$2:$A$3564,"="&amp;G3362)=0,SUMIFS($B$2:$B$3564,$A$2:$A$3564,"="&amp;H3362),SUMIFS($B$2:$B$3564,$A$2:$A$3564,"="&amp;G3362)),SUMIFS($B$2:$B$3564,$A$2:$A$3564,"="&amp;F3362)),SUMIFS($B$2:$B$3564,$A$2:$A$3564,"="&amp;E3362))</f>
        <v>12.79</v>
      </c>
      <c r="K3362" s="2">
        <f>SUMIFS($J$2:$J$3564,$A$2:$A$3564,"&gt;"&amp;E3362,$A$2:$A$3564,"&lt;="&amp;A3362)</f>
        <v>0</v>
      </c>
      <c r="L3362" s="2">
        <f t="shared" si="421"/>
        <v>0</v>
      </c>
      <c r="M3362" s="2">
        <f t="shared" si="422"/>
        <v>1</v>
      </c>
      <c r="N3362">
        <f t="shared" si="423"/>
        <v>-0.15649455463033674</v>
      </c>
    </row>
    <row r="3363" spans="1:14" x14ac:dyDescent="0.3">
      <c r="A3363" s="1">
        <v>43578</v>
      </c>
      <c r="B3363">
        <v>12.9</v>
      </c>
      <c r="D3363">
        <f t="shared" si="416"/>
        <v>2</v>
      </c>
      <c r="E3363" s="1">
        <f t="shared" si="417"/>
        <v>43571</v>
      </c>
      <c r="F3363" s="1">
        <f t="shared" si="418"/>
        <v>43570</v>
      </c>
      <c r="G3363" s="1">
        <f t="shared" si="419"/>
        <v>43569</v>
      </c>
      <c r="H3363" s="1">
        <f t="shared" si="420"/>
        <v>43568</v>
      </c>
      <c r="I3363" s="2">
        <f>IF(SUMIFS($B$2:$B$3564,$A$2:$A$3564,"="&amp;E3363)=0,IF(SUMIFS($B$2:$B$3564,$A$2:$A$3564,"="&amp;F3363)=0,IF(SUMIFS($B$2:$B$3564,$A$2:$A$3564,"="&amp;G3363)=0,SUMIFS($B$2:$B$3564,$A$2:$A$3564,"="&amp;H3363),SUMIFS($B$2:$B$3564,$A$2:$A$3564,"="&amp;G3363)),SUMIFS($B$2:$B$3564,$A$2:$A$3564,"="&amp;F3363)),SUMIFS($B$2:$B$3564,$A$2:$A$3564,"="&amp;E3363))</f>
        <v>12.67</v>
      </c>
      <c r="K3363" s="2">
        <f>SUMIFS($J$2:$J$3564,$A$2:$A$3564,"&gt;"&amp;E3363,$A$2:$A$3564,"&lt;="&amp;A3363)</f>
        <v>0</v>
      </c>
      <c r="L3363" s="2">
        <f t="shared" si="421"/>
        <v>0</v>
      </c>
      <c r="M3363" s="2">
        <f t="shared" si="422"/>
        <v>1</v>
      </c>
      <c r="N3363">
        <f t="shared" si="423"/>
        <v>1.7990317034578873</v>
      </c>
    </row>
    <row r="3364" spans="1:14" x14ac:dyDescent="0.3">
      <c r="A3364" s="1">
        <v>43579</v>
      </c>
      <c r="B3364">
        <v>12.9</v>
      </c>
      <c r="D3364">
        <f t="shared" si="416"/>
        <v>3</v>
      </c>
      <c r="E3364" s="1">
        <f t="shared" si="417"/>
        <v>43572</v>
      </c>
      <c r="F3364" s="1">
        <f t="shared" si="418"/>
        <v>43571</v>
      </c>
      <c r="G3364" s="1">
        <f t="shared" si="419"/>
        <v>43570</v>
      </c>
      <c r="H3364" s="1">
        <f t="shared" si="420"/>
        <v>43569</v>
      </c>
      <c r="I3364" s="2">
        <f>IF(SUMIFS($B$2:$B$3564,$A$2:$A$3564,"="&amp;E3364)=0,IF(SUMIFS($B$2:$B$3564,$A$2:$A$3564,"="&amp;F3364)=0,IF(SUMIFS($B$2:$B$3564,$A$2:$A$3564,"="&amp;G3364)=0,SUMIFS($B$2:$B$3564,$A$2:$A$3564,"="&amp;H3364),SUMIFS($B$2:$B$3564,$A$2:$A$3564,"="&amp;G3364)),SUMIFS($B$2:$B$3564,$A$2:$A$3564,"="&amp;F3364)),SUMIFS($B$2:$B$3564,$A$2:$A$3564,"="&amp;E3364))</f>
        <v>12.53</v>
      </c>
      <c r="K3364" s="2">
        <f>SUMIFS($J$2:$J$3564,$A$2:$A$3564,"&gt;"&amp;E3364,$A$2:$A$3564,"&lt;="&amp;A3364)</f>
        <v>0</v>
      </c>
      <c r="L3364" s="2">
        <f t="shared" si="421"/>
        <v>0</v>
      </c>
      <c r="M3364" s="2">
        <f t="shared" si="422"/>
        <v>1</v>
      </c>
      <c r="N3364">
        <f t="shared" si="423"/>
        <v>2.9101542459649536</v>
      </c>
    </row>
    <row r="3365" spans="1:14" x14ac:dyDescent="0.3">
      <c r="A3365" s="1">
        <v>43580</v>
      </c>
      <c r="B3365">
        <v>12.69</v>
      </c>
      <c r="D3365">
        <f t="shared" si="416"/>
        <v>4</v>
      </c>
      <c r="E3365" s="1">
        <f t="shared" si="417"/>
        <v>43573</v>
      </c>
      <c r="F3365" s="1">
        <f t="shared" si="418"/>
        <v>43572</v>
      </c>
      <c r="G3365" s="1">
        <f t="shared" si="419"/>
        <v>43571</v>
      </c>
      <c r="H3365" s="1">
        <f t="shared" si="420"/>
        <v>43570</v>
      </c>
      <c r="I3365" s="2">
        <f>IF(SUMIFS($B$2:$B$3564,$A$2:$A$3564,"="&amp;E3365)=0,IF(SUMIFS($B$2:$B$3564,$A$2:$A$3564,"="&amp;F3365)=0,IF(SUMIFS($B$2:$B$3564,$A$2:$A$3564,"="&amp;G3365)=0,SUMIFS($B$2:$B$3564,$A$2:$A$3564,"="&amp;H3365),SUMIFS($B$2:$B$3564,$A$2:$A$3564,"="&amp;G3365)),SUMIFS($B$2:$B$3564,$A$2:$A$3564,"="&amp;F3365)),SUMIFS($B$2:$B$3564,$A$2:$A$3564,"="&amp;E3365))</f>
        <v>12.98</v>
      </c>
      <c r="K3365" s="2">
        <f>SUMIFS($J$2:$J$3564,$A$2:$A$3564,"&gt;"&amp;E3365,$A$2:$A$3564,"&lt;="&amp;A3365)</f>
        <v>0</v>
      </c>
      <c r="L3365" s="2">
        <f t="shared" si="421"/>
        <v>0</v>
      </c>
      <c r="M3365" s="2">
        <f t="shared" si="422"/>
        <v>1</v>
      </c>
      <c r="N3365">
        <f t="shared" si="423"/>
        <v>-2.2595429549647728</v>
      </c>
    </row>
    <row r="3366" spans="1:14" x14ac:dyDescent="0.3">
      <c r="A3366" s="1">
        <v>43581</v>
      </c>
      <c r="B3366">
        <v>12.65</v>
      </c>
      <c r="D3366">
        <f t="shared" si="416"/>
        <v>5</v>
      </c>
      <c r="E3366" s="1">
        <f t="shared" si="417"/>
        <v>43574</v>
      </c>
      <c r="F3366" s="1">
        <f t="shared" si="418"/>
        <v>43573</v>
      </c>
      <c r="G3366" s="1">
        <f t="shared" si="419"/>
        <v>43572</v>
      </c>
      <c r="H3366" s="1">
        <f t="shared" si="420"/>
        <v>43571</v>
      </c>
      <c r="I3366" s="2">
        <f>IF(SUMIFS($B$2:$B$3564,$A$2:$A$3564,"="&amp;E3366)=0,IF(SUMIFS($B$2:$B$3564,$A$2:$A$3564,"="&amp;F3366)=0,IF(SUMIFS($B$2:$B$3564,$A$2:$A$3564,"="&amp;G3366)=0,SUMIFS($B$2:$B$3564,$A$2:$A$3564,"="&amp;H3366),SUMIFS($B$2:$B$3564,$A$2:$A$3564,"="&amp;G3366)),SUMIFS($B$2:$B$3564,$A$2:$A$3564,"="&amp;F3366)),SUMIFS($B$2:$B$3564,$A$2:$A$3564,"="&amp;E3366))</f>
        <v>12.98</v>
      </c>
      <c r="K3366" s="2">
        <f>SUMIFS($J$2:$J$3564,$A$2:$A$3564,"&gt;"&amp;E3366,$A$2:$A$3564,"&lt;="&amp;A3366)</f>
        <v>0</v>
      </c>
      <c r="L3366" s="2">
        <f t="shared" si="421"/>
        <v>0</v>
      </c>
      <c r="M3366" s="2">
        <f t="shared" si="422"/>
        <v>1</v>
      </c>
      <c r="N3366">
        <f t="shared" si="423"/>
        <v>-2.5752496102414741</v>
      </c>
    </row>
    <row r="3367" spans="1:14" x14ac:dyDescent="0.3">
      <c r="A3367" s="1">
        <v>43584</v>
      </c>
      <c r="B3367">
        <v>12.33</v>
      </c>
      <c r="D3367">
        <f t="shared" si="416"/>
        <v>1</v>
      </c>
      <c r="E3367" s="1">
        <f t="shared" si="417"/>
        <v>43577</v>
      </c>
      <c r="F3367" s="1">
        <f t="shared" si="418"/>
        <v>43576</v>
      </c>
      <c r="G3367" s="1">
        <f t="shared" si="419"/>
        <v>43575</v>
      </c>
      <c r="H3367" s="1">
        <f t="shared" si="420"/>
        <v>43574</v>
      </c>
      <c r="I3367" s="2">
        <f>IF(SUMIFS($B$2:$B$3564,$A$2:$A$3564,"="&amp;E3367)=0,IF(SUMIFS($B$2:$B$3564,$A$2:$A$3564,"="&amp;F3367)=0,IF(SUMIFS($B$2:$B$3564,$A$2:$A$3564,"="&amp;G3367)=0,SUMIFS($B$2:$B$3564,$A$2:$A$3564,"="&amp;H3367),SUMIFS($B$2:$B$3564,$A$2:$A$3564,"="&amp;G3367)),SUMIFS($B$2:$B$3564,$A$2:$A$3564,"="&amp;F3367)),SUMIFS($B$2:$B$3564,$A$2:$A$3564,"="&amp;E3367))</f>
        <v>12.77</v>
      </c>
      <c r="K3367" s="2">
        <f>SUMIFS($J$2:$J$3564,$A$2:$A$3564,"&gt;"&amp;E3367,$A$2:$A$3564,"&lt;="&amp;A3367)</f>
        <v>0</v>
      </c>
      <c r="L3367" s="2">
        <f t="shared" si="421"/>
        <v>0</v>
      </c>
      <c r="M3367" s="2">
        <f t="shared" si="422"/>
        <v>1</v>
      </c>
      <c r="N3367">
        <f t="shared" si="423"/>
        <v>-3.5063352868194966</v>
      </c>
    </row>
    <row r="3368" spans="1:14" x14ac:dyDescent="0.3">
      <c r="A3368" s="1">
        <v>43585</v>
      </c>
      <c r="B3368">
        <v>12.34</v>
      </c>
      <c r="D3368">
        <f t="shared" si="416"/>
        <v>2</v>
      </c>
      <c r="E3368" s="1">
        <f t="shared" si="417"/>
        <v>43578</v>
      </c>
      <c r="F3368" s="1">
        <f t="shared" si="418"/>
        <v>43577</v>
      </c>
      <c r="G3368" s="1">
        <f t="shared" si="419"/>
        <v>43576</v>
      </c>
      <c r="H3368" s="1">
        <f t="shared" si="420"/>
        <v>43575</v>
      </c>
      <c r="I3368" s="2">
        <f>IF(SUMIFS($B$2:$B$3564,$A$2:$A$3564,"="&amp;E3368)=0,IF(SUMIFS($B$2:$B$3564,$A$2:$A$3564,"="&amp;F3368)=0,IF(SUMIFS($B$2:$B$3564,$A$2:$A$3564,"="&amp;G3368)=0,SUMIFS($B$2:$B$3564,$A$2:$A$3564,"="&amp;H3368),SUMIFS($B$2:$B$3564,$A$2:$A$3564,"="&amp;G3368)),SUMIFS($B$2:$B$3564,$A$2:$A$3564,"="&amp;F3368)),SUMIFS($B$2:$B$3564,$A$2:$A$3564,"="&amp;E3368))</f>
        <v>12.9</v>
      </c>
      <c r="K3368" s="2">
        <f>SUMIFS($J$2:$J$3564,$A$2:$A$3564,"&gt;"&amp;E3368,$A$2:$A$3564,"&lt;="&amp;A3368)</f>
        <v>0</v>
      </c>
      <c r="L3368" s="2">
        <f t="shared" si="421"/>
        <v>0</v>
      </c>
      <c r="M3368" s="2">
        <f t="shared" si="422"/>
        <v>1</v>
      </c>
      <c r="N3368">
        <f t="shared" si="423"/>
        <v>-4.4381292890384731</v>
      </c>
    </row>
    <row r="3369" spans="1:14" x14ac:dyDescent="0.3">
      <c r="A3369" s="1">
        <v>43586</v>
      </c>
      <c r="B3369">
        <v>12.21</v>
      </c>
      <c r="D3369">
        <f t="shared" si="416"/>
        <v>3</v>
      </c>
      <c r="E3369" s="1">
        <f t="shared" si="417"/>
        <v>43579</v>
      </c>
      <c r="F3369" s="1">
        <f t="shared" si="418"/>
        <v>43578</v>
      </c>
      <c r="G3369" s="1">
        <f t="shared" si="419"/>
        <v>43577</v>
      </c>
      <c r="H3369" s="1">
        <f t="shared" si="420"/>
        <v>43576</v>
      </c>
      <c r="I3369" s="2">
        <f>IF(SUMIFS($B$2:$B$3564,$A$2:$A$3564,"="&amp;E3369)=0,IF(SUMIFS($B$2:$B$3564,$A$2:$A$3564,"="&amp;F3369)=0,IF(SUMIFS($B$2:$B$3564,$A$2:$A$3564,"="&amp;G3369)=0,SUMIFS($B$2:$B$3564,$A$2:$A$3564,"="&amp;H3369),SUMIFS($B$2:$B$3564,$A$2:$A$3564,"="&amp;G3369)),SUMIFS($B$2:$B$3564,$A$2:$A$3564,"="&amp;F3369)),SUMIFS($B$2:$B$3564,$A$2:$A$3564,"="&amp;E3369))</f>
        <v>12.9</v>
      </c>
      <c r="K3369" s="2">
        <f>SUMIFS($J$2:$J$3564,$A$2:$A$3564,"&gt;"&amp;E3369,$A$2:$A$3564,"&lt;="&amp;A3369)</f>
        <v>0</v>
      </c>
      <c r="L3369" s="2">
        <f t="shared" si="421"/>
        <v>0</v>
      </c>
      <c r="M3369" s="2">
        <f t="shared" si="422"/>
        <v>1</v>
      </c>
      <c r="N3369">
        <f t="shared" si="423"/>
        <v>-5.4972023245013126</v>
      </c>
    </row>
    <row r="3370" spans="1:14" x14ac:dyDescent="0.3">
      <c r="A3370" s="1">
        <v>43587</v>
      </c>
      <c r="B3370">
        <v>12.23</v>
      </c>
      <c r="D3370">
        <f t="shared" si="416"/>
        <v>4</v>
      </c>
      <c r="E3370" s="1">
        <f t="shared" si="417"/>
        <v>43580</v>
      </c>
      <c r="F3370" s="1">
        <f t="shared" si="418"/>
        <v>43579</v>
      </c>
      <c r="G3370" s="1">
        <f t="shared" si="419"/>
        <v>43578</v>
      </c>
      <c r="H3370" s="1">
        <f t="shared" si="420"/>
        <v>43577</v>
      </c>
      <c r="I3370" s="2">
        <f>IF(SUMIFS($B$2:$B$3564,$A$2:$A$3564,"="&amp;E3370)=0,IF(SUMIFS($B$2:$B$3564,$A$2:$A$3564,"="&amp;F3370)=0,IF(SUMIFS($B$2:$B$3564,$A$2:$A$3564,"="&amp;G3370)=0,SUMIFS($B$2:$B$3564,$A$2:$A$3564,"="&amp;H3370),SUMIFS($B$2:$B$3564,$A$2:$A$3564,"="&amp;G3370)),SUMIFS($B$2:$B$3564,$A$2:$A$3564,"="&amp;F3370)),SUMIFS($B$2:$B$3564,$A$2:$A$3564,"="&amp;E3370))</f>
        <v>12.69</v>
      </c>
      <c r="K3370" s="2">
        <f>SUMIFS($J$2:$J$3564,$A$2:$A$3564,"&gt;"&amp;E3370,$A$2:$A$3564,"&lt;="&amp;A3370)</f>
        <v>0</v>
      </c>
      <c r="L3370" s="2">
        <f t="shared" si="421"/>
        <v>0</v>
      </c>
      <c r="M3370" s="2">
        <f t="shared" si="422"/>
        <v>1</v>
      </c>
      <c r="N3370">
        <f t="shared" si="423"/>
        <v>-3.6922332027215248</v>
      </c>
    </row>
    <row r="3371" spans="1:14" x14ac:dyDescent="0.3">
      <c r="A3371" s="1">
        <v>43588</v>
      </c>
      <c r="B3371">
        <v>12.01</v>
      </c>
      <c r="D3371">
        <f t="shared" si="416"/>
        <v>5</v>
      </c>
      <c r="E3371" s="1">
        <f t="shared" si="417"/>
        <v>43581</v>
      </c>
      <c r="F3371" s="1">
        <f t="shared" si="418"/>
        <v>43580</v>
      </c>
      <c r="G3371" s="1">
        <f t="shared" si="419"/>
        <v>43579</v>
      </c>
      <c r="H3371" s="1">
        <f t="shared" si="420"/>
        <v>43578</v>
      </c>
      <c r="I3371" s="2">
        <f>IF(SUMIFS($B$2:$B$3564,$A$2:$A$3564,"="&amp;E3371)=0,IF(SUMIFS($B$2:$B$3564,$A$2:$A$3564,"="&amp;F3371)=0,IF(SUMIFS($B$2:$B$3564,$A$2:$A$3564,"="&amp;G3371)=0,SUMIFS($B$2:$B$3564,$A$2:$A$3564,"="&amp;H3371),SUMIFS($B$2:$B$3564,$A$2:$A$3564,"="&amp;G3371)),SUMIFS($B$2:$B$3564,$A$2:$A$3564,"="&amp;F3371)),SUMIFS($B$2:$B$3564,$A$2:$A$3564,"="&amp;E3371))</f>
        <v>12.65</v>
      </c>
      <c r="K3371" s="2">
        <f>SUMIFS($J$2:$J$3564,$A$2:$A$3564,"&gt;"&amp;E3371,$A$2:$A$3564,"&lt;="&amp;A3371)</f>
        <v>0</v>
      </c>
      <c r="L3371" s="2">
        <f t="shared" si="421"/>
        <v>0</v>
      </c>
      <c r="M3371" s="2">
        <f t="shared" si="422"/>
        <v>1</v>
      </c>
      <c r="N3371">
        <f t="shared" si="423"/>
        <v>-5.1917579081637113</v>
      </c>
    </row>
    <row r="3372" spans="1:14" x14ac:dyDescent="0.3">
      <c r="A3372" s="1">
        <v>43591</v>
      </c>
      <c r="B3372">
        <v>11.88</v>
      </c>
      <c r="D3372">
        <f t="shared" si="416"/>
        <v>1</v>
      </c>
      <c r="E3372" s="1">
        <f t="shared" si="417"/>
        <v>43584</v>
      </c>
      <c r="F3372" s="1">
        <f t="shared" si="418"/>
        <v>43583</v>
      </c>
      <c r="G3372" s="1">
        <f t="shared" si="419"/>
        <v>43582</v>
      </c>
      <c r="H3372" s="1">
        <f t="shared" si="420"/>
        <v>43581</v>
      </c>
      <c r="I3372" s="2">
        <f>IF(SUMIFS($B$2:$B$3564,$A$2:$A$3564,"="&amp;E3372)=0,IF(SUMIFS($B$2:$B$3564,$A$2:$A$3564,"="&amp;F3372)=0,IF(SUMIFS($B$2:$B$3564,$A$2:$A$3564,"="&amp;G3372)=0,SUMIFS($B$2:$B$3564,$A$2:$A$3564,"="&amp;H3372),SUMIFS($B$2:$B$3564,$A$2:$A$3564,"="&amp;G3372)),SUMIFS($B$2:$B$3564,$A$2:$A$3564,"="&amp;F3372)),SUMIFS($B$2:$B$3564,$A$2:$A$3564,"="&amp;E3372))</f>
        <v>12.33</v>
      </c>
      <c r="K3372" s="2">
        <f>SUMIFS($J$2:$J$3564,$A$2:$A$3564,"&gt;"&amp;E3372,$A$2:$A$3564,"&lt;="&amp;A3372)</f>
        <v>0</v>
      </c>
      <c r="L3372" s="2">
        <f t="shared" si="421"/>
        <v>0</v>
      </c>
      <c r="M3372" s="2">
        <f t="shared" si="422"/>
        <v>1</v>
      </c>
      <c r="N3372">
        <f t="shared" si="423"/>
        <v>-3.7179003241754014</v>
      </c>
    </row>
    <row r="3373" spans="1:14" x14ac:dyDescent="0.3">
      <c r="A3373" s="1">
        <v>43592</v>
      </c>
      <c r="B3373">
        <v>11.95</v>
      </c>
      <c r="D3373">
        <f t="shared" si="416"/>
        <v>2</v>
      </c>
      <c r="E3373" s="1">
        <f t="shared" si="417"/>
        <v>43585</v>
      </c>
      <c r="F3373" s="1">
        <f t="shared" si="418"/>
        <v>43584</v>
      </c>
      <c r="G3373" s="1">
        <f t="shared" si="419"/>
        <v>43583</v>
      </c>
      <c r="H3373" s="1">
        <f t="shared" si="420"/>
        <v>43582</v>
      </c>
      <c r="I3373" s="2">
        <f>IF(SUMIFS($B$2:$B$3564,$A$2:$A$3564,"="&amp;E3373)=0,IF(SUMIFS($B$2:$B$3564,$A$2:$A$3564,"="&amp;F3373)=0,IF(SUMIFS($B$2:$B$3564,$A$2:$A$3564,"="&amp;G3373)=0,SUMIFS($B$2:$B$3564,$A$2:$A$3564,"="&amp;H3373),SUMIFS($B$2:$B$3564,$A$2:$A$3564,"="&amp;G3373)),SUMIFS($B$2:$B$3564,$A$2:$A$3564,"="&amp;F3373)),SUMIFS($B$2:$B$3564,$A$2:$A$3564,"="&amp;E3373))</f>
        <v>12.34</v>
      </c>
      <c r="K3373" s="2">
        <f>SUMIFS($J$2:$J$3564,$A$2:$A$3564,"&gt;"&amp;E3373,$A$2:$A$3564,"&lt;="&amp;A3373)</f>
        <v>0</v>
      </c>
      <c r="L3373" s="2">
        <f t="shared" si="421"/>
        <v>0</v>
      </c>
      <c r="M3373" s="2">
        <f t="shared" si="422"/>
        <v>1</v>
      </c>
      <c r="N3373">
        <f t="shared" si="423"/>
        <v>-3.211474009972211</v>
      </c>
    </row>
    <row r="3374" spans="1:14" x14ac:dyDescent="0.3">
      <c r="A3374" s="1">
        <v>43593</v>
      </c>
      <c r="B3374">
        <v>11.65</v>
      </c>
      <c r="D3374">
        <f t="shared" si="416"/>
        <v>3</v>
      </c>
      <c r="E3374" s="1">
        <f t="shared" si="417"/>
        <v>43586</v>
      </c>
      <c r="F3374" s="1">
        <f t="shared" si="418"/>
        <v>43585</v>
      </c>
      <c r="G3374" s="1">
        <f t="shared" si="419"/>
        <v>43584</v>
      </c>
      <c r="H3374" s="1">
        <f t="shared" si="420"/>
        <v>43583</v>
      </c>
      <c r="I3374" s="2">
        <f>IF(SUMIFS($B$2:$B$3564,$A$2:$A$3564,"="&amp;E3374)=0,IF(SUMIFS($B$2:$B$3564,$A$2:$A$3564,"="&amp;F3374)=0,IF(SUMIFS($B$2:$B$3564,$A$2:$A$3564,"="&amp;G3374)=0,SUMIFS($B$2:$B$3564,$A$2:$A$3564,"="&amp;H3374),SUMIFS($B$2:$B$3564,$A$2:$A$3564,"="&amp;G3374)),SUMIFS($B$2:$B$3564,$A$2:$A$3564,"="&amp;F3374)),SUMIFS($B$2:$B$3564,$A$2:$A$3564,"="&amp;E3374))</f>
        <v>12.21</v>
      </c>
      <c r="K3374" s="2">
        <f>SUMIFS($J$2:$J$3564,$A$2:$A$3564,"&gt;"&amp;E3374,$A$2:$A$3564,"&lt;="&amp;A3374)</f>
        <v>0</v>
      </c>
      <c r="L3374" s="2">
        <f t="shared" si="421"/>
        <v>0</v>
      </c>
      <c r="M3374" s="2">
        <f t="shared" si="422"/>
        <v>1</v>
      </c>
      <c r="N3374">
        <f t="shared" si="423"/>
        <v>-4.694910811090379</v>
      </c>
    </row>
    <row r="3375" spans="1:14" x14ac:dyDescent="0.3">
      <c r="A3375" s="1">
        <v>43594</v>
      </c>
      <c r="B3375">
        <v>11.78</v>
      </c>
      <c r="D3375">
        <f t="shared" si="416"/>
        <v>4</v>
      </c>
      <c r="E3375" s="1">
        <f t="shared" si="417"/>
        <v>43587</v>
      </c>
      <c r="F3375" s="1">
        <f t="shared" si="418"/>
        <v>43586</v>
      </c>
      <c r="G3375" s="1">
        <f t="shared" si="419"/>
        <v>43585</v>
      </c>
      <c r="H3375" s="1">
        <f t="shared" si="420"/>
        <v>43584</v>
      </c>
      <c r="I3375" s="2">
        <f>IF(SUMIFS($B$2:$B$3564,$A$2:$A$3564,"="&amp;E3375)=0,IF(SUMIFS($B$2:$B$3564,$A$2:$A$3564,"="&amp;F3375)=0,IF(SUMIFS($B$2:$B$3564,$A$2:$A$3564,"="&amp;G3375)=0,SUMIFS($B$2:$B$3564,$A$2:$A$3564,"="&amp;H3375),SUMIFS($B$2:$B$3564,$A$2:$A$3564,"="&amp;G3375)),SUMIFS($B$2:$B$3564,$A$2:$A$3564,"="&amp;F3375)),SUMIFS($B$2:$B$3564,$A$2:$A$3564,"="&amp;E3375))</f>
        <v>12.23</v>
      </c>
      <c r="K3375" s="2">
        <f>SUMIFS($J$2:$J$3564,$A$2:$A$3564,"&gt;"&amp;E3375,$A$2:$A$3564,"&lt;="&amp;A3375)</f>
        <v>0</v>
      </c>
      <c r="L3375" s="2">
        <f t="shared" si="421"/>
        <v>0</v>
      </c>
      <c r="M3375" s="2">
        <f t="shared" si="422"/>
        <v>1</v>
      </c>
      <c r="N3375">
        <f t="shared" si="423"/>
        <v>-3.7488771475640457</v>
      </c>
    </row>
    <row r="3376" spans="1:14" x14ac:dyDescent="0.3">
      <c r="A3376" s="1">
        <v>43595</v>
      </c>
      <c r="B3376">
        <v>11.72</v>
      </c>
      <c r="D3376">
        <f t="shared" si="416"/>
        <v>5</v>
      </c>
      <c r="E3376" s="1">
        <f t="shared" si="417"/>
        <v>43588</v>
      </c>
      <c r="F3376" s="1">
        <f t="shared" si="418"/>
        <v>43587</v>
      </c>
      <c r="G3376" s="1">
        <f t="shared" si="419"/>
        <v>43586</v>
      </c>
      <c r="H3376" s="1">
        <f t="shared" si="420"/>
        <v>43585</v>
      </c>
      <c r="I3376" s="2">
        <f>IF(SUMIFS($B$2:$B$3564,$A$2:$A$3564,"="&amp;E3376)=0,IF(SUMIFS($B$2:$B$3564,$A$2:$A$3564,"="&amp;F3376)=0,IF(SUMIFS($B$2:$B$3564,$A$2:$A$3564,"="&amp;G3376)=0,SUMIFS($B$2:$B$3564,$A$2:$A$3564,"="&amp;H3376),SUMIFS($B$2:$B$3564,$A$2:$A$3564,"="&amp;G3376)),SUMIFS($B$2:$B$3564,$A$2:$A$3564,"="&amp;F3376)),SUMIFS($B$2:$B$3564,$A$2:$A$3564,"="&amp;E3376))</f>
        <v>12.01</v>
      </c>
      <c r="K3376" s="2">
        <f>SUMIFS($J$2:$J$3564,$A$2:$A$3564,"&gt;"&amp;E3376,$A$2:$A$3564,"&lt;="&amp;A3376)</f>
        <v>0</v>
      </c>
      <c r="L3376" s="2">
        <f t="shared" si="421"/>
        <v>0</v>
      </c>
      <c r="M3376" s="2">
        <f t="shared" si="422"/>
        <v>1</v>
      </c>
      <c r="N3376">
        <f t="shared" si="423"/>
        <v>-2.4442851943025583</v>
      </c>
    </row>
    <row r="3377" spans="1:14" x14ac:dyDescent="0.3">
      <c r="A3377" s="1">
        <v>43598</v>
      </c>
      <c r="B3377">
        <v>11.84</v>
      </c>
      <c r="D3377">
        <f t="shared" si="416"/>
        <v>1</v>
      </c>
      <c r="E3377" s="1">
        <f t="shared" si="417"/>
        <v>43591</v>
      </c>
      <c r="F3377" s="1">
        <f t="shared" si="418"/>
        <v>43590</v>
      </c>
      <c r="G3377" s="1">
        <f t="shared" si="419"/>
        <v>43589</v>
      </c>
      <c r="H3377" s="1">
        <f t="shared" si="420"/>
        <v>43588</v>
      </c>
      <c r="I3377" s="2">
        <f>IF(SUMIFS($B$2:$B$3564,$A$2:$A$3564,"="&amp;E3377)=0,IF(SUMIFS($B$2:$B$3564,$A$2:$A$3564,"="&amp;F3377)=0,IF(SUMIFS($B$2:$B$3564,$A$2:$A$3564,"="&amp;G3377)=0,SUMIFS($B$2:$B$3564,$A$2:$A$3564,"="&amp;H3377),SUMIFS($B$2:$B$3564,$A$2:$A$3564,"="&amp;G3377)),SUMIFS($B$2:$B$3564,$A$2:$A$3564,"="&amp;F3377)),SUMIFS($B$2:$B$3564,$A$2:$A$3564,"="&amp;E3377))</f>
        <v>11.88</v>
      </c>
      <c r="K3377" s="2">
        <f>SUMIFS($J$2:$J$3564,$A$2:$A$3564,"&gt;"&amp;E3377,$A$2:$A$3564,"&lt;="&amp;A3377)</f>
        <v>0</v>
      </c>
      <c r="L3377" s="2">
        <f t="shared" si="421"/>
        <v>0</v>
      </c>
      <c r="M3377" s="2">
        <f t="shared" si="422"/>
        <v>1</v>
      </c>
      <c r="N3377">
        <f t="shared" si="423"/>
        <v>-0.33726844786393417</v>
      </c>
    </row>
    <row r="3378" spans="1:14" x14ac:dyDescent="0.3">
      <c r="A3378" s="1">
        <v>43599</v>
      </c>
      <c r="B3378">
        <v>11.94</v>
      </c>
      <c r="D3378">
        <f t="shared" si="416"/>
        <v>2</v>
      </c>
      <c r="E3378" s="1">
        <f t="shared" si="417"/>
        <v>43592</v>
      </c>
      <c r="F3378" s="1">
        <f t="shared" si="418"/>
        <v>43591</v>
      </c>
      <c r="G3378" s="1">
        <f t="shared" si="419"/>
        <v>43590</v>
      </c>
      <c r="H3378" s="1">
        <f t="shared" si="420"/>
        <v>43589</v>
      </c>
      <c r="I3378" s="2">
        <f>IF(SUMIFS($B$2:$B$3564,$A$2:$A$3564,"="&amp;E3378)=0,IF(SUMIFS($B$2:$B$3564,$A$2:$A$3564,"="&amp;F3378)=0,IF(SUMIFS($B$2:$B$3564,$A$2:$A$3564,"="&amp;G3378)=0,SUMIFS($B$2:$B$3564,$A$2:$A$3564,"="&amp;H3378),SUMIFS($B$2:$B$3564,$A$2:$A$3564,"="&amp;G3378)),SUMIFS($B$2:$B$3564,$A$2:$A$3564,"="&amp;F3378)),SUMIFS($B$2:$B$3564,$A$2:$A$3564,"="&amp;E3378))</f>
        <v>11.95</v>
      </c>
      <c r="K3378" s="2">
        <f>SUMIFS($J$2:$J$3564,$A$2:$A$3564,"&gt;"&amp;E3378,$A$2:$A$3564,"&lt;="&amp;A3378)</f>
        <v>0</v>
      </c>
      <c r="L3378" s="2">
        <f t="shared" si="421"/>
        <v>0</v>
      </c>
      <c r="M3378" s="2">
        <f t="shared" si="422"/>
        <v>1</v>
      </c>
      <c r="N3378">
        <f t="shared" si="423"/>
        <v>-8.3717041306365855E-2</v>
      </c>
    </row>
    <row r="3379" spans="1:14" x14ac:dyDescent="0.3">
      <c r="A3379" s="1">
        <v>43600</v>
      </c>
      <c r="B3379">
        <v>11.85</v>
      </c>
      <c r="D3379">
        <f t="shared" si="416"/>
        <v>3</v>
      </c>
      <c r="E3379" s="1">
        <f t="shared" si="417"/>
        <v>43593</v>
      </c>
      <c r="F3379" s="1">
        <f t="shared" si="418"/>
        <v>43592</v>
      </c>
      <c r="G3379" s="1">
        <f t="shared" si="419"/>
        <v>43591</v>
      </c>
      <c r="H3379" s="1">
        <f t="shared" si="420"/>
        <v>43590</v>
      </c>
      <c r="I3379" s="2">
        <f>IF(SUMIFS($B$2:$B$3564,$A$2:$A$3564,"="&amp;E3379)=0,IF(SUMIFS($B$2:$B$3564,$A$2:$A$3564,"="&amp;F3379)=0,IF(SUMIFS($B$2:$B$3564,$A$2:$A$3564,"="&amp;G3379)=0,SUMIFS($B$2:$B$3564,$A$2:$A$3564,"="&amp;H3379),SUMIFS($B$2:$B$3564,$A$2:$A$3564,"="&amp;G3379)),SUMIFS($B$2:$B$3564,$A$2:$A$3564,"="&amp;F3379)),SUMIFS($B$2:$B$3564,$A$2:$A$3564,"="&amp;E3379))</f>
        <v>11.65</v>
      </c>
      <c r="K3379" s="2">
        <f>SUMIFS($J$2:$J$3564,$A$2:$A$3564,"&gt;"&amp;E3379,$A$2:$A$3564,"&lt;="&amp;A3379)</f>
        <v>0</v>
      </c>
      <c r="L3379" s="2">
        <f t="shared" si="421"/>
        <v>0</v>
      </c>
      <c r="M3379" s="2">
        <f t="shared" si="422"/>
        <v>1</v>
      </c>
      <c r="N3379">
        <f t="shared" si="423"/>
        <v>1.7021687569430524</v>
      </c>
    </row>
    <row r="3380" spans="1:14" x14ac:dyDescent="0.3">
      <c r="A3380" s="1">
        <v>43601</v>
      </c>
      <c r="B3380">
        <v>11.78</v>
      </c>
      <c r="D3380">
        <f t="shared" si="416"/>
        <v>4</v>
      </c>
      <c r="E3380" s="1">
        <f t="shared" si="417"/>
        <v>43594</v>
      </c>
      <c r="F3380" s="1">
        <f t="shared" si="418"/>
        <v>43593</v>
      </c>
      <c r="G3380" s="1">
        <f t="shared" si="419"/>
        <v>43592</v>
      </c>
      <c r="H3380" s="1">
        <f t="shared" si="420"/>
        <v>43591</v>
      </c>
      <c r="I3380" s="2">
        <f>IF(SUMIFS($B$2:$B$3564,$A$2:$A$3564,"="&amp;E3380)=0,IF(SUMIFS($B$2:$B$3564,$A$2:$A$3564,"="&amp;F3380)=0,IF(SUMIFS($B$2:$B$3564,$A$2:$A$3564,"="&amp;G3380)=0,SUMIFS($B$2:$B$3564,$A$2:$A$3564,"="&amp;H3380),SUMIFS($B$2:$B$3564,$A$2:$A$3564,"="&amp;G3380)),SUMIFS($B$2:$B$3564,$A$2:$A$3564,"="&amp;F3380)),SUMIFS($B$2:$B$3564,$A$2:$A$3564,"="&amp;E3380))</f>
        <v>11.78</v>
      </c>
      <c r="K3380" s="2">
        <f>SUMIFS($J$2:$J$3564,$A$2:$A$3564,"&gt;"&amp;E3380,$A$2:$A$3564,"&lt;="&amp;A3380)</f>
        <v>0</v>
      </c>
      <c r="L3380" s="2">
        <f t="shared" si="421"/>
        <v>0</v>
      </c>
      <c r="M3380" s="2">
        <f t="shared" si="422"/>
        <v>1</v>
      </c>
      <c r="N3380">
        <f t="shared" si="423"/>
        <v>0</v>
      </c>
    </row>
    <row r="3381" spans="1:14" x14ac:dyDescent="0.3">
      <c r="A3381" s="1">
        <v>43602</v>
      </c>
      <c r="B3381">
        <v>11.55</v>
      </c>
      <c r="D3381">
        <f t="shared" si="416"/>
        <v>5</v>
      </c>
      <c r="E3381" s="1">
        <f t="shared" si="417"/>
        <v>43595</v>
      </c>
      <c r="F3381" s="1">
        <f t="shared" si="418"/>
        <v>43594</v>
      </c>
      <c r="G3381" s="1">
        <f t="shared" si="419"/>
        <v>43593</v>
      </c>
      <c r="H3381" s="1">
        <f t="shared" si="420"/>
        <v>43592</v>
      </c>
      <c r="I3381" s="2">
        <f>IF(SUMIFS($B$2:$B$3564,$A$2:$A$3564,"="&amp;E3381)=0,IF(SUMIFS($B$2:$B$3564,$A$2:$A$3564,"="&amp;F3381)=0,IF(SUMIFS($B$2:$B$3564,$A$2:$A$3564,"="&amp;G3381)=0,SUMIFS($B$2:$B$3564,$A$2:$A$3564,"="&amp;H3381),SUMIFS($B$2:$B$3564,$A$2:$A$3564,"="&amp;G3381)),SUMIFS($B$2:$B$3564,$A$2:$A$3564,"="&amp;F3381)),SUMIFS($B$2:$B$3564,$A$2:$A$3564,"="&amp;E3381))</f>
        <v>11.72</v>
      </c>
      <c r="K3381" s="2">
        <f>SUMIFS($J$2:$J$3564,$A$2:$A$3564,"&gt;"&amp;E3381,$A$2:$A$3564,"&lt;="&amp;A3381)</f>
        <v>0</v>
      </c>
      <c r="L3381" s="2">
        <f t="shared" si="421"/>
        <v>0</v>
      </c>
      <c r="M3381" s="2">
        <f t="shared" si="422"/>
        <v>1</v>
      </c>
      <c r="N3381">
        <f t="shared" si="423"/>
        <v>-1.4611347181063947</v>
      </c>
    </row>
    <row r="3382" spans="1:14" x14ac:dyDescent="0.3">
      <c r="A3382" s="1">
        <v>43605</v>
      </c>
      <c r="B3382">
        <v>11.62</v>
      </c>
      <c r="D3382">
        <f t="shared" si="416"/>
        <v>1</v>
      </c>
      <c r="E3382" s="1">
        <f t="shared" si="417"/>
        <v>43598</v>
      </c>
      <c r="F3382" s="1">
        <f t="shared" si="418"/>
        <v>43597</v>
      </c>
      <c r="G3382" s="1">
        <f t="shared" si="419"/>
        <v>43596</v>
      </c>
      <c r="H3382" s="1">
        <f t="shared" si="420"/>
        <v>43595</v>
      </c>
      <c r="I3382" s="2">
        <f>IF(SUMIFS($B$2:$B$3564,$A$2:$A$3564,"="&amp;E3382)=0,IF(SUMIFS($B$2:$B$3564,$A$2:$A$3564,"="&amp;F3382)=0,IF(SUMIFS($B$2:$B$3564,$A$2:$A$3564,"="&amp;G3382)=0,SUMIFS($B$2:$B$3564,$A$2:$A$3564,"="&amp;H3382),SUMIFS($B$2:$B$3564,$A$2:$A$3564,"="&amp;G3382)),SUMIFS($B$2:$B$3564,$A$2:$A$3564,"="&amp;F3382)),SUMIFS($B$2:$B$3564,$A$2:$A$3564,"="&amp;E3382))</f>
        <v>11.84</v>
      </c>
      <c r="K3382" s="2">
        <f>SUMIFS($J$2:$J$3564,$A$2:$A$3564,"&gt;"&amp;E3382,$A$2:$A$3564,"&lt;="&amp;A3382)</f>
        <v>0</v>
      </c>
      <c r="L3382" s="2">
        <f t="shared" si="421"/>
        <v>0</v>
      </c>
      <c r="M3382" s="2">
        <f t="shared" si="422"/>
        <v>1</v>
      </c>
      <c r="N3382">
        <f t="shared" si="423"/>
        <v>-1.8755878032094515</v>
      </c>
    </row>
    <row r="3383" spans="1:14" x14ac:dyDescent="0.3">
      <c r="A3383" s="1">
        <v>43606</v>
      </c>
      <c r="B3383">
        <v>11.81</v>
      </c>
      <c r="D3383">
        <f t="shared" si="416"/>
        <v>2</v>
      </c>
      <c r="E3383" s="1">
        <f t="shared" si="417"/>
        <v>43599</v>
      </c>
      <c r="F3383" s="1">
        <f t="shared" si="418"/>
        <v>43598</v>
      </c>
      <c r="G3383" s="1">
        <f t="shared" si="419"/>
        <v>43597</v>
      </c>
      <c r="H3383" s="1">
        <f t="shared" si="420"/>
        <v>43596</v>
      </c>
      <c r="I3383" s="2">
        <f>IF(SUMIFS($B$2:$B$3564,$A$2:$A$3564,"="&amp;E3383)=0,IF(SUMIFS($B$2:$B$3564,$A$2:$A$3564,"="&amp;F3383)=0,IF(SUMIFS($B$2:$B$3564,$A$2:$A$3564,"="&amp;G3383)=0,SUMIFS($B$2:$B$3564,$A$2:$A$3564,"="&amp;H3383),SUMIFS($B$2:$B$3564,$A$2:$A$3564,"="&amp;G3383)),SUMIFS($B$2:$B$3564,$A$2:$A$3564,"="&amp;F3383)),SUMIFS($B$2:$B$3564,$A$2:$A$3564,"="&amp;E3383))</f>
        <v>11.94</v>
      </c>
      <c r="K3383" s="2">
        <f>SUMIFS($J$2:$J$3564,$A$2:$A$3564,"&gt;"&amp;E3383,$A$2:$A$3564,"&lt;="&amp;A3383)</f>
        <v>0</v>
      </c>
      <c r="L3383" s="2">
        <f t="shared" si="421"/>
        <v>0</v>
      </c>
      <c r="M3383" s="2">
        <f t="shared" si="422"/>
        <v>1</v>
      </c>
      <c r="N3383">
        <f t="shared" si="423"/>
        <v>-1.0947477755185044</v>
      </c>
    </row>
    <row r="3384" spans="1:14" x14ac:dyDescent="0.3">
      <c r="A3384" s="1">
        <v>43607</v>
      </c>
      <c r="B3384">
        <v>11.62</v>
      </c>
      <c r="D3384">
        <f t="shared" si="416"/>
        <v>3</v>
      </c>
      <c r="E3384" s="1">
        <f t="shared" si="417"/>
        <v>43600</v>
      </c>
      <c r="F3384" s="1">
        <f t="shared" si="418"/>
        <v>43599</v>
      </c>
      <c r="G3384" s="1">
        <f t="shared" si="419"/>
        <v>43598</v>
      </c>
      <c r="H3384" s="1">
        <f t="shared" si="420"/>
        <v>43597</v>
      </c>
      <c r="I3384" s="2">
        <f>IF(SUMIFS($B$2:$B$3564,$A$2:$A$3564,"="&amp;E3384)=0,IF(SUMIFS($B$2:$B$3564,$A$2:$A$3564,"="&amp;F3384)=0,IF(SUMIFS($B$2:$B$3564,$A$2:$A$3564,"="&amp;G3384)=0,SUMIFS($B$2:$B$3564,$A$2:$A$3564,"="&amp;H3384),SUMIFS($B$2:$B$3564,$A$2:$A$3564,"="&amp;G3384)),SUMIFS($B$2:$B$3564,$A$2:$A$3564,"="&amp;F3384)),SUMIFS($B$2:$B$3564,$A$2:$A$3564,"="&amp;E3384))</f>
        <v>11.85</v>
      </c>
      <c r="K3384" s="2">
        <f>SUMIFS($J$2:$J$3564,$A$2:$A$3564,"&gt;"&amp;E3384,$A$2:$A$3564,"&lt;="&amp;A3384)</f>
        <v>0</v>
      </c>
      <c r="L3384" s="2">
        <f t="shared" si="421"/>
        <v>0</v>
      </c>
      <c r="M3384" s="2">
        <f t="shared" si="422"/>
        <v>1</v>
      </c>
      <c r="N3384">
        <f t="shared" si="423"/>
        <v>-1.9600116157375052</v>
      </c>
    </row>
    <row r="3385" spans="1:14" x14ac:dyDescent="0.3">
      <c r="A3385" s="1">
        <v>43608</v>
      </c>
      <c r="B3385">
        <v>11.57</v>
      </c>
      <c r="D3385">
        <f t="shared" si="416"/>
        <v>4</v>
      </c>
      <c r="E3385" s="1">
        <f t="shared" si="417"/>
        <v>43601</v>
      </c>
      <c r="F3385" s="1">
        <f t="shared" si="418"/>
        <v>43600</v>
      </c>
      <c r="G3385" s="1">
        <f t="shared" si="419"/>
        <v>43599</v>
      </c>
      <c r="H3385" s="1">
        <f t="shared" si="420"/>
        <v>43598</v>
      </c>
      <c r="I3385" s="2">
        <f>IF(SUMIFS($B$2:$B$3564,$A$2:$A$3564,"="&amp;E3385)=0,IF(SUMIFS($B$2:$B$3564,$A$2:$A$3564,"="&amp;F3385)=0,IF(SUMIFS($B$2:$B$3564,$A$2:$A$3564,"="&amp;G3385)=0,SUMIFS($B$2:$B$3564,$A$2:$A$3564,"="&amp;H3385),SUMIFS($B$2:$B$3564,$A$2:$A$3564,"="&amp;G3385)),SUMIFS($B$2:$B$3564,$A$2:$A$3564,"="&amp;F3385)),SUMIFS($B$2:$B$3564,$A$2:$A$3564,"="&amp;E3385))</f>
        <v>11.78</v>
      </c>
      <c r="K3385" s="2">
        <f>SUMIFS($J$2:$J$3564,$A$2:$A$3564,"&gt;"&amp;E3385,$A$2:$A$3564,"&lt;="&amp;A3385)</f>
        <v>0</v>
      </c>
      <c r="L3385" s="2">
        <f t="shared" si="421"/>
        <v>0</v>
      </c>
      <c r="M3385" s="2">
        <f t="shared" si="422"/>
        <v>1</v>
      </c>
      <c r="N3385">
        <f t="shared" si="423"/>
        <v>-1.7987637017855329</v>
      </c>
    </row>
    <row r="3386" spans="1:14" x14ac:dyDescent="0.3">
      <c r="A3386" s="1">
        <v>43609</v>
      </c>
      <c r="B3386">
        <v>11.66</v>
      </c>
      <c r="D3386">
        <f t="shared" si="416"/>
        <v>5</v>
      </c>
      <c r="E3386" s="1">
        <f t="shared" si="417"/>
        <v>43602</v>
      </c>
      <c r="F3386" s="1">
        <f t="shared" si="418"/>
        <v>43601</v>
      </c>
      <c r="G3386" s="1">
        <f t="shared" si="419"/>
        <v>43600</v>
      </c>
      <c r="H3386" s="1">
        <f t="shared" si="420"/>
        <v>43599</v>
      </c>
      <c r="I3386" s="2">
        <f>IF(SUMIFS($B$2:$B$3564,$A$2:$A$3564,"="&amp;E3386)=0,IF(SUMIFS($B$2:$B$3564,$A$2:$A$3564,"="&amp;F3386)=0,IF(SUMIFS($B$2:$B$3564,$A$2:$A$3564,"="&amp;G3386)=0,SUMIFS($B$2:$B$3564,$A$2:$A$3564,"="&amp;H3386),SUMIFS($B$2:$B$3564,$A$2:$A$3564,"="&amp;G3386)),SUMIFS($B$2:$B$3564,$A$2:$A$3564,"="&amp;F3386)),SUMIFS($B$2:$B$3564,$A$2:$A$3564,"="&amp;E3386))</f>
        <v>11.55</v>
      </c>
      <c r="K3386" s="2">
        <f>SUMIFS($J$2:$J$3564,$A$2:$A$3564,"&gt;"&amp;E3386,$A$2:$A$3564,"&lt;="&amp;A3386)</f>
        <v>0</v>
      </c>
      <c r="L3386" s="2">
        <f t="shared" si="421"/>
        <v>0</v>
      </c>
      <c r="M3386" s="2">
        <f t="shared" si="422"/>
        <v>1</v>
      </c>
      <c r="N3386">
        <f t="shared" si="423"/>
        <v>0.94787439545437391</v>
      </c>
    </row>
    <row r="3387" spans="1:14" x14ac:dyDescent="0.3">
      <c r="A3387" s="1">
        <v>43613</v>
      </c>
      <c r="B3387">
        <v>11.75</v>
      </c>
      <c r="D3387">
        <f t="shared" si="416"/>
        <v>2</v>
      </c>
      <c r="E3387" s="1">
        <f t="shared" si="417"/>
        <v>43606</v>
      </c>
      <c r="F3387" s="1">
        <f t="shared" si="418"/>
        <v>43605</v>
      </c>
      <c r="G3387" s="1">
        <f t="shared" si="419"/>
        <v>43604</v>
      </c>
      <c r="H3387" s="1">
        <f t="shared" si="420"/>
        <v>43603</v>
      </c>
      <c r="I3387" s="2">
        <f>IF(SUMIFS($B$2:$B$3564,$A$2:$A$3564,"="&amp;E3387)=0,IF(SUMIFS($B$2:$B$3564,$A$2:$A$3564,"="&amp;F3387)=0,IF(SUMIFS($B$2:$B$3564,$A$2:$A$3564,"="&amp;G3387)=0,SUMIFS($B$2:$B$3564,$A$2:$A$3564,"="&amp;H3387),SUMIFS($B$2:$B$3564,$A$2:$A$3564,"="&amp;G3387)),SUMIFS($B$2:$B$3564,$A$2:$A$3564,"="&amp;F3387)),SUMIFS($B$2:$B$3564,$A$2:$A$3564,"="&amp;E3387))</f>
        <v>11.81</v>
      </c>
      <c r="K3387" s="2">
        <f>SUMIFS($J$2:$J$3564,$A$2:$A$3564,"&gt;"&amp;E3387,$A$2:$A$3564,"&lt;="&amp;A3387)</f>
        <v>0</v>
      </c>
      <c r="L3387" s="2">
        <f t="shared" si="421"/>
        <v>0</v>
      </c>
      <c r="M3387" s="2">
        <f t="shared" si="422"/>
        <v>1</v>
      </c>
      <c r="N3387">
        <f t="shared" si="423"/>
        <v>-0.50933896191030126</v>
      </c>
    </row>
    <row r="3388" spans="1:14" x14ac:dyDescent="0.3">
      <c r="A3388" s="1">
        <v>43614</v>
      </c>
      <c r="B3388">
        <v>11.87</v>
      </c>
      <c r="D3388">
        <f t="shared" si="416"/>
        <v>3</v>
      </c>
      <c r="E3388" s="1">
        <f t="shared" si="417"/>
        <v>43607</v>
      </c>
      <c r="F3388" s="1">
        <f t="shared" si="418"/>
        <v>43606</v>
      </c>
      <c r="G3388" s="1">
        <f t="shared" si="419"/>
        <v>43605</v>
      </c>
      <c r="H3388" s="1">
        <f t="shared" si="420"/>
        <v>43604</v>
      </c>
      <c r="I3388" s="2">
        <f>IF(SUMIFS($B$2:$B$3564,$A$2:$A$3564,"="&amp;E3388)=0,IF(SUMIFS($B$2:$B$3564,$A$2:$A$3564,"="&amp;F3388)=0,IF(SUMIFS($B$2:$B$3564,$A$2:$A$3564,"="&amp;G3388)=0,SUMIFS($B$2:$B$3564,$A$2:$A$3564,"="&amp;H3388),SUMIFS($B$2:$B$3564,$A$2:$A$3564,"="&amp;G3388)),SUMIFS($B$2:$B$3564,$A$2:$A$3564,"="&amp;F3388)),SUMIFS($B$2:$B$3564,$A$2:$A$3564,"="&amp;E3388))</f>
        <v>11.62</v>
      </c>
      <c r="K3388" s="2">
        <f>SUMIFS($J$2:$J$3564,$A$2:$A$3564,"&gt;"&amp;E3388,$A$2:$A$3564,"&lt;="&amp;A3388)</f>
        <v>0</v>
      </c>
      <c r="L3388" s="2">
        <f t="shared" si="421"/>
        <v>0</v>
      </c>
      <c r="M3388" s="2">
        <f t="shared" si="422"/>
        <v>1</v>
      </c>
      <c r="N3388">
        <f t="shared" si="423"/>
        <v>2.128645719781145</v>
      </c>
    </row>
    <row r="3389" spans="1:14" x14ac:dyDescent="0.3">
      <c r="A3389" s="1">
        <v>43615</v>
      </c>
      <c r="B3389">
        <v>11.76</v>
      </c>
      <c r="D3389">
        <f t="shared" si="416"/>
        <v>4</v>
      </c>
      <c r="E3389" s="1">
        <f t="shared" si="417"/>
        <v>43608</v>
      </c>
      <c r="F3389" s="1">
        <f t="shared" si="418"/>
        <v>43607</v>
      </c>
      <c r="G3389" s="1">
        <f t="shared" si="419"/>
        <v>43606</v>
      </c>
      <c r="H3389" s="1">
        <f t="shared" si="420"/>
        <v>43605</v>
      </c>
      <c r="I3389" s="2">
        <f>IF(SUMIFS($B$2:$B$3564,$A$2:$A$3564,"="&amp;E3389)=0,IF(SUMIFS($B$2:$B$3564,$A$2:$A$3564,"="&amp;F3389)=0,IF(SUMIFS($B$2:$B$3564,$A$2:$A$3564,"="&amp;G3389)=0,SUMIFS($B$2:$B$3564,$A$2:$A$3564,"="&amp;H3389),SUMIFS($B$2:$B$3564,$A$2:$A$3564,"="&amp;G3389)),SUMIFS($B$2:$B$3564,$A$2:$A$3564,"="&amp;F3389)),SUMIFS($B$2:$B$3564,$A$2:$A$3564,"="&amp;E3389))</f>
        <v>11.57</v>
      </c>
      <c r="K3389" s="2">
        <f>SUMIFS($J$2:$J$3564,$A$2:$A$3564,"&gt;"&amp;E3389,$A$2:$A$3564,"&lt;="&amp;A3389)</f>
        <v>0</v>
      </c>
      <c r="L3389" s="2">
        <f t="shared" si="421"/>
        <v>0</v>
      </c>
      <c r="M3389" s="2">
        <f t="shared" si="422"/>
        <v>1</v>
      </c>
      <c r="N3389">
        <f t="shared" si="423"/>
        <v>1.6288401264895527</v>
      </c>
    </row>
    <row r="3390" spans="1:14" x14ac:dyDescent="0.3">
      <c r="A3390" s="1">
        <v>43616</v>
      </c>
      <c r="B3390">
        <v>12.1</v>
      </c>
      <c r="D3390">
        <f t="shared" si="416"/>
        <v>5</v>
      </c>
      <c r="E3390" s="1">
        <f t="shared" si="417"/>
        <v>43609</v>
      </c>
      <c r="F3390" s="1">
        <f t="shared" si="418"/>
        <v>43608</v>
      </c>
      <c r="G3390" s="1">
        <f t="shared" si="419"/>
        <v>43607</v>
      </c>
      <c r="H3390" s="1">
        <f t="shared" si="420"/>
        <v>43606</v>
      </c>
      <c r="I3390" s="2">
        <f>IF(SUMIFS($B$2:$B$3564,$A$2:$A$3564,"="&amp;E3390)=0,IF(SUMIFS($B$2:$B$3564,$A$2:$A$3564,"="&amp;F3390)=0,IF(SUMIFS($B$2:$B$3564,$A$2:$A$3564,"="&amp;G3390)=0,SUMIFS($B$2:$B$3564,$A$2:$A$3564,"="&amp;H3390),SUMIFS($B$2:$B$3564,$A$2:$A$3564,"="&amp;G3390)),SUMIFS($B$2:$B$3564,$A$2:$A$3564,"="&amp;F3390)),SUMIFS($B$2:$B$3564,$A$2:$A$3564,"="&amp;E3390))</f>
        <v>11.66</v>
      </c>
      <c r="K3390" s="2">
        <f>SUMIFS($J$2:$J$3564,$A$2:$A$3564,"&gt;"&amp;E3390,$A$2:$A$3564,"&lt;="&amp;A3390)</f>
        <v>0</v>
      </c>
      <c r="L3390" s="2">
        <f t="shared" si="421"/>
        <v>0</v>
      </c>
      <c r="M3390" s="2">
        <f t="shared" si="422"/>
        <v>1</v>
      </c>
      <c r="N3390">
        <f t="shared" si="423"/>
        <v>3.7041271680349075</v>
      </c>
    </row>
    <row r="3391" spans="1:14" x14ac:dyDescent="0.3">
      <c r="A3391" s="1">
        <v>43619</v>
      </c>
      <c r="B3391">
        <v>12.19</v>
      </c>
      <c r="D3391">
        <f t="shared" si="416"/>
        <v>1</v>
      </c>
      <c r="E3391" s="1">
        <f t="shared" si="417"/>
        <v>43612</v>
      </c>
      <c r="F3391" s="1">
        <f t="shared" si="418"/>
        <v>43611</v>
      </c>
      <c r="G3391" s="1">
        <f t="shared" si="419"/>
        <v>43610</v>
      </c>
      <c r="H3391" s="1">
        <f t="shared" si="420"/>
        <v>43609</v>
      </c>
      <c r="I3391" s="2">
        <f>IF(SUMIFS($B$2:$B$3564,$A$2:$A$3564,"="&amp;E3391)=0,IF(SUMIFS($B$2:$B$3564,$A$2:$A$3564,"="&amp;F3391)=0,IF(SUMIFS($B$2:$B$3564,$A$2:$A$3564,"="&amp;G3391)=0,SUMIFS($B$2:$B$3564,$A$2:$A$3564,"="&amp;H3391),SUMIFS($B$2:$B$3564,$A$2:$A$3564,"="&amp;G3391)),SUMIFS($B$2:$B$3564,$A$2:$A$3564,"="&amp;F3391)),SUMIFS($B$2:$B$3564,$A$2:$A$3564,"="&amp;E3391))</f>
        <v>11.66</v>
      </c>
      <c r="K3391" s="2">
        <f>SUMIFS($J$2:$J$3564,$A$2:$A$3564,"&gt;"&amp;E3391,$A$2:$A$3564,"&lt;="&amp;A3391)</f>
        <v>0</v>
      </c>
      <c r="L3391" s="2">
        <f t="shared" si="421"/>
        <v>0</v>
      </c>
      <c r="M3391" s="2">
        <f t="shared" si="422"/>
        <v>1</v>
      </c>
      <c r="N3391">
        <f t="shared" si="423"/>
        <v>4.4451762570833795</v>
      </c>
    </row>
    <row r="3392" spans="1:14" x14ac:dyDescent="0.3">
      <c r="A3392" s="1">
        <v>43620</v>
      </c>
      <c r="B3392">
        <v>12.42</v>
      </c>
      <c r="D3392">
        <f t="shared" si="416"/>
        <v>2</v>
      </c>
      <c r="E3392" s="1">
        <f t="shared" si="417"/>
        <v>43613</v>
      </c>
      <c r="F3392" s="1">
        <f t="shared" si="418"/>
        <v>43612</v>
      </c>
      <c r="G3392" s="1">
        <f t="shared" si="419"/>
        <v>43611</v>
      </c>
      <c r="H3392" s="1">
        <f t="shared" si="420"/>
        <v>43610</v>
      </c>
      <c r="I3392" s="2">
        <f>IF(SUMIFS($B$2:$B$3564,$A$2:$A$3564,"="&amp;E3392)=0,IF(SUMIFS($B$2:$B$3564,$A$2:$A$3564,"="&amp;F3392)=0,IF(SUMIFS($B$2:$B$3564,$A$2:$A$3564,"="&amp;G3392)=0,SUMIFS($B$2:$B$3564,$A$2:$A$3564,"="&amp;H3392),SUMIFS($B$2:$B$3564,$A$2:$A$3564,"="&amp;G3392)),SUMIFS($B$2:$B$3564,$A$2:$A$3564,"="&amp;F3392)),SUMIFS($B$2:$B$3564,$A$2:$A$3564,"="&amp;E3392))</f>
        <v>11.75</v>
      </c>
      <c r="K3392" s="2">
        <f>SUMIFS($J$2:$J$3564,$A$2:$A$3564,"&gt;"&amp;E3392,$A$2:$A$3564,"&lt;="&amp;A3392)</f>
        <v>0</v>
      </c>
      <c r="L3392" s="2">
        <f t="shared" si="421"/>
        <v>0</v>
      </c>
      <c r="M3392" s="2">
        <f t="shared" si="422"/>
        <v>1</v>
      </c>
      <c r="N3392">
        <f t="shared" si="423"/>
        <v>5.5454835915164793</v>
      </c>
    </row>
    <row r="3393" spans="1:14" x14ac:dyDescent="0.3">
      <c r="A3393" s="1">
        <v>43621</v>
      </c>
      <c r="B3393">
        <v>12.21</v>
      </c>
      <c r="D3393">
        <f t="shared" si="416"/>
        <v>3</v>
      </c>
      <c r="E3393" s="1">
        <f t="shared" si="417"/>
        <v>43614</v>
      </c>
      <c r="F3393" s="1">
        <f t="shared" si="418"/>
        <v>43613</v>
      </c>
      <c r="G3393" s="1">
        <f t="shared" si="419"/>
        <v>43612</v>
      </c>
      <c r="H3393" s="1">
        <f t="shared" si="420"/>
        <v>43611</v>
      </c>
      <c r="I3393" s="2">
        <f>IF(SUMIFS($B$2:$B$3564,$A$2:$A$3564,"="&amp;E3393)=0,IF(SUMIFS($B$2:$B$3564,$A$2:$A$3564,"="&amp;F3393)=0,IF(SUMIFS($B$2:$B$3564,$A$2:$A$3564,"="&amp;G3393)=0,SUMIFS($B$2:$B$3564,$A$2:$A$3564,"="&amp;H3393),SUMIFS($B$2:$B$3564,$A$2:$A$3564,"="&amp;G3393)),SUMIFS($B$2:$B$3564,$A$2:$A$3564,"="&amp;F3393)),SUMIFS($B$2:$B$3564,$A$2:$A$3564,"="&amp;E3393))</f>
        <v>11.87</v>
      </c>
      <c r="K3393" s="2">
        <f>SUMIFS($J$2:$J$3564,$A$2:$A$3564,"&gt;"&amp;E3393,$A$2:$A$3564,"&lt;="&amp;A3393)</f>
        <v>0</v>
      </c>
      <c r="L3393" s="2">
        <f t="shared" si="421"/>
        <v>0</v>
      </c>
      <c r="M3393" s="2">
        <f t="shared" si="422"/>
        <v>1</v>
      </c>
      <c r="N3393">
        <f t="shared" si="423"/>
        <v>2.8241079501036865</v>
      </c>
    </row>
    <row r="3394" spans="1:14" x14ac:dyDescent="0.3">
      <c r="A3394" s="1">
        <v>43622</v>
      </c>
      <c r="B3394">
        <v>12.51</v>
      </c>
      <c r="D3394">
        <f t="shared" si="416"/>
        <v>4</v>
      </c>
      <c r="E3394" s="1">
        <f t="shared" si="417"/>
        <v>43615</v>
      </c>
      <c r="F3394" s="1">
        <f t="shared" si="418"/>
        <v>43614</v>
      </c>
      <c r="G3394" s="1">
        <f t="shared" si="419"/>
        <v>43613</v>
      </c>
      <c r="H3394" s="1">
        <f t="shared" si="420"/>
        <v>43612</v>
      </c>
      <c r="I3394" s="2">
        <f>IF(SUMIFS($B$2:$B$3564,$A$2:$A$3564,"="&amp;E3394)=0,IF(SUMIFS($B$2:$B$3564,$A$2:$A$3564,"="&amp;F3394)=0,IF(SUMIFS($B$2:$B$3564,$A$2:$A$3564,"="&amp;G3394)=0,SUMIFS($B$2:$B$3564,$A$2:$A$3564,"="&amp;H3394),SUMIFS($B$2:$B$3564,$A$2:$A$3564,"="&amp;G3394)),SUMIFS($B$2:$B$3564,$A$2:$A$3564,"="&amp;F3394)),SUMIFS($B$2:$B$3564,$A$2:$A$3564,"="&amp;E3394))</f>
        <v>11.76</v>
      </c>
      <c r="K3394" s="2">
        <f>SUMIFS($J$2:$J$3564,$A$2:$A$3564,"&gt;"&amp;E3394,$A$2:$A$3564,"&lt;="&amp;A3394)</f>
        <v>0</v>
      </c>
      <c r="L3394" s="2">
        <f t="shared" si="421"/>
        <v>0</v>
      </c>
      <c r="M3394" s="2">
        <f t="shared" si="422"/>
        <v>1</v>
      </c>
      <c r="N3394">
        <f t="shared" si="423"/>
        <v>6.182438200833885</v>
      </c>
    </row>
    <row r="3395" spans="1:14" x14ac:dyDescent="0.3">
      <c r="A3395" s="1">
        <v>43623</v>
      </c>
      <c r="B3395">
        <v>12.5</v>
      </c>
      <c r="C3395">
        <v>12.78</v>
      </c>
      <c r="D3395">
        <f t="shared" ref="D3395:D3458" si="424">WEEKDAY(A3395,2)</f>
        <v>5</v>
      </c>
      <c r="E3395" s="1">
        <f t="shared" si="417"/>
        <v>43616</v>
      </c>
      <c r="F3395" s="1">
        <f t="shared" si="418"/>
        <v>43615</v>
      </c>
      <c r="G3395" s="1">
        <f t="shared" si="419"/>
        <v>43614</v>
      </c>
      <c r="H3395" s="1">
        <f t="shared" si="420"/>
        <v>43613</v>
      </c>
      <c r="I3395" s="2">
        <f>IF(SUMIFS($B$2:$B$3564,$A$2:$A$3564,"="&amp;E3395)=0,IF(SUMIFS($B$2:$B$3564,$A$2:$A$3564,"="&amp;F3395)=0,IF(SUMIFS($B$2:$B$3564,$A$2:$A$3564,"="&amp;G3395)=0,SUMIFS($B$2:$B$3564,$A$2:$A$3564,"="&amp;H3395),SUMIFS($B$2:$B$3564,$A$2:$A$3564,"="&amp;G3395)),SUMIFS($B$2:$B$3564,$A$2:$A$3564,"="&amp;F3395)),SUMIFS($B$2:$B$3564,$A$2:$A$3564,"="&amp;E3395))</f>
        <v>12.1</v>
      </c>
      <c r="K3395" s="2">
        <f>SUMIFS($J$2:$J$3564,$A$2:$A$3564,"&gt;"&amp;E3395,$A$2:$A$3564,"&lt;="&amp;A3395)</f>
        <v>0</v>
      </c>
      <c r="L3395" s="2">
        <f t="shared" si="421"/>
        <v>0</v>
      </c>
      <c r="M3395" s="2">
        <f t="shared" si="422"/>
        <v>1</v>
      </c>
      <c r="N3395">
        <f t="shared" si="423"/>
        <v>3.2523191705560146</v>
      </c>
    </row>
    <row r="3396" spans="1:14" x14ac:dyDescent="0.3">
      <c r="A3396" s="1">
        <v>43626</v>
      </c>
      <c r="B3396">
        <v>12.7</v>
      </c>
      <c r="D3396">
        <f t="shared" si="424"/>
        <v>1</v>
      </c>
      <c r="E3396" s="1">
        <f t="shared" si="417"/>
        <v>43619</v>
      </c>
      <c r="F3396" s="1">
        <f t="shared" si="418"/>
        <v>43618</v>
      </c>
      <c r="G3396" s="1">
        <f t="shared" si="419"/>
        <v>43617</v>
      </c>
      <c r="H3396" s="1">
        <f t="shared" si="420"/>
        <v>43616</v>
      </c>
      <c r="I3396" s="2">
        <f>IF(SUMIFS($B$2:$B$3564,$A$2:$A$3564,"="&amp;E3396)=0,IF(SUMIFS($B$2:$B$3564,$A$2:$A$3564,"="&amp;F3396)=0,IF(SUMIFS($B$2:$B$3564,$A$2:$A$3564,"="&amp;G3396)=0,SUMIFS($B$2:$B$3564,$A$2:$A$3564,"="&amp;H3396),SUMIFS($B$2:$B$3564,$A$2:$A$3564,"="&amp;G3396)),SUMIFS($B$2:$B$3564,$A$2:$A$3564,"="&amp;F3396)),SUMIFS($B$2:$B$3564,$A$2:$A$3564,"="&amp;E3396))</f>
        <v>12.19</v>
      </c>
      <c r="J3396">
        <v>12.78</v>
      </c>
      <c r="K3396" s="2">
        <f>SUMIFS($J$2:$J$3564,$A$2:$A$3564,"&gt;"&amp;E3396,$A$2:$A$3564,"&lt;="&amp;A3396)</f>
        <v>12.78</v>
      </c>
      <c r="L3396" s="2">
        <f t="shared" si="421"/>
        <v>12.5</v>
      </c>
      <c r="M3396" s="2">
        <f t="shared" si="422"/>
        <v>0.97809076682316121</v>
      </c>
      <c r="N3396">
        <f t="shared" si="423"/>
        <v>1.8833245330232242</v>
      </c>
    </row>
    <row r="3397" spans="1:14" x14ac:dyDescent="0.3">
      <c r="A3397" s="1">
        <v>43627</v>
      </c>
      <c r="B3397">
        <v>12.83</v>
      </c>
      <c r="D3397">
        <f t="shared" si="424"/>
        <v>2</v>
      </c>
      <c r="E3397" s="1">
        <f t="shared" si="417"/>
        <v>43620</v>
      </c>
      <c r="F3397" s="1">
        <f t="shared" si="418"/>
        <v>43619</v>
      </c>
      <c r="G3397" s="1">
        <f t="shared" si="419"/>
        <v>43618</v>
      </c>
      <c r="H3397" s="1">
        <f t="shared" si="420"/>
        <v>43617</v>
      </c>
      <c r="I3397" s="2">
        <f>IF(SUMIFS($B$2:$B$3564,$A$2:$A$3564,"="&amp;E3397)=0,IF(SUMIFS($B$2:$B$3564,$A$2:$A$3564,"="&amp;F3397)=0,IF(SUMIFS($B$2:$B$3564,$A$2:$A$3564,"="&amp;G3397)=0,SUMIFS($B$2:$B$3564,$A$2:$A$3564,"="&amp;H3397),SUMIFS($B$2:$B$3564,$A$2:$A$3564,"="&amp;G3397)),SUMIFS($B$2:$B$3564,$A$2:$A$3564,"="&amp;F3397)),SUMIFS($B$2:$B$3564,$A$2:$A$3564,"="&amp;E3397))</f>
        <v>12.42</v>
      </c>
      <c r="K3397" s="2">
        <f>SUMIFS($J$2:$J$3564,$A$2:$A$3564,"&gt;"&amp;E3397,$A$2:$A$3564,"&lt;="&amp;A3397)</f>
        <v>12.78</v>
      </c>
      <c r="L3397" s="2">
        <f t="shared" si="421"/>
        <v>12.5</v>
      </c>
      <c r="M3397" s="2">
        <f t="shared" si="422"/>
        <v>0.97809076682316121</v>
      </c>
      <c r="N3397">
        <f t="shared" si="423"/>
        <v>1.0325297481079136</v>
      </c>
    </row>
    <row r="3398" spans="1:14" x14ac:dyDescent="0.3">
      <c r="A3398" s="1">
        <v>43628</v>
      </c>
      <c r="B3398">
        <v>12.86</v>
      </c>
      <c r="D3398">
        <f t="shared" si="424"/>
        <v>3</v>
      </c>
      <c r="E3398" s="1">
        <f t="shared" si="417"/>
        <v>43621</v>
      </c>
      <c r="F3398" s="1">
        <f t="shared" si="418"/>
        <v>43620</v>
      </c>
      <c r="G3398" s="1">
        <f t="shared" si="419"/>
        <v>43619</v>
      </c>
      <c r="H3398" s="1">
        <f t="shared" si="420"/>
        <v>43618</v>
      </c>
      <c r="I3398" s="2">
        <f>IF(SUMIFS($B$2:$B$3564,$A$2:$A$3564,"="&amp;E3398)=0,IF(SUMIFS($B$2:$B$3564,$A$2:$A$3564,"="&amp;F3398)=0,IF(SUMIFS($B$2:$B$3564,$A$2:$A$3564,"="&amp;G3398)=0,SUMIFS($B$2:$B$3564,$A$2:$A$3564,"="&amp;H3398),SUMIFS($B$2:$B$3564,$A$2:$A$3564,"="&amp;G3398)),SUMIFS($B$2:$B$3564,$A$2:$A$3564,"="&amp;F3398)),SUMIFS($B$2:$B$3564,$A$2:$A$3564,"="&amp;E3398))</f>
        <v>12.21</v>
      </c>
      <c r="K3398" s="2">
        <f>SUMIFS($J$2:$J$3564,$A$2:$A$3564,"&gt;"&amp;E3398,$A$2:$A$3564,"&lt;="&amp;A3398)</f>
        <v>12.78</v>
      </c>
      <c r="L3398" s="2">
        <f t="shared" si="421"/>
        <v>12.5</v>
      </c>
      <c r="M3398" s="2">
        <f t="shared" si="422"/>
        <v>0.97809076682316121</v>
      </c>
      <c r="N3398">
        <f t="shared" si="423"/>
        <v>2.9713626045726729</v>
      </c>
    </row>
    <row r="3399" spans="1:14" x14ac:dyDescent="0.3">
      <c r="A3399" s="1">
        <v>43629</v>
      </c>
      <c r="B3399">
        <v>12.91</v>
      </c>
      <c r="D3399">
        <f t="shared" si="424"/>
        <v>4</v>
      </c>
      <c r="E3399" s="1">
        <f t="shared" si="417"/>
        <v>43622</v>
      </c>
      <c r="F3399" s="1">
        <f t="shared" si="418"/>
        <v>43621</v>
      </c>
      <c r="G3399" s="1">
        <f t="shared" si="419"/>
        <v>43620</v>
      </c>
      <c r="H3399" s="1">
        <f t="shared" si="420"/>
        <v>43619</v>
      </c>
      <c r="I3399" s="2">
        <f>IF(SUMIFS($B$2:$B$3564,$A$2:$A$3564,"="&amp;E3399)=0,IF(SUMIFS($B$2:$B$3564,$A$2:$A$3564,"="&amp;F3399)=0,IF(SUMIFS($B$2:$B$3564,$A$2:$A$3564,"="&amp;G3399)=0,SUMIFS($B$2:$B$3564,$A$2:$A$3564,"="&amp;H3399),SUMIFS($B$2:$B$3564,$A$2:$A$3564,"="&amp;G3399)),SUMIFS($B$2:$B$3564,$A$2:$A$3564,"="&amp;F3399)),SUMIFS($B$2:$B$3564,$A$2:$A$3564,"="&amp;E3399))</f>
        <v>12.51</v>
      </c>
      <c r="K3399" s="2">
        <f>SUMIFS($J$2:$J$3564,$A$2:$A$3564,"&gt;"&amp;E3399,$A$2:$A$3564,"&lt;="&amp;A3399)</f>
        <v>12.78</v>
      </c>
      <c r="L3399" s="2">
        <f t="shared" si="421"/>
        <v>12.5</v>
      </c>
      <c r="M3399" s="2">
        <f t="shared" si="422"/>
        <v>0.97809076682316121</v>
      </c>
      <c r="N3399">
        <f t="shared" si="423"/>
        <v>0.93210757385980059</v>
      </c>
    </row>
    <row r="3400" spans="1:14" x14ac:dyDescent="0.3">
      <c r="A3400" s="1">
        <v>43630</v>
      </c>
      <c r="B3400">
        <v>12.92</v>
      </c>
      <c r="D3400">
        <f t="shared" si="424"/>
        <v>5</v>
      </c>
      <c r="E3400" s="1">
        <f t="shared" ref="E3400:E3463" si="425">A3400-7</f>
        <v>43623</v>
      </c>
      <c r="F3400" s="1">
        <f t="shared" si="418"/>
        <v>43622</v>
      </c>
      <c r="G3400" s="1">
        <f t="shared" si="419"/>
        <v>43621</v>
      </c>
      <c r="H3400" s="1">
        <f t="shared" si="420"/>
        <v>43620</v>
      </c>
      <c r="I3400" s="2">
        <f>IF(SUMIFS($B$2:$B$3564,$A$2:$A$3564,"="&amp;E3400)=0,IF(SUMIFS($B$2:$B$3564,$A$2:$A$3564,"="&amp;F3400)=0,IF(SUMIFS($B$2:$B$3564,$A$2:$A$3564,"="&amp;G3400)=0,SUMIFS($B$2:$B$3564,$A$2:$A$3564,"="&amp;H3400),SUMIFS($B$2:$B$3564,$A$2:$A$3564,"="&amp;G3400)),SUMIFS($B$2:$B$3564,$A$2:$A$3564,"="&amp;F3400)),SUMIFS($B$2:$B$3564,$A$2:$A$3564,"="&amp;E3400))</f>
        <v>12.5</v>
      </c>
      <c r="K3400" s="2">
        <f>SUMIFS($J$2:$J$3564,$A$2:$A$3564,"&gt;"&amp;E3400,$A$2:$A$3564,"&lt;="&amp;A3400)</f>
        <v>12.78</v>
      </c>
      <c r="L3400" s="2">
        <f t="shared" si="421"/>
        <v>12.5</v>
      </c>
      <c r="M3400" s="2">
        <f t="shared" si="422"/>
        <v>0.97809076682316121</v>
      </c>
      <c r="N3400">
        <f t="shared" si="423"/>
        <v>1.0895049405066981</v>
      </c>
    </row>
    <row r="3401" spans="1:14" x14ac:dyDescent="0.3">
      <c r="A3401" s="1">
        <v>43633</v>
      </c>
      <c r="B3401">
        <v>12.84</v>
      </c>
      <c r="D3401">
        <f t="shared" si="424"/>
        <v>1</v>
      </c>
      <c r="E3401" s="1">
        <f t="shared" si="425"/>
        <v>43626</v>
      </c>
      <c r="F3401" s="1">
        <f t="shared" ref="F3401:F3464" si="426">E3401-1</f>
        <v>43625</v>
      </c>
      <c r="G3401" s="1">
        <f t="shared" ref="G3401:G3464" si="427">E3401-2</f>
        <v>43624</v>
      </c>
      <c r="H3401" s="1">
        <f t="shared" ref="H3401:H3464" si="428">E3401-3</f>
        <v>43623</v>
      </c>
      <c r="I3401" s="2">
        <f>IF(SUMIFS($B$2:$B$3564,$A$2:$A$3564,"="&amp;E3401)=0,IF(SUMIFS($B$2:$B$3564,$A$2:$A$3564,"="&amp;F3401)=0,IF(SUMIFS($B$2:$B$3564,$A$2:$A$3564,"="&amp;G3401)=0,SUMIFS($B$2:$B$3564,$A$2:$A$3564,"="&amp;H3401),SUMIFS($B$2:$B$3564,$A$2:$A$3564,"="&amp;G3401)),SUMIFS($B$2:$B$3564,$A$2:$A$3564,"="&amp;F3401)),SUMIFS($B$2:$B$3564,$A$2:$A$3564,"="&amp;E3401))</f>
        <v>12.7</v>
      </c>
      <c r="K3401" s="2">
        <f>SUMIFS($J$2:$J$3564,$A$2:$A$3564,"&gt;"&amp;E3401,$A$2:$A$3564,"&lt;="&amp;A3401)</f>
        <v>0</v>
      </c>
      <c r="L3401" s="2">
        <f t="shared" si="421"/>
        <v>0</v>
      </c>
      <c r="M3401" s="2">
        <f t="shared" si="422"/>
        <v>1</v>
      </c>
      <c r="N3401">
        <f t="shared" si="423"/>
        <v>1.0963304797269595</v>
      </c>
    </row>
    <row r="3402" spans="1:14" x14ac:dyDescent="0.3">
      <c r="A3402" s="1">
        <v>43634</v>
      </c>
      <c r="B3402">
        <v>12.83</v>
      </c>
      <c r="D3402">
        <f t="shared" si="424"/>
        <v>2</v>
      </c>
      <c r="E3402" s="1">
        <f t="shared" si="425"/>
        <v>43627</v>
      </c>
      <c r="F3402" s="1">
        <f t="shared" si="426"/>
        <v>43626</v>
      </c>
      <c r="G3402" s="1">
        <f t="shared" si="427"/>
        <v>43625</v>
      </c>
      <c r="H3402" s="1">
        <f t="shared" si="428"/>
        <v>43624</v>
      </c>
      <c r="I3402" s="2">
        <f>IF(SUMIFS($B$2:$B$3564,$A$2:$A$3564,"="&amp;E3402)=0,IF(SUMIFS($B$2:$B$3564,$A$2:$A$3564,"="&amp;F3402)=0,IF(SUMIFS($B$2:$B$3564,$A$2:$A$3564,"="&amp;G3402)=0,SUMIFS($B$2:$B$3564,$A$2:$A$3564,"="&amp;H3402),SUMIFS($B$2:$B$3564,$A$2:$A$3564,"="&amp;G3402)),SUMIFS($B$2:$B$3564,$A$2:$A$3564,"="&amp;F3402)),SUMIFS($B$2:$B$3564,$A$2:$A$3564,"="&amp;E3402))</f>
        <v>12.83</v>
      </c>
      <c r="K3402" s="2">
        <f>SUMIFS($J$2:$J$3564,$A$2:$A$3564,"&gt;"&amp;E3402,$A$2:$A$3564,"&lt;="&amp;A3402)</f>
        <v>0</v>
      </c>
      <c r="L3402" s="2">
        <f t="shared" ref="L3402:L3465" si="429">IF(K3402&lt;&gt;0,LOOKUP(K3402,C3396:C3402,B3396:B3402),0)</f>
        <v>0</v>
      </c>
      <c r="M3402" s="2">
        <f t="shared" ref="M3402:M3465" si="430">IF(K3402&lt;&gt;0,L3402/K3402,1)</f>
        <v>1</v>
      </c>
      <c r="N3402">
        <f t="shared" ref="N3402:N3465" si="431">LN(B3402*M3402/I3402)*100</f>
        <v>0</v>
      </c>
    </row>
    <row r="3403" spans="1:14" x14ac:dyDescent="0.3">
      <c r="A3403" s="1">
        <v>43635</v>
      </c>
      <c r="B3403">
        <v>12.74</v>
      </c>
      <c r="D3403">
        <f t="shared" si="424"/>
        <v>3</v>
      </c>
      <c r="E3403" s="1">
        <f t="shared" si="425"/>
        <v>43628</v>
      </c>
      <c r="F3403" s="1">
        <f t="shared" si="426"/>
        <v>43627</v>
      </c>
      <c r="G3403" s="1">
        <f t="shared" si="427"/>
        <v>43626</v>
      </c>
      <c r="H3403" s="1">
        <f t="shared" si="428"/>
        <v>43625</v>
      </c>
      <c r="I3403" s="2">
        <f>IF(SUMIFS($B$2:$B$3564,$A$2:$A$3564,"="&amp;E3403)=0,IF(SUMIFS($B$2:$B$3564,$A$2:$A$3564,"="&amp;F3403)=0,IF(SUMIFS($B$2:$B$3564,$A$2:$A$3564,"="&amp;G3403)=0,SUMIFS($B$2:$B$3564,$A$2:$A$3564,"="&amp;H3403),SUMIFS($B$2:$B$3564,$A$2:$A$3564,"="&amp;G3403)),SUMIFS($B$2:$B$3564,$A$2:$A$3564,"="&amp;F3403)),SUMIFS($B$2:$B$3564,$A$2:$A$3564,"="&amp;E3403))</f>
        <v>12.86</v>
      </c>
      <c r="K3403" s="2">
        <f>SUMIFS($J$2:$J$3564,$A$2:$A$3564,"&gt;"&amp;E3403,$A$2:$A$3564,"&lt;="&amp;A3403)</f>
        <v>0</v>
      </c>
      <c r="L3403" s="2">
        <f t="shared" si="429"/>
        <v>0</v>
      </c>
      <c r="M3403" s="2">
        <f t="shared" si="430"/>
        <v>1</v>
      </c>
      <c r="N3403">
        <f t="shared" si="431"/>
        <v>-0.93750686654559334</v>
      </c>
    </row>
    <row r="3404" spans="1:14" x14ac:dyDescent="0.3">
      <c r="A3404" s="1">
        <v>43636</v>
      </c>
      <c r="B3404">
        <v>12.68</v>
      </c>
      <c r="D3404">
        <f t="shared" si="424"/>
        <v>4</v>
      </c>
      <c r="E3404" s="1">
        <f t="shared" si="425"/>
        <v>43629</v>
      </c>
      <c r="F3404" s="1">
        <f t="shared" si="426"/>
        <v>43628</v>
      </c>
      <c r="G3404" s="1">
        <f t="shared" si="427"/>
        <v>43627</v>
      </c>
      <c r="H3404" s="1">
        <f t="shared" si="428"/>
        <v>43626</v>
      </c>
      <c r="I3404" s="2">
        <f>IF(SUMIFS($B$2:$B$3564,$A$2:$A$3564,"="&amp;E3404)=0,IF(SUMIFS($B$2:$B$3564,$A$2:$A$3564,"="&amp;F3404)=0,IF(SUMIFS($B$2:$B$3564,$A$2:$A$3564,"="&amp;G3404)=0,SUMIFS($B$2:$B$3564,$A$2:$A$3564,"="&amp;H3404),SUMIFS($B$2:$B$3564,$A$2:$A$3564,"="&amp;G3404)),SUMIFS($B$2:$B$3564,$A$2:$A$3564,"="&amp;F3404)),SUMIFS($B$2:$B$3564,$A$2:$A$3564,"="&amp;E3404))</f>
        <v>12.91</v>
      </c>
      <c r="K3404" s="2">
        <f>SUMIFS($J$2:$J$3564,$A$2:$A$3564,"&gt;"&amp;E3404,$A$2:$A$3564,"&lt;="&amp;A3404)</f>
        <v>0</v>
      </c>
      <c r="L3404" s="2">
        <f t="shared" si="429"/>
        <v>0</v>
      </c>
      <c r="M3404" s="2">
        <f t="shared" si="430"/>
        <v>1</v>
      </c>
      <c r="N3404">
        <f t="shared" si="431"/>
        <v>-1.7976255849471299</v>
      </c>
    </row>
    <row r="3405" spans="1:14" x14ac:dyDescent="0.3">
      <c r="A3405" s="1">
        <v>43637</v>
      </c>
      <c r="B3405">
        <v>12.48</v>
      </c>
      <c r="D3405">
        <f t="shared" si="424"/>
        <v>5</v>
      </c>
      <c r="E3405" s="1">
        <f t="shared" si="425"/>
        <v>43630</v>
      </c>
      <c r="F3405" s="1">
        <f t="shared" si="426"/>
        <v>43629</v>
      </c>
      <c r="G3405" s="1">
        <f t="shared" si="427"/>
        <v>43628</v>
      </c>
      <c r="H3405" s="1">
        <f t="shared" si="428"/>
        <v>43627</v>
      </c>
      <c r="I3405" s="2">
        <f>IF(SUMIFS($B$2:$B$3564,$A$2:$A$3564,"="&amp;E3405)=0,IF(SUMIFS($B$2:$B$3564,$A$2:$A$3564,"="&amp;F3405)=0,IF(SUMIFS($B$2:$B$3564,$A$2:$A$3564,"="&amp;G3405)=0,SUMIFS($B$2:$B$3564,$A$2:$A$3564,"="&amp;H3405),SUMIFS($B$2:$B$3564,$A$2:$A$3564,"="&amp;G3405)),SUMIFS($B$2:$B$3564,$A$2:$A$3564,"="&amp;F3405)),SUMIFS($B$2:$B$3564,$A$2:$A$3564,"="&amp;E3405))</f>
        <v>12.92</v>
      </c>
      <c r="K3405" s="2">
        <f>SUMIFS($J$2:$J$3564,$A$2:$A$3564,"&gt;"&amp;E3405,$A$2:$A$3564,"&lt;="&amp;A3405)</f>
        <v>0</v>
      </c>
      <c r="L3405" s="2">
        <f t="shared" si="429"/>
        <v>0</v>
      </c>
      <c r="M3405" s="2">
        <f t="shared" si="430"/>
        <v>1</v>
      </c>
      <c r="N3405">
        <f t="shared" si="431"/>
        <v>-3.4649135413174132</v>
      </c>
    </row>
    <row r="3406" spans="1:14" x14ac:dyDescent="0.3">
      <c r="A3406" s="1">
        <v>43640</v>
      </c>
      <c r="B3406">
        <v>12.47</v>
      </c>
      <c r="D3406">
        <f t="shared" si="424"/>
        <v>1</v>
      </c>
      <c r="E3406" s="1">
        <f t="shared" si="425"/>
        <v>43633</v>
      </c>
      <c r="F3406" s="1">
        <f t="shared" si="426"/>
        <v>43632</v>
      </c>
      <c r="G3406" s="1">
        <f t="shared" si="427"/>
        <v>43631</v>
      </c>
      <c r="H3406" s="1">
        <f t="shared" si="428"/>
        <v>43630</v>
      </c>
      <c r="I3406" s="2">
        <f>IF(SUMIFS($B$2:$B$3564,$A$2:$A$3564,"="&amp;E3406)=0,IF(SUMIFS($B$2:$B$3564,$A$2:$A$3564,"="&amp;F3406)=0,IF(SUMIFS($B$2:$B$3564,$A$2:$A$3564,"="&amp;G3406)=0,SUMIFS($B$2:$B$3564,$A$2:$A$3564,"="&amp;H3406),SUMIFS($B$2:$B$3564,$A$2:$A$3564,"="&amp;G3406)),SUMIFS($B$2:$B$3564,$A$2:$A$3564,"="&amp;F3406)),SUMIFS($B$2:$B$3564,$A$2:$A$3564,"="&amp;E3406))</f>
        <v>12.84</v>
      </c>
      <c r="K3406" s="2">
        <f>SUMIFS($J$2:$J$3564,$A$2:$A$3564,"&gt;"&amp;E3406,$A$2:$A$3564,"&lt;="&amp;A3406)</f>
        <v>0</v>
      </c>
      <c r="L3406" s="2">
        <f t="shared" si="429"/>
        <v>0</v>
      </c>
      <c r="M3406" s="2">
        <f t="shared" si="430"/>
        <v>1</v>
      </c>
      <c r="N3406">
        <f t="shared" si="431"/>
        <v>-2.9239538569870009</v>
      </c>
    </row>
    <row r="3407" spans="1:14" x14ac:dyDescent="0.3">
      <c r="A3407" s="1">
        <v>43641</v>
      </c>
      <c r="B3407">
        <v>12.57</v>
      </c>
      <c r="D3407">
        <f t="shared" si="424"/>
        <v>2</v>
      </c>
      <c r="E3407" s="1">
        <f t="shared" si="425"/>
        <v>43634</v>
      </c>
      <c r="F3407" s="1">
        <f t="shared" si="426"/>
        <v>43633</v>
      </c>
      <c r="G3407" s="1">
        <f t="shared" si="427"/>
        <v>43632</v>
      </c>
      <c r="H3407" s="1">
        <f t="shared" si="428"/>
        <v>43631</v>
      </c>
      <c r="I3407" s="2">
        <f>IF(SUMIFS($B$2:$B$3564,$A$2:$A$3564,"="&amp;E3407)=0,IF(SUMIFS($B$2:$B$3564,$A$2:$A$3564,"="&amp;F3407)=0,IF(SUMIFS($B$2:$B$3564,$A$2:$A$3564,"="&amp;G3407)=0,SUMIFS($B$2:$B$3564,$A$2:$A$3564,"="&amp;H3407),SUMIFS($B$2:$B$3564,$A$2:$A$3564,"="&amp;G3407)),SUMIFS($B$2:$B$3564,$A$2:$A$3564,"="&amp;F3407)),SUMIFS($B$2:$B$3564,$A$2:$A$3564,"="&amp;E3407))</f>
        <v>12.83</v>
      </c>
      <c r="K3407" s="2">
        <f>SUMIFS($J$2:$J$3564,$A$2:$A$3564,"&gt;"&amp;E3407,$A$2:$A$3564,"&lt;="&amp;A3407)</f>
        <v>0</v>
      </c>
      <c r="L3407" s="2">
        <f t="shared" si="429"/>
        <v>0</v>
      </c>
      <c r="M3407" s="2">
        <f t="shared" si="430"/>
        <v>1</v>
      </c>
      <c r="N3407">
        <f t="shared" si="431"/>
        <v>-2.0473156025389034</v>
      </c>
    </row>
    <row r="3408" spans="1:14" x14ac:dyDescent="0.3">
      <c r="A3408" s="1">
        <v>43642</v>
      </c>
      <c r="B3408">
        <v>12.32</v>
      </c>
      <c r="D3408">
        <f t="shared" si="424"/>
        <v>3</v>
      </c>
      <c r="E3408" s="1">
        <f t="shared" si="425"/>
        <v>43635</v>
      </c>
      <c r="F3408" s="1">
        <f t="shared" si="426"/>
        <v>43634</v>
      </c>
      <c r="G3408" s="1">
        <f t="shared" si="427"/>
        <v>43633</v>
      </c>
      <c r="H3408" s="1">
        <f t="shared" si="428"/>
        <v>43632</v>
      </c>
      <c r="I3408" s="2">
        <f>IF(SUMIFS($B$2:$B$3564,$A$2:$A$3564,"="&amp;E3408)=0,IF(SUMIFS($B$2:$B$3564,$A$2:$A$3564,"="&amp;F3408)=0,IF(SUMIFS($B$2:$B$3564,$A$2:$A$3564,"="&amp;G3408)=0,SUMIFS($B$2:$B$3564,$A$2:$A$3564,"="&amp;H3408),SUMIFS($B$2:$B$3564,$A$2:$A$3564,"="&amp;G3408)),SUMIFS($B$2:$B$3564,$A$2:$A$3564,"="&amp;F3408)),SUMIFS($B$2:$B$3564,$A$2:$A$3564,"="&amp;E3408))</f>
        <v>12.74</v>
      </c>
      <c r="K3408" s="2">
        <f>SUMIFS($J$2:$J$3564,$A$2:$A$3564,"&gt;"&amp;E3408,$A$2:$A$3564,"&lt;="&amp;A3408)</f>
        <v>0</v>
      </c>
      <c r="L3408" s="2">
        <f t="shared" si="429"/>
        <v>0</v>
      </c>
      <c r="M3408" s="2">
        <f t="shared" si="430"/>
        <v>1</v>
      </c>
      <c r="N3408">
        <f t="shared" si="431"/>
        <v>-3.3522692038643562</v>
      </c>
    </row>
    <row r="3409" spans="1:14" x14ac:dyDescent="0.3">
      <c r="A3409" s="1">
        <v>43643</v>
      </c>
      <c r="B3409">
        <v>12.78</v>
      </c>
      <c r="D3409">
        <f t="shared" si="424"/>
        <v>4</v>
      </c>
      <c r="E3409" s="1">
        <f t="shared" si="425"/>
        <v>43636</v>
      </c>
      <c r="F3409" s="1">
        <f t="shared" si="426"/>
        <v>43635</v>
      </c>
      <c r="G3409" s="1">
        <f t="shared" si="427"/>
        <v>43634</v>
      </c>
      <c r="H3409" s="1">
        <f t="shared" si="428"/>
        <v>43633</v>
      </c>
      <c r="I3409" s="2">
        <f>IF(SUMIFS($B$2:$B$3564,$A$2:$A$3564,"="&amp;E3409)=0,IF(SUMIFS($B$2:$B$3564,$A$2:$A$3564,"="&amp;F3409)=0,IF(SUMIFS($B$2:$B$3564,$A$2:$A$3564,"="&amp;G3409)=0,SUMIFS($B$2:$B$3564,$A$2:$A$3564,"="&amp;H3409),SUMIFS($B$2:$B$3564,$A$2:$A$3564,"="&amp;G3409)),SUMIFS($B$2:$B$3564,$A$2:$A$3564,"="&amp;F3409)),SUMIFS($B$2:$B$3564,$A$2:$A$3564,"="&amp;E3409))</f>
        <v>12.68</v>
      </c>
      <c r="K3409" s="2">
        <f>SUMIFS($J$2:$J$3564,$A$2:$A$3564,"&gt;"&amp;E3409,$A$2:$A$3564,"&lt;="&amp;A3409)</f>
        <v>0</v>
      </c>
      <c r="L3409" s="2">
        <f t="shared" si="429"/>
        <v>0</v>
      </c>
      <c r="M3409" s="2">
        <f t="shared" si="430"/>
        <v>1</v>
      </c>
      <c r="N3409">
        <f t="shared" si="431"/>
        <v>0.78554999403088321</v>
      </c>
    </row>
    <row r="3410" spans="1:14" x14ac:dyDescent="0.3">
      <c r="A3410" s="1">
        <v>43644</v>
      </c>
      <c r="B3410">
        <v>12.62</v>
      </c>
      <c r="D3410">
        <f t="shared" si="424"/>
        <v>5</v>
      </c>
      <c r="E3410" s="1">
        <f t="shared" si="425"/>
        <v>43637</v>
      </c>
      <c r="F3410" s="1">
        <f t="shared" si="426"/>
        <v>43636</v>
      </c>
      <c r="G3410" s="1">
        <f t="shared" si="427"/>
        <v>43635</v>
      </c>
      <c r="H3410" s="1">
        <f t="shared" si="428"/>
        <v>43634</v>
      </c>
      <c r="I3410" s="2">
        <f>IF(SUMIFS($B$2:$B$3564,$A$2:$A$3564,"="&amp;E3410)=0,IF(SUMIFS($B$2:$B$3564,$A$2:$A$3564,"="&amp;F3410)=0,IF(SUMIFS($B$2:$B$3564,$A$2:$A$3564,"="&amp;G3410)=0,SUMIFS($B$2:$B$3564,$A$2:$A$3564,"="&amp;H3410),SUMIFS($B$2:$B$3564,$A$2:$A$3564,"="&amp;G3410)),SUMIFS($B$2:$B$3564,$A$2:$A$3564,"="&amp;F3410)),SUMIFS($B$2:$B$3564,$A$2:$A$3564,"="&amp;E3410))</f>
        <v>12.48</v>
      </c>
      <c r="K3410" s="2">
        <f>SUMIFS($J$2:$J$3564,$A$2:$A$3564,"&gt;"&amp;E3410,$A$2:$A$3564,"&lt;="&amp;A3410)</f>
        <v>0</v>
      </c>
      <c r="L3410" s="2">
        <f t="shared" si="429"/>
        <v>0</v>
      </c>
      <c r="M3410" s="2">
        <f t="shared" si="430"/>
        <v>1</v>
      </c>
      <c r="N3410">
        <f t="shared" si="431"/>
        <v>1.1155494171785452</v>
      </c>
    </row>
    <row r="3411" spans="1:14" x14ac:dyDescent="0.3">
      <c r="A3411" s="1">
        <v>43647</v>
      </c>
      <c r="B3411">
        <v>12.57</v>
      </c>
      <c r="D3411">
        <f t="shared" si="424"/>
        <v>1</v>
      </c>
      <c r="E3411" s="1">
        <f t="shared" si="425"/>
        <v>43640</v>
      </c>
      <c r="F3411" s="1">
        <f t="shared" si="426"/>
        <v>43639</v>
      </c>
      <c r="G3411" s="1">
        <f t="shared" si="427"/>
        <v>43638</v>
      </c>
      <c r="H3411" s="1">
        <f t="shared" si="428"/>
        <v>43637</v>
      </c>
      <c r="I3411" s="2">
        <f>IF(SUMIFS($B$2:$B$3564,$A$2:$A$3564,"="&amp;E3411)=0,IF(SUMIFS($B$2:$B$3564,$A$2:$A$3564,"="&amp;F3411)=0,IF(SUMIFS($B$2:$B$3564,$A$2:$A$3564,"="&amp;G3411)=0,SUMIFS($B$2:$B$3564,$A$2:$A$3564,"="&amp;H3411),SUMIFS($B$2:$B$3564,$A$2:$A$3564,"="&amp;G3411)),SUMIFS($B$2:$B$3564,$A$2:$A$3564,"="&amp;F3411)),SUMIFS($B$2:$B$3564,$A$2:$A$3564,"="&amp;E3411))</f>
        <v>12.47</v>
      </c>
      <c r="K3411" s="2">
        <f>SUMIFS($J$2:$J$3564,$A$2:$A$3564,"&gt;"&amp;E3411,$A$2:$A$3564,"&lt;="&amp;A3411)</f>
        <v>0</v>
      </c>
      <c r="L3411" s="2">
        <f t="shared" si="429"/>
        <v>0</v>
      </c>
      <c r="M3411" s="2">
        <f t="shared" si="430"/>
        <v>1</v>
      </c>
      <c r="N3411">
        <f t="shared" si="431"/>
        <v>0.79872629102108339</v>
      </c>
    </row>
    <row r="3412" spans="1:14" x14ac:dyDescent="0.3">
      <c r="A3412" s="1">
        <v>43648</v>
      </c>
      <c r="B3412">
        <v>12.35</v>
      </c>
      <c r="D3412">
        <f t="shared" si="424"/>
        <v>2</v>
      </c>
      <c r="E3412" s="1">
        <f t="shared" si="425"/>
        <v>43641</v>
      </c>
      <c r="F3412" s="1">
        <f t="shared" si="426"/>
        <v>43640</v>
      </c>
      <c r="G3412" s="1">
        <f t="shared" si="427"/>
        <v>43639</v>
      </c>
      <c r="H3412" s="1">
        <f t="shared" si="428"/>
        <v>43638</v>
      </c>
      <c r="I3412" s="2">
        <f>IF(SUMIFS($B$2:$B$3564,$A$2:$A$3564,"="&amp;E3412)=0,IF(SUMIFS($B$2:$B$3564,$A$2:$A$3564,"="&amp;F3412)=0,IF(SUMIFS($B$2:$B$3564,$A$2:$A$3564,"="&amp;G3412)=0,SUMIFS($B$2:$B$3564,$A$2:$A$3564,"="&amp;H3412),SUMIFS($B$2:$B$3564,$A$2:$A$3564,"="&amp;G3412)),SUMIFS($B$2:$B$3564,$A$2:$A$3564,"="&amp;F3412)),SUMIFS($B$2:$B$3564,$A$2:$A$3564,"="&amp;E3412))</f>
        <v>12.57</v>
      </c>
      <c r="K3412" s="2">
        <f>SUMIFS($J$2:$J$3564,$A$2:$A$3564,"&gt;"&amp;E3412,$A$2:$A$3564,"&lt;="&amp;A3412)</f>
        <v>0</v>
      </c>
      <c r="L3412" s="2">
        <f t="shared" si="429"/>
        <v>0</v>
      </c>
      <c r="M3412" s="2">
        <f t="shared" si="430"/>
        <v>1</v>
      </c>
      <c r="N3412">
        <f t="shared" si="431"/>
        <v>-1.7656959528169882</v>
      </c>
    </row>
    <row r="3413" spans="1:14" x14ac:dyDescent="0.3">
      <c r="A3413" s="1">
        <v>43649</v>
      </c>
      <c r="B3413">
        <v>12.54</v>
      </c>
      <c r="D3413">
        <f t="shared" si="424"/>
        <v>3</v>
      </c>
      <c r="E3413" s="1">
        <f t="shared" si="425"/>
        <v>43642</v>
      </c>
      <c r="F3413" s="1">
        <f t="shared" si="426"/>
        <v>43641</v>
      </c>
      <c r="G3413" s="1">
        <f t="shared" si="427"/>
        <v>43640</v>
      </c>
      <c r="H3413" s="1">
        <f t="shared" si="428"/>
        <v>43639</v>
      </c>
      <c r="I3413" s="2">
        <f>IF(SUMIFS($B$2:$B$3564,$A$2:$A$3564,"="&amp;E3413)=0,IF(SUMIFS($B$2:$B$3564,$A$2:$A$3564,"="&amp;F3413)=0,IF(SUMIFS($B$2:$B$3564,$A$2:$A$3564,"="&amp;G3413)=0,SUMIFS($B$2:$B$3564,$A$2:$A$3564,"="&amp;H3413),SUMIFS($B$2:$B$3564,$A$2:$A$3564,"="&amp;G3413)),SUMIFS($B$2:$B$3564,$A$2:$A$3564,"="&amp;F3413)),SUMIFS($B$2:$B$3564,$A$2:$A$3564,"="&amp;E3413))</f>
        <v>12.32</v>
      </c>
      <c r="K3413" s="2">
        <f>SUMIFS($J$2:$J$3564,$A$2:$A$3564,"&gt;"&amp;E3413,$A$2:$A$3564,"&lt;="&amp;A3413)</f>
        <v>0</v>
      </c>
      <c r="L3413" s="2">
        <f t="shared" si="429"/>
        <v>0</v>
      </c>
      <c r="M3413" s="2">
        <f t="shared" si="430"/>
        <v>1</v>
      </c>
      <c r="N3413">
        <f t="shared" si="431"/>
        <v>1.7699577099400856</v>
      </c>
    </row>
    <row r="3414" spans="1:14" x14ac:dyDescent="0.3">
      <c r="A3414" s="1">
        <v>43651</v>
      </c>
      <c r="B3414">
        <v>12.36</v>
      </c>
      <c r="D3414">
        <f t="shared" si="424"/>
        <v>5</v>
      </c>
      <c r="E3414" s="1">
        <f t="shared" si="425"/>
        <v>43644</v>
      </c>
      <c r="F3414" s="1">
        <f t="shared" si="426"/>
        <v>43643</v>
      </c>
      <c r="G3414" s="1">
        <f t="shared" si="427"/>
        <v>43642</v>
      </c>
      <c r="H3414" s="1">
        <f t="shared" si="428"/>
        <v>43641</v>
      </c>
      <c r="I3414" s="2">
        <f>IF(SUMIFS($B$2:$B$3564,$A$2:$A$3564,"="&amp;E3414)=0,IF(SUMIFS($B$2:$B$3564,$A$2:$A$3564,"="&amp;F3414)=0,IF(SUMIFS($B$2:$B$3564,$A$2:$A$3564,"="&amp;G3414)=0,SUMIFS($B$2:$B$3564,$A$2:$A$3564,"="&amp;H3414),SUMIFS($B$2:$B$3564,$A$2:$A$3564,"="&amp;G3414)),SUMIFS($B$2:$B$3564,$A$2:$A$3564,"="&amp;F3414)),SUMIFS($B$2:$B$3564,$A$2:$A$3564,"="&amp;E3414))</f>
        <v>12.62</v>
      </c>
      <c r="K3414" s="2">
        <f>SUMIFS($J$2:$J$3564,$A$2:$A$3564,"&gt;"&amp;E3414,$A$2:$A$3564,"&lt;="&amp;A3414)</f>
        <v>0</v>
      </c>
      <c r="L3414" s="2">
        <f t="shared" si="429"/>
        <v>0</v>
      </c>
      <c r="M3414" s="2">
        <f t="shared" si="430"/>
        <v>1</v>
      </c>
      <c r="N3414">
        <f t="shared" si="431"/>
        <v>-2.0817405083522358</v>
      </c>
    </row>
    <row r="3415" spans="1:14" x14ac:dyDescent="0.3">
      <c r="A3415" s="1">
        <v>43654</v>
      </c>
      <c r="B3415">
        <v>12.45</v>
      </c>
      <c r="D3415">
        <f t="shared" si="424"/>
        <v>1</v>
      </c>
      <c r="E3415" s="1">
        <f t="shared" si="425"/>
        <v>43647</v>
      </c>
      <c r="F3415" s="1">
        <f t="shared" si="426"/>
        <v>43646</v>
      </c>
      <c r="G3415" s="1">
        <f t="shared" si="427"/>
        <v>43645</v>
      </c>
      <c r="H3415" s="1">
        <f t="shared" si="428"/>
        <v>43644</v>
      </c>
      <c r="I3415" s="2">
        <f>IF(SUMIFS($B$2:$B$3564,$A$2:$A$3564,"="&amp;E3415)=0,IF(SUMIFS($B$2:$B$3564,$A$2:$A$3564,"="&amp;F3415)=0,IF(SUMIFS($B$2:$B$3564,$A$2:$A$3564,"="&amp;G3415)=0,SUMIFS($B$2:$B$3564,$A$2:$A$3564,"="&amp;H3415),SUMIFS($B$2:$B$3564,$A$2:$A$3564,"="&amp;G3415)),SUMIFS($B$2:$B$3564,$A$2:$A$3564,"="&amp;F3415)),SUMIFS($B$2:$B$3564,$A$2:$A$3564,"="&amp;E3415))</f>
        <v>12.57</v>
      </c>
      <c r="K3415" s="2">
        <f>SUMIFS($J$2:$J$3564,$A$2:$A$3564,"&gt;"&amp;E3415,$A$2:$A$3564,"&lt;="&amp;A3415)</f>
        <v>0</v>
      </c>
      <c r="L3415" s="2">
        <f t="shared" si="429"/>
        <v>0</v>
      </c>
      <c r="M3415" s="2">
        <f t="shared" si="430"/>
        <v>1</v>
      </c>
      <c r="N3415">
        <f t="shared" si="431"/>
        <v>-0.95923996914395215</v>
      </c>
    </row>
    <row r="3416" spans="1:14" x14ac:dyDescent="0.3">
      <c r="A3416" s="1">
        <v>43655</v>
      </c>
      <c r="B3416">
        <v>12.35</v>
      </c>
      <c r="D3416">
        <f t="shared" si="424"/>
        <v>2</v>
      </c>
      <c r="E3416" s="1">
        <f t="shared" si="425"/>
        <v>43648</v>
      </c>
      <c r="F3416" s="1">
        <f t="shared" si="426"/>
        <v>43647</v>
      </c>
      <c r="G3416" s="1">
        <f t="shared" si="427"/>
        <v>43646</v>
      </c>
      <c r="H3416" s="1">
        <f t="shared" si="428"/>
        <v>43645</v>
      </c>
      <c r="I3416" s="2">
        <f>IF(SUMIFS($B$2:$B$3564,$A$2:$A$3564,"="&amp;E3416)=0,IF(SUMIFS($B$2:$B$3564,$A$2:$A$3564,"="&amp;F3416)=0,IF(SUMIFS($B$2:$B$3564,$A$2:$A$3564,"="&amp;G3416)=0,SUMIFS($B$2:$B$3564,$A$2:$A$3564,"="&amp;H3416),SUMIFS($B$2:$B$3564,$A$2:$A$3564,"="&amp;G3416)),SUMIFS($B$2:$B$3564,$A$2:$A$3564,"="&amp;F3416)),SUMIFS($B$2:$B$3564,$A$2:$A$3564,"="&amp;E3416))</f>
        <v>12.35</v>
      </c>
      <c r="K3416" s="2">
        <f>SUMIFS($J$2:$J$3564,$A$2:$A$3564,"&gt;"&amp;E3416,$A$2:$A$3564,"&lt;="&amp;A3416)</f>
        <v>0</v>
      </c>
      <c r="L3416" s="2">
        <f t="shared" si="429"/>
        <v>0</v>
      </c>
      <c r="M3416" s="2">
        <f t="shared" si="430"/>
        <v>1</v>
      </c>
      <c r="N3416">
        <f t="shared" si="431"/>
        <v>0</v>
      </c>
    </row>
    <row r="3417" spans="1:14" x14ac:dyDescent="0.3">
      <c r="A3417" s="1">
        <v>43656</v>
      </c>
      <c r="B3417">
        <v>12.5</v>
      </c>
      <c r="D3417">
        <f t="shared" si="424"/>
        <v>3</v>
      </c>
      <c r="E3417" s="1">
        <f t="shared" si="425"/>
        <v>43649</v>
      </c>
      <c r="F3417" s="1">
        <f t="shared" si="426"/>
        <v>43648</v>
      </c>
      <c r="G3417" s="1">
        <f t="shared" si="427"/>
        <v>43647</v>
      </c>
      <c r="H3417" s="1">
        <f t="shared" si="428"/>
        <v>43646</v>
      </c>
      <c r="I3417" s="2">
        <f>IF(SUMIFS($B$2:$B$3564,$A$2:$A$3564,"="&amp;E3417)=0,IF(SUMIFS($B$2:$B$3564,$A$2:$A$3564,"="&amp;F3417)=0,IF(SUMIFS($B$2:$B$3564,$A$2:$A$3564,"="&amp;G3417)=0,SUMIFS($B$2:$B$3564,$A$2:$A$3564,"="&amp;H3417),SUMIFS($B$2:$B$3564,$A$2:$A$3564,"="&amp;G3417)),SUMIFS($B$2:$B$3564,$A$2:$A$3564,"="&amp;F3417)),SUMIFS($B$2:$B$3564,$A$2:$A$3564,"="&amp;E3417))</f>
        <v>12.54</v>
      </c>
      <c r="K3417" s="2">
        <f>SUMIFS($J$2:$J$3564,$A$2:$A$3564,"&gt;"&amp;E3417,$A$2:$A$3564,"&lt;="&amp;A3417)</f>
        <v>0</v>
      </c>
      <c r="L3417" s="2">
        <f t="shared" si="429"/>
        <v>0</v>
      </c>
      <c r="M3417" s="2">
        <f t="shared" si="430"/>
        <v>1</v>
      </c>
      <c r="N3417">
        <f t="shared" si="431"/>
        <v>-0.31948908965191769</v>
      </c>
    </row>
    <row r="3418" spans="1:14" x14ac:dyDescent="0.3">
      <c r="A3418" s="1">
        <v>43657</v>
      </c>
      <c r="B3418">
        <v>12.38</v>
      </c>
      <c r="D3418">
        <f t="shared" si="424"/>
        <v>4</v>
      </c>
      <c r="E3418" s="1">
        <f t="shared" si="425"/>
        <v>43650</v>
      </c>
      <c r="F3418" s="1">
        <f t="shared" si="426"/>
        <v>43649</v>
      </c>
      <c r="G3418" s="1">
        <f t="shared" si="427"/>
        <v>43648</v>
      </c>
      <c r="H3418" s="1">
        <f t="shared" si="428"/>
        <v>43647</v>
      </c>
      <c r="I3418" s="2">
        <f>IF(SUMIFS($B$2:$B$3564,$A$2:$A$3564,"="&amp;E3418)=0,IF(SUMIFS($B$2:$B$3564,$A$2:$A$3564,"="&amp;F3418)=0,IF(SUMIFS($B$2:$B$3564,$A$2:$A$3564,"="&amp;G3418)=0,SUMIFS($B$2:$B$3564,$A$2:$A$3564,"="&amp;H3418),SUMIFS($B$2:$B$3564,$A$2:$A$3564,"="&amp;G3418)),SUMIFS($B$2:$B$3564,$A$2:$A$3564,"="&amp;F3418)),SUMIFS($B$2:$B$3564,$A$2:$A$3564,"="&amp;E3418))</f>
        <v>12.54</v>
      </c>
      <c r="K3418" s="2">
        <f>SUMIFS($J$2:$J$3564,$A$2:$A$3564,"&gt;"&amp;E3418,$A$2:$A$3564,"&lt;="&amp;A3418)</f>
        <v>0</v>
      </c>
      <c r="L3418" s="2">
        <f t="shared" si="429"/>
        <v>0</v>
      </c>
      <c r="M3418" s="2">
        <f t="shared" si="430"/>
        <v>1</v>
      </c>
      <c r="N3418">
        <f t="shared" si="431"/>
        <v>-1.2841267948324511</v>
      </c>
    </row>
    <row r="3419" spans="1:14" x14ac:dyDescent="0.3">
      <c r="A3419" s="1">
        <v>43658</v>
      </c>
      <c r="B3419">
        <v>12.3</v>
      </c>
      <c r="D3419">
        <f t="shared" si="424"/>
        <v>5</v>
      </c>
      <c r="E3419" s="1">
        <f t="shared" si="425"/>
        <v>43651</v>
      </c>
      <c r="F3419" s="1">
        <f t="shared" si="426"/>
        <v>43650</v>
      </c>
      <c r="G3419" s="1">
        <f t="shared" si="427"/>
        <v>43649</v>
      </c>
      <c r="H3419" s="1">
        <f t="shared" si="428"/>
        <v>43648</v>
      </c>
      <c r="I3419" s="2">
        <f>IF(SUMIFS($B$2:$B$3564,$A$2:$A$3564,"="&amp;E3419)=0,IF(SUMIFS($B$2:$B$3564,$A$2:$A$3564,"="&amp;F3419)=0,IF(SUMIFS($B$2:$B$3564,$A$2:$A$3564,"="&amp;G3419)=0,SUMIFS($B$2:$B$3564,$A$2:$A$3564,"="&amp;H3419),SUMIFS($B$2:$B$3564,$A$2:$A$3564,"="&amp;G3419)),SUMIFS($B$2:$B$3564,$A$2:$A$3564,"="&amp;F3419)),SUMIFS($B$2:$B$3564,$A$2:$A$3564,"="&amp;E3419))</f>
        <v>12.36</v>
      </c>
      <c r="K3419" s="2">
        <f>SUMIFS($J$2:$J$3564,$A$2:$A$3564,"&gt;"&amp;E3419,$A$2:$A$3564,"&lt;="&amp;A3419)</f>
        <v>0</v>
      </c>
      <c r="L3419" s="2">
        <f t="shared" si="429"/>
        <v>0</v>
      </c>
      <c r="M3419" s="2">
        <f t="shared" si="430"/>
        <v>1</v>
      </c>
      <c r="N3419">
        <f t="shared" si="431"/>
        <v>-0.48661896511727881</v>
      </c>
    </row>
    <row r="3420" spans="1:14" x14ac:dyDescent="0.3">
      <c r="A3420" s="1">
        <v>43661</v>
      </c>
      <c r="B3420">
        <v>12.06</v>
      </c>
      <c r="D3420">
        <f t="shared" si="424"/>
        <v>1</v>
      </c>
      <c r="E3420" s="1">
        <f t="shared" si="425"/>
        <v>43654</v>
      </c>
      <c r="F3420" s="1">
        <f t="shared" si="426"/>
        <v>43653</v>
      </c>
      <c r="G3420" s="1">
        <f t="shared" si="427"/>
        <v>43652</v>
      </c>
      <c r="H3420" s="1">
        <f t="shared" si="428"/>
        <v>43651</v>
      </c>
      <c r="I3420" s="2">
        <f>IF(SUMIFS($B$2:$B$3564,$A$2:$A$3564,"="&amp;E3420)=0,IF(SUMIFS($B$2:$B$3564,$A$2:$A$3564,"="&amp;F3420)=0,IF(SUMIFS($B$2:$B$3564,$A$2:$A$3564,"="&amp;G3420)=0,SUMIFS($B$2:$B$3564,$A$2:$A$3564,"="&amp;H3420),SUMIFS($B$2:$B$3564,$A$2:$A$3564,"="&amp;G3420)),SUMIFS($B$2:$B$3564,$A$2:$A$3564,"="&amp;F3420)),SUMIFS($B$2:$B$3564,$A$2:$A$3564,"="&amp;E3420))</f>
        <v>12.45</v>
      </c>
      <c r="K3420" s="2">
        <f>SUMIFS($J$2:$J$3564,$A$2:$A$3564,"&gt;"&amp;E3420,$A$2:$A$3564,"&lt;="&amp;A3420)</f>
        <v>0</v>
      </c>
      <c r="L3420" s="2">
        <f t="shared" si="429"/>
        <v>0</v>
      </c>
      <c r="M3420" s="2">
        <f t="shared" si="430"/>
        <v>1</v>
      </c>
      <c r="N3420">
        <f t="shared" si="431"/>
        <v>-3.1826431611677086</v>
      </c>
    </row>
    <row r="3421" spans="1:14" x14ac:dyDescent="0.3">
      <c r="A3421" s="1">
        <v>43662</v>
      </c>
      <c r="B3421">
        <v>11.99</v>
      </c>
      <c r="D3421">
        <f t="shared" si="424"/>
        <v>2</v>
      </c>
      <c r="E3421" s="1">
        <f t="shared" si="425"/>
        <v>43655</v>
      </c>
      <c r="F3421" s="1">
        <f t="shared" si="426"/>
        <v>43654</v>
      </c>
      <c r="G3421" s="1">
        <f t="shared" si="427"/>
        <v>43653</v>
      </c>
      <c r="H3421" s="1">
        <f t="shared" si="428"/>
        <v>43652</v>
      </c>
      <c r="I3421" s="2">
        <f>IF(SUMIFS($B$2:$B$3564,$A$2:$A$3564,"="&amp;E3421)=0,IF(SUMIFS($B$2:$B$3564,$A$2:$A$3564,"="&amp;F3421)=0,IF(SUMIFS($B$2:$B$3564,$A$2:$A$3564,"="&amp;G3421)=0,SUMIFS($B$2:$B$3564,$A$2:$A$3564,"="&amp;H3421),SUMIFS($B$2:$B$3564,$A$2:$A$3564,"="&amp;G3421)),SUMIFS($B$2:$B$3564,$A$2:$A$3564,"="&amp;F3421)),SUMIFS($B$2:$B$3564,$A$2:$A$3564,"="&amp;E3421))</f>
        <v>12.35</v>
      </c>
      <c r="K3421" s="2">
        <f>SUMIFS($J$2:$J$3564,$A$2:$A$3564,"&gt;"&amp;E3421,$A$2:$A$3564,"&lt;="&amp;A3421)</f>
        <v>0</v>
      </c>
      <c r="L3421" s="2">
        <f t="shared" si="429"/>
        <v>0</v>
      </c>
      <c r="M3421" s="2">
        <f t="shared" si="430"/>
        <v>1</v>
      </c>
      <c r="N3421">
        <f t="shared" si="431"/>
        <v>-2.9583094034563242</v>
      </c>
    </row>
    <row r="3422" spans="1:14" x14ac:dyDescent="0.3">
      <c r="A3422" s="1">
        <v>43663</v>
      </c>
      <c r="B3422">
        <v>11.79</v>
      </c>
      <c r="D3422">
        <f t="shared" si="424"/>
        <v>3</v>
      </c>
      <c r="E3422" s="1">
        <f t="shared" si="425"/>
        <v>43656</v>
      </c>
      <c r="F3422" s="1">
        <f t="shared" si="426"/>
        <v>43655</v>
      </c>
      <c r="G3422" s="1">
        <f t="shared" si="427"/>
        <v>43654</v>
      </c>
      <c r="H3422" s="1">
        <f t="shared" si="428"/>
        <v>43653</v>
      </c>
      <c r="I3422" s="2">
        <f>IF(SUMIFS($B$2:$B$3564,$A$2:$A$3564,"="&amp;E3422)=0,IF(SUMIFS($B$2:$B$3564,$A$2:$A$3564,"="&amp;F3422)=0,IF(SUMIFS($B$2:$B$3564,$A$2:$A$3564,"="&amp;G3422)=0,SUMIFS($B$2:$B$3564,$A$2:$A$3564,"="&amp;H3422),SUMIFS($B$2:$B$3564,$A$2:$A$3564,"="&amp;G3422)),SUMIFS($B$2:$B$3564,$A$2:$A$3564,"="&amp;F3422)),SUMIFS($B$2:$B$3564,$A$2:$A$3564,"="&amp;E3422))</f>
        <v>12.5</v>
      </c>
      <c r="K3422" s="2">
        <f>SUMIFS($J$2:$J$3564,$A$2:$A$3564,"&gt;"&amp;E3422,$A$2:$A$3564,"&lt;="&amp;A3422)</f>
        <v>0</v>
      </c>
      <c r="L3422" s="2">
        <f t="shared" si="429"/>
        <v>0</v>
      </c>
      <c r="M3422" s="2">
        <f t="shared" si="430"/>
        <v>1</v>
      </c>
      <c r="N3422">
        <f t="shared" si="431"/>
        <v>-5.847692975897596</v>
      </c>
    </row>
    <row r="3423" spans="1:14" x14ac:dyDescent="0.3">
      <c r="A3423" s="1">
        <v>43664</v>
      </c>
      <c r="B3423">
        <v>11.55</v>
      </c>
      <c r="D3423">
        <f t="shared" si="424"/>
        <v>4</v>
      </c>
      <c r="E3423" s="1">
        <f t="shared" si="425"/>
        <v>43657</v>
      </c>
      <c r="F3423" s="1">
        <f t="shared" si="426"/>
        <v>43656</v>
      </c>
      <c r="G3423" s="1">
        <f t="shared" si="427"/>
        <v>43655</v>
      </c>
      <c r="H3423" s="1">
        <f t="shared" si="428"/>
        <v>43654</v>
      </c>
      <c r="I3423" s="2">
        <f>IF(SUMIFS($B$2:$B$3564,$A$2:$A$3564,"="&amp;E3423)=0,IF(SUMIFS($B$2:$B$3564,$A$2:$A$3564,"="&amp;F3423)=0,IF(SUMIFS($B$2:$B$3564,$A$2:$A$3564,"="&amp;G3423)=0,SUMIFS($B$2:$B$3564,$A$2:$A$3564,"="&amp;H3423),SUMIFS($B$2:$B$3564,$A$2:$A$3564,"="&amp;G3423)),SUMIFS($B$2:$B$3564,$A$2:$A$3564,"="&amp;F3423)),SUMIFS($B$2:$B$3564,$A$2:$A$3564,"="&amp;E3423))</f>
        <v>12.38</v>
      </c>
      <c r="K3423" s="2">
        <f>SUMIFS($J$2:$J$3564,$A$2:$A$3564,"&gt;"&amp;E3423,$A$2:$A$3564,"&lt;="&amp;A3423)</f>
        <v>0</v>
      </c>
      <c r="L3423" s="2">
        <f t="shared" si="429"/>
        <v>0</v>
      </c>
      <c r="M3423" s="2">
        <f t="shared" si="430"/>
        <v>1</v>
      </c>
      <c r="N3423">
        <f t="shared" si="431"/>
        <v>-6.9396830288647484</v>
      </c>
    </row>
    <row r="3424" spans="1:14" x14ac:dyDescent="0.3">
      <c r="A3424" s="1">
        <v>43665</v>
      </c>
      <c r="B3424">
        <v>11.59</v>
      </c>
      <c r="D3424">
        <f t="shared" si="424"/>
        <v>5</v>
      </c>
      <c r="E3424" s="1">
        <f t="shared" si="425"/>
        <v>43658</v>
      </c>
      <c r="F3424" s="1">
        <f t="shared" si="426"/>
        <v>43657</v>
      </c>
      <c r="G3424" s="1">
        <f t="shared" si="427"/>
        <v>43656</v>
      </c>
      <c r="H3424" s="1">
        <f t="shared" si="428"/>
        <v>43655</v>
      </c>
      <c r="I3424" s="2">
        <f>IF(SUMIFS($B$2:$B$3564,$A$2:$A$3564,"="&amp;E3424)=0,IF(SUMIFS($B$2:$B$3564,$A$2:$A$3564,"="&amp;F3424)=0,IF(SUMIFS($B$2:$B$3564,$A$2:$A$3564,"="&amp;G3424)=0,SUMIFS($B$2:$B$3564,$A$2:$A$3564,"="&amp;H3424),SUMIFS($B$2:$B$3564,$A$2:$A$3564,"="&amp;G3424)),SUMIFS($B$2:$B$3564,$A$2:$A$3564,"="&amp;F3424)),SUMIFS($B$2:$B$3564,$A$2:$A$3564,"="&amp;E3424))</f>
        <v>12.3</v>
      </c>
      <c r="K3424" s="2">
        <f>SUMIFS($J$2:$J$3564,$A$2:$A$3564,"&gt;"&amp;E3424,$A$2:$A$3564,"&lt;="&amp;A3424)</f>
        <v>0</v>
      </c>
      <c r="L3424" s="2">
        <f t="shared" si="429"/>
        <v>0</v>
      </c>
      <c r="M3424" s="2">
        <f t="shared" si="430"/>
        <v>1</v>
      </c>
      <c r="N3424">
        <f t="shared" si="431"/>
        <v>-5.9456605026711484</v>
      </c>
    </row>
    <row r="3425" spans="1:14" x14ac:dyDescent="0.3">
      <c r="A3425" s="1">
        <v>43668</v>
      </c>
      <c r="B3425">
        <v>11.56</v>
      </c>
      <c r="D3425">
        <f t="shared" si="424"/>
        <v>1</v>
      </c>
      <c r="E3425" s="1">
        <f t="shared" si="425"/>
        <v>43661</v>
      </c>
      <c r="F3425" s="1">
        <f t="shared" si="426"/>
        <v>43660</v>
      </c>
      <c r="G3425" s="1">
        <f t="shared" si="427"/>
        <v>43659</v>
      </c>
      <c r="H3425" s="1">
        <f t="shared" si="428"/>
        <v>43658</v>
      </c>
      <c r="I3425" s="2">
        <f>IF(SUMIFS($B$2:$B$3564,$A$2:$A$3564,"="&amp;E3425)=0,IF(SUMIFS($B$2:$B$3564,$A$2:$A$3564,"="&amp;F3425)=0,IF(SUMIFS($B$2:$B$3564,$A$2:$A$3564,"="&amp;G3425)=0,SUMIFS($B$2:$B$3564,$A$2:$A$3564,"="&amp;H3425),SUMIFS($B$2:$B$3564,$A$2:$A$3564,"="&amp;G3425)),SUMIFS($B$2:$B$3564,$A$2:$A$3564,"="&amp;F3425)),SUMIFS($B$2:$B$3564,$A$2:$A$3564,"="&amp;E3425))</f>
        <v>12.06</v>
      </c>
      <c r="K3425" s="2">
        <f>SUMIFS($J$2:$J$3564,$A$2:$A$3564,"&gt;"&amp;E3425,$A$2:$A$3564,"&lt;="&amp;A3425)</f>
        <v>0</v>
      </c>
      <c r="L3425" s="2">
        <f t="shared" si="429"/>
        <v>0</v>
      </c>
      <c r="M3425" s="2">
        <f t="shared" si="430"/>
        <v>1</v>
      </c>
      <c r="N3425">
        <f t="shared" si="431"/>
        <v>-4.2343328054808005</v>
      </c>
    </row>
    <row r="3426" spans="1:14" x14ac:dyDescent="0.3">
      <c r="A3426" s="1">
        <v>43669</v>
      </c>
      <c r="B3426">
        <v>11.98</v>
      </c>
      <c r="D3426">
        <f t="shared" si="424"/>
        <v>2</v>
      </c>
      <c r="E3426" s="1">
        <f t="shared" si="425"/>
        <v>43662</v>
      </c>
      <c r="F3426" s="1">
        <f t="shared" si="426"/>
        <v>43661</v>
      </c>
      <c r="G3426" s="1">
        <f t="shared" si="427"/>
        <v>43660</v>
      </c>
      <c r="H3426" s="1">
        <f t="shared" si="428"/>
        <v>43659</v>
      </c>
      <c r="I3426" s="2">
        <f>IF(SUMIFS($B$2:$B$3564,$A$2:$A$3564,"="&amp;E3426)=0,IF(SUMIFS($B$2:$B$3564,$A$2:$A$3564,"="&amp;F3426)=0,IF(SUMIFS($B$2:$B$3564,$A$2:$A$3564,"="&amp;G3426)=0,SUMIFS($B$2:$B$3564,$A$2:$A$3564,"="&amp;H3426),SUMIFS($B$2:$B$3564,$A$2:$A$3564,"="&amp;G3426)),SUMIFS($B$2:$B$3564,$A$2:$A$3564,"="&amp;F3426)),SUMIFS($B$2:$B$3564,$A$2:$A$3564,"="&amp;E3426))</f>
        <v>11.99</v>
      </c>
      <c r="K3426" s="2">
        <f>SUMIFS($J$2:$J$3564,$A$2:$A$3564,"&gt;"&amp;E3426,$A$2:$A$3564,"&lt;="&amp;A3426)</f>
        <v>0</v>
      </c>
      <c r="L3426" s="2">
        <f t="shared" si="429"/>
        <v>0</v>
      </c>
      <c r="M3426" s="2">
        <f t="shared" si="430"/>
        <v>1</v>
      </c>
      <c r="N3426">
        <f t="shared" si="431"/>
        <v>-8.3437635211956102E-2</v>
      </c>
    </row>
    <row r="3427" spans="1:14" x14ac:dyDescent="0.3">
      <c r="A3427" s="1">
        <v>43670</v>
      </c>
      <c r="B3427">
        <v>12.06</v>
      </c>
      <c r="D3427">
        <f t="shared" si="424"/>
        <v>3</v>
      </c>
      <c r="E3427" s="1">
        <f t="shared" si="425"/>
        <v>43663</v>
      </c>
      <c r="F3427" s="1">
        <f t="shared" si="426"/>
        <v>43662</v>
      </c>
      <c r="G3427" s="1">
        <f t="shared" si="427"/>
        <v>43661</v>
      </c>
      <c r="H3427" s="1">
        <f t="shared" si="428"/>
        <v>43660</v>
      </c>
      <c r="I3427" s="2">
        <f>IF(SUMIFS($B$2:$B$3564,$A$2:$A$3564,"="&amp;E3427)=0,IF(SUMIFS($B$2:$B$3564,$A$2:$A$3564,"="&amp;F3427)=0,IF(SUMIFS($B$2:$B$3564,$A$2:$A$3564,"="&amp;G3427)=0,SUMIFS($B$2:$B$3564,$A$2:$A$3564,"="&amp;H3427),SUMIFS($B$2:$B$3564,$A$2:$A$3564,"="&amp;G3427)),SUMIFS($B$2:$B$3564,$A$2:$A$3564,"="&amp;F3427)),SUMIFS($B$2:$B$3564,$A$2:$A$3564,"="&amp;E3427))</f>
        <v>11.79</v>
      </c>
      <c r="K3427" s="2">
        <f>SUMIFS($J$2:$J$3564,$A$2:$A$3564,"&gt;"&amp;E3427,$A$2:$A$3564,"&lt;="&amp;A3427)</f>
        <v>0</v>
      </c>
      <c r="L3427" s="2">
        <f t="shared" si="429"/>
        <v>0</v>
      </c>
      <c r="M3427" s="2">
        <f t="shared" si="430"/>
        <v>1</v>
      </c>
      <c r="N3427">
        <f t="shared" si="431"/>
        <v>2.264247674975997</v>
      </c>
    </row>
    <row r="3428" spans="1:14" x14ac:dyDescent="0.3">
      <c r="A3428" s="1">
        <v>43671</v>
      </c>
      <c r="B3428">
        <v>12</v>
      </c>
      <c r="D3428">
        <f t="shared" si="424"/>
        <v>4</v>
      </c>
      <c r="E3428" s="1">
        <f t="shared" si="425"/>
        <v>43664</v>
      </c>
      <c r="F3428" s="1">
        <f t="shared" si="426"/>
        <v>43663</v>
      </c>
      <c r="G3428" s="1">
        <f t="shared" si="427"/>
        <v>43662</v>
      </c>
      <c r="H3428" s="1">
        <f t="shared" si="428"/>
        <v>43661</v>
      </c>
      <c r="I3428" s="2">
        <f>IF(SUMIFS($B$2:$B$3564,$A$2:$A$3564,"="&amp;E3428)=0,IF(SUMIFS($B$2:$B$3564,$A$2:$A$3564,"="&amp;F3428)=0,IF(SUMIFS($B$2:$B$3564,$A$2:$A$3564,"="&amp;G3428)=0,SUMIFS($B$2:$B$3564,$A$2:$A$3564,"="&amp;H3428),SUMIFS($B$2:$B$3564,$A$2:$A$3564,"="&amp;G3428)),SUMIFS($B$2:$B$3564,$A$2:$A$3564,"="&amp;F3428)),SUMIFS($B$2:$B$3564,$A$2:$A$3564,"="&amp;E3428))</f>
        <v>11.55</v>
      </c>
      <c r="K3428" s="2">
        <f>SUMIFS($J$2:$J$3564,$A$2:$A$3564,"&gt;"&amp;E3428,$A$2:$A$3564,"&lt;="&amp;A3428)</f>
        <v>0</v>
      </c>
      <c r="L3428" s="2">
        <f t="shared" si="429"/>
        <v>0</v>
      </c>
      <c r="M3428" s="2">
        <f t="shared" si="430"/>
        <v>1</v>
      </c>
      <c r="N3428">
        <f t="shared" si="431"/>
        <v>3.8221212820197672</v>
      </c>
    </row>
    <row r="3429" spans="1:14" x14ac:dyDescent="0.3">
      <c r="A3429" s="1">
        <v>43672</v>
      </c>
      <c r="B3429">
        <v>12.02</v>
      </c>
      <c r="D3429">
        <f t="shared" si="424"/>
        <v>5</v>
      </c>
      <c r="E3429" s="1">
        <f t="shared" si="425"/>
        <v>43665</v>
      </c>
      <c r="F3429" s="1">
        <f t="shared" si="426"/>
        <v>43664</v>
      </c>
      <c r="G3429" s="1">
        <f t="shared" si="427"/>
        <v>43663</v>
      </c>
      <c r="H3429" s="1">
        <f t="shared" si="428"/>
        <v>43662</v>
      </c>
      <c r="I3429" s="2">
        <f>IF(SUMIFS($B$2:$B$3564,$A$2:$A$3564,"="&amp;E3429)=0,IF(SUMIFS($B$2:$B$3564,$A$2:$A$3564,"="&amp;F3429)=0,IF(SUMIFS($B$2:$B$3564,$A$2:$A$3564,"="&amp;G3429)=0,SUMIFS($B$2:$B$3564,$A$2:$A$3564,"="&amp;H3429),SUMIFS($B$2:$B$3564,$A$2:$A$3564,"="&amp;G3429)),SUMIFS($B$2:$B$3564,$A$2:$A$3564,"="&amp;F3429)),SUMIFS($B$2:$B$3564,$A$2:$A$3564,"="&amp;E3429))</f>
        <v>11.59</v>
      </c>
      <c r="K3429" s="2">
        <f>SUMIFS($J$2:$J$3564,$A$2:$A$3564,"&gt;"&amp;E3429,$A$2:$A$3564,"&lt;="&amp;A3429)</f>
        <v>0</v>
      </c>
      <c r="L3429" s="2">
        <f t="shared" si="429"/>
        <v>0</v>
      </c>
      <c r="M3429" s="2">
        <f t="shared" si="430"/>
        <v>1</v>
      </c>
      <c r="N3429">
        <f t="shared" si="431"/>
        <v>3.6429271755401187</v>
      </c>
    </row>
    <row r="3430" spans="1:14" x14ac:dyDescent="0.3">
      <c r="A3430" s="1">
        <v>43675</v>
      </c>
      <c r="B3430">
        <v>12.07</v>
      </c>
      <c r="D3430">
        <f t="shared" si="424"/>
        <v>1</v>
      </c>
      <c r="E3430" s="1">
        <f t="shared" si="425"/>
        <v>43668</v>
      </c>
      <c r="F3430" s="1">
        <f t="shared" si="426"/>
        <v>43667</v>
      </c>
      <c r="G3430" s="1">
        <f t="shared" si="427"/>
        <v>43666</v>
      </c>
      <c r="H3430" s="1">
        <f t="shared" si="428"/>
        <v>43665</v>
      </c>
      <c r="I3430" s="2">
        <f>IF(SUMIFS($B$2:$B$3564,$A$2:$A$3564,"="&amp;E3430)=0,IF(SUMIFS($B$2:$B$3564,$A$2:$A$3564,"="&amp;F3430)=0,IF(SUMIFS($B$2:$B$3564,$A$2:$A$3564,"="&amp;G3430)=0,SUMIFS($B$2:$B$3564,$A$2:$A$3564,"="&amp;H3430),SUMIFS($B$2:$B$3564,$A$2:$A$3564,"="&amp;G3430)),SUMIFS($B$2:$B$3564,$A$2:$A$3564,"="&amp;F3430)),SUMIFS($B$2:$B$3564,$A$2:$A$3564,"="&amp;E3430))</f>
        <v>11.56</v>
      </c>
      <c r="K3430" s="2">
        <f>SUMIFS($J$2:$J$3564,$A$2:$A$3564,"&gt;"&amp;E3430,$A$2:$A$3564,"&lt;="&amp;A3430)</f>
        <v>0</v>
      </c>
      <c r="L3430" s="2">
        <f t="shared" si="429"/>
        <v>0</v>
      </c>
      <c r="M3430" s="2">
        <f t="shared" si="430"/>
        <v>1</v>
      </c>
      <c r="N3430">
        <f t="shared" si="431"/>
        <v>4.3172171865208782</v>
      </c>
    </row>
    <row r="3431" spans="1:14" x14ac:dyDescent="0.3">
      <c r="A3431" s="1">
        <v>43676</v>
      </c>
      <c r="B3431">
        <v>12.15</v>
      </c>
      <c r="D3431">
        <f t="shared" si="424"/>
        <v>2</v>
      </c>
      <c r="E3431" s="1">
        <f t="shared" si="425"/>
        <v>43669</v>
      </c>
      <c r="F3431" s="1">
        <f t="shared" si="426"/>
        <v>43668</v>
      </c>
      <c r="G3431" s="1">
        <f t="shared" si="427"/>
        <v>43667</v>
      </c>
      <c r="H3431" s="1">
        <f t="shared" si="428"/>
        <v>43666</v>
      </c>
      <c r="I3431" s="2">
        <f>IF(SUMIFS($B$2:$B$3564,$A$2:$A$3564,"="&amp;E3431)=0,IF(SUMIFS($B$2:$B$3564,$A$2:$A$3564,"="&amp;F3431)=0,IF(SUMIFS($B$2:$B$3564,$A$2:$A$3564,"="&amp;G3431)=0,SUMIFS($B$2:$B$3564,$A$2:$A$3564,"="&amp;H3431),SUMIFS($B$2:$B$3564,$A$2:$A$3564,"="&amp;G3431)),SUMIFS($B$2:$B$3564,$A$2:$A$3564,"="&amp;F3431)),SUMIFS($B$2:$B$3564,$A$2:$A$3564,"="&amp;E3431))</f>
        <v>11.98</v>
      </c>
      <c r="K3431" s="2">
        <f>SUMIFS($J$2:$J$3564,$A$2:$A$3564,"&gt;"&amp;E3431,$A$2:$A$3564,"&lt;="&amp;A3431)</f>
        <v>0</v>
      </c>
      <c r="L3431" s="2">
        <f t="shared" si="429"/>
        <v>0</v>
      </c>
      <c r="M3431" s="2">
        <f t="shared" si="430"/>
        <v>1</v>
      </c>
      <c r="N3431">
        <f t="shared" si="431"/>
        <v>1.4090577099254118</v>
      </c>
    </row>
    <row r="3432" spans="1:14" x14ac:dyDescent="0.3">
      <c r="A3432" s="1">
        <v>43677</v>
      </c>
      <c r="B3432">
        <v>12.21</v>
      </c>
      <c r="D3432">
        <f t="shared" si="424"/>
        <v>3</v>
      </c>
      <c r="E3432" s="1">
        <f t="shared" si="425"/>
        <v>43670</v>
      </c>
      <c r="F3432" s="1">
        <f t="shared" si="426"/>
        <v>43669</v>
      </c>
      <c r="G3432" s="1">
        <f t="shared" si="427"/>
        <v>43668</v>
      </c>
      <c r="H3432" s="1">
        <f t="shared" si="428"/>
        <v>43667</v>
      </c>
      <c r="I3432" s="2">
        <f>IF(SUMIFS($B$2:$B$3564,$A$2:$A$3564,"="&amp;E3432)=0,IF(SUMIFS($B$2:$B$3564,$A$2:$A$3564,"="&amp;F3432)=0,IF(SUMIFS($B$2:$B$3564,$A$2:$A$3564,"="&amp;G3432)=0,SUMIFS($B$2:$B$3564,$A$2:$A$3564,"="&amp;H3432),SUMIFS($B$2:$B$3564,$A$2:$A$3564,"="&amp;G3432)),SUMIFS($B$2:$B$3564,$A$2:$A$3564,"="&amp;F3432)),SUMIFS($B$2:$B$3564,$A$2:$A$3564,"="&amp;E3432))</f>
        <v>12.06</v>
      </c>
      <c r="K3432" s="2">
        <f>SUMIFS($J$2:$J$3564,$A$2:$A$3564,"&gt;"&amp;E3432,$A$2:$A$3564,"&lt;="&amp;A3432)</f>
        <v>0</v>
      </c>
      <c r="L3432" s="2">
        <f t="shared" si="429"/>
        <v>0</v>
      </c>
      <c r="M3432" s="2">
        <f t="shared" si="430"/>
        <v>1</v>
      </c>
      <c r="N3432">
        <f t="shared" si="431"/>
        <v>1.2361096823573927</v>
      </c>
    </row>
    <row r="3433" spans="1:14" x14ac:dyDescent="0.3">
      <c r="A3433" s="1">
        <v>43678</v>
      </c>
      <c r="B3433">
        <v>12.12</v>
      </c>
      <c r="D3433">
        <f t="shared" si="424"/>
        <v>4</v>
      </c>
      <c r="E3433" s="1">
        <f t="shared" si="425"/>
        <v>43671</v>
      </c>
      <c r="F3433" s="1">
        <f t="shared" si="426"/>
        <v>43670</v>
      </c>
      <c r="G3433" s="1">
        <f t="shared" si="427"/>
        <v>43669</v>
      </c>
      <c r="H3433" s="1">
        <f t="shared" si="428"/>
        <v>43668</v>
      </c>
      <c r="I3433" s="2">
        <f>IF(SUMIFS($B$2:$B$3564,$A$2:$A$3564,"="&amp;E3433)=0,IF(SUMIFS($B$2:$B$3564,$A$2:$A$3564,"="&amp;F3433)=0,IF(SUMIFS($B$2:$B$3564,$A$2:$A$3564,"="&amp;G3433)=0,SUMIFS($B$2:$B$3564,$A$2:$A$3564,"="&amp;H3433),SUMIFS($B$2:$B$3564,$A$2:$A$3564,"="&amp;G3433)),SUMIFS($B$2:$B$3564,$A$2:$A$3564,"="&amp;F3433)),SUMIFS($B$2:$B$3564,$A$2:$A$3564,"="&amp;E3433))</f>
        <v>12</v>
      </c>
      <c r="K3433" s="2">
        <f>SUMIFS($J$2:$J$3564,$A$2:$A$3564,"&gt;"&amp;E3433,$A$2:$A$3564,"&lt;="&amp;A3433)</f>
        <v>0</v>
      </c>
      <c r="L3433" s="2">
        <f t="shared" si="429"/>
        <v>0</v>
      </c>
      <c r="M3433" s="2">
        <f t="shared" si="430"/>
        <v>1</v>
      </c>
      <c r="N3433">
        <f t="shared" si="431"/>
        <v>0.99503308531680923</v>
      </c>
    </row>
    <row r="3434" spans="1:14" x14ac:dyDescent="0.3">
      <c r="A3434" s="1">
        <v>43679</v>
      </c>
      <c r="B3434">
        <v>12.02</v>
      </c>
      <c r="D3434">
        <f t="shared" si="424"/>
        <v>5</v>
      </c>
      <c r="E3434" s="1">
        <f t="shared" si="425"/>
        <v>43672</v>
      </c>
      <c r="F3434" s="1">
        <f t="shared" si="426"/>
        <v>43671</v>
      </c>
      <c r="G3434" s="1">
        <f t="shared" si="427"/>
        <v>43670</v>
      </c>
      <c r="H3434" s="1">
        <f t="shared" si="428"/>
        <v>43669</v>
      </c>
      <c r="I3434" s="2">
        <f>IF(SUMIFS($B$2:$B$3564,$A$2:$A$3564,"="&amp;E3434)=0,IF(SUMIFS($B$2:$B$3564,$A$2:$A$3564,"="&amp;F3434)=0,IF(SUMIFS($B$2:$B$3564,$A$2:$A$3564,"="&amp;G3434)=0,SUMIFS($B$2:$B$3564,$A$2:$A$3564,"="&amp;H3434),SUMIFS($B$2:$B$3564,$A$2:$A$3564,"="&amp;G3434)),SUMIFS($B$2:$B$3564,$A$2:$A$3564,"="&amp;F3434)),SUMIFS($B$2:$B$3564,$A$2:$A$3564,"="&amp;E3434))</f>
        <v>12.02</v>
      </c>
      <c r="K3434" s="2">
        <f>SUMIFS($J$2:$J$3564,$A$2:$A$3564,"&gt;"&amp;E3434,$A$2:$A$3564,"&lt;="&amp;A3434)</f>
        <v>0</v>
      </c>
      <c r="L3434" s="2">
        <f t="shared" si="429"/>
        <v>0</v>
      </c>
      <c r="M3434" s="2">
        <f t="shared" si="430"/>
        <v>1</v>
      </c>
      <c r="N3434">
        <f t="shared" si="431"/>
        <v>0</v>
      </c>
    </row>
    <row r="3435" spans="1:14" x14ac:dyDescent="0.3">
      <c r="A3435" s="1">
        <v>43682</v>
      </c>
      <c r="B3435">
        <v>11.82</v>
      </c>
      <c r="D3435">
        <f t="shared" si="424"/>
        <v>1</v>
      </c>
      <c r="E3435" s="1">
        <f t="shared" si="425"/>
        <v>43675</v>
      </c>
      <c r="F3435" s="1">
        <f t="shared" si="426"/>
        <v>43674</v>
      </c>
      <c r="G3435" s="1">
        <f t="shared" si="427"/>
        <v>43673</v>
      </c>
      <c r="H3435" s="1">
        <f t="shared" si="428"/>
        <v>43672</v>
      </c>
      <c r="I3435" s="2">
        <f>IF(SUMIFS($B$2:$B$3564,$A$2:$A$3564,"="&amp;E3435)=0,IF(SUMIFS($B$2:$B$3564,$A$2:$A$3564,"="&amp;F3435)=0,IF(SUMIFS($B$2:$B$3564,$A$2:$A$3564,"="&amp;G3435)=0,SUMIFS($B$2:$B$3564,$A$2:$A$3564,"="&amp;H3435),SUMIFS($B$2:$B$3564,$A$2:$A$3564,"="&amp;G3435)),SUMIFS($B$2:$B$3564,$A$2:$A$3564,"="&amp;F3435)),SUMIFS($B$2:$B$3564,$A$2:$A$3564,"="&amp;E3435))</f>
        <v>12.07</v>
      </c>
      <c r="K3435" s="2">
        <f>SUMIFS($J$2:$J$3564,$A$2:$A$3564,"&gt;"&amp;E3435,$A$2:$A$3564,"&lt;="&amp;A3435)</f>
        <v>0</v>
      </c>
      <c r="L3435" s="2">
        <f t="shared" si="429"/>
        <v>0</v>
      </c>
      <c r="M3435" s="2">
        <f t="shared" si="430"/>
        <v>1</v>
      </c>
      <c r="N3435">
        <f t="shared" si="431"/>
        <v>-2.0930023131488023</v>
      </c>
    </row>
    <row r="3436" spans="1:14" x14ac:dyDescent="0.3">
      <c r="A3436" s="1">
        <v>43683</v>
      </c>
      <c r="B3436">
        <v>11.73</v>
      </c>
      <c r="D3436">
        <f t="shared" si="424"/>
        <v>2</v>
      </c>
      <c r="E3436" s="1">
        <f t="shared" si="425"/>
        <v>43676</v>
      </c>
      <c r="F3436" s="1">
        <f t="shared" si="426"/>
        <v>43675</v>
      </c>
      <c r="G3436" s="1">
        <f t="shared" si="427"/>
        <v>43674</v>
      </c>
      <c r="H3436" s="1">
        <f t="shared" si="428"/>
        <v>43673</v>
      </c>
      <c r="I3436" s="2">
        <f>IF(SUMIFS($B$2:$B$3564,$A$2:$A$3564,"="&amp;E3436)=0,IF(SUMIFS($B$2:$B$3564,$A$2:$A$3564,"="&amp;F3436)=0,IF(SUMIFS($B$2:$B$3564,$A$2:$A$3564,"="&amp;G3436)=0,SUMIFS($B$2:$B$3564,$A$2:$A$3564,"="&amp;H3436),SUMIFS($B$2:$B$3564,$A$2:$A$3564,"="&amp;G3436)),SUMIFS($B$2:$B$3564,$A$2:$A$3564,"="&amp;F3436)),SUMIFS($B$2:$B$3564,$A$2:$A$3564,"="&amp;E3436))</f>
        <v>12.15</v>
      </c>
      <c r="K3436" s="2">
        <f>SUMIFS($J$2:$J$3564,$A$2:$A$3564,"&gt;"&amp;E3436,$A$2:$A$3564,"&lt;="&amp;A3436)</f>
        <v>0</v>
      </c>
      <c r="L3436" s="2">
        <f t="shared" si="429"/>
        <v>0</v>
      </c>
      <c r="M3436" s="2">
        <f t="shared" si="430"/>
        <v>1</v>
      </c>
      <c r="N3436">
        <f t="shared" si="431"/>
        <v>-3.5179507121173339</v>
      </c>
    </row>
    <row r="3437" spans="1:14" x14ac:dyDescent="0.3">
      <c r="A3437" s="1">
        <v>43684</v>
      </c>
      <c r="B3437">
        <v>11.34</v>
      </c>
      <c r="D3437">
        <f t="shared" si="424"/>
        <v>3</v>
      </c>
      <c r="E3437" s="1">
        <f t="shared" si="425"/>
        <v>43677</v>
      </c>
      <c r="F3437" s="1">
        <f t="shared" si="426"/>
        <v>43676</v>
      </c>
      <c r="G3437" s="1">
        <f t="shared" si="427"/>
        <v>43675</v>
      </c>
      <c r="H3437" s="1">
        <f t="shared" si="428"/>
        <v>43674</v>
      </c>
      <c r="I3437" s="2">
        <f>IF(SUMIFS($B$2:$B$3564,$A$2:$A$3564,"="&amp;E3437)=0,IF(SUMIFS($B$2:$B$3564,$A$2:$A$3564,"="&amp;F3437)=0,IF(SUMIFS($B$2:$B$3564,$A$2:$A$3564,"="&amp;G3437)=0,SUMIFS($B$2:$B$3564,$A$2:$A$3564,"="&amp;H3437),SUMIFS($B$2:$B$3564,$A$2:$A$3564,"="&amp;G3437)),SUMIFS($B$2:$B$3564,$A$2:$A$3564,"="&amp;F3437)),SUMIFS($B$2:$B$3564,$A$2:$A$3564,"="&amp;E3437))</f>
        <v>12.21</v>
      </c>
      <c r="K3437" s="2">
        <f>SUMIFS($J$2:$J$3564,$A$2:$A$3564,"&gt;"&amp;E3437,$A$2:$A$3564,"&lt;="&amp;A3437)</f>
        <v>0</v>
      </c>
      <c r="L3437" s="2">
        <f t="shared" si="429"/>
        <v>0</v>
      </c>
      <c r="M3437" s="2">
        <f t="shared" si="430"/>
        <v>1</v>
      </c>
      <c r="N3437">
        <f t="shared" si="431"/>
        <v>-7.3918989823007406</v>
      </c>
    </row>
    <row r="3438" spans="1:14" x14ac:dyDescent="0.3">
      <c r="A3438" s="1">
        <v>43685</v>
      </c>
      <c r="B3438">
        <v>11.43</v>
      </c>
      <c r="D3438">
        <f t="shared" si="424"/>
        <v>4</v>
      </c>
      <c r="E3438" s="1">
        <f t="shared" si="425"/>
        <v>43678</v>
      </c>
      <c r="F3438" s="1">
        <f t="shared" si="426"/>
        <v>43677</v>
      </c>
      <c r="G3438" s="1">
        <f t="shared" si="427"/>
        <v>43676</v>
      </c>
      <c r="H3438" s="1">
        <f t="shared" si="428"/>
        <v>43675</v>
      </c>
      <c r="I3438" s="2">
        <f>IF(SUMIFS($B$2:$B$3564,$A$2:$A$3564,"="&amp;E3438)=0,IF(SUMIFS($B$2:$B$3564,$A$2:$A$3564,"="&amp;F3438)=0,IF(SUMIFS($B$2:$B$3564,$A$2:$A$3564,"="&amp;G3438)=0,SUMIFS($B$2:$B$3564,$A$2:$A$3564,"="&amp;H3438),SUMIFS($B$2:$B$3564,$A$2:$A$3564,"="&amp;G3438)),SUMIFS($B$2:$B$3564,$A$2:$A$3564,"="&amp;F3438)),SUMIFS($B$2:$B$3564,$A$2:$A$3564,"="&amp;E3438))</f>
        <v>12.12</v>
      </c>
      <c r="K3438" s="2">
        <f>SUMIFS($J$2:$J$3564,$A$2:$A$3564,"&gt;"&amp;E3438,$A$2:$A$3564,"&lt;="&amp;A3438)</f>
        <v>0</v>
      </c>
      <c r="L3438" s="2">
        <f t="shared" si="429"/>
        <v>0</v>
      </c>
      <c r="M3438" s="2">
        <f t="shared" si="430"/>
        <v>1</v>
      </c>
      <c r="N3438">
        <f t="shared" si="431"/>
        <v>-5.8615502834449043</v>
      </c>
    </row>
    <row r="3439" spans="1:14" x14ac:dyDescent="0.3">
      <c r="A3439" s="1">
        <v>43686</v>
      </c>
      <c r="B3439">
        <v>11.86</v>
      </c>
      <c r="D3439">
        <f t="shared" si="424"/>
        <v>5</v>
      </c>
      <c r="E3439" s="1">
        <f t="shared" si="425"/>
        <v>43679</v>
      </c>
      <c r="F3439" s="1">
        <f t="shared" si="426"/>
        <v>43678</v>
      </c>
      <c r="G3439" s="1">
        <f t="shared" si="427"/>
        <v>43677</v>
      </c>
      <c r="H3439" s="1">
        <f t="shared" si="428"/>
        <v>43676</v>
      </c>
      <c r="I3439" s="2">
        <f>IF(SUMIFS($B$2:$B$3564,$A$2:$A$3564,"="&amp;E3439)=0,IF(SUMIFS($B$2:$B$3564,$A$2:$A$3564,"="&amp;F3439)=0,IF(SUMIFS($B$2:$B$3564,$A$2:$A$3564,"="&amp;G3439)=0,SUMIFS($B$2:$B$3564,$A$2:$A$3564,"="&amp;H3439),SUMIFS($B$2:$B$3564,$A$2:$A$3564,"="&amp;G3439)),SUMIFS($B$2:$B$3564,$A$2:$A$3564,"="&amp;F3439)),SUMIFS($B$2:$B$3564,$A$2:$A$3564,"="&amp;E3439))</f>
        <v>12.02</v>
      </c>
      <c r="K3439" s="2">
        <f>SUMIFS($J$2:$J$3564,$A$2:$A$3564,"&gt;"&amp;E3439,$A$2:$A$3564,"&lt;="&amp;A3439)</f>
        <v>0</v>
      </c>
      <c r="L3439" s="2">
        <f t="shared" si="429"/>
        <v>0</v>
      </c>
      <c r="M3439" s="2">
        <f t="shared" si="430"/>
        <v>1</v>
      </c>
      <c r="N3439">
        <f t="shared" si="431"/>
        <v>-1.3400535537482114</v>
      </c>
    </row>
    <row r="3440" spans="1:14" x14ac:dyDescent="0.3">
      <c r="A3440" s="1">
        <v>43689</v>
      </c>
      <c r="B3440">
        <v>11.56</v>
      </c>
      <c r="D3440">
        <f t="shared" si="424"/>
        <v>1</v>
      </c>
      <c r="E3440" s="1">
        <f t="shared" si="425"/>
        <v>43682</v>
      </c>
      <c r="F3440" s="1">
        <f t="shared" si="426"/>
        <v>43681</v>
      </c>
      <c r="G3440" s="1">
        <f t="shared" si="427"/>
        <v>43680</v>
      </c>
      <c r="H3440" s="1">
        <f t="shared" si="428"/>
        <v>43679</v>
      </c>
      <c r="I3440" s="2">
        <f>IF(SUMIFS($B$2:$B$3564,$A$2:$A$3564,"="&amp;E3440)=0,IF(SUMIFS($B$2:$B$3564,$A$2:$A$3564,"="&amp;F3440)=0,IF(SUMIFS($B$2:$B$3564,$A$2:$A$3564,"="&amp;G3440)=0,SUMIFS($B$2:$B$3564,$A$2:$A$3564,"="&amp;H3440),SUMIFS($B$2:$B$3564,$A$2:$A$3564,"="&amp;G3440)),SUMIFS($B$2:$B$3564,$A$2:$A$3564,"="&amp;F3440)),SUMIFS($B$2:$B$3564,$A$2:$A$3564,"="&amp;E3440))</f>
        <v>11.82</v>
      </c>
      <c r="K3440" s="2">
        <f>SUMIFS($J$2:$J$3564,$A$2:$A$3564,"&gt;"&amp;E3440,$A$2:$A$3564,"&lt;="&amp;A3440)</f>
        <v>0</v>
      </c>
      <c r="L3440" s="2">
        <f t="shared" si="429"/>
        <v>0</v>
      </c>
      <c r="M3440" s="2">
        <f t="shared" si="430"/>
        <v>1</v>
      </c>
      <c r="N3440">
        <f t="shared" si="431"/>
        <v>-2.2242148733720759</v>
      </c>
    </row>
    <row r="3441" spans="1:14" x14ac:dyDescent="0.3">
      <c r="A3441" s="1">
        <v>43690</v>
      </c>
      <c r="B3441">
        <v>11.72</v>
      </c>
      <c r="D3441">
        <f t="shared" si="424"/>
        <v>2</v>
      </c>
      <c r="E3441" s="1">
        <f t="shared" si="425"/>
        <v>43683</v>
      </c>
      <c r="F3441" s="1">
        <f t="shared" si="426"/>
        <v>43682</v>
      </c>
      <c r="G3441" s="1">
        <f t="shared" si="427"/>
        <v>43681</v>
      </c>
      <c r="H3441" s="1">
        <f t="shared" si="428"/>
        <v>43680</v>
      </c>
      <c r="I3441" s="2">
        <f>IF(SUMIFS($B$2:$B$3564,$A$2:$A$3564,"="&amp;E3441)=0,IF(SUMIFS($B$2:$B$3564,$A$2:$A$3564,"="&amp;F3441)=0,IF(SUMIFS($B$2:$B$3564,$A$2:$A$3564,"="&amp;G3441)=0,SUMIFS($B$2:$B$3564,$A$2:$A$3564,"="&amp;H3441),SUMIFS($B$2:$B$3564,$A$2:$A$3564,"="&amp;G3441)),SUMIFS($B$2:$B$3564,$A$2:$A$3564,"="&amp;F3441)),SUMIFS($B$2:$B$3564,$A$2:$A$3564,"="&amp;E3441))</f>
        <v>11.73</v>
      </c>
      <c r="K3441" s="2">
        <f>SUMIFS($J$2:$J$3564,$A$2:$A$3564,"&gt;"&amp;E3441,$A$2:$A$3564,"&lt;="&amp;A3441)</f>
        <v>0</v>
      </c>
      <c r="L3441" s="2">
        <f t="shared" si="429"/>
        <v>0</v>
      </c>
      <c r="M3441" s="2">
        <f t="shared" si="430"/>
        <v>1</v>
      </c>
      <c r="N3441">
        <f t="shared" si="431"/>
        <v>-8.5287851651751539E-2</v>
      </c>
    </row>
    <row r="3442" spans="1:14" x14ac:dyDescent="0.3">
      <c r="A3442" s="1">
        <v>43691</v>
      </c>
      <c r="B3442">
        <v>11.61</v>
      </c>
      <c r="D3442">
        <f t="shared" si="424"/>
        <v>3</v>
      </c>
      <c r="E3442" s="1">
        <f t="shared" si="425"/>
        <v>43684</v>
      </c>
      <c r="F3442" s="1">
        <f t="shared" si="426"/>
        <v>43683</v>
      </c>
      <c r="G3442" s="1">
        <f t="shared" si="427"/>
        <v>43682</v>
      </c>
      <c r="H3442" s="1">
        <f t="shared" si="428"/>
        <v>43681</v>
      </c>
      <c r="I3442" s="2">
        <f>IF(SUMIFS($B$2:$B$3564,$A$2:$A$3564,"="&amp;E3442)=0,IF(SUMIFS($B$2:$B$3564,$A$2:$A$3564,"="&amp;F3442)=0,IF(SUMIFS($B$2:$B$3564,$A$2:$A$3564,"="&amp;G3442)=0,SUMIFS($B$2:$B$3564,$A$2:$A$3564,"="&amp;H3442),SUMIFS($B$2:$B$3564,$A$2:$A$3564,"="&amp;G3442)),SUMIFS($B$2:$B$3564,$A$2:$A$3564,"="&amp;F3442)),SUMIFS($B$2:$B$3564,$A$2:$A$3564,"="&amp;E3442))</f>
        <v>11.34</v>
      </c>
      <c r="K3442" s="2">
        <f>SUMIFS($J$2:$J$3564,$A$2:$A$3564,"&gt;"&amp;E3442,$A$2:$A$3564,"&lt;="&amp;A3442)</f>
        <v>0</v>
      </c>
      <c r="L3442" s="2">
        <f t="shared" si="429"/>
        <v>0</v>
      </c>
      <c r="M3442" s="2">
        <f t="shared" si="430"/>
        <v>1</v>
      </c>
      <c r="N3442">
        <f t="shared" si="431"/>
        <v>2.3530497410194036</v>
      </c>
    </row>
    <row r="3443" spans="1:14" x14ac:dyDescent="0.3">
      <c r="A3443" s="1">
        <v>43692</v>
      </c>
      <c r="B3443">
        <v>11.63</v>
      </c>
      <c r="D3443">
        <f t="shared" si="424"/>
        <v>4</v>
      </c>
      <c r="E3443" s="1">
        <f t="shared" si="425"/>
        <v>43685</v>
      </c>
      <c r="F3443" s="1">
        <f t="shared" si="426"/>
        <v>43684</v>
      </c>
      <c r="G3443" s="1">
        <f t="shared" si="427"/>
        <v>43683</v>
      </c>
      <c r="H3443" s="1">
        <f t="shared" si="428"/>
        <v>43682</v>
      </c>
      <c r="I3443" s="2">
        <f>IF(SUMIFS($B$2:$B$3564,$A$2:$A$3564,"="&amp;E3443)=0,IF(SUMIFS($B$2:$B$3564,$A$2:$A$3564,"="&amp;F3443)=0,IF(SUMIFS($B$2:$B$3564,$A$2:$A$3564,"="&amp;G3443)=0,SUMIFS($B$2:$B$3564,$A$2:$A$3564,"="&amp;H3443),SUMIFS($B$2:$B$3564,$A$2:$A$3564,"="&amp;G3443)),SUMIFS($B$2:$B$3564,$A$2:$A$3564,"="&amp;F3443)),SUMIFS($B$2:$B$3564,$A$2:$A$3564,"="&amp;E3443))</f>
        <v>11.43</v>
      </c>
      <c r="K3443" s="2">
        <f>SUMIFS($J$2:$J$3564,$A$2:$A$3564,"&gt;"&amp;E3443,$A$2:$A$3564,"&lt;="&amp;A3443)</f>
        <v>0</v>
      </c>
      <c r="L3443" s="2">
        <f t="shared" si="429"/>
        <v>0</v>
      </c>
      <c r="M3443" s="2">
        <f t="shared" si="430"/>
        <v>1</v>
      </c>
      <c r="N3443">
        <f t="shared" si="431"/>
        <v>1.7346488723853786</v>
      </c>
    </row>
    <row r="3444" spans="1:14" x14ac:dyDescent="0.3">
      <c r="A3444" s="1">
        <v>43693</v>
      </c>
      <c r="B3444">
        <v>11.64</v>
      </c>
      <c r="D3444">
        <f t="shared" si="424"/>
        <v>5</v>
      </c>
      <c r="E3444" s="1">
        <f t="shared" si="425"/>
        <v>43686</v>
      </c>
      <c r="F3444" s="1">
        <f t="shared" si="426"/>
        <v>43685</v>
      </c>
      <c r="G3444" s="1">
        <f t="shared" si="427"/>
        <v>43684</v>
      </c>
      <c r="H3444" s="1">
        <f t="shared" si="428"/>
        <v>43683</v>
      </c>
      <c r="I3444" s="2">
        <f>IF(SUMIFS($B$2:$B$3564,$A$2:$A$3564,"="&amp;E3444)=0,IF(SUMIFS($B$2:$B$3564,$A$2:$A$3564,"="&amp;F3444)=0,IF(SUMIFS($B$2:$B$3564,$A$2:$A$3564,"="&amp;G3444)=0,SUMIFS($B$2:$B$3564,$A$2:$A$3564,"="&amp;H3444),SUMIFS($B$2:$B$3564,$A$2:$A$3564,"="&amp;G3444)),SUMIFS($B$2:$B$3564,$A$2:$A$3564,"="&amp;F3444)),SUMIFS($B$2:$B$3564,$A$2:$A$3564,"="&amp;E3444))</f>
        <v>11.86</v>
      </c>
      <c r="K3444" s="2">
        <f>SUMIFS($J$2:$J$3564,$A$2:$A$3564,"&gt;"&amp;E3444,$A$2:$A$3564,"&lt;="&amp;A3444)</f>
        <v>0</v>
      </c>
      <c r="L3444" s="2">
        <f t="shared" si="429"/>
        <v>0</v>
      </c>
      <c r="M3444" s="2">
        <f t="shared" si="430"/>
        <v>1</v>
      </c>
      <c r="N3444">
        <f t="shared" si="431"/>
        <v>-1.8723951266287526</v>
      </c>
    </row>
    <row r="3445" spans="1:14" x14ac:dyDescent="0.3">
      <c r="A3445" s="1">
        <v>43696</v>
      </c>
      <c r="B3445">
        <v>11.47</v>
      </c>
      <c r="D3445">
        <f t="shared" si="424"/>
        <v>1</v>
      </c>
      <c r="E3445" s="1">
        <f t="shared" si="425"/>
        <v>43689</v>
      </c>
      <c r="F3445" s="1">
        <f t="shared" si="426"/>
        <v>43688</v>
      </c>
      <c r="G3445" s="1">
        <f t="shared" si="427"/>
        <v>43687</v>
      </c>
      <c r="H3445" s="1">
        <f t="shared" si="428"/>
        <v>43686</v>
      </c>
      <c r="I3445" s="2">
        <f>IF(SUMIFS($B$2:$B$3564,$A$2:$A$3564,"="&amp;E3445)=0,IF(SUMIFS($B$2:$B$3564,$A$2:$A$3564,"="&amp;F3445)=0,IF(SUMIFS($B$2:$B$3564,$A$2:$A$3564,"="&amp;G3445)=0,SUMIFS($B$2:$B$3564,$A$2:$A$3564,"="&amp;H3445),SUMIFS($B$2:$B$3564,$A$2:$A$3564,"="&amp;G3445)),SUMIFS($B$2:$B$3564,$A$2:$A$3564,"="&amp;F3445)),SUMIFS($B$2:$B$3564,$A$2:$A$3564,"="&amp;E3445))</f>
        <v>11.56</v>
      </c>
      <c r="K3445" s="2">
        <f>SUMIFS($J$2:$J$3564,$A$2:$A$3564,"&gt;"&amp;E3445,$A$2:$A$3564,"&lt;="&amp;A3445)</f>
        <v>0</v>
      </c>
      <c r="L3445" s="2">
        <f t="shared" si="429"/>
        <v>0</v>
      </c>
      <c r="M3445" s="2">
        <f t="shared" si="430"/>
        <v>1</v>
      </c>
      <c r="N3445">
        <f t="shared" si="431"/>
        <v>-0.78159321029520423</v>
      </c>
    </row>
    <row r="3446" spans="1:14" x14ac:dyDescent="0.3">
      <c r="A3446" s="1">
        <v>43697</v>
      </c>
      <c r="B3446">
        <v>11.44</v>
      </c>
      <c r="D3446">
        <f t="shared" si="424"/>
        <v>2</v>
      </c>
      <c r="E3446" s="1">
        <f t="shared" si="425"/>
        <v>43690</v>
      </c>
      <c r="F3446" s="1">
        <f t="shared" si="426"/>
        <v>43689</v>
      </c>
      <c r="G3446" s="1">
        <f t="shared" si="427"/>
        <v>43688</v>
      </c>
      <c r="H3446" s="1">
        <f t="shared" si="428"/>
        <v>43687</v>
      </c>
      <c r="I3446" s="2">
        <f>IF(SUMIFS($B$2:$B$3564,$A$2:$A$3564,"="&amp;E3446)=0,IF(SUMIFS($B$2:$B$3564,$A$2:$A$3564,"="&amp;F3446)=0,IF(SUMIFS($B$2:$B$3564,$A$2:$A$3564,"="&amp;G3446)=0,SUMIFS($B$2:$B$3564,$A$2:$A$3564,"="&amp;H3446),SUMIFS($B$2:$B$3564,$A$2:$A$3564,"="&amp;G3446)),SUMIFS($B$2:$B$3564,$A$2:$A$3564,"="&amp;F3446)),SUMIFS($B$2:$B$3564,$A$2:$A$3564,"="&amp;E3446))</f>
        <v>11.72</v>
      </c>
      <c r="K3446" s="2">
        <f>SUMIFS($J$2:$J$3564,$A$2:$A$3564,"&gt;"&amp;E3446,$A$2:$A$3564,"&lt;="&amp;A3446)</f>
        <v>0</v>
      </c>
      <c r="L3446" s="2">
        <f t="shared" si="429"/>
        <v>0</v>
      </c>
      <c r="M3446" s="2">
        <f t="shared" si="430"/>
        <v>1</v>
      </c>
      <c r="N3446">
        <f t="shared" si="431"/>
        <v>-2.418079819721485</v>
      </c>
    </row>
    <row r="3447" spans="1:14" x14ac:dyDescent="0.3">
      <c r="A3447" s="1">
        <v>43698</v>
      </c>
      <c r="B3447">
        <v>11.39</v>
      </c>
      <c r="D3447">
        <f t="shared" si="424"/>
        <v>3</v>
      </c>
      <c r="E3447" s="1">
        <f t="shared" si="425"/>
        <v>43691</v>
      </c>
      <c r="F3447" s="1">
        <f t="shared" si="426"/>
        <v>43690</v>
      </c>
      <c r="G3447" s="1">
        <f t="shared" si="427"/>
        <v>43689</v>
      </c>
      <c r="H3447" s="1">
        <f t="shared" si="428"/>
        <v>43688</v>
      </c>
      <c r="I3447" s="2">
        <f>IF(SUMIFS($B$2:$B$3564,$A$2:$A$3564,"="&amp;E3447)=0,IF(SUMIFS($B$2:$B$3564,$A$2:$A$3564,"="&amp;F3447)=0,IF(SUMIFS($B$2:$B$3564,$A$2:$A$3564,"="&amp;G3447)=0,SUMIFS($B$2:$B$3564,$A$2:$A$3564,"="&amp;H3447),SUMIFS($B$2:$B$3564,$A$2:$A$3564,"="&amp;G3447)),SUMIFS($B$2:$B$3564,$A$2:$A$3564,"="&amp;F3447)),SUMIFS($B$2:$B$3564,$A$2:$A$3564,"="&amp;E3447))</f>
        <v>11.61</v>
      </c>
      <c r="K3447" s="2">
        <f>SUMIFS($J$2:$J$3564,$A$2:$A$3564,"&gt;"&amp;E3447,$A$2:$A$3564,"&lt;="&amp;A3447)</f>
        <v>0</v>
      </c>
      <c r="L3447" s="2">
        <f t="shared" si="429"/>
        <v>0</v>
      </c>
      <c r="M3447" s="2">
        <f t="shared" si="430"/>
        <v>1</v>
      </c>
      <c r="N3447">
        <f t="shared" si="431"/>
        <v>-1.9131018250709304</v>
      </c>
    </row>
    <row r="3448" spans="1:14" x14ac:dyDescent="0.3">
      <c r="A3448" s="1">
        <v>43699</v>
      </c>
      <c r="B3448">
        <v>11.58</v>
      </c>
      <c r="D3448">
        <f t="shared" si="424"/>
        <v>4</v>
      </c>
      <c r="E3448" s="1">
        <f t="shared" si="425"/>
        <v>43692</v>
      </c>
      <c r="F3448" s="1">
        <f t="shared" si="426"/>
        <v>43691</v>
      </c>
      <c r="G3448" s="1">
        <f t="shared" si="427"/>
        <v>43690</v>
      </c>
      <c r="H3448" s="1">
        <f t="shared" si="428"/>
        <v>43689</v>
      </c>
      <c r="I3448" s="2">
        <f>IF(SUMIFS($B$2:$B$3564,$A$2:$A$3564,"="&amp;E3448)=0,IF(SUMIFS($B$2:$B$3564,$A$2:$A$3564,"="&amp;F3448)=0,IF(SUMIFS($B$2:$B$3564,$A$2:$A$3564,"="&amp;G3448)=0,SUMIFS($B$2:$B$3564,$A$2:$A$3564,"="&amp;H3448),SUMIFS($B$2:$B$3564,$A$2:$A$3564,"="&amp;G3448)),SUMIFS($B$2:$B$3564,$A$2:$A$3564,"="&amp;F3448)),SUMIFS($B$2:$B$3564,$A$2:$A$3564,"="&amp;E3448))</f>
        <v>11.63</v>
      </c>
      <c r="K3448" s="2">
        <f>SUMIFS($J$2:$J$3564,$A$2:$A$3564,"&gt;"&amp;E3448,$A$2:$A$3564,"&lt;="&amp;A3448)</f>
        <v>0</v>
      </c>
      <c r="L3448" s="2">
        <f t="shared" si="429"/>
        <v>0</v>
      </c>
      <c r="M3448" s="2">
        <f t="shared" si="430"/>
        <v>1</v>
      </c>
      <c r="N3448">
        <f t="shared" si="431"/>
        <v>-0.43084943857239549</v>
      </c>
    </row>
    <row r="3449" spans="1:14" x14ac:dyDescent="0.3">
      <c r="A3449" s="1">
        <v>43700</v>
      </c>
      <c r="B3449">
        <v>11.47</v>
      </c>
      <c r="D3449">
        <f t="shared" si="424"/>
        <v>5</v>
      </c>
      <c r="E3449" s="1">
        <f t="shared" si="425"/>
        <v>43693</v>
      </c>
      <c r="F3449" s="1">
        <f t="shared" si="426"/>
        <v>43692</v>
      </c>
      <c r="G3449" s="1">
        <f t="shared" si="427"/>
        <v>43691</v>
      </c>
      <c r="H3449" s="1">
        <f t="shared" si="428"/>
        <v>43690</v>
      </c>
      <c r="I3449" s="2">
        <f>IF(SUMIFS($B$2:$B$3564,$A$2:$A$3564,"="&amp;E3449)=0,IF(SUMIFS($B$2:$B$3564,$A$2:$A$3564,"="&amp;F3449)=0,IF(SUMIFS($B$2:$B$3564,$A$2:$A$3564,"="&amp;G3449)=0,SUMIFS($B$2:$B$3564,$A$2:$A$3564,"="&amp;H3449),SUMIFS($B$2:$B$3564,$A$2:$A$3564,"="&amp;G3449)),SUMIFS($B$2:$B$3564,$A$2:$A$3564,"="&amp;F3449)),SUMIFS($B$2:$B$3564,$A$2:$A$3564,"="&amp;E3449))</f>
        <v>11.64</v>
      </c>
      <c r="K3449" s="2">
        <f>SUMIFS($J$2:$J$3564,$A$2:$A$3564,"&gt;"&amp;E3449,$A$2:$A$3564,"&lt;="&amp;A3449)</f>
        <v>0</v>
      </c>
      <c r="L3449" s="2">
        <f t="shared" si="429"/>
        <v>0</v>
      </c>
      <c r="M3449" s="2">
        <f t="shared" si="430"/>
        <v>1</v>
      </c>
      <c r="N3449">
        <f t="shared" si="431"/>
        <v>-1.4712511162012389</v>
      </c>
    </row>
    <row r="3450" spans="1:14" x14ac:dyDescent="0.3">
      <c r="A3450" s="1">
        <v>43703</v>
      </c>
      <c r="B3450">
        <v>11.43</v>
      </c>
      <c r="D3450">
        <f t="shared" si="424"/>
        <v>1</v>
      </c>
      <c r="E3450" s="1">
        <f t="shared" si="425"/>
        <v>43696</v>
      </c>
      <c r="F3450" s="1">
        <f t="shared" si="426"/>
        <v>43695</v>
      </c>
      <c r="G3450" s="1">
        <f t="shared" si="427"/>
        <v>43694</v>
      </c>
      <c r="H3450" s="1">
        <f t="shared" si="428"/>
        <v>43693</v>
      </c>
      <c r="I3450" s="2">
        <f>IF(SUMIFS($B$2:$B$3564,$A$2:$A$3564,"="&amp;E3450)=0,IF(SUMIFS($B$2:$B$3564,$A$2:$A$3564,"="&amp;F3450)=0,IF(SUMIFS($B$2:$B$3564,$A$2:$A$3564,"="&amp;G3450)=0,SUMIFS($B$2:$B$3564,$A$2:$A$3564,"="&amp;H3450),SUMIFS($B$2:$B$3564,$A$2:$A$3564,"="&amp;G3450)),SUMIFS($B$2:$B$3564,$A$2:$A$3564,"="&amp;F3450)),SUMIFS($B$2:$B$3564,$A$2:$A$3564,"="&amp;E3450))</f>
        <v>11.47</v>
      </c>
      <c r="K3450" s="2">
        <f>SUMIFS($J$2:$J$3564,$A$2:$A$3564,"&gt;"&amp;E3450,$A$2:$A$3564,"&lt;="&amp;A3450)</f>
        <v>0</v>
      </c>
      <c r="L3450" s="2">
        <f t="shared" si="429"/>
        <v>0</v>
      </c>
      <c r="M3450" s="2">
        <f t="shared" si="430"/>
        <v>1</v>
      </c>
      <c r="N3450">
        <f t="shared" si="431"/>
        <v>-0.34934533345600882</v>
      </c>
    </row>
    <row r="3451" spans="1:14" x14ac:dyDescent="0.3">
      <c r="A3451" s="1">
        <v>43704</v>
      </c>
      <c r="B3451">
        <v>11.24</v>
      </c>
      <c r="D3451">
        <f t="shared" si="424"/>
        <v>2</v>
      </c>
      <c r="E3451" s="1">
        <f t="shared" si="425"/>
        <v>43697</v>
      </c>
      <c r="F3451" s="1">
        <f t="shared" si="426"/>
        <v>43696</v>
      </c>
      <c r="G3451" s="1">
        <f t="shared" si="427"/>
        <v>43695</v>
      </c>
      <c r="H3451" s="1">
        <f t="shared" si="428"/>
        <v>43694</v>
      </c>
      <c r="I3451" s="2">
        <f>IF(SUMIFS($B$2:$B$3564,$A$2:$A$3564,"="&amp;E3451)=0,IF(SUMIFS($B$2:$B$3564,$A$2:$A$3564,"="&amp;F3451)=0,IF(SUMIFS($B$2:$B$3564,$A$2:$A$3564,"="&amp;G3451)=0,SUMIFS($B$2:$B$3564,$A$2:$A$3564,"="&amp;H3451),SUMIFS($B$2:$B$3564,$A$2:$A$3564,"="&amp;G3451)),SUMIFS($B$2:$B$3564,$A$2:$A$3564,"="&amp;F3451)),SUMIFS($B$2:$B$3564,$A$2:$A$3564,"="&amp;E3451))</f>
        <v>11.44</v>
      </c>
      <c r="K3451" s="2">
        <f>SUMIFS($J$2:$J$3564,$A$2:$A$3564,"&gt;"&amp;E3451,$A$2:$A$3564,"&lt;="&amp;A3451)</f>
        <v>0</v>
      </c>
      <c r="L3451" s="2">
        <f t="shared" si="429"/>
        <v>0</v>
      </c>
      <c r="M3451" s="2">
        <f t="shared" si="430"/>
        <v>1</v>
      </c>
      <c r="N3451">
        <f t="shared" si="431"/>
        <v>-1.7637141486106729</v>
      </c>
    </row>
    <row r="3452" spans="1:14" x14ac:dyDescent="0.3">
      <c r="A3452" s="1">
        <v>43705</v>
      </c>
      <c r="B3452">
        <v>11.37</v>
      </c>
      <c r="D3452">
        <f t="shared" si="424"/>
        <v>3</v>
      </c>
      <c r="E3452" s="1">
        <f t="shared" si="425"/>
        <v>43698</v>
      </c>
      <c r="F3452" s="1">
        <f t="shared" si="426"/>
        <v>43697</v>
      </c>
      <c r="G3452" s="1">
        <f t="shared" si="427"/>
        <v>43696</v>
      </c>
      <c r="H3452" s="1">
        <f t="shared" si="428"/>
        <v>43695</v>
      </c>
      <c r="I3452" s="2">
        <f>IF(SUMIFS($B$2:$B$3564,$A$2:$A$3564,"="&amp;E3452)=0,IF(SUMIFS($B$2:$B$3564,$A$2:$A$3564,"="&amp;F3452)=0,IF(SUMIFS($B$2:$B$3564,$A$2:$A$3564,"="&amp;G3452)=0,SUMIFS($B$2:$B$3564,$A$2:$A$3564,"="&amp;H3452),SUMIFS($B$2:$B$3564,$A$2:$A$3564,"="&amp;G3452)),SUMIFS($B$2:$B$3564,$A$2:$A$3564,"="&amp;F3452)),SUMIFS($B$2:$B$3564,$A$2:$A$3564,"="&amp;E3452))</f>
        <v>11.39</v>
      </c>
      <c r="K3452" s="2">
        <f>SUMIFS($J$2:$J$3564,$A$2:$A$3564,"&gt;"&amp;E3452,$A$2:$A$3564,"&lt;="&amp;A3452)</f>
        <v>0</v>
      </c>
      <c r="L3452" s="2">
        <f t="shared" si="429"/>
        <v>0</v>
      </c>
      <c r="M3452" s="2">
        <f t="shared" si="430"/>
        <v>1</v>
      </c>
      <c r="N3452">
        <f t="shared" si="431"/>
        <v>-0.17574696966461972</v>
      </c>
    </row>
    <row r="3453" spans="1:14" x14ac:dyDescent="0.3">
      <c r="A3453" s="1">
        <v>43706</v>
      </c>
      <c r="B3453">
        <v>11.21</v>
      </c>
      <c r="D3453">
        <f t="shared" si="424"/>
        <v>4</v>
      </c>
      <c r="E3453" s="1">
        <f t="shared" si="425"/>
        <v>43699</v>
      </c>
      <c r="F3453" s="1">
        <f t="shared" si="426"/>
        <v>43698</v>
      </c>
      <c r="G3453" s="1">
        <f t="shared" si="427"/>
        <v>43697</v>
      </c>
      <c r="H3453" s="1">
        <f t="shared" si="428"/>
        <v>43696</v>
      </c>
      <c r="I3453" s="2">
        <f>IF(SUMIFS($B$2:$B$3564,$A$2:$A$3564,"="&amp;E3453)=0,IF(SUMIFS($B$2:$B$3564,$A$2:$A$3564,"="&amp;F3453)=0,IF(SUMIFS($B$2:$B$3564,$A$2:$A$3564,"="&amp;G3453)=0,SUMIFS($B$2:$B$3564,$A$2:$A$3564,"="&amp;H3453),SUMIFS($B$2:$B$3564,$A$2:$A$3564,"="&amp;G3453)),SUMIFS($B$2:$B$3564,$A$2:$A$3564,"="&amp;F3453)),SUMIFS($B$2:$B$3564,$A$2:$A$3564,"="&amp;E3453))</f>
        <v>11.58</v>
      </c>
      <c r="K3453" s="2">
        <f>SUMIFS($J$2:$J$3564,$A$2:$A$3564,"&gt;"&amp;E3453,$A$2:$A$3564,"&lt;="&amp;A3453)</f>
        <v>0</v>
      </c>
      <c r="L3453" s="2">
        <f t="shared" si="429"/>
        <v>0</v>
      </c>
      <c r="M3453" s="2">
        <f t="shared" si="430"/>
        <v>1</v>
      </c>
      <c r="N3453">
        <f t="shared" si="431"/>
        <v>-3.247323506078057</v>
      </c>
    </row>
    <row r="3454" spans="1:14" x14ac:dyDescent="0.3">
      <c r="A3454" s="1">
        <v>43707</v>
      </c>
      <c r="B3454">
        <v>11.14</v>
      </c>
      <c r="D3454">
        <f t="shared" si="424"/>
        <v>5</v>
      </c>
      <c r="E3454" s="1">
        <f t="shared" si="425"/>
        <v>43700</v>
      </c>
      <c r="F3454" s="1">
        <f t="shared" si="426"/>
        <v>43699</v>
      </c>
      <c r="G3454" s="1">
        <f t="shared" si="427"/>
        <v>43698</v>
      </c>
      <c r="H3454" s="1">
        <f t="shared" si="428"/>
        <v>43697</v>
      </c>
      <c r="I3454" s="2">
        <f>IF(SUMIFS($B$2:$B$3564,$A$2:$A$3564,"="&amp;E3454)=0,IF(SUMIFS($B$2:$B$3564,$A$2:$A$3564,"="&amp;F3454)=0,IF(SUMIFS($B$2:$B$3564,$A$2:$A$3564,"="&amp;G3454)=0,SUMIFS($B$2:$B$3564,$A$2:$A$3564,"="&amp;H3454),SUMIFS($B$2:$B$3564,$A$2:$A$3564,"="&amp;G3454)),SUMIFS($B$2:$B$3564,$A$2:$A$3564,"="&amp;F3454)),SUMIFS($B$2:$B$3564,$A$2:$A$3564,"="&amp;E3454))</f>
        <v>11.47</v>
      </c>
      <c r="K3454" s="2">
        <f>SUMIFS($J$2:$J$3564,$A$2:$A$3564,"&gt;"&amp;E3454,$A$2:$A$3564,"&lt;="&amp;A3454)</f>
        <v>0</v>
      </c>
      <c r="L3454" s="2">
        <f t="shared" si="429"/>
        <v>0</v>
      </c>
      <c r="M3454" s="2">
        <f t="shared" si="430"/>
        <v>1</v>
      </c>
      <c r="N3454">
        <f t="shared" si="431"/>
        <v>-2.9192696642141391</v>
      </c>
    </row>
    <row r="3455" spans="1:14" x14ac:dyDescent="0.3">
      <c r="A3455" s="1">
        <v>43711</v>
      </c>
      <c r="B3455">
        <v>11.19</v>
      </c>
      <c r="D3455">
        <f t="shared" si="424"/>
        <v>2</v>
      </c>
      <c r="E3455" s="1">
        <f t="shared" si="425"/>
        <v>43704</v>
      </c>
      <c r="F3455" s="1">
        <f t="shared" si="426"/>
        <v>43703</v>
      </c>
      <c r="G3455" s="1">
        <f t="shared" si="427"/>
        <v>43702</v>
      </c>
      <c r="H3455" s="1">
        <f t="shared" si="428"/>
        <v>43701</v>
      </c>
      <c r="I3455" s="2">
        <f>IF(SUMIFS($B$2:$B$3564,$A$2:$A$3564,"="&amp;E3455)=0,IF(SUMIFS($B$2:$B$3564,$A$2:$A$3564,"="&amp;F3455)=0,IF(SUMIFS($B$2:$B$3564,$A$2:$A$3564,"="&amp;G3455)=0,SUMIFS($B$2:$B$3564,$A$2:$A$3564,"="&amp;H3455),SUMIFS($B$2:$B$3564,$A$2:$A$3564,"="&amp;G3455)),SUMIFS($B$2:$B$3564,$A$2:$A$3564,"="&amp;F3455)),SUMIFS($B$2:$B$3564,$A$2:$A$3564,"="&amp;E3455))</f>
        <v>11.24</v>
      </c>
      <c r="K3455" s="2">
        <f>SUMIFS($J$2:$J$3564,$A$2:$A$3564,"&gt;"&amp;E3455,$A$2:$A$3564,"&lt;="&amp;A3455)</f>
        <v>0</v>
      </c>
      <c r="L3455" s="2">
        <f t="shared" si="429"/>
        <v>0</v>
      </c>
      <c r="M3455" s="2">
        <f t="shared" si="430"/>
        <v>1</v>
      </c>
      <c r="N3455">
        <f t="shared" si="431"/>
        <v>-0.4458322141711164</v>
      </c>
    </row>
    <row r="3456" spans="1:14" x14ac:dyDescent="0.3">
      <c r="A3456" s="1">
        <v>43712</v>
      </c>
      <c r="B3456">
        <v>11.01</v>
      </c>
      <c r="D3456">
        <f t="shared" si="424"/>
        <v>3</v>
      </c>
      <c r="E3456" s="1">
        <f t="shared" si="425"/>
        <v>43705</v>
      </c>
      <c r="F3456" s="1">
        <f t="shared" si="426"/>
        <v>43704</v>
      </c>
      <c r="G3456" s="1">
        <f t="shared" si="427"/>
        <v>43703</v>
      </c>
      <c r="H3456" s="1">
        <f t="shared" si="428"/>
        <v>43702</v>
      </c>
      <c r="I3456" s="2">
        <f>IF(SUMIFS($B$2:$B$3564,$A$2:$A$3564,"="&amp;E3456)=0,IF(SUMIFS($B$2:$B$3564,$A$2:$A$3564,"="&amp;F3456)=0,IF(SUMIFS($B$2:$B$3564,$A$2:$A$3564,"="&amp;G3456)=0,SUMIFS($B$2:$B$3564,$A$2:$A$3564,"="&amp;H3456),SUMIFS($B$2:$B$3564,$A$2:$A$3564,"="&amp;G3456)),SUMIFS($B$2:$B$3564,$A$2:$A$3564,"="&amp;F3456)),SUMIFS($B$2:$B$3564,$A$2:$A$3564,"="&amp;E3456))</f>
        <v>11.37</v>
      </c>
      <c r="K3456" s="2">
        <f>SUMIFS($J$2:$J$3564,$A$2:$A$3564,"&gt;"&amp;E3456,$A$2:$A$3564,"&lt;="&amp;A3456)</f>
        <v>0</v>
      </c>
      <c r="L3456" s="2">
        <f t="shared" si="429"/>
        <v>0</v>
      </c>
      <c r="M3456" s="2">
        <f t="shared" si="430"/>
        <v>1</v>
      </c>
      <c r="N3456">
        <f t="shared" si="431"/>
        <v>-3.217435702785608</v>
      </c>
    </row>
    <row r="3457" spans="1:14" x14ac:dyDescent="0.3">
      <c r="A3457" s="1">
        <v>43713</v>
      </c>
      <c r="B3457">
        <v>10.97</v>
      </c>
      <c r="D3457">
        <f t="shared" si="424"/>
        <v>4</v>
      </c>
      <c r="E3457" s="1">
        <f t="shared" si="425"/>
        <v>43706</v>
      </c>
      <c r="F3457" s="1">
        <f t="shared" si="426"/>
        <v>43705</v>
      </c>
      <c r="G3457" s="1">
        <f t="shared" si="427"/>
        <v>43704</v>
      </c>
      <c r="H3457" s="1">
        <f t="shared" si="428"/>
        <v>43703</v>
      </c>
      <c r="I3457" s="2">
        <f>IF(SUMIFS($B$2:$B$3564,$A$2:$A$3564,"="&amp;E3457)=0,IF(SUMIFS($B$2:$B$3564,$A$2:$A$3564,"="&amp;F3457)=0,IF(SUMIFS($B$2:$B$3564,$A$2:$A$3564,"="&amp;G3457)=0,SUMIFS($B$2:$B$3564,$A$2:$A$3564,"="&amp;H3457),SUMIFS($B$2:$B$3564,$A$2:$A$3564,"="&amp;G3457)),SUMIFS($B$2:$B$3564,$A$2:$A$3564,"="&amp;F3457)),SUMIFS($B$2:$B$3564,$A$2:$A$3564,"="&amp;E3457))</f>
        <v>11.21</v>
      </c>
      <c r="K3457" s="2">
        <f>SUMIFS($J$2:$J$3564,$A$2:$A$3564,"&gt;"&amp;E3457,$A$2:$A$3564,"&lt;="&amp;A3457)</f>
        <v>0</v>
      </c>
      <c r="L3457" s="2">
        <f t="shared" si="429"/>
        <v>0</v>
      </c>
      <c r="M3457" s="2">
        <f t="shared" si="430"/>
        <v>1</v>
      </c>
      <c r="N3457">
        <f t="shared" si="431"/>
        <v>-2.1641962796929706</v>
      </c>
    </row>
    <row r="3458" spans="1:14" x14ac:dyDescent="0.3">
      <c r="A3458" s="1">
        <v>43714</v>
      </c>
      <c r="B3458">
        <v>11.02</v>
      </c>
      <c r="D3458">
        <f t="shared" si="424"/>
        <v>5</v>
      </c>
      <c r="E3458" s="1">
        <f t="shared" si="425"/>
        <v>43707</v>
      </c>
      <c r="F3458" s="1">
        <f t="shared" si="426"/>
        <v>43706</v>
      </c>
      <c r="G3458" s="1">
        <f t="shared" si="427"/>
        <v>43705</v>
      </c>
      <c r="H3458" s="1">
        <f t="shared" si="428"/>
        <v>43704</v>
      </c>
      <c r="I3458" s="2">
        <f>IF(SUMIFS($B$2:$B$3564,$A$2:$A$3564,"="&amp;E3458)=0,IF(SUMIFS($B$2:$B$3564,$A$2:$A$3564,"="&amp;F3458)=0,IF(SUMIFS($B$2:$B$3564,$A$2:$A$3564,"="&amp;G3458)=0,SUMIFS($B$2:$B$3564,$A$2:$A$3564,"="&amp;H3458),SUMIFS($B$2:$B$3564,$A$2:$A$3564,"="&amp;G3458)),SUMIFS($B$2:$B$3564,$A$2:$A$3564,"="&amp;F3458)),SUMIFS($B$2:$B$3564,$A$2:$A$3564,"="&amp;E3458))</f>
        <v>11.14</v>
      </c>
      <c r="K3458" s="2">
        <f>SUMIFS($J$2:$J$3564,$A$2:$A$3564,"&gt;"&amp;E3458,$A$2:$A$3564,"&lt;="&amp;A3458)</f>
        <v>0</v>
      </c>
      <c r="L3458" s="2">
        <f t="shared" si="429"/>
        <v>0</v>
      </c>
      <c r="M3458" s="2">
        <f t="shared" si="430"/>
        <v>1</v>
      </c>
      <c r="N3458">
        <f t="shared" si="431"/>
        <v>-1.0830430774369664</v>
      </c>
    </row>
    <row r="3459" spans="1:14" x14ac:dyDescent="0.3">
      <c r="A3459" s="1">
        <v>43717</v>
      </c>
      <c r="B3459">
        <v>10.92</v>
      </c>
      <c r="C3459">
        <v>11.9</v>
      </c>
      <c r="D3459">
        <f t="shared" ref="D3459:D3522" si="432">WEEKDAY(A3459,2)</f>
        <v>1</v>
      </c>
      <c r="E3459" s="1">
        <f t="shared" si="425"/>
        <v>43710</v>
      </c>
      <c r="F3459" s="1">
        <f t="shared" si="426"/>
        <v>43709</v>
      </c>
      <c r="G3459" s="1">
        <f t="shared" si="427"/>
        <v>43708</v>
      </c>
      <c r="H3459" s="1">
        <f t="shared" si="428"/>
        <v>43707</v>
      </c>
      <c r="I3459" s="2">
        <f>IF(SUMIFS($B$2:$B$3564,$A$2:$A$3564,"="&amp;E3459)=0,IF(SUMIFS($B$2:$B$3564,$A$2:$A$3564,"="&amp;F3459)=0,IF(SUMIFS($B$2:$B$3564,$A$2:$A$3564,"="&amp;G3459)=0,SUMIFS($B$2:$B$3564,$A$2:$A$3564,"="&amp;H3459),SUMIFS($B$2:$B$3564,$A$2:$A$3564,"="&amp;G3459)),SUMIFS($B$2:$B$3564,$A$2:$A$3564,"="&amp;F3459)),SUMIFS($B$2:$B$3564,$A$2:$A$3564,"="&amp;E3459))</f>
        <v>11.14</v>
      </c>
      <c r="K3459" s="2">
        <f>SUMIFS($J$2:$J$3564,$A$2:$A$3564,"&gt;"&amp;E3459,$A$2:$A$3564,"&lt;="&amp;A3459)</f>
        <v>0</v>
      </c>
      <c r="L3459" s="2">
        <f t="shared" si="429"/>
        <v>0</v>
      </c>
      <c r="M3459" s="2">
        <f t="shared" si="430"/>
        <v>1</v>
      </c>
      <c r="N3459">
        <f t="shared" si="431"/>
        <v>-1.994626418237903</v>
      </c>
    </row>
    <row r="3460" spans="1:14" x14ac:dyDescent="0.3">
      <c r="A3460" s="1">
        <v>43718</v>
      </c>
      <c r="B3460">
        <v>11.89</v>
      </c>
      <c r="D3460">
        <f t="shared" si="432"/>
        <v>2</v>
      </c>
      <c r="E3460" s="1">
        <f t="shared" si="425"/>
        <v>43711</v>
      </c>
      <c r="F3460" s="1">
        <f t="shared" si="426"/>
        <v>43710</v>
      </c>
      <c r="G3460" s="1">
        <f t="shared" si="427"/>
        <v>43709</v>
      </c>
      <c r="H3460" s="1">
        <f t="shared" si="428"/>
        <v>43708</v>
      </c>
      <c r="I3460" s="2">
        <f>IF(SUMIFS($B$2:$B$3564,$A$2:$A$3564,"="&amp;E3460)=0,IF(SUMIFS($B$2:$B$3564,$A$2:$A$3564,"="&amp;F3460)=0,IF(SUMIFS($B$2:$B$3564,$A$2:$A$3564,"="&amp;G3460)=0,SUMIFS($B$2:$B$3564,$A$2:$A$3564,"="&amp;H3460),SUMIFS($B$2:$B$3564,$A$2:$A$3564,"="&amp;G3460)),SUMIFS($B$2:$B$3564,$A$2:$A$3564,"="&amp;F3460)),SUMIFS($B$2:$B$3564,$A$2:$A$3564,"="&amp;E3460))</f>
        <v>11.19</v>
      </c>
      <c r="J3460">
        <v>11.9</v>
      </c>
      <c r="K3460" s="2">
        <f>SUMIFS($J$2:$J$3564,$A$2:$A$3564,"&gt;"&amp;E3460,$A$2:$A$3564,"&lt;="&amp;A3460)</f>
        <v>11.9</v>
      </c>
      <c r="L3460" s="2">
        <f t="shared" si="429"/>
        <v>10.92</v>
      </c>
      <c r="M3460" s="2">
        <f t="shared" si="430"/>
        <v>0.91764705882352937</v>
      </c>
      <c r="N3460">
        <f t="shared" si="431"/>
        <v>-2.5265241421868048</v>
      </c>
    </row>
    <row r="3461" spans="1:14" x14ac:dyDescent="0.3">
      <c r="A3461" s="1">
        <v>43719</v>
      </c>
      <c r="B3461">
        <v>11.85</v>
      </c>
      <c r="D3461">
        <f t="shared" si="432"/>
        <v>3</v>
      </c>
      <c r="E3461" s="1">
        <f t="shared" si="425"/>
        <v>43712</v>
      </c>
      <c r="F3461" s="1">
        <f t="shared" si="426"/>
        <v>43711</v>
      </c>
      <c r="G3461" s="1">
        <f t="shared" si="427"/>
        <v>43710</v>
      </c>
      <c r="H3461" s="1">
        <f t="shared" si="428"/>
        <v>43709</v>
      </c>
      <c r="I3461" s="2">
        <f>IF(SUMIFS($B$2:$B$3564,$A$2:$A$3564,"="&amp;E3461)=0,IF(SUMIFS($B$2:$B$3564,$A$2:$A$3564,"="&amp;F3461)=0,IF(SUMIFS($B$2:$B$3564,$A$2:$A$3564,"="&amp;G3461)=0,SUMIFS($B$2:$B$3564,$A$2:$A$3564,"="&amp;H3461),SUMIFS($B$2:$B$3564,$A$2:$A$3564,"="&amp;G3461)),SUMIFS($B$2:$B$3564,$A$2:$A$3564,"="&amp;F3461)),SUMIFS($B$2:$B$3564,$A$2:$A$3564,"="&amp;E3461))</f>
        <v>11.01</v>
      </c>
      <c r="K3461" s="2">
        <f>SUMIFS($J$2:$J$3564,$A$2:$A$3564,"&gt;"&amp;E3461,$A$2:$A$3564,"&lt;="&amp;A3461)</f>
        <v>11.9</v>
      </c>
      <c r="L3461" s="2">
        <f t="shared" si="429"/>
        <v>10.92</v>
      </c>
      <c r="M3461" s="2">
        <f t="shared" si="430"/>
        <v>0.91764705882352937</v>
      </c>
      <c r="N3461">
        <f t="shared" si="431"/>
        <v>-1.2418512954173166</v>
      </c>
    </row>
    <row r="3462" spans="1:14" x14ac:dyDescent="0.3">
      <c r="A3462" s="1">
        <v>43720</v>
      </c>
      <c r="B3462">
        <v>11.84</v>
      </c>
      <c r="D3462">
        <f t="shared" si="432"/>
        <v>4</v>
      </c>
      <c r="E3462" s="1">
        <f t="shared" si="425"/>
        <v>43713</v>
      </c>
      <c r="F3462" s="1">
        <f t="shared" si="426"/>
        <v>43712</v>
      </c>
      <c r="G3462" s="1">
        <f t="shared" si="427"/>
        <v>43711</v>
      </c>
      <c r="H3462" s="1">
        <f t="shared" si="428"/>
        <v>43710</v>
      </c>
      <c r="I3462" s="2">
        <f>IF(SUMIFS($B$2:$B$3564,$A$2:$A$3564,"="&amp;E3462)=0,IF(SUMIFS($B$2:$B$3564,$A$2:$A$3564,"="&amp;F3462)=0,IF(SUMIFS($B$2:$B$3564,$A$2:$A$3564,"="&amp;G3462)=0,SUMIFS($B$2:$B$3564,$A$2:$A$3564,"="&amp;H3462),SUMIFS($B$2:$B$3564,$A$2:$A$3564,"="&amp;G3462)),SUMIFS($B$2:$B$3564,$A$2:$A$3564,"="&amp;F3462)),SUMIFS($B$2:$B$3564,$A$2:$A$3564,"="&amp;E3462))</f>
        <v>10.97</v>
      </c>
      <c r="K3462" s="2">
        <f>SUMIFS($J$2:$J$3564,$A$2:$A$3564,"&gt;"&amp;E3462,$A$2:$A$3564,"&lt;="&amp;A3462)</f>
        <v>11.9</v>
      </c>
      <c r="L3462" s="2">
        <f t="shared" si="429"/>
        <v>10.92</v>
      </c>
      <c r="M3462" s="2">
        <f t="shared" si="430"/>
        <v>0.91764705882352937</v>
      </c>
      <c r="N3462">
        <f t="shared" si="431"/>
        <v>-0.96230746320041438</v>
      </c>
    </row>
    <row r="3463" spans="1:14" x14ac:dyDescent="0.3">
      <c r="A3463" s="1">
        <v>43721</v>
      </c>
      <c r="B3463">
        <v>11.94</v>
      </c>
      <c r="D3463">
        <f t="shared" si="432"/>
        <v>5</v>
      </c>
      <c r="E3463" s="1">
        <f t="shared" si="425"/>
        <v>43714</v>
      </c>
      <c r="F3463" s="1">
        <f t="shared" si="426"/>
        <v>43713</v>
      </c>
      <c r="G3463" s="1">
        <f t="shared" si="427"/>
        <v>43712</v>
      </c>
      <c r="H3463" s="1">
        <f t="shared" si="428"/>
        <v>43711</v>
      </c>
      <c r="I3463" s="2">
        <f>IF(SUMIFS($B$2:$B$3564,$A$2:$A$3564,"="&amp;E3463)=0,IF(SUMIFS($B$2:$B$3564,$A$2:$A$3564,"="&amp;F3463)=0,IF(SUMIFS($B$2:$B$3564,$A$2:$A$3564,"="&amp;G3463)=0,SUMIFS($B$2:$B$3564,$A$2:$A$3564,"="&amp;H3463),SUMIFS($B$2:$B$3564,$A$2:$A$3564,"="&amp;G3463)),SUMIFS($B$2:$B$3564,$A$2:$A$3564,"="&amp;F3463)),SUMIFS($B$2:$B$3564,$A$2:$A$3564,"="&amp;E3463))</f>
        <v>11.02</v>
      </c>
      <c r="K3463" s="2">
        <f>SUMIFS($J$2:$J$3564,$A$2:$A$3564,"&gt;"&amp;E3463,$A$2:$A$3564,"&lt;="&amp;A3463)</f>
        <v>11.9</v>
      </c>
      <c r="L3463" s="2">
        <f t="shared" si="429"/>
        <v>10.92</v>
      </c>
      <c r="M3463" s="2">
        <f t="shared" si="430"/>
        <v>0.91764705882352937</v>
      </c>
      <c r="N3463">
        <f t="shared" si="431"/>
        <v>-0.57601255610371871</v>
      </c>
    </row>
    <row r="3464" spans="1:14" x14ac:dyDescent="0.3">
      <c r="A3464" s="1">
        <v>43724</v>
      </c>
      <c r="B3464">
        <v>12.26</v>
      </c>
      <c r="D3464">
        <f t="shared" si="432"/>
        <v>1</v>
      </c>
      <c r="E3464" s="1">
        <f t="shared" ref="E3464:E3527" si="433">A3464-7</f>
        <v>43717</v>
      </c>
      <c r="F3464" s="1">
        <f t="shared" si="426"/>
        <v>43716</v>
      </c>
      <c r="G3464" s="1">
        <f t="shared" si="427"/>
        <v>43715</v>
      </c>
      <c r="H3464" s="1">
        <f t="shared" si="428"/>
        <v>43714</v>
      </c>
      <c r="I3464" s="2">
        <f>IF(SUMIFS($B$2:$B$3564,$A$2:$A$3564,"="&amp;E3464)=0,IF(SUMIFS($B$2:$B$3564,$A$2:$A$3564,"="&amp;F3464)=0,IF(SUMIFS($B$2:$B$3564,$A$2:$A$3564,"="&amp;G3464)=0,SUMIFS($B$2:$B$3564,$A$2:$A$3564,"="&amp;H3464),SUMIFS($B$2:$B$3564,$A$2:$A$3564,"="&amp;G3464)),SUMIFS($B$2:$B$3564,$A$2:$A$3564,"="&amp;F3464)),SUMIFS($B$2:$B$3564,$A$2:$A$3564,"="&amp;E3464))</f>
        <v>10.92</v>
      </c>
      <c r="K3464" s="2">
        <f>SUMIFS($J$2:$J$3564,$A$2:$A$3564,"&gt;"&amp;E3464,$A$2:$A$3564,"&lt;="&amp;A3464)</f>
        <v>11.9</v>
      </c>
      <c r="L3464" s="2">
        <f t="shared" si="429"/>
        <v>10.92</v>
      </c>
      <c r="M3464" s="2">
        <f t="shared" si="430"/>
        <v>0.91764705882352937</v>
      </c>
      <c r="N3464">
        <f t="shared" si="431"/>
        <v>2.9803530390581532</v>
      </c>
    </row>
    <row r="3465" spans="1:14" x14ac:dyDescent="0.3">
      <c r="A3465" s="1">
        <v>43725</v>
      </c>
      <c r="B3465">
        <v>12.1</v>
      </c>
      <c r="D3465">
        <f t="shared" si="432"/>
        <v>2</v>
      </c>
      <c r="E3465" s="1">
        <f t="shared" si="433"/>
        <v>43718</v>
      </c>
      <c r="F3465" s="1">
        <f t="shared" ref="F3465:F3528" si="434">E3465-1</f>
        <v>43717</v>
      </c>
      <c r="G3465" s="1">
        <f t="shared" ref="G3465:G3528" si="435">E3465-2</f>
        <v>43716</v>
      </c>
      <c r="H3465" s="1">
        <f t="shared" ref="H3465:H3528" si="436">E3465-3</f>
        <v>43715</v>
      </c>
      <c r="I3465" s="2">
        <f>IF(SUMIFS($B$2:$B$3564,$A$2:$A$3564,"="&amp;E3465)=0,IF(SUMIFS($B$2:$B$3564,$A$2:$A$3564,"="&amp;F3465)=0,IF(SUMIFS($B$2:$B$3564,$A$2:$A$3564,"="&amp;G3465)=0,SUMIFS($B$2:$B$3564,$A$2:$A$3564,"="&amp;H3465),SUMIFS($B$2:$B$3564,$A$2:$A$3564,"="&amp;G3465)),SUMIFS($B$2:$B$3564,$A$2:$A$3564,"="&amp;F3465)),SUMIFS($B$2:$B$3564,$A$2:$A$3564,"="&amp;E3465))</f>
        <v>11.89</v>
      </c>
      <c r="K3465" s="2">
        <f>SUMIFS($J$2:$J$3564,$A$2:$A$3564,"&gt;"&amp;E3465,$A$2:$A$3564,"&lt;="&amp;A3465)</f>
        <v>0</v>
      </c>
      <c r="L3465" s="2">
        <f t="shared" si="429"/>
        <v>0</v>
      </c>
      <c r="M3465" s="2">
        <f t="shared" si="430"/>
        <v>1</v>
      </c>
      <c r="N3465">
        <f t="shared" si="431"/>
        <v>1.7507741900004858</v>
      </c>
    </row>
    <row r="3466" spans="1:14" x14ac:dyDescent="0.3">
      <c r="A3466" s="1">
        <v>43726</v>
      </c>
      <c r="B3466">
        <v>12.07</v>
      </c>
      <c r="D3466">
        <f t="shared" si="432"/>
        <v>3</v>
      </c>
      <c r="E3466" s="1">
        <f t="shared" si="433"/>
        <v>43719</v>
      </c>
      <c r="F3466" s="1">
        <f t="shared" si="434"/>
        <v>43718</v>
      </c>
      <c r="G3466" s="1">
        <f t="shared" si="435"/>
        <v>43717</v>
      </c>
      <c r="H3466" s="1">
        <f t="shared" si="436"/>
        <v>43716</v>
      </c>
      <c r="I3466" s="2">
        <f>IF(SUMIFS($B$2:$B$3564,$A$2:$A$3564,"="&amp;E3466)=0,IF(SUMIFS($B$2:$B$3564,$A$2:$A$3564,"="&amp;F3466)=0,IF(SUMIFS($B$2:$B$3564,$A$2:$A$3564,"="&amp;G3466)=0,SUMIFS($B$2:$B$3564,$A$2:$A$3564,"="&amp;H3466),SUMIFS($B$2:$B$3564,$A$2:$A$3564,"="&amp;G3466)),SUMIFS($B$2:$B$3564,$A$2:$A$3564,"="&amp;F3466)),SUMIFS($B$2:$B$3564,$A$2:$A$3564,"="&amp;E3466))</f>
        <v>11.85</v>
      </c>
      <c r="K3466" s="2">
        <f>SUMIFS($J$2:$J$3564,$A$2:$A$3564,"&gt;"&amp;E3466,$A$2:$A$3564,"&lt;="&amp;A3466)</f>
        <v>0</v>
      </c>
      <c r="L3466" s="2">
        <f t="shared" ref="L3466:L3529" si="437">IF(K3466&lt;&gt;0,LOOKUP(K3466,C3460:C3466,B3460:B3466),0)</f>
        <v>0</v>
      </c>
      <c r="M3466" s="2">
        <f t="shared" ref="M3466:M3529" si="438">IF(K3466&lt;&gt;0,L3466/K3466,1)</f>
        <v>1</v>
      </c>
      <c r="N3466">
        <f t="shared" ref="N3466:N3529" si="439">LN(B3466*M3466/I3466)*100</f>
        <v>1.8395167528299894</v>
      </c>
    </row>
    <row r="3467" spans="1:14" x14ac:dyDescent="0.3">
      <c r="A3467" s="1">
        <v>43727</v>
      </c>
      <c r="B3467">
        <v>12</v>
      </c>
      <c r="D3467">
        <f t="shared" si="432"/>
        <v>4</v>
      </c>
      <c r="E3467" s="1">
        <f t="shared" si="433"/>
        <v>43720</v>
      </c>
      <c r="F3467" s="1">
        <f t="shared" si="434"/>
        <v>43719</v>
      </c>
      <c r="G3467" s="1">
        <f t="shared" si="435"/>
        <v>43718</v>
      </c>
      <c r="H3467" s="1">
        <f t="shared" si="436"/>
        <v>43717</v>
      </c>
      <c r="I3467" s="2">
        <f>IF(SUMIFS($B$2:$B$3564,$A$2:$A$3564,"="&amp;E3467)=0,IF(SUMIFS($B$2:$B$3564,$A$2:$A$3564,"="&amp;F3467)=0,IF(SUMIFS($B$2:$B$3564,$A$2:$A$3564,"="&amp;G3467)=0,SUMIFS($B$2:$B$3564,$A$2:$A$3564,"="&amp;H3467),SUMIFS($B$2:$B$3564,$A$2:$A$3564,"="&amp;G3467)),SUMIFS($B$2:$B$3564,$A$2:$A$3564,"="&amp;F3467)),SUMIFS($B$2:$B$3564,$A$2:$A$3564,"="&amp;E3467))</f>
        <v>11.84</v>
      </c>
      <c r="K3467" s="2">
        <f>SUMIFS($J$2:$J$3564,$A$2:$A$3564,"&gt;"&amp;E3467,$A$2:$A$3564,"&lt;="&amp;A3467)</f>
        <v>0</v>
      </c>
      <c r="L3467" s="2">
        <f t="shared" si="437"/>
        <v>0</v>
      </c>
      <c r="M3467" s="2">
        <f t="shared" si="438"/>
        <v>1</v>
      </c>
      <c r="N3467">
        <f t="shared" si="439"/>
        <v>1.3423020332140772</v>
      </c>
    </row>
    <row r="3468" spans="1:14" x14ac:dyDescent="0.3">
      <c r="A3468" s="1">
        <v>43728</v>
      </c>
      <c r="B3468">
        <v>12.07</v>
      </c>
      <c r="D3468">
        <f t="shared" si="432"/>
        <v>5</v>
      </c>
      <c r="E3468" s="1">
        <f t="shared" si="433"/>
        <v>43721</v>
      </c>
      <c r="F3468" s="1">
        <f t="shared" si="434"/>
        <v>43720</v>
      </c>
      <c r="G3468" s="1">
        <f t="shared" si="435"/>
        <v>43719</v>
      </c>
      <c r="H3468" s="1">
        <f t="shared" si="436"/>
        <v>43718</v>
      </c>
      <c r="I3468" s="2">
        <f>IF(SUMIFS($B$2:$B$3564,$A$2:$A$3564,"="&amp;E3468)=0,IF(SUMIFS($B$2:$B$3564,$A$2:$A$3564,"="&amp;F3468)=0,IF(SUMIFS($B$2:$B$3564,$A$2:$A$3564,"="&amp;G3468)=0,SUMIFS($B$2:$B$3564,$A$2:$A$3564,"="&amp;H3468),SUMIFS($B$2:$B$3564,$A$2:$A$3564,"="&amp;G3468)),SUMIFS($B$2:$B$3564,$A$2:$A$3564,"="&amp;F3468)),SUMIFS($B$2:$B$3564,$A$2:$A$3564,"="&amp;E3468))</f>
        <v>11.94</v>
      </c>
      <c r="K3468" s="2">
        <f>SUMIFS($J$2:$J$3564,$A$2:$A$3564,"&gt;"&amp;E3468,$A$2:$A$3564,"&lt;="&amp;A3468)</f>
        <v>0</v>
      </c>
      <c r="L3468" s="2">
        <f t="shared" si="437"/>
        <v>0</v>
      </c>
      <c r="M3468" s="2">
        <f t="shared" si="438"/>
        <v>1</v>
      </c>
      <c r="N3468">
        <f t="shared" si="439"/>
        <v>1.0828927144984279</v>
      </c>
    </row>
    <row r="3469" spans="1:14" x14ac:dyDescent="0.3">
      <c r="A3469" s="1">
        <v>43731</v>
      </c>
      <c r="B3469">
        <v>12.21</v>
      </c>
      <c r="D3469">
        <f t="shared" si="432"/>
        <v>1</v>
      </c>
      <c r="E3469" s="1">
        <f t="shared" si="433"/>
        <v>43724</v>
      </c>
      <c r="F3469" s="1">
        <f t="shared" si="434"/>
        <v>43723</v>
      </c>
      <c r="G3469" s="1">
        <f t="shared" si="435"/>
        <v>43722</v>
      </c>
      <c r="H3469" s="1">
        <f t="shared" si="436"/>
        <v>43721</v>
      </c>
      <c r="I3469" s="2">
        <f>IF(SUMIFS($B$2:$B$3564,$A$2:$A$3564,"="&amp;E3469)=0,IF(SUMIFS($B$2:$B$3564,$A$2:$A$3564,"="&amp;F3469)=0,IF(SUMIFS($B$2:$B$3564,$A$2:$A$3564,"="&amp;G3469)=0,SUMIFS($B$2:$B$3564,$A$2:$A$3564,"="&amp;H3469),SUMIFS($B$2:$B$3564,$A$2:$A$3564,"="&amp;G3469)),SUMIFS($B$2:$B$3564,$A$2:$A$3564,"="&amp;F3469)),SUMIFS($B$2:$B$3564,$A$2:$A$3564,"="&amp;E3469))</f>
        <v>12.26</v>
      </c>
      <c r="K3469" s="2">
        <f>SUMIFS($J$2:$J$3564,$A$2:$A$3564,"&gt;"&amp;E3469,$A$2:$A$3564,"&lt;="&amp;A3469)</f>
        <v>0</v>
      </c>
      <c r="L3469" s="2">
        <f t="shared" si="437"/>
        <v>0</v>
      </c>
      <c r="M3469" s="2">
        <f t="shared" si="438"/>
        <v>1</v>
      </c>
      <c r="N3469">
        <f t="shared" si="439"/>
        <v>-0.40866423854519052</v>
      </c>
    </row>
    <row r="3470" spans="1:14" x14ac:dyDescent="0.3">
      <c r="A3470" s="1">
        <v>43732</v>
      </c>
      <c r="B3470">
        <v>12.41</v>
      </c>
      <c r="D3470">
        <f t="shared" si="432"/>
        <v>2</v>
      </c>
      <c r="E3470" s="1">
        <f t="shared" si="433"/>
        <v>43725</v>
      </c>
      <c r="F3470" s="1">
        <f t="shared" si="434"/>
        <v>43724</v>
      </c>
      <c r="G3470" s="1">
        <f t="shared" si="435"/>
        <v>43723</v>
      </c>
      <c r="H3470" s="1">
        <f t="shared" si="436"/>
        <v>43722</v>
      </c>
      <c r="I3470" s="2">
        <f>IF(SUMIFS($B$2:$B$3564,$A$2:$A$3564,"="&amp;E3470)=0,IF(SUMIFS($B$2:$B$3564,$A$2:$A$3564,"="&amp;F3470)=0,IF(SUMIFS($B$2:$B$3564,$A$2:$A$3564,"="&amp;G3470)=0,SUMIFS($B$2:$B$3564,$A$2:$A$3564,"="&amp;H3470),SUMIFS($B$2:$B$3564,$A$2:$A$3564,"="&amp;G3470)),SUMIFS($B$2:$B$3564,$A$2:$A$3564,"="&amp;F3470)),SUMIFS($B$2:$B$3564,$A$2:$A$3564,"="&amp;E3470))</f>
        <v>12.1</v>
      </c>
      <c r="K3470" s="2">
        <f>SUMIFS($J$2:$J$3564,$A$2:$A$3564,"&gt;"&amp;E3470,$A$2:$A$3564,"&lt;="&amp;A3470)</f>
        <v>0</v>
      </c>
      <c r="L3470" s="2">
        <f t="shared" si="437"/>
        <v>0</v>
      </c>
      <c r="M3470" s="2">
        <f t="shared" si="438"/>
        <v>1</v>
      </c>
      <c r="N3470">
        <f t="shared" si="439"/>
        <v>2.5297146613820551</v>
      </c>
    </row>
    <row r="3471" spans="1:14" x14ac:dyDescent="0.3">
      <c r="A3471" s="1">
        <v>43733</v>
      </c>
      <c r="B3471">
        <v>12.66</v>
      </c>
      <c r="D3471">
        <f t="shared" si="432"/>
        <v>3</v>
      </c>
      <c r="E3471" s="1">
        <f t="shared" si="433"/>
        <v>43726</v>
      </c>
      <c r="F3471" s="1">
        <f t="shared" si="434"/>
        <v>43725</v>
      </c>
      <c r="G3471" s="1">
        <f t="shared" si="435"/>
        <v>43724</v>
      </c>
      <c r="H3471" s="1">
        <f t="shared" si="436"/>
        <v>43723</v>
      </c>
      <c r="I3471" s="2">
        <f>IF(SUMIFS($B$2:$B$3564,$A$2:$A$3564,"="&amp;E3471)=0,IF(SUMIFS($B$2:$B$3564,$A$2:$A$3564,"="&amp;F3471)=0,IF(SUMIFS($B$2:$B$3564,$A$2:$A$3564,"="&amp;G3471)=0,SUMIFS($B$2:$B$3564,$A$2:$A$3564,"="&amp;H3471),SUMIFS($B$2:$B$3564,$A$2:$A$3564,"="&amp;G3471)),SUMIFS($B$2:$B$3564,$A$2:$A$3564,"="&amp;F3471)),SUMIFS($B$2:$B$3564,$A$2:$A$3564,"="&amp;E3471))</f>
        <v>12.07</v>
      </c>
      <c r="K3471" s="2">
        <f>SUMIFS($J$2:$J$3564,$A$2:$A$3564,"&gt;"&amp;E3471,$A$2:$A$3564,"&lt;="&amp;A3471)</f>
        <v>0</v>
      </c>
      <c r="L3471" s="2">
        <f t="shared" si="437"/>
        <v>0</v>
      </c>
      <c r="M3471" s="2">
        <f t="shared" si="438"/>
        <v>1</v>
      </c>
      <c r="N3471">
        <f t="shared" si="439"/>
        <v>4.7724381606589885</v>
      </c>
    </row>
    <row r="3472" spans="1:14" x14ac:dyDescent="0.3">
      <c r="A3472" s="1">
        <v>43734</v>
      </c>
      <c r="B3472">
        <v>12.62</v>
      </c>
      <c r="D3472">
        <f t="shared" si="432"/>
        <v>4</v>
      </c>
      <c r="E3472" s="1">
        <f t="shared" si="433"/>
        <v>43727</v>
      </c>
      <c r="F3472" s="1">
        <f t="shared" si="434"/>
        <v>43726</v>
      </c>
      <c r="G3472" s="1">
        <f t="shared" si="435"/>
        <v>43725</v>
      </c>
      <c r="H3472" s="1">
        <f t="shared" si="436"/>
        <v>43724</v>
      </c>
      <c r="I3472" s="2">
        <f>IF(SUMIFS($B$2:$B$3564,$A$2:$A$3564,"="&amp;E3472)=0,IF(SUMIFS($B$2:$B$3564,$A$2:$A$3564,"="&amp;F3472)=0,IF(SUMIFS($B$2:$B$3564,$A$2:$A$3564,"="&amp;G3472)=0,SUMIFS($B$2:$B$3564,$A$2:$A$3564,"="&amp;H3472),SUMIFS($B$2:$B$3564,$A$2:$A$3564,"="&amp;G3472)),SUMIFS($B$2:$B$3564,$A$2:$A$3564,"="&amp;F3472)),SUMIFS($B$2:$B$3564,$A$2:$A$3564,"="&amp;E3472))</f>
        <v>12</v>
      </c>
      <c r="K3472" s="2">
        <f>SUMIFS($J$2:$J$3564,$A$2:$A$3564,"&gt;"&amp;E3472,$A$2:$A$3564,"&lt;="&amp;A3472)</f>
        <v>0</v>
      </c>
      <c r="L3472" s="2">
        <f t="shared" si="437"/>
        <v>0</v>
      </c>
      <c r="M3472" s="2">
        <f t="shared" si="438"/>
        <v>1</v>
      </c>
      <c r="N3472">
        <f t="shared" si="439"/>
        <v>5.0376207325066655</v>
      </c>
    </row>
    <row r="3473" spans="1:14" x14ac:dyDescent="0.3">
      <c r="A3473" s="1">
        <v>43735</v>
      </c>
      <c r="B3473">
        <v>12.62</v>
      </c>
      <c r="D3473">
        <f t="shared" si="432"/>
        <v>5</v>
      </c>
      <c r="E3473" s="1">
        <f t="shared" si="433"/>
        <v>43728</v>
      </c>
      <c r="F3473" s="1">
        <f t="shared" si="434"/>
        <v>43727</v>
      </c>
      <c r="G3473" s="1">
        <f t="shared" si="435"/>
        <v>43726</v>
      </c>
      <c r="H3473" s="1">
        <f t="shared" si="436"/>
        <v>43725</v>
      </c>
      <c r="I3473" s="2">
        <f>IF(SUMIFS($B$2:$B$3564,$A$2:$A$3564,"="&amp;E3473)=0,IF(SUMIFS($B$2:$B$3564,$A$2:$A$3564,"="&amp;F3473)=0,IF(SUMIFS($B$2:$B$3564,$A$2:$A$3564,"="&amp;G3473)=0,SUMIFS($B$2:$B$3564,$A$2:$A$3564,"="&amp;H3473),SUMIFS($B$2:$B$3564,$A$2:$A$3564,"="&amp;G3473)),SUMIFS($B$2:$B$3564,$A$2:$A$3564,"="&amp;F3473)),SUMIFS($B$2:$B$3564,$A$2:$A$3564,"="&amp;E3473))</f>
        <v>12.07</v>
      </c>
      <c r="K3473" s="2">
        <f>SUMIFS($J$2:$J$3564,$A$2:$A$3564,"&gt;"&amp;E3473,$A$2:$A$3564,"&lt;="&amp;A3473)</f>
        <v>0</v>
      </c>
      <c r="L3473" s="2">
        <f t="shared" si="437"/>
        <v>0</v>
      </c>
      <c r="M3473" s="2">
        <f t="shared" si="438"/>
        <v>1</v>
      </c>
      <c r="N3473">
        <f t="shared" si="439"/>
        <v>4.4559822003626879</v>
      </c>
    </row>
    <row r="3474" spans="1:14" x14ac:dyDescent="0.3">
      <c r="A3474" s="1">
        <v>43738</v>
      </c>
      <c r="B3474">
        <v>12.65</v>
      </c>
      <c r="D3474">
        <f t="shared" si="432"/>
        <v>1</v>
      </c>
      <c r="E3474" s="1">
        <f t="shared" si="433"/>
        <v>43731</v>
      </c>
      <c r="F3474" s="1">
        <f t="shared" si="434"/>
        <v>43730</v>
      </c>
      <c r="G3474" s="1">
        <f t="shared" si="435"/>
        <v>43729</v>
      </c>
      <c r="H3474" s="1">
        <f t="shared" si="436"/>
        <v>43728</v>
      </c>
      <c r="I3474" s="2">
        <f>IF(SUMIFS($B$2:$B$3564,$A$2:$A$3564,"="&amp;E3474)=0,IF(SUMIFS($B$2:$B$3564,$A$2:$A$3564,"="&amp;F3474)=0,IF(SUMIFS($B$2:$B$3564,$A$2:$A$3564,"="&amp;G3474)=0,SUMIFS($B$2:$B$3564,$A$2:$A$3564,"="&amp;H3474),SUMIFS($B$2:$B$3564,$A$2:$A$3564,"="&amp;G3474)),SUMIFS($B$2:$B$3564,$A$2:$A$3564,"="&amp;F3474)),SUMIFS($B$2:$B$3564,$A$2:$A$3564,"="&amp;E3474))</f>
        <v>12.21</v>
      </c>
      <c r="K3474" s="2">
        <f>SUMIFS($J$2:$J$3564,$A$2:$A$3564,"&gt;"&amp;E3474,$A$2:$A$3564,"&lt;="&amp;A3474)</f>
        <v>0</v>
      </c>
      <c r="L3474" s="2">
        <f t="shared" si="437"/>
        <v>0</v>
      </c>
      <c r="M3474" s="2">
        <f t="shared" si="438"/>
        <v>1</v>
      </c>
      <c r="N3474">
        <f t="shared" si="439"/>
        <v>3.5401927050915791</v>
      </c>
    </row>
    <row r="3475" spans="1:14" x14ac:dyDescent="0.3">
      <c r="A3475" s="1">
        <v>43739</v>
      </c>
      <c r="B3475">
        <v>12.88</v>
      </c>
      <c r="D3475">
        <f t="shared" si="432"/>
        <v>2</v>
      </c>
      <c r="E3475" s="1">
        <f t="shared" si="433"/>
        <v>43732</v>
      </c>
      <c r="F3475" s="1">
        <f t="shared" si="434"/>
        <v>43731</v>
      </c>
      <c r="G3475" s="1">
        <f t="shared" si="435"/>
        <v>43730</v>
      </c>
      <c r="H3475" s="1">
        <f t="shared" si="436"/>
        <v>43729</v>
      </c>
      <c r="I3475" s="2">
        <f>IF(SUMIFS($B$2:$B$3564,$A$2:$A$3564,"="&amp;E3475)=0,IF(SUMIFS($B$2:$B$3564,$A$2:$A$3564,"="&amp;F3475)=0,IF(SUMIFS($B$2:$B$3564,$A$2:$A$3564,"="&amp;G3475)=0,SUMIFS($B$2:$B$3564,$A$2:$A$3564,"="&amp;H3475),SUMIFS($B$2:$B$3564,$A$2:$A$3564,"="&amp;G3475)),SUMIFS($B$2:$B$3564,$A$2:$A$3564,"="&amp;F3475)),SUMIFS($B$2:$B$3564,$A$2:$A$3564,"="&amp;E3475))</f>
        <v>12.41</v>
      </c>
      <c r="K3475" s="2">
        <f>SUMIFS($J$2:$J$3564,$A$2:$A$3564,"&gt;"&amp;E3475,$A$2:$A$3564,"&lt;="&amp;A3475)</f>
        <v>0</v>
      </c>
      <c r="L3475" s="2">
        <f t="shared" si="437"/>
        <v>0</v>
      </c>
      <c r="M3475" s="2">
        <f t="shared" si="438"/>
        <v>1</v>
      </c>
      <c r="N3475">
        <f t="shared" si="439"/>
        <v>3.7173121459691858</v>
      </c>
    </row>
    <row r="3476" spans="1:14" x14ac:dyDescent="0.3">
      <c r="A3476" s="1">
        <v>43740</v>
      </c>
      <c r="B3476">
        <v>12.89</v>
      </c>
      <c r="D3476">
        <f t="shared" si="432"/>
        <v>3</v>
      </c>
      <c r="E3476" s="1">
        <f t="shared" si="433"/>
        <v>43733</v>
      </c>
      <c r="F3476" s="1">
        <f t="shared" si="434"/>
        <v>43732</v>
      </c>
      <c r="G3476" s="1">
        <f t="shared" si="435"/>
        <v>43731</v>
      </c>
      <c r="H3476" s="1">
        <f t="shared" si="436"/>
        <v>43730</v>
      </c>
      <c r="I3476" s="2">
        <f>IF(SUMIFS($B$2:$B$3564,$A$2:$A$3564,"="&amp;E3476)=0,IF(SUMIFS($B$2:$B$3564,$A$2:$A$3564,"="&amp;F3476)=0,IF(SUMIFS($B$2:$B$3564,$A$2:$A$3564,"="&amp;G3476)=0,SUMIFS($B$2:$B$3564,$A$2:$A$3564,"="&amp;H3476),SUMIFS($B$2:$B$3564,$A$2:$A$3564,"="&amp;G3476)),SUMIFS($B$2:$B$3564,$A$2:$A$3564,"="&amp;F3476)),SUMIFS($B$2:$B$3564,$A$2:$A$3564,"="&amp;E3476))</f>
        <v>12.66</v>
      </c>
      <c r="K3476" s="2">
        <f>SUMIFS($J$2:$J$3564,$A$2:$A$3564,"&gt;"&amp;E3476,$A$2:$A$3564,"&lt;="&amp;A3476)</f>
        <v>0</v>
      </c>
      <c r="L3476" s="2">
        <f t="shared" si="437"/>
        <v>0</v>
      </c>
      <c r="M3476" s="2">
        <f t="shared" si="438"/>
        <v>1</v>
      </c>
      <c r="N3476">
        <f t="shared" si="439"/>
        <v>1.8004400235065838</v>
      </c>
    </row>
    <row r="3477" spans="1:14" x14ac:dyDescent="0.3">
      <c r="A3477" s="1">
        <v>43741</v>
      </c>
      <c r="B3477">
        <v>12.74</v>
      </c>
      <c r="D3477">
        <f t="shared" si="432"/>
        <v>4</v>
      </c>
      <c r="E3477" s="1">
        <f t="shared" si="433"/>
        <v>43734</v>
      </c>
      <c r="F3477" s="1">
        <f t="shared" si="434"/>
        <v>43733</v>
      </c>
      <c r="G3477" s="1">
        <f t="shared" si="435"/>
        <v>43732</v>
      </c>
      <c r="H3477" s="1">
        <f t="shared" si="436"/>
        <v>43731</v>
      </c>
      <c r="I3477" s="2">
        <f>IF(SUMIFS($B$2:$B$3564,$A$2:$A$3564,"="&amp;E3477)=0,IF(SUMIFS($B$2:$B$3564,$A$2:$A$3564,"="&amp;F3477)=0,IF(SUMIFS($B$2:$B$3564,$A$2:$A$3564,"="&amp;G3477)=0,SUMIFS($B$2:$B$3564,$A$2:$A$3564,"="&amp;H3477),SUMIFS($B$2:$B$3564,$A$2:$A$3564,"="&amp;G3477)),SUMIFS($B$2:$B$3564,$A$2:$A$3564,"="&amp;F3477)),SUMIFS($B$2:$B$3564,$A$2:$A$3564,"="&amp;E3477))</f>
        <v>12.62</v>
      </c>
      <c r="K3477" s="2">
        <f>SUMIFS($J$2:$J$3564,$A$2:$A$3564,"&gt;"&amp;E3477,$A$2:$A$3564,"&lt;="&amp;A3477)</f>
        <v>0</v>
      </c>
      <c r="L3477" s="2">
        <f t="shared" si="437"/>
        <v>0</v>
      </c>
      <c r="M3477" s="2">
        <f t="shared" si="438"/>
        <v>1</v>
      </c>
      <c r="N3477">
        <f t="shared" si="439"/>
        <v>0.94637930309503615</v>
      </c>
    </row>
    <row r="3478" spans="1:14" x14ac:dyDescent="0.3">
      <c r="A3478" s="1">
        <v>43742</v>
      </c>
      <c r="B3478">
        <v>12.76</v>
      </c>
      <c r="D3478">
        <f t="shared" si="432"/>
        <v>5</v>
      </c>
      <c r="E3478" s="1">
        <f t="shared" si="433"/>
        <v>43735</v>
      </c>
      <c r="F3478" s="1">
        <f t="shared" si="434"/>
        <v>43734</v>
      </c>
      <c r="G3478" s="1">
        <f t="shared" si="435"/>
        <v>43733</v>
      </c>
      <c r="H3478" s="1">
        <f t="shared" si="436"/>
        <v>43732</v>
      </c>
      <c r="I3478" s="2">
        <f>IF(SUMIFS($B$2:$B$3564,$A$2:$A$3564,"="&amp;E3478)=0,IF(SUMIFS($B$2:$B$3564,$A$2:$A$3564,"="&amp;F3478)=0,IF(SUMIFS($B$2:$B$3564,$A$2:$A$3564,"="&amp;G3478)=0,SUMIFS($B$2:$B$3564,$A$2:$A$3564,"="&amp;H3478),SUMIFS($B$2:$B$3564,$A$2:$A$3564,"="&amp;G3478)),SUMIFS($B$2:$B$3564,$A$2:$A$3564,"="&amp;F3478)),SUMIFS($B$2:$B$3564,$A$2:$A$3564,"="&amp;E3478))</f>
        <v>12.62</v>
      </c>
      <c r="K3478" s="2">
        <f>SUMIFS($J$2:$J$3564,$A$2:$A$3564,"&gt;"&amp;E3478,$A$2:$A$3564,"&lt;="&amp;A3478)</f>
        <v>0</v>
      </c>
      <c r="L3478" s="2">
        <f t="shared" si="437"/>
        <v>0</v>
      </c>
      <c r="M3478" s="2">
        <f t="shared" si="438"/>
        <v>1</v>
      </c>
      <c r="N3478">
        <f t="shared" si="439"/>
        <v>1.103242080357685</v>
      </c>
    </row>
    <row r="3479" spans="1:14" x14ac:dyDescent="0.3">
      <c r="A3479" s="1">
        <v>43745</v>
      </c>
      <c r="B3479">
        <v>12.52</v>
      </c>
      <c r="D3479">
        <f t="shared" si="432"/>
        <v>1</v>
      </c>
      <c r="E3479" s="1">
        <f t="shared" si="433"/>
        <v>43738</v>
      </c>
      <c r="F3479" s="1">
        <f t="shared" si="434"/>
        <v>43737</v>
      </c>
      <c r="G3479" s="1">
        <f t="shared" si="435"/>
        <v>43736</v>
      </c>
      <c r="H3479" s="1">
        <f t="shared" si="436"/>
        <v>43735</v>
      </c>
      <c r="I3479" s="2">
        <f>IF(SUMIFS($B$2:$B$3564,$A$2:$A$3564,"="&amp;E3479)=0,IF(SUMIFS($B$2:$B$3564,$A$2:$A$3564,"="&amp;F3479)=0,IF(SUMIFS($B$2:$B$3564,$A$2:$A$3564,"="&amp;G3479)=0,SUMIFS($B$2:$B$3564,$A$2:$A$3564,"="&amp;H3479),SUMIFS($B$2:$B$3564,$A$2:$A$3564,"="&amp;G3479)),SUMIFS($B$2:$B$3564,$A$2:$A$3564,"="&amp;F3479)),SUMIFS($B$2:$B$3564,$A$2:$A$3564,"="&amp;E3479))</f>
        <v>12.65</v>
      </c>
      <c r="K3479" s="2">
        <f>SUMIFS($J$2:$J$3564,$A$2:$A$3564,"&gt;"&amp;E3479,$A$2:$A$3564,"&lt;="&amp;A3479)</f>
        <v>0</v>
      </c>
      <c r="L3479" s="2">
        <f t="shared" si="437"/>
        <v>0</v>
      </c>
      <c r="M3479" s="2">
        <f t="shared" si="438"/>
        <v>1</v>
      </c>
      <c r="N3479">
        <f t="shared" si="439"/>
        <v>-1.0329849501576827</v>
      </c>
    </row>
    <row r="3480" spans="1:14" x14ac:dyDescent="0.3">
      <c r="A3480" s="1">
        <v>43746</v>
      </c>
      <c r="B3480">
        <v>12.46</v>
      </c>
      <c r="D3480">
        <f t="shared" si="432"/>
        <v>2</v>
      </c>
      <c r="E3480" s="1">
        <f t="shared" si="433"/>
        <v>43739</v>
      </c>
      <c r="F3480" s="1">
        <f t="shared" si="434"/>
        <v>43738</v>
      </c>
      <c r="G3480" s="1">
        <f t="shared" si="435"/>
        <v>43737</v>
      </c>
      <c r="H3480" s="1">
        <f t="shared" si="436"/>
        <v>43736</v>
      </c>
      <c r="I3480" s="2">
        <f>IF(SUMIFS($B$2:$B$3564,$A$2:$A$3564,"="&amp;E3480)=0,IF(SUMIFS($B$2:$B$3564,$A$2:$A$3564,"="&amp;F3480)=0,IF(SUMIFS($B$2:$B$3564,$A$2:$A$3564,"="&amp;G3480)=0,SUMIFS($B$2:$B$3564,$A$2:$A$3564,"="&amp;H3480),SUMIFS($B$2:$B$3564,$A$2:$A$3564,"="&amp;G3480)),SUMIFS($B$2:$B$3564,$A$2:$A$3564,"="&amp;F3480)),SUMIFS($B$2:$B$3564,$A$2:$A$3564,"="&amp;E3480))</f>
        <v>12.88</v>
      </c>
      <c r="K3480" s="2">
        <f>SUMIFS($J$2:$J$3564,$A$2:$A$3564,"&gt;"&amp;E3480,$A$2:$A$3564,"&lt;="&amp;A3480)</f>
        <v>0</v>
      </c>
      <c r="L3480" s="2">
        <f t="shared" si="437"/>
        <v>0</v>
      </c>
      <c r="M3480" s="2">
        <f t="shared" si="438"/>
        <v>1</v>
      </c>
      <c r="N3480">
        <f t="shared" si="439"/>
        <v>-3.3152207316900508</v>
      </c>
    </row>
    <row r="3481" spans="1:14" x14ac:dyDescent="0.3">
      <c r="A3481" s="1">
        <v>43747</v>
      </c>
      <c r="B3481">
        <v>12.41</v>
      </c>
      <c r="D3481">
        <f t="shared" si="432"/>
        <v>3</v>
      </c>
      <c r="E3481" s="1">
        <f t="shared" si="433"/>
        <v>43740</v>
      </c>
      <c r="F3481" s="1">
        <f t="shared" si="434"/>
        <v>43739</v>
      </c>
      <c r="G3481" s="1">
        <f t="shared" si="435"/>
        <v>43738</v>
      </c>
      <c r="H3481" s="1">
        <f t="shared" si="436"/>
        <v>43737</v>
      </c>
      <c r="I3481" s="2">
        <f>IF(SUMIFS($B$2:$B$3564,$A$2:$A$3564,"="&amp;E3481)=0,IF(SUMIFS($B$2:$B$3564,$A$2:$A$3564,"="&amp;F3481)=0,IF(SUMIFS($B$2:$B$3564,$A$2:$A$3564,"="&amp;G3481)=0,SUMIFS($B$2:$B$3564,$A$2:$A$3564,"="&amp;H3481),SUMIFS($B$2:$B$3564,$A$2:$A$3564,"="&amp;G3481)),SUMIFS($B$2:$B$3564,$A$2:$A$3564,"="&amp;F3481)),SUMIFS($B$2:$B$3564,$A$2:$A$3564,"="&amp;E3481))</f>
        <v>12.89</v>
      </c>
      <c r="K3481" s="2">
        <f>SUMIFS($J$2:$J$3564,$A$2:$A$3564,"&gt;"&amp;E3481,$A$2:$A$3564,"&lt;="&amp;A3481)</f>
        <v>0</v>
      </c>
      <c r="L3481" s="2">
        <f t="shared" si="437"/>
        <v>0</v>
      </c>
      <c r="M3481" s="2">
        <f t="shared" si="438"/>
        <v>1</v>
      </c>
      <c r="N3481">
        <f t="shared" si="439"/>
        <v>-3.7949217734580167</v>
      </c>
    </row>
    <row r="3482" spans="1:14" x14ac:dyDescent="0.3">
      <c r="A3482" s="1">
        <v>43748</v>
      </c>
      <c r="B3482">
        <v>12.41</v>
      </c>
      <c r="D3482">
        <f t="shared" si="432"/>
        <v>4</v>
      </c>
      <c r="E3482" s="1">
        <f t="shared" si="433"/>
        <v>43741</v>
      </c>
      <c r="F3482" s="1">
        <f t="shared" si="434"/>
        <v>43740</v>
      </c>
      <c r="G3482" s="1">
        <f t="shared" si="435"/>
        <v>43739</v>
      </c>
      <c r="H3482" s="1">
        <f t="shared" si="436"/>
        <v>43738</v>
      </c>
      <c r="I3482" s="2">
        <f>IF(SUMIFS($B$2:$B$3564,$A$2:$A$3564,"="&amp;E3482)=0,IF(SUMIFS($B$2:$B$3564,$A$2:$A$3564,"="&amp;F3482)=0,IF(SUMIFS($B$2:$B$3564,$A$2:$A$3564,"="&amp;G3482)=0,SUMIFS($B$2:$B$3564,$A$2:$A$3564,"="&amp;H3482),SUMIFS($B$2:$B$3564,$A$2:$A$3564,"="&amp;G3482)),SUMIFS($B$2:$B$3564,$A$2:$A$3564,"="&amp;F3482)),SUMIFS($B$2:$B$3564,$A$2:$A$3564,"="&amp;E3482))</f>
        <v>12.74</v>
      </c>
      <c r="K3482" s="2">
        <f>SUMIFS($J$2:$J$3564,$A$2:$A$3564,"&gt;"&amp;E3482,$A$2:$A$3564,"&lt;="&amp;A3482)</f>
        <v>0</v>
      </c>
      <c r="L3482" s="2">
        <f t="shared" si="437"/>
        <v>0</v>
      </c>
      <c r="M3482" s="2">
        <f t="shared" si="438"/>
        <v>1</v>
      </c>
      <c r="N3482">
        <f t="shared" si="439"/>
        <v>-2.6244050927501448</v>
      </c>
    </row>
    <row r="3483" spans="1:14" x14ac:dyDescent="0.3">
      <c r="A3483" s="1">
        <v>43749</v>
      </c>
      <c r="B3483">
        <v>12.41</v>
      </c>
      <c r="D3483">
        <f t="shared" si="432"/>
        <v>5</v>
      </c>
      <c r="E3483" s="1">
        <f t="shared" si="433"/>
        <v>43742</v>
      </c>
      <c r="F3483" s="1">
        <f t="shared" si="434"/>
        <v>43741</v>
      </c>
      <c r="G3483" s="1">
        <f t="shared" si="435"/>
        <v>43740</v>
      </c>
      <c r="H3483" s="1">
        <f t="shared" si="436"/>
        <v>43739</v>
      </c>
      <c r="I3483" s="2">
        <f>IF(SUMIFS($B$2:$B$3564,$A$2:$A$3564,"="&amp;E3483)=0,IF(SUMIFS($B$2:$B$3564,$A$2:$A$3564,"="&amp;F3483)=0,IF(SUMIFS($B$2:$B$3564,$A$2:$A$3564,"="&amp;G3483)=0,SUMIFS($B$2:$B$3564,$A$2:$A$3564,"="&amp;H3483),SUMIFS($B$2:$B$3564,$A$2:$A$3564,"="&amp;G3483)),SUMIFS($B$2:$B$3564,$A$2:$A$3564,"="&amp;F3483)),SUMIFS($B$2:$B$3564,$A$2:$A$3564,"="&amp;E3483))</f>
        <v>12.76</v>
      </c>
      <c r="K3483" s="2">
        <f>SUMIFS($J$2:$J$3564,$A$2:$A$3564,"&gt;"&amp;E3483,$A$2:$A$3564,"&lt;="&amp;A3483)</f>
        <v>0</v>
      </c>
      <c r="L3483" s="2">
        <f t="shared" si="437"/>
        <v>0</v>
      </c>
      <c r="M3483" s="2">
        <f t="shared" si="438"/>
        <v>1</v>
      </c>
      <c r="N3483">
        <f t="shared" si="439"/>
        <v>-2.7812678700127926</v>
      </c>
    </row>
    <row r="3484" spans="1:14" x14ac:dyDescent="0.3">
      <c r="A3484" s="1">
        <v>43752</v>
      </c>
      <c r="B3484">
        <v>12.52</v>
      </c>
      <c r="D3484">
        <f t="shared" si="432"/>
        <v>1</v>
      </c>
      <c r="E3484" s="1">
        <f t="shared" si="433"/>
        <v>43745</v>
      </c>
      <c r="F3484" s="1">
        <f t="shared" si="434"/>
        <v>43744</v>
      </c>
      <c r="G3484" s="1">
        <f t="shared" si="435"/>
        <v>43743</v>
      </c>
      <c r="H3484" s="1">
        <f t="shared" si="436"/>
        <v>43742</v>
      </c>
      <c r="I3484" s="2">
        <f>IF(SUMIFS($B$2:$B$3564,$A$2:$A$3564,"="&amp;E3484)=0,IF(SUMIFS($B$2:$B$3564,$A$2:$A$3564,"="&amp;F3484)=0,IF(SUMIFS($B$2:$B$3564,$A$2:$A$3564,"="&amp;G3484)=0,SUMIFS($B$2:$B$3564,$A$2:$A$3564,"="&amp;H3484),SUMIFS($B$2:$B$3564,$A$2:$A$3564,"="&amp;G3484)),SUMIFS($B$2:$B$3564,$A$2:$A$3564,"="&amp;F3484)),SUMIFS($B$2:$B$3564,$A$2:$A$3564,"="&amp;E3484))</f>
        <v>12.52</v>
      </c>
      <c r="K3484" s="2">
        <f>SUMIFS($J$2:$J$3564,$A$2:$A$3564,"&gt;"&amp;E3484,$A$2:$A$3564,"&lt;="&amp;A3484)</f>
        <v>0</v>
      </c>
      <c r="L3484" s="2">
        <f t="shared" si="437"/>
        <v>0</v>
      </c>
      <c r="M3484" s="2">
        <f t="shared" si="438"/>
        <v>1</v>
      </c>
      <c r="N3484">
        <f t="shared" si="439"/>
        <v>0</v>
      </c>
    </row>
    <row r="3485" spans="1:14" x14ac:dyDescent="0.3">
      <c r="A3485" s="1">
        <v>43753</v>
      </c>
      <c r="B3485">
        <v>12.59</v>
      </c>
      <c r="D3485">
        <f t="shared" si="432"/>
        <v>2</v>
      </c>
      <c r="E3485" s="1">
        <f t="shared" si="433"/>
        <v>43746</v>
      </c>
      <c r="F3485" s="1">
        <f t="shared" si="434"/>
        <v>43745</v>
      </c>
      <c r="G3485" s="1">
        <f t="shared" si="435"/>
        <v>43744</v>
      </c>
      <c r="H3485" s="1">
        <f t="shared" si="436"/>
        <v>43743</v>
      </c>
      <c r="I3485" s="2">
        <f>IF(SUMIFS($B$2:$B$3564,$A$2:$A$3564,"="&amp;E3485)=0,IF(SUMIFS($B$2:$B$3564,$A$2:$A$3564,"="&amp;F3485)=0,IF(SUMIFS($B$2:$B$3564,$A$2:$A$3564,"="&amp;G3485)=0,SUMIFS($B$2:$B$3564,$A$2:$A$3564,"="&amp;H3485),SUMIFS($B$2:$B$3564,$A$2:$A$3564,"="&amp;G3485)),SUMIFS($B$2:$B$3564,$A$2:$A$3564,"="&amp;F3485)),SUMIFS($B$2:$B$3564,$A$2:$A$3564,"="&amp;E3485))</f>
        <v>12.46</v>
      </c>
      <c r="K3485" s="2">
        <f>SUMIFS($J$2:$J$3564,$A$2:$A$3564,"&gt;"&amp;E3485,$A$2:$A$3564,"&lt;="&amp;A3485)</f>
        <v>0</v>
      </c>
      <c r="L3485" s="2">
        <f t="shared" si="437"/>
        <v>0</v>
      </c>
      <c r="M3485" s="2">
        <f t="shared" si="438"/>
        <v>1</v>
      </c>
      <c r="N3485">
        <f t="shared" si="439"/>
        <v>1.0379334696948692</v>
      </c>
    </row>
    <row r="3486" spans="1:14" x14ac:dyDescent="0.3">
      <c r="A3486" s="1">
        <v>43754</v>
      </c>
      <c r="B3486">
        <v>12.35</v>
      </c>
      <c r="D3486">
        <f t="shared" si="432"/>
        <v>3</v>
      </c>
      <c r="E3486" s="1">
        <f t="shared" si="433"/>
        <v>43747</v>
      </c>
      <c r="F3486" s="1">
        <f t="shared" si="434"/>
        <v>43746</v>
      </c>
      <c r="G3486" s="1">
        <f t="shared" si="435"/>
        <v>43745</v>
      </c>
      <c r="H3486" s="1">
        <f t="shared" si="436"/>
        <v>43744</v>
      </c>
      <c r="I3486" s="2">
        <f>IF(SUMIFS($B$2:$B$3564,$A$2:$A$3564,"="&amp;E3486)=0,IF(SUMIFS($B$2:$B$3564,$A$2:$A$3564,"="&amp;F3486)=0,IF(SUMIFS($B$2:$B$3564,$A$2:$A$3564,"="&amp;G3486)=0,SUMIFS($B$2:$B$3564,$A$2:$A$3564,"="&amp;H3486),SUMIFS($B$2:$B$3564,$A$2:$A$3564,"="&amp;G3486)),SUMIFS($B$2:$B$3564,$A$2:$A$3564,"="&amp;F3486)),SUMIFS($B$2:$B$3564,$A$2:$A$3564,"="&amp;E3486))</f>
        <v>12.41</v>
      </c>
      <c r="K3486" s="2">
        <f>SUMIFS($J$2:$J$3564,$A$2:$A$3564,"&gt;"&amp;E3486,$A$2:$A$3564,"&lt;="&amp;A3486)</f>
        <v>0</v>
      </c>
      <c r="L3486" s="2">
        <f t="shared" si="437"/>
        <v>0</v>
      </c>
      <c r="M3486" s="2">
        <f t="shared" si="438"/>
        <v>1</v>
      </c>
      <c r="N3486">
        <f t="shared" si="439"/>
        <v>-0.48465361425296583</v>
      </c>
    </row>
    <row r="3487" spans="1:14" x14ac:dyDescent="0.3">
      <c r="A3487" s="1">
        <v>43755</v>
      </c>
      <c r="B3487">
        <v>12.24</v>
      </c>
      <c r="D3487">
        <f t="shared" si="432"/>
        <v>4</v>
      </c>
      <c r="E3487" s="1">
        <f t="shared" si="433"/>
        <v>43748</v>
      </c>
      <c r="F3487" s="1">
        <f t="shared" si="434"/>
        <v>43747</v>
      </c>
      <c r="G3487" s="1">
        <f t="shared" si="435"/>
        <v>43746</v>
      </c>
      <c r="H3487" s="1">
        <f t="shared" si="436"/>
        <v>43745</v>
      </c>
      <c r="I3487" s="2">
        <f>IF(SUMIFS($B$2:$B$3564,$A$2:$A$3564,"="&amp;E3487)=0,IF(SUMIFS($B$2:$B$3564,$A$2:$A$3564,"="&amp;F3487)=0,IF(SUMIFS($B$2:$B$3564,$A$2:$A$3564,"="&amp;G3487)=0,SUMIFS($B$2:$B$3564,$A$2:$A$3564,"="&amp;H3487),SUMIFS($B$2:$B$3564,$A$2:$A$3564,"="&amp;G3487)),SUMIFS($B$2:$B$3564,$A$2:$A$3564,"="&amp;F3487)),SUMIFS($B$2:$B$3564,$A$2:$A$3564,"="&amp;E3487))</f>
        <v>12.41</v>
      </c>
      <c r="K3487" s="2">
        <f>SUMIFS($J$2:$J$3564,$A$2:$A$3564,"&gt;"&amp;E3487,$A$2:$A$3564,"&lt;="&amp;A3487)</f>
        <v>0</v>
      </c>
      <c r="L3487" s="2">
        <f t="shared" si="437"/>
        <v>0</v>
      </c>
      <c r="M3487" s="2">
        <f t="shared" si="438"/>
        <v>1</v>
      </c>
      <c r="N3487">
        <f t="shared" si="439"/>
        <v>-1.3793322132335761</v>
      </c>
    </row>
    <row r="3488" spans="1:14" x14ac:dyDescent="0.3">
      <c r="A3488" s="1">
        <v>43756</v>
      </c>
      <c r="B3488">
        <v>12.32</v>
      </c>
      <c r="D3488">
        <f t="shared" si="432"/>
        <v>5</v>
      </c>
      <c r="E3488" s="1">
        <f t="shared" si="433"/>
        <v>43749</v>
      </c>
      <c r="F3488" s="1">
        <f t="shared" si="434"/>
        <v>43748</v>
      </c>
      <c r="G3488" s="1">
        <f t="shared" si="435"/>
        <v>43747</v>
      </c>
      <c r="H3488" s="1">
        <f t="shared" si="436"/>
        <v>43746</v>
      </c>
      <c r="I3488" s="2">
        <f>IF(SUMIFS($B$2:$B$3564,$A$2:$A$3564,"="&amp;E3488)=0,IF(SUMIFS($B$2:$B$3564,$A$2:$A$3564,"="&amp;F3488)=0,IF(SUMIFS($B$2:$B$3564,$A$2:$A$3564,"="&amp;G3488)=0,SUMIFS($B$2:$B$3564,$A$2:$A$3564,"="&amp;H3488),SUMIFS($B$2:$B$3564,$A$2:$A$3564,"="&amp;G3488)),SUMIFS($B$2:$B$3564,$A$2:$A$3564,"="&amp;F3488)),SUMIFS($B$2:$B$3564,$A$2:$A$3564,"="&amp;E3488))</f>
        <v>12.41</v>
      </c>
      <c r="K3488" s="2">
        <f>SUMIFS($J$2:$J$3564,$A$2:$A$3564,"&gt;"&amp;E3488,$A$2:$A$3564,"&lt;="&amp;A3488)</f>
        <v>0</v>
      </c>
      <c r="L3488" s="2">
        <f t="shared" si="437"/>
        <v>0</v>
      </c>
      <c r="M3488" s="2">
        <f t="shared" si="438"/>
        <v>1</v>
      </c>
      <c r="N3488">
        <f t="shared" si="439"/>
        <v>-0.72786411111421512</v>
      </c>
    </row>
    <row r="3489" spans="1:14" x14ac:dyDescent="0.3">
      <c r="A3489" s="1">
        <v>43759</v>
      </c>
      <c r="B3489">
        <v>12.27</v>
      </c>
      <c r="D3489">
        <f t="shared" si="432"/>
        <v>1</v>
      </c>
      <c r="E3489" s="1">
        <f t="shared" si="433"/>
        <v>43752</v>
      </c>
      <c r="F3489" s="1">
        <f t="shared" si="434"/>
        <v>43751</v>
      </c>
      <c r="G3489" s="1">
        <f t="shared" si="435"/>
        <v>43750</v>
      </c>
      <c r="H3489" s="1">
        <f t="shared" si="436"/>
        <v>43749</v>
      </c>
      <c r="I3489" s="2">
        <f>IF(SUMIFS($B$2:$B$3564,$A$2:$A$3564,"="&amp;E3489)=0,IF(SUMIFS($B$2:$B$3564,$A$2:$A$3564,"="&amp;F3489)=0,IF(SUMIFS($B$2:$B$3564,$A$2:$A$3564,"="&amp;G3489)=0,SUMIFS($B$2:$B$3564,$A$2:$A$3564,"="&amp;H3489),SUMIFS($B$2:$B$3564,$A$2:$A$3564,"="&amp;G3489)),SUMIFS($B$2:$B$3564,$A$2:$A$3564,"="&amp;F3489)),SUMIFS($B$2:$B$3564,$A$2:$A$3564,"="&amp;E3489))</f>
        <v>12.52</v>
      </c>
      <c r="K3489" s="2">
        <f>SUMIFS($J$2:$J$3564,$A$2:$A$3564,"&gt;"&amp;E3489,$A$2:$A$3564,"&lt;="&amp;A3489)</f>
        <v>0</v>
      </c>
      <c r="L3489" s="2">
        <f t="shared" si="437"/>
        <v>0</v>
      </c>
      <c r="M3489" s="2">
        <f t="shared" si="438"/>
        <v>1</v>
      </c>
      <c r="N3489">
        <f t="shared" si="439"/>
        <v>-2.0170106949132407</v>
      </c>
    </row>
    <row r="3490" spans="1:14" x14ac:dyDescent="0.3">
      <c r="A3490" s="1">
        <v>43760</v>
      </c>
      <c r="B3490">
        <v>12.18</v>
      </c>
      <c r="D3490">
        <f t="shared" si="432"/>
        <v>2</v>
      </c>
      <c r="E3490" s="1">
        <f t="shared" si="433"/>
        <v>43753</v>
      </c>
      <c r="F3490" s="1">
        <f t="shared" si="434"/>
        <v>43752</v>
      </c>
      <c r="G3490" s="1">
        <f t="shared" si="435"/>
        <v>43751</v>
      </c>
      <c r="H3490" s="1">
        <f t="shared" si="436"/>
        <v>43750</v>
      </c>
      <c r="I3490" s="2">
        <f>IF(SUMIFS($B$2:$B$3564,$A$2:$A$3564,"="&amp;E3490)=0,IF(SUMIFS($B$2:$B$3564,$A$2:$A$3564,"="&amp;F3490)=0,IF(SUMIFS($B$2:$B$3564,$A$2:$A$3564,"="&amp;G3490)=0,SUMIFS($B$2:$B$3564,$A$2:$A$3564,"="&amp;H3490),SUMIFS($B$2:$B$3564,$A$2:$A$3564,"="&amp;G3490)),SUMIFS($B$2:$B$3564,$A$2:$A$3564,"="&amp;F3490)),SUMIFS($B$2:$B$3564,$A$2:$A$3564,"="&amp;E3490))</f>
        <v>12.59</v>
      </c>
      <c r="K3490" s="2">
        <f>SUMIFS($J$2:$J$3564,$A$2:$A$3564,"&gt;"&amp;E3490,$A$2:$A$3564,"&lt;="&amp;A3490)</f>
        <v>0</v>
      </c>
      <c r="L3490" s="2">
        <f t="shared" si="437"/>
        <v>0</v>
      </c>
      <c r="M3490" s="2">
        <f t="shared" si="438"/>
        <v>1</v>
      </c>
      <c r="N3490">
        <f t="shared" si="439"/>
        <v>-3.3107585774504877</v>
      </c>
    </row>
    <row r="3491" spans="1:14" x14ac:dyDescent="0.3">
      <c r="A3491" s="1">
        <v>43761</v>
      </c>
      <c r="B3491">
        <v>12.15</v>
      </c>
      <c r="D3491">
        <f t="shared" si="432"/>
        <v>3</v>
      </c>
      <c r="E3491" s="1">
        <f t="shared" si="433"/>
        <v>43754</v>
      </c>
      <c r="F3491" s="1">
        <f t="shared" si="434"/>
        <v>43753</v>
      </c>
      <c r="G3491" s="1">
        <f t="shared" si="435"/>
        <v>43752</v>
      </c>
      <c r="H3491" s="1">
        <f t="shared" si="436"/>
        <v>43751</v>
      </c>
      <c r="I3491" s="2">
        <f>IF(SUMIFS($B$2:$B$3564,$A$2:$A$3564,"="&amp;E3491)=0,IF(SUMIFS($B$2:$B$3564,$A$2:$A$3564,"="&amp;F3491)=0,IF(SUMIFS($B$2:$B$3564,$A$2:$A$3564,"="&amp;G3491)=0,SUMIFS($B$2:$B$3564,$A$2:$A$3564,"="&amp;H3491),SUMIFS($B$2:$B$3564,$A$2:$A$3564,"="&amp;G3491)),SUMIFS($B$2:$B$3564,$A$2:$A$3564,"="&amp;F3491)),SUMIFS($B$2:$B$3564,$A$2:$A$3564,"="&amp;E3491))</f>
        <v>12.35</v>
      </c>
      <c r="K3491" s="2">
        <f>SUMIFS($J$2:$J$3564,$A$2:$A$3564,"&gt;"&amp;E3491,$A$2:$A$3564,"&lt;="&amp;A3491)</f>
        <v>0</v>
      </c>
      <c r="L3491" s="2">
        <f t="shared" si="437"/>
        <v>0</v>
      </c>
      <c r="M3491" s="2">
        <f t="shared" si="438"/>
        <v>1</v>
      </c>
      <c r="N3491">
        <f t="shared" si="439"/>
        <v>-1.632689328742867</v>
      </c>
    </row>
    <row r="3492" spans="1:14" x14ac:dyDescent="0.3">
      <c r="A3492" s="1">
        <v>43762</v>
      </c>
      <c r="B3492">
        <v>12.3</v>
      </c>
      <c r="D3492">
        <f t="shared" si="432"/>
        <v>4</v>
      </c>
      <c r="E3492" s="1">
        <f t="shared" si="433"/>
        <v>43755</v>
      </c>
      <c r="F3492" s="1">
        <f t="shared" si="434"/>
        <v>43754</v>
      </c>
      <c r="G3492" s="1">
        <f t="shared" si="435"/>
        <v>43753</v>
      </c>
      <c r="H3492" s="1">
        <f t="shared" si="436"/>
        <v>43752</v>
      </c>
      <c r="I3492" s="2">
        <f>IF(SUMIFS($B$2:$B$3564,$A$2:$A$3564,"="&amp;E3492)=0,IF(SUMIFS($B$2:$B$3564,$A$2:$A$3564,"="&amp;F3492)=0,IF(SUMIFS($B$2:$B$3564,$A$2:$A$3564,"="&amp;G3492)=0,SUMIFS($B$2:$B$3564,$A$2:$A$3564,"="&amp;H3492),SUMIFS($B$2:$B$3564,$A$2:$A$3564,"="&amp;G3492)),SUMIFS($B$2:$B$3564,$A$2:$A$3564,"="&amp;F3492)),SUMIFS($B$2:$B$3564,$A$2:$A$3564,"="&amp;E3492))</f>
        <v>12.24</v>
      </c>
      <c r="K3492" s="2">
        <f>SUMIFS($J$2:$J$3564,$A$2:$A$3564,"&gt;"&amp;E3492,$A$2:$A$3564,"&lt;="&amp;A3492)</f>
        <v>0</v>
      </c>
      <c r="L3492" s="2">
        <f t="shared" si="437"/>
        <v>0</v>
      </c>
      <c r="M3492" s="2">
        <f t="shared" si="438"/>
        <v>1</v>
      </c>
      <c r="N3492">
        <f t="shared" si="439"/>
        <v>0.48899852941917704</v>
      </c>
    </row>
    <row r="3493" spans="1:14" x14ac:dyDescent="0.3">
      <c r="A3493" s="1">
        <v>43763</v>
      </c>
      <c r="B3493">
        <v>12.35</v>
      </c>
      <c r="D3493">
        <f t="shared" si="432"/>
        <v>5</v>
      </c>
      <c r="E3493" s="1">
        <f t="shared" si="433"/>
        <v>43756</v>
      </c>
      <c r="F3493" s="1">
        <f t="shared" si="434"/>
        <v>43755</v>
      </c>
      <c r="G3493" s="1">
        <f t="shared" si="435"/>
        <v>43754</v>
      </c>
      <c r="H3493" s="1">
        <f t="shared" si="436"/>
        <v>43753</v>
      </c>
      <c r="I3493" s="2">
        <f>IF(SUMIFS($B$2:$B$3564,$A$2:$A$3564,"="&amp;E3493)=0,IF(SUMIFS($B$2:$B$3564,$A$2:$A$3564,"="&amp;F3493)=0,IF(SUMIFS($B$2:$B$3564,$A$2:$A$3564,"="&amp;G3493)=0,SUMIFS($B$2:$B$3564,$A$2:$A$3564,"="&amp;H3493),SUMIFS($B$2:$B$3564,$A$2:$A$3564,"="&amp;G3493)),SUMIFS($B$2:$B$3564,$A$2:$A$3564,"="&amp;F3493)),SUMIFS($B$2:$B$3564,$A$2:$A$3564,"="&amp;E3493))</f>
        <v>12.32</v>
      </c>
      <c r="K3493" s="2">
        <f>SUMIFS($J$2:$J$3564,$A$2:$A$3564,"&gt;"&amp;E3493,$A$2:$A$3564,"&lt;="&amp;A3493)</f>
        <v>0</v>
      </c>
      <c r="L3493" s="2">
        <f t="shared" si="437"/>
        <v>0</v>
      </c>
      <c r="M3493" s="2">
        <f t="shared" si="438"/>
        <v>1</v>
      </c>
      <c r="N3493">
        <f t="shared" si="439"/>
        <v>0.24321049686123947</v>
      </c>
    </row>
    <row r="3494" spans="1:14" x14ac:dyDescent="0.3">
      <c r="A3494" s="1">
        <v>43766</v>
      </c>
      <c r="B3494">
        <v>12.54</v>
      </c>
      <c r="D3494">
        <f t="shared" si="432"/>
        <v>1</v>
      </c>
      <c r="E3494" s="1">
        <f t="shared" si="433"/>
        <v>43759</v>
      </c>
      <c r="F3494" s="1">
        <f t="shared" si="434"/>
        <v>43758</v>
      </c>
      <c r="G3494" s="1">
        <f t="shared" si="435"/>
        <v>43757</v>
      </c>
      <c r="H3494" s="1">
        <f t="shared" si="436"/>
        <v>43756</v>
      </c>
      <c r="I3494" s="2">
        <f>IF(SUMIFS($B$2:$B$3564,$A$2:$A$3564,"="&amp;E3494)=0,IF(SUMIFS($B$2:$B$3564,$A$2:$A$3564,"="&amp;F3494)=0,IF(SUMIFS($B$2:$B$3564,$A$2:$A$3564,"="&amp;G3494)=0,SUMIFS($B$2:$B$3564,$A$2:$A$3564,"="&amp;H3494),SUMIFS($B$2:$B$3564,$A$2:$A$3564,"="&amp;G3494)),SUMIFS($B$2:$B$3564,$A$2:$A$3564,"="&amp;F3494)),SUMIFS($B$2:$B$3564,$A$2:$A$3564,"="&amp;E3494))</f>
        <v>12.27</v>
      </c>
      <c r="K3494" s="2">
        <f>SUMIFS($J$2:$J$3564,$A$2:$A$3564,"&gt;"&amp;E3494,$A$2:$A$3564,"&lt;="&amp;A3494)</f>
        <v>0</v>
      </c>
      <c r="L3494" s="2">
        <f t="shared" si="437"/>
        <v>0</v>
      </c>
      <c r="M3494" s="2">
        <f t="shared" si="438"/>
        <v>1</v>
      </c>
      <c r="N3494">
        <f t="shared" si="439"/>
        <v>2.1766276481954505</v>
      </c>
    </row>
    <row r="3495" spans="1:14" x14ac:dyDescent="0.3">
      <c r="A3495" s="1">
        <v>43767</v>
      </c>
      <c r="B3495">
        <v>12.34</v>
      </c>
      <c r="D3495">
        <f t="shared" si="432"/>
        <v>2</v>
      </c>
      <c r="E3495" s="1">
        <f t="shared" si="433"/>
        <v>43760</v>
      </c>
      <c r="F3495" s="1">
        <f t="shared" si="434"/>
        <v>43759</v>
      </c>
      <c r="G3495" s="1">
        <f t="shared" si="435"/>
        <v>43758</v>
      </c>
      <c r="H3495" s="1">
        <f t="shared" si="436"/>
        <v>43757</v>
      </c>
      <c r="I3495" s="2">
        <f>IF(SUMIFS($B$2:$B$3564,$A$2:$A$3564,"="&amp;E3495)=0,IF(SUMIFS($B$2:$B$3564,$A$2:$A$3564,"="&amp;F3495)=0,IF(SUMIFS($B$2:$B$3564,$A$2:$A$3564,"="&amp;G3495)=0,SUMIFS($B$2:$B$3564,$A$2:$A$3564,"="&amp;H3495),SUMIFS($B$2:$B$3564,$A$2:$A$3564,"="&amp;G3495)),SUMIFS($B$2:$B$3564,$A$2:$A$3564,"="&amp;F3495)),SUMIFS($B$2:$B$3564,$A$2:$A$3564,"="&amp;E3495))</f>
        <v>12.18</v>
      </c>
      <c r="K3495" s="2">
        <f>SUMIFS($J$2:$J$3564,$A$2:$A$3564,"&gt;"&amp;E3495,$A$2:$A$3564,"&lt;="&amp;A3495)</f>
        <v>0</v>
      </c>
      <c r="L3495" s="2">
        <f t="shared" si="437"/>
        <v>0</v>
      </c>
      <c r="M3495" s="2">
        <f t="shared" si="438"/>
        <v>1</v>
      </c>
      <c r="N3495">
        <f t="shared" si="439"/>
        <v>1.3050756195490776</v>
      </c>
    </row>
    <row r="3496" spans="1:14" x14ac:dyDescent="0.3">
      <c r="A3496" s="1">
        <v>43768</v>
      </c>
      <c r="B3496">
        <v>12.41</v>
      </c>
      <c r="D3496">
        <f t="shared" si="432"/>
        <v>3</v>
      </c>
      <c r="E3496" s="1">
        <f t="shared" si="433"/>
        <v>43761</v>
      </c>
      <c r="F3496" s="1">
        <f t="shared" si="434"/>
        <v>43760</v>
      </c>
      <c r="G3496" s="1">
        <f t="shared" si="435"/>
        <v>43759</v>
      </c>
      <c r="H3496" s="1">
        <f t="shared" si="436"/>
        <v>43758</v>
      </c>
      <c r="I3496" s="2">
        <f>IF(SUMIFS($B$2:$B$3564,$A$2:$A$3564,"="&amp;E3496)=0,IF(SUMIFS($B$2:$B$3564,$A$2:$A$3564,"="&amp;F3496)=0,IF(SUMIFS($B$2:$B$3564,$A$2:$A$3564,"="&amp;G3496)=0,SUMIFS($B$2:$B$3564,$A$2:$A$3564,"="&amp;H3496),SUMIFS($B$2:$B$3564,$A$2:$A$3564,"="&amp;G3496)),SUMIFS($B$2:$B$3564,$A$2:$A$3564,"="&amp;F3496)),SUMIFS($B$2:$B$3564,$A$2:$A$3564,"="&amp;E3496))</f>
        <v>12.15</v>
      </c>
      <c r="K3496" s="2">
        <f>SUMIFS($J$2:$J$3564,$A$2:$A$3564,"&gt;"&amp;E3496,$A$2:$A$3564,"&lt;="&amp;A3496)</f>
        <v>0</v>
      </c>
      <c r="L3496" s="2">
        <f t="shared" si="437"/>
        <v>0</v>
      </c>
      <c r="M3496" s="2">
        <f t="shared" si="438"/>
        <v>1</v>
      </c>
      <c r="N3496">
        <f t="shared" si="439"/>
        <v>2.1173429429958457</v>
      </c>
    </row>
    <row r="3497" spans="1:14" x14ac:dyDescent="0.3">
      <c r="A3497" s="1">
        <v>43769</v>
      </c>
      <c r="B3497">
        <v>12.48</v>
      </c>
      <c r="D3497">
        <f t="shared" si="432"/>
        <v>4</v>
      </c>
      <c r="E3497" s="1">
        <f t="shared" si="433"/>
        <v>43762</v>
      </c>
      <c r="F3497" s="1">
        <f t="shared" si="434"/>
        <v>43761</v>
      </c>
      <c r="G3497" s="1">
        <f t="shared" si="435"/>
        <v>43760</v>
      </c>
      <c r="H3497" s="1">
        <f t="shared" si="436"/>
        <v>43759</v>
      </c>
      <c r="I3497" s="2">
        <f>IF(SUMIFS($B$2:$B$3564,$A$2:$A$3564,"="&amp;E3497)=0,IF(SUMIFS($B$2:$B$3564,$A$2:$A$3564,"="&amp;F3497)=0,IF(SUMIFS($B$2:$B$3564,$A$2:$A$3564,"="&amp;G3497)=0,SUMIFS($B$2:$B$3564,$A$2:$A$3564,"="&amp;H3497),SUMIFS($B$2:$B$3564,$A$2:$A$3564,"="&amp;G3497)),SUMIFS($B$2:$B$3564,$A$2:$A$3564,"="&amp;F3497)),SUMIFS($B$2:$B$3564,$A$2:$A$3564,"="&amp;E3497))</f>
        <v>12.3</v>
      </c>
      <c r="K3497" s="2">
        <f>SUMIFS($J$2:$J$3564,$A$2:$A$3564,"&gt;"&amp;E3497,$A$2:$A$3564,"&lt;="&amp;A3497)</f>
        <v>0</v>
      </c>
      <c r="L3497" s="2">
        <f t="shared" si="437"/>
        <v>0</v>
      </c>
      <c r="M3497" s="2">
        <f t="shared" si="438"/>
        <v>1</v>
      </c>
      <c r="N3497">
        <f t="shared" si="439"/>
        <v>1.4528100562909807</v>
      </c>
    </row>
    <row r="3498" spans="1:14" x14ac:dyDescent="0.3">
      <c r="A3498" s="1">
        <v>43770</v>
      </c>
      <c r="B3498">
        <v>12.48</v>
      </c>
      <c r="D3498">
        <f t="shared" si="432"/>
        <v>5</v>
      </c>
      <c r="E3498" s="1">
        <f t="shared" si="433"/>
        <v>43763</v>
      </c>
      <c r="F3498" s="1">
        <f t="shared" si="434"/>
        <v>43762</v>
      </c>
      <c r="G3498" s="1">
        <f t="shared" si="435"/>
        <v>43761</v>
      </c>
      <c r="H3498" s="1">
        <f t="shared" si="436"/>
        <v>43760</v>
      </c>
      <c r="I3498" s="2">
        <f>IF(SUMIFS($B$2:$B$3564,$A$2:$A$3564,"="&amp;E3498)=0,IF(SUMIFS($B$2:$B$3564,$A$2:$A$3564,"="&amp;F3498)=0,IF(SUMIFS($B$2:$B$3564,$A$2:$A$3564,"="&amp;G3498)=0,SUMIFS($B$2:$B$3564,$A$2:$A$3564,"="&amp;H3498),SUMIFS($B$2:$B$3564,$A$2:$A$3564,"="&amp;G3498)),SUMIFS($B$2:$B$3564,$A$2:$A$3564,"="&amp;F3498)),SUMIFS($B$2:$B$3564,$A$2:$A$3564,"="&amp;E3498))</f>
        <v>12.35</v>
      </c>
      <c r="K3498" s="2">
        <f>SUMIFS($J$2:$J$3564,$A$2:$A$3564,"&gt;"&amp;E3498,$A$2:$A$3564,"&lt;="&amp;A3498)</f>
        <v>0</v>
      </c>
      <c r="L3498" s="2">
        <f t="shared" si="437"/>
        <v>0</v>
      </c>
      <c r="M3498" s="2">
        <f t="shared" si="438"/>
        <v>1</v>
      </c>
      <c r="N3498">
        <f t="shared" si="439"/>
        <v>1.0471299867295436</v>
      </c>
    </row>
    <row r="3499" spans="1:14" x14ac:dyDescent="0.3">
      <c r="A3499" s="1">
        <v>43773</v>
      </c>
      <c r="B3499">
        <v>12.51</v>
      </c>
      <c r="D3499">
        <f t="shared" si="432"/>
        <v>1</v>
      </c>
      <c r="E3499" s="1">
        <f t="shared" si="433"/>
        <v>43766</v>
      </c>
      <c r="F3499" s="1">
        <f t="shared" si="434"/>
        <v>43765</v>
      </c>
      <c r="G3499" s="1">
        <f t="shared" si="435"/>
        <v>43764</v>
      </c>
      <c r="H3499" s="1">
        <f t="shared" si="436"/>
        <v>43763</v>
      </c>
      <c r="I3499" s="2">
        <f>IF(SUMIFS($B$2:$B$3564,$A$2:$A$3564,"="&amp;E3499)=0,IF(SUMIFS($B$2:$B$3564,$A$2:$A$3564,"="&amp;F3499)=0,IF(SUMIFS($B$2:$B$3564,$A$2:$A$3564,"="&amp;G3499)=0,SUMIFS($B$2:$B$3564,$A$2:$A$3564,"="&amp;H3499),SUMIFS($B$2:$B$3564,$A$2:$A$3564,"="&amp;G3499)),SUMIFS($B$2:$B$3564,$A$2:$A$3564,"="&amp;F3499)),SUMIFS($B$2:$B$3564,$A$2:$A$3564,"="&amp;E3499))</f>
        <v>12.54</v>
      </c>
      <c r="K3499" s="2">
        <f>SUMIFS($J$2:$J$3564,$A$2:$A$3564,"&gt;"&amp;E3499,$A$2:$A$3564,"&lt;="&amp;A3499)</f>
        <v>0</v>
      </c>
      <c r="L3499" s="2">
        <f t="shared" si="437"/>
        <v>0</v>
      </c>
      <c r="M3499" s="2">
        <f t="shared" si="438"/>
        <v>1</v>
      </c>
      <c r="N3499">
        <f t="shared" si="439"/>
        <v>-0.23952107259548219</v>
      </c>
    </row>
    <row r="3500" spans="1:14" x14ac:dyDescent="0.3">
      <c r="A3500" s="1">
        <v>43774</v>
      </c>
      <c r="B3500">
        <v>12.71</v>
      </c>
      <c r="D3500">
        <f t="shared" si="432"/>
        <v>2</v>
      </c>
      <c r="E3500" s="1">
        <f t="shared" si="433"/>
        <v>43767</v>
      </c>
      <c r="F3500" s="1">
        <f t="shared" si="434"/>
        <v>43766</v>
      </c>
      <c r="G3500" s="1">
        <f t="shared" si="435"/>
        <v>43765</v>
      </c>
      <c r="H3500" s="1">
        <f t="shared" si="436"/>
        <v>43764</v>
      </c>
      <c r="I3500" s="2">
        <f>IF(SUMIFS($B$2:$B$3564,$A$2:$A$3564,"="&amp;E3500)=0,IF(SUMIFS($B$2:$B$3564,$A$2:$A$3564,"="&amp;F3500)=0,IF(SUMIFS($B$2:$B$3564,$A$2:$A$3564,"="&amp;G3500)=0,SUMIFS($B$2:$B$3564,$A$2:$A$3564,"="&amp;H3500),SUMIFS($B$2:$B$3564,$A$2:$A$3564,"="&amp;G3500)),SUMIFS($B$2:$B$3564,$A$2:$A$3564,"="&amp;F3500)),SUMIFS($B$2:$B$3564,$A$2:$A$3564,"="&amp;E3500))</f>
        <v>12.34</v>
      </c>
      <c r="K3500" s="2">
        <f>SUMIFS($J$2:$J$3564,$A$2:$A$3564,"&gt;"&amp;E3500,$A$2:$A$3564,"&lt;="&amp;A3500)</f>
        <v>0</v>
      </c>
      <c r="L3500" s="2">
        <f t="shared" si="437"/>
        <v>0</v>
      </c>
      <c r="M3500" s="2">
        <f t="shared" si="438"/>
        <v>1</v>
      </c>
      <c r="N3500">
        <f t="shared" si="439"/>
        <v>2.9543066724120934</v>
      </c>
    </row>
    <row r="3501" spans="1:14" x14ac:dyDescent="0.3">
      <c r="A3501" s="1">
        <v>43775</v>
      </c>
      <c r="B3501">
        <v>12.56</v>
      </c>
      <c r="D3501">
        <f t="shared" si="432"/>
        <v>3</v>
      </c>
      <c r="E3501" s="1">
        <f t="shared" si="433"/>
        <v>43768</v>
      </c>
      <c r="F3501" s="1">
        <f t="shared" si="434"/>
        <v>43767</v>
      </c>
      <c r="G3501" s="1">
        <f t="shared" si="435"/>
        <v>43766</v>
      </c>
      <c r="H3501" s="1">
        <f t="shared" si="436"/>
        <v>43765</v>
      </c>
      <c r="I3501" s="2">
        <f>IF(SUMIFS($B$2:$B$3564,$A$2:$A$3564,"="&amp;E3501)=0,IF(SUMIFS($B$2:$B$3564,$A$2:$A$3564,"="&amp;F3501)=0,IF(SUMIFS($B$2:$B$3564,$A$2:$A$3564,"="&amp;G3501)=0,SUMIFS($B$2:$B$3564,$A$2:$A$3564,"="&amp;H3501),SUMIFS($B$2:$B$3564,$A$2:$A$3564,"="&amp;G3501)),SUMIFS($B$2:$B$3564,$A$2:$A$3564,"="&amp;F3501)),SUMIFS($B$2:$B$3564,$A$2:$A$3564,"="&amp;E3501))</f>
        <v>12.41</v>
      </c>
      <c r="K3501" s="2">
        <f>SUMIFS($J$2:$J$3564,$A$2:$A$3564,"&gt;"&amp;E3501,$A$2:$A$3564,"&lt;="&amp;A3501)</f>
        <v>0</v>
      </c>
      <c r="L3501" s="2">
        <f t="shared" si="437"/>
        <v>0</v>
      </c>
      <c r="M3501" s="2">
        <f t="shared" si="438"/>
        <v>1</v>
      </c>
      <c r="N3501">
        <f t="shared" si="439"/>
        <v>1.2014561823536825</v>
      </c>
    </row>
    <row r="3502" spans="1:14" x14ac:dyDescent="0.3">
      <c r="A3502" s="1">
        <v>43776</v>
      </c>
      <c r="B3502">
        <v>12.39</v>
      </c>
      <c r="D3502">
        <f t="shared" si="432"/>
        <v>4</v>
      </c>
      <c r="E3502" s="1">
        <f t="shared" si="433"/>
        <v>43769</v>
      </c>
      <c r="F3502" s="1">
        <f t="shared" si="434"/>
        <v>43768</v>
      </c>
      <c r="G3502" s="1">
        <f t="shared" si="435"/>
        <v>43767</v>
      </c>
      <c r="H3502" s="1">
        <f t="shared" si="436"/>
        <v>43766</v>
      </c>
      <c r="I3502" s="2">
        <f>IF(SUMIFS($B$2:$B$3564,$A$2:$A$3564,"="&amp;E3502)=0,IF(SUMIFS($B$2:$B$3564,$A$2:$A$3564,"="&amp;F3502)=0,IF(SUMIFS($B$2:$B$3564,$A$2:$A$3564,"="&amp;G3502)=0,SUMIFS($B$2:$B$3564,$A$2:$A$3564,"="&amp;H3502),SUMIFS($B$2:$B$3564,$A$2:$A$3564,"="&amp;G3502)),SUMIFS($B$2:$B$3564,$A$2:$A$3564,"="&amp;F3502)),SUMIFS($B$2:$B$3564,$A$2:$A$3564,"="&amp;E3502))</f>
        <v>12.48</v>
      </c>
      <c r="K3502" s="2">
        <f>SUMIFS($J$2:$J$3564,$A$2:$A$3564,"&gt;"&amp;E3502,$A$2:$A$3564,"&lt;="&amp;A3502)</f>
        <v>0</v>
      </c>
      <c r="L3502" s="2">
        <f t="shared" si="437"/>
        <v>0</v>
      </c>
      <c r="M3502" s="2">
        <f t="shared" si="438"/>
        <v>1</v>
      </c>
      <c r="N3502">
        <f t="shared" si="439"/>
        <v>-0.72376673002305014</v>
      </c>
    </row>
    <row r="3503" spans="1:14" x14ac:dyDescent="0.3">
      <c r="A3503" s="1">
        <v>43777</v>
      </c>
      <c r="B3503">
        <v>12.57</v>
      </c>
      <c r="D3503">
        <f t="shared" si="432"/>
        <v>5</v>
      </c>
      <c r="E3503" s="1">
        <f t="shared" si="433"/>
        <v>43770</v>
      </c>
      <c r="F3503" s="1">
        <f t="shared" si="434"/>
        <v>43769</v>
      </c>
      <c r="G3503" s="1">
        <f t="shared" si="435"/>
        <v>43768</v>
      </c>
      <c r="H3503" s="1">
        <f t="shared" si="436"/>
        <v>43767</v>
      </c>
      <c r="I3503" s="2">
        <f>IF(SUMIFS($B$2:$B$3564,$A$2:$A$3564,"="&amp;E3503)=0,IF(SUMIFS($B$2:$B$3564,$A$2:$A$3564,"="&amp;F3503)=0,IF(SUMIFS($B$2:$B$3564,$A$2:$A$3564,"="&amp;G3503)=0,SUMIFS($B$2:$B$3564,$A$2:$A$3564,"="&amp;H3503),SUMIFS($B$2:$B$3564,$A$2:$A$3564,"="&amp;G3503)),SUMIFS($B$2:$B$3564,$A$2:$A$3564,"="&amp;F3503)),SUMIFS($B$2:$B$3564,$A$2:$A$3564,"="&amp;E3503))</f>
        <v>12.48</v>
      </c>
      <c r="K3503" s="2">
        <f>SUMIFS($J$2:$J$3564,$A$2:$A$3564,"&gt;"&amp;E3503,$A$2:$A$3564,"&lt;="&amp;A3503)</f>
        <v>0</v>
      </c>
      <c r="L3503" s="2">
        <f t="shared" si="437"/>
        <v>0</v>
      </c>
      <c r="M3503" s="2">
        <f t="shared" si="438"/>
        <v>1</v>
      </c>
      <c r="N3503">
        <f t="shared" si="439"/>
        <v>0.71856596608745327</v>
      </c>
    </row>
    <row r="3504" spans="1:14" x14ac:dyDescent="0.3">
      <c r="A3504" s="1">
        <v>43780</v>
      </c>
      <c r="B3504">
        <v>12.57</v>
      </c>
      <c r="D3504">
        <f t="shared" si="432"/>
        <v>1</v>
      </c>
      <c r="E3504" s="1">
        <f t="shared" si="433"/>
        <v>43773</v>
      </c>
      <c r="F3504" s="1">
        <f t="shared" si="434"/>
        <v>43772</v>
      </c>
      <c r="G3504" s="1">
        <f t="shared" si="435"/>
        <v>43771</v>
      </c>
      <c r="H3504" s="1">
        <f t="shared" si="436"/>
        <v>43770</v>
      </c>
      <c r="I3504" s="2">
        <f>IF(SUMIFS($B$2:$B$3564,$A$2:$A$3564,"="&amp;E3504)=0,IF(SUMIFS($B$2:$B$3564,$A$2:$A$3564,"="&amp;F3504)=0,IF(SUMIFS($B$2:$B$3564,$A$2:$A$3564,"="&amp;G3504)=0,SUMIFS($B$2:$B$3564,$A$2:$A$3564,"="&amp;H3504),SUMIFS($B$2:$B$3564,$A$2:$A$3564,"="&amp;G3504)),SUMIFS($B$2:$B$3564,$A$2:$A$3564,"="&amp;F3504)),SUMIFS($B$2:$B$3564,$A$2:$A$3564,"="&amp;E3504))</f>
        <v>12.51</v>
      </c>
      <c r="K3504" s="2">
        <f>SUMIFS($J$2:$J$3564,$A$2:$A$3564,"&gt;"&amp;E3504,$A$2:$A$3564,"&lt;="&amp;A3504)</f>
        <v>0</v>
      </c>
      <c r="L3504" s="2">
        <f t="shared" si="437"/>
        <v>0</v>
      </c>
      <c r="M3504" s="2">
        <f t="shared" si="438"/>
        <v>1</v>
      </c>
      <c r="N3504">
        <f t="shared" si="439"/>
        <v>0.47846981233362529</v>
      </c>
    </row>
    <row r="3505" spans="1:14" x14ac:dyDescent="0.3">
      <c r="A3505" s="1">
        <v>43781</v>
      </c>
      <c r="B3505">
        <v>12.59</v>
      </c>
      <c r="D3505">
        <f t="shared" si="432"/>
        <v>2</v>
      </c>
      <c r="E3505" s="1">
        <f t="shared" si="433"/>
        <v>43774</v>
      </c>
      <c r="F3505" s="1">
        <f t="shared" si="434"/>
        <v>43773</v>
      </c>
      <c r="G3505" s="1">
        <f t="shared" si="435"/>
        <v>43772</v>
      </c>
      <c r="H3505" s="1">
        <f t="shared" si="436"/>
        <v>43771</v>
      </c>
      <c r="I3505" s="2">
        <f>IF(SUMIFS($B$2:$B$3564,$A$2:$A$3564,"="&amp;E3505)=0,IF(SUMIFS($B$2:$B$3564,$A$2:$A$3564,"="&amp;F3505)=0,IF(SUMIFS($B$2:$B$3564,$A$2:$A$3564,"="&amp;G3505)=0,SUMIFS($B$2:$B$3564,$A$2:$A$3564,"="&amp;H3505),SUMIFS($B$2:$B$3564,$A$2:$A$3564,"="&amp;G3505)),SUMIFS($B$2:$B$3564,$A$2:$A$3564,"="&amp;F3505)),SUMIFS($B$2:$B$3564,$A$2:$A$3564,"="&amp;E3505))</f>
        <v>12.71</v>
      </c>
      <c r="K3505" s="2">
        <f>SUMIFS($J$2:$J$3564,$A$2:$A$3564,"&gt;"&amp;E3505,$A$2:$A$3564,"&lt;="&amp;A3505)</f>
        <v>0</v>
      </c>
      <c r="L3505" s="2">
        <f t="shared" si="437"/>
        <v>0</v>
      </c>
      <c r="M3505" s="2">
        <f t="shared" si="438"/>
        <v>1</v>
      </c>
      <c r="N3505">
        <f t="shared" si="439"/>
        <v>-0.94862371451069571</v>
      </c>
    </row>
    <row r="3506" spans="1:14" x14ac:dyDescent="0.3">
      <c r="A3506" s="1">
        <v>43782</v>
      </c>
      <c r="B3506">
        <v>12.85</v>
      </c>
      <c r="D3506">
        <f t="shared" si="432"/>
        <v>3</v>
      </c>
      <c r="E3506" s="1">
        <f t="shared" si="433"/>
        <v>43775</v>
      </c>
      <c r="F3506" s="1">
        <f t="shared" si="434"/>
        <v>43774</v>
      </c>
      <c r="G3506" s="1">
        <f t="shared" si="435"/>
        <v>43773</v>
      </c>
      <c r="H3506" s="1">
        <f t="shared" si="436"/>
        <v>43772</v>
      </c>
      <c r="I3506" s="2">
        <f>IF(SUMIFS($B$2:$B$3564,$A$2:$A$3564,"="&amp;E3506)=0,IF(SUMIFS($B$2:$B$3564,$A$2:$A$3564,"="&amp;F3506)=0,IF(SUMIFS($B$2:$B$3564,$A$2:$A$3564,"="&amp;G3506)=0,SUMIFS($B$2:$B$3564,$A$2:$A$3564,"="&amp;H3506),SUMIFS($B$2:$B$3564,$A$2:$A$3564,"="&amp;G3506)),SUMIFS($B$2:$B$3564,$A$2:$A$3564,"="&amp;F3506)),SUMIFS($B$2:$B$3564,$A$2:$A$3564,"="&amp;E3506))</f>
        <v>12.56</v>
      </c>
      <c r="K3506" s="2">
        <f>SUMIFS($J$2:$J$3564,$A$2:$A$3564,"&gt;"&amp;E3506,$A$2:$A$3564,"&lt;="&amp;A3506)</f>
        <v>0</v>
      </c>
      <c r="L3506" s="2">
        <f t="shared" si="437"/>
        <v>0</v>
      </c>
      <c r="M3506" s="2">
        <f t="shared" si="438"/>
        <v>1</v>
      </c>
      <c r="N3506">
        <f t="shared" si="439"/>
        <v>2.282665030117621</v>
      </c>
    </row>
    <row r="3507" spans="1:14" x14ac:dyDescent="0.3">
      <c r="A3507" s="1">
        <v>43783</v>
      </c>
      <c r="B3507">
        <v>12.81</v>
      </c>
      <c r="D3507">
        <f t="shared" si="432"/>
        <v>4</v>
      </c>
      <c r="E3507" s="1">
        <f t="shared" si="433"/>
        <v>43776</v>
      </c>
      <c r="F3507" s="1">
        <f t="shared" si="434"/>
        <v>43775</v>
      </c>
      <c r="G3507" s="1">
        <f t="shared" si="435"/>
        <v>43774</v>
      </c>
      <c r="H3507" s="1">
        <f t="shared" si="436"/>
        <v>43773</v>
      </c>
      <c r="I3507" s="2">
        <f>IF(SUMIFS($B$2:$B$3564,$A$2:$A$3564,"="&amp;E3507)=0,IF(SUMIFS($B$2:$B$3564,$A$2:$A$3564,"="&amp;F3507)=0,IF(SUMIFS($B$2:$B$3564,$A$2:$A$3564,"="&amp;G3507)=0,SUMIFS($B$2:$B$3564,$A$2:$A$3564,"="&amp;H3507),SUMIFS($B$2:$B$3564,$A$2:$A$3564,"="&amp;G3507)),SUMIFS($B$2:$B$3564,$A$2:$A$3564,"="&amp;F3507)),SUMIFS($B$2:$B$3564,$A$2:$A$3564,"="&amp;E3507))</f>
        <v>12.39</v>
      </c>
      <c r="K3507" s="2">
        <f>SUMIFS($J$2:$J$3564,$A$2:$A$3564,"&gt;"&amp;E3507,$A$2:$A$3564,"&lt;="&amp;A3507)</f>
        <v>0</v>
      </c>
      <c r="L3507" s="2">
        <f t="shared" si="437"/>
        <v>0</v>
      </c>
      <c r="M3507" s="2">
        <f t="shared" si="438"/>
        <v>1</v>
      </c>
      <c r="N3507">
        <f t="shared" si="439"/>
        <v>3.3336420267591711</v>
      </c>
    </row>
    <row r="3508" spans="1:14" x14ac:dyDescent="0.3">
      <c r="A3508" s="1">
        <v>43784</v>
      </c>
      <c r="B3508">
        <v>12.73</v>
      </c>
      <c r="D3508">
        <f t="shared" si="432"/>
        <v>5</v>
      </c>
      <c r="E3508" s="1">
        <f t="shared" si="433"/>
        <v>43777</v>
      </c>
      <c r="F3508" s="1">
        <f t="shared" si="434"/>
        <v>43776</v>
      </c>
      <c r="G3508" s="1">
        <f t="shared" si="435"/>
        <v>43775</v>
      </c>
      <c r="H3508" s="1">
        <f t="shared" si="436"/>
        <v>43774</v>
      </c>
      <c r="I3508" s="2">
        <f>IF(SUMIFS($B$2:$B$3564,$A$2:$A$3564,"="&amp;E3508)=0,IF(SUMIFS($B$2:$B$3564,$A$2:$A$3564,"="&amp;F3508)=0,IF(SUMIFS($B$2:$B$3564,$A$2:$A$3564,"="&amp;G3508)=0,SUMIFS($B$2:$B$3564,$A$2:$A$3564,"="&amp;H3508),SUMIFS($B$2:$B$3564,$A$2:$A$3564,"="&amp;G3508)),SUMIFS($B$2:$B$3564,$A$2:$A$3564,"="&amp;F3508)),SUMIFS($B$2:$B$3564,$A$2:$A$3564,"="&amp;E3508))</f>
        <v>12.57</v>
      </c>
      <c r="K3508" s="2">
        <f>SUMIFS($J$2:$J$3564,$A$2:$A$3564,"&gt;"&amp;E3508,$A$2:$A$3564,"&lt;="&amp;A3508)</f>
        <v>0</v>
      </c>
      <c r="L3508" s="2">
        <f t="shared" si="437"/>
        <v>0</v>
      </c>
      <c r="M3508" s="2">
        <f t="shared" si="438"/>
        <v>1</v>
      </c>
      <c r="N3508">
        <f t="shared" si="439"/>
        <v>1.2648389967159139</v>
      </c>
    </row>
    <row r="3509" spans="1:14" x14ac:dyDescent="0.3">
      <c r="A3509" s="1">
        <v>43787</v>
      </c>
      <c r="B3509">
        <v>12.76</v>
      </c>
      <c r="D3509">
        <f t="shared" si="432"/>
        <v>1</v>
      </c>
      <c r="E3509" s="1">
        <f t="shared" si="433"/>
        <v>43780</v>
      </c>
      <c r="F3509" s="1">
        <f t="shared" si="434"/>
        <v>43779</v>
      </c>
      <c r="G3509" s="1">
        <f t="shared" si="435"/>
        <v>43778</v>
      </c>
      <c r="H3509" s="1">
        <f t="shared" si="436"/>
        <v>43777</v>
      </c>
      <c r="I3509" s="2">
        <f>IF(SUMIFS($B$2:$B$3564,$A$2:$A$3564,"="&amp;E3509)=0,IF(SUMIFS($B$2:$B$3564,$A$2:$A$3564,"="&amp;F3509)=0,IF(SUMIFS($B$2:$B$3564,$A$2:$A$3564,"="&amp;G3509)=0,SUMIFS($B$2:$B$3564,$A$2:$A$3564,"="&amp;H3509),SUMIFS($B$2:$B$3564,$A$2:$A$3564,"="&amp;G3509)),SUMIFS($B$2:$B$3564,$A$2:$A$3564,"="&amp;F3509)),SUMIFS($B$2:$B$3564,$A$2:$A$3564,"="&amp;E3509))</f>
        <v>12.57</v>
      </c>
      <c r="K3509" s="2">
        <f>SUMIFS($J$2:$J$3564,$A$2:$A$3564,"&gt;"&amp;E3509,$A$2:$A$3564,"&lt;="&amp;A3509)</f>
        <v>0</v>
      </c>
      <c r="L3509" s="2">
        <f t="shared" si="437"/>
        <v>0</v>
      </c>
      <c r="M3509" s="2">
        <f t="shared" si="438"/>
        <v>1</v>
      </c>
      <c r="N3509">
        <f t="shared" si="439"/>
        <v>1.5002255314487749</v>
      </c>
    </row>
    <row r="3510" spans="1:14" x14ac:dyDescent="0.3">
      <c r="A3510" s="1">
        <v>43788</v>
      </c>
      <c r="B3510">
        <v>12.69</v>
      </c>
      <c r="D3510">
        <f t="shared" si="432"/>
        <v>2</v>
      </c>
      <c r="E3510" s="1">
        <f t="shared" si="433"/>
        <v>43781</v>
      </c>
      <c r="F3510" s="1">
        <f t="shared" si="434"/>
        <v>43780</v>
      </c>
      <c r="G3510" s="1">
        <f t="shared" si="435"/>
        <v>43779</v>
      </c>
      <c r="H3510" s="1">
        <f t="shared" si="436"/>
        <v>43778</v>
      </c>
      <c r="I3510" s="2">
        <f>IF(SUMIFS($B$2:$B$3564,$A$2:$A$3564,"="&amp;E3510)=0,IF(SUMIFS($B$2:$B$3564,$A$2:$A$3564,"="&amp;F3510)=0,IF(SUMIFS($B$2:$B$3564,$A$2:$A$3564,"="&amp;G3510)=0,SUMIFS($B$2:$B$3564,$A$2:$A$3564,"="&amp;H3510),SUMIFS($B$2:$B$3564,$A$2:$A$3564,"="&amp;G3510)),SUMIFS($B$2:$B$3564,$A$2:$A$3564,"="&amp;F3510)),SUMIFS($B$2:$B$3564,$A$2:$A$3564,"="&amp;E3510))</f>
        <v>12.59</v>
      </c>
      <c r="K3510" s="2">
        <f>SUMIFS($J$2:$J$3564,$A$2:$A$3564,"&gt;"&amp;E3510,$A$2:$A$3564,"&lt;="&amp;A3510)</f>
        <v>0</v>
      </c>
      <c r="L3510" s="2">
        <f t="shared" si="437"/>
        <v>0</v>
      </c>
      <c r="M3510" s="2">
        <f t="shared" si="438"/>
        <v>1</v>
      </c>
      <c r="N3510">
        <f t="shared" si="439"/>
        <v>0.79114336700403665</v>
      </c>
    </row>
    <row r="3511" spans="1:14" x14ac:dyDescent="0.3">
      <c r="A3511" s="1">
        <v>43789</v>
      </c>
      <c r="B3511">
        <v>12.75</v>
      </c>
      <c r="D3511">
        <f t="shared" si="432"/>
        <v>3</v>
      </c>
      <c r="E3511" s="1">
        <f t="shared" si="433"/>
        <v>43782</v>
      </c>
      <c r="F3511" s="1">
        <f t="shared" si="434"/>
        <v>43781</v>
      </c>
      <c r="G3511" s="1">
        <f t="shared" si="435"/>
        <v>43780</v>
      </c>
      <c r="H3511" s="1">
        <f t="shared" si="436"/>
        <v>43779</v>
      </c>
      <c r="I3511" s="2">
        <f>IF(SUMIFS($B$2:$B$3564,$A$2:$A$3564,"="&amp;E3511)=0,IF(SUMIFS($B$2:$B$3564,$A$2:$A$3564,"="&amp;F3511)=0,IF(SUMIFS($B$2:$B$3564,$A$2:$A$3564,"="&amp;G3511)=0,SUMIFS($B$2:$B$3564,$A$2:$A$3564,"="&amp;H3511),SUMIFS($B$2:$B$3564,$A$2:$A$3564,"="&amp;G3511)),SUMIFS($B$2:$B$3564,$A$2:$A$3564,"="&amp;F3511)),SUMIFS($B$2:$B$3564,$A$2:$A$3564,"="&amp;E3511))</f>
        <v>12.85</v>
      </c>
      <c r="K3511" s="2">
        <f>SUMIFS($J$2:$J$3564,$A$2:$A$3564,"&gt;"&amp;E3511,$A$2:$A$3564,"&lt;="&amp;A3511)</f>
        <v>0</v>
      </c>
      <c r="L3511" s="2">
        <f t="shared" si="437"/>
        <v>0</v>
      </c>
      <c r="M3511" s="2">
        <f t="shared" si="438"/>
        <v>1</v>
      </c>
      <c r="N3511">
        <f t="shared" si="439"/>
        <v>-0.78125397367936245</v>
      </c>
    </row>
    <row r="3512" spans="1:14" x14ac:dyDescent="0.3">
      <c r="A3512" s="1">
        <v>43790</v>
      </c>
      <c r="B3512">
        <v>12.61</v>
      </c>
      <c r="D3512">
        <f t="shared" si="432"/>
        <v>4</v>
      </c>
      <c r="E3512" s="1">
        <f t="shared" si="433"/>
        <v>43783</v>
      </c>
      <c r="F3512" s="1">
        <f t="shared" si="434"/>
        <v>43782</v>
      </c>
      <c r="G3512" s="1">
        <f t="shared" si="435"/>
        <v>43781</v>
      </c>
      <c r="H3512" s="1">
        <f t="shared" si="436"/>
        <v>43780</v>
      </c>
      <c r="I3512" s="2">
        <f>IF(SUMIFS($B$2:$B$3564,$A$2:$A$3564,"="&amp;E3512)=0,IF(SUMIFS($B$2:$B$3564,$A$2:$A$3564,"="&amp;F3512)=0,IF(SUMIFS($B$2:$B$3564,$A$2:$A$3564,"="&amp;G3512)=0,SUMIFS($B$2:$B$3564,$A$2:$A$3564,"="&amp;H3512),SUMIFS($B$2:$B$3564,$A$2:$A$3564,"="&amp;G3512)),SUMIFS($B$2:$B$3564,$A$2:$A$3564,"="&amp;F3512)),SUMIFS($B$2:$B$3564,$A$2:$A$3564,"="&amp;E3512))</f>
        <v>12.81</v>
      </c>
      <c r="K3512" s="2">
        <f>SUMIFS($J$2:$J$3564,$A$2:$A$3564,"&gt;"&amp;E3512,$A$2:$A$3564,"&lt;="&amp;A3512)</f>
        <v>0</v>
      </c>
      <c r="L3512" s="2">
        <f t="shared" si="437"/>
        <v>0</v>
      </c>
      <c r="M3512" s="2">
        <f t="shared" si="438"/>
        <v>1</v>
      </c>
      <c r="N3512">
        <f t="shared" si="439"/>
        <v>-1.5735965931814817</v>
      </c>
    </row>
    <row r="3513" spans="1:14" x14ac:dyDescent="0.3">
      <c r="A3513" s="1">
        <v>43791</v>
      </c>
      <c r="B3513">
        <v>12.83</v>
      </c>
      <c r="D3513">
        <f t="shared" si="432"/>
        <v>5</v>
      </c>
      <c r="E3513" s="1">
        <f t="shared" si="433"/>
        <v>43784</v>
      </c>
      <c r="F3513" s="1">
        <f t="shared" si="434"/>
        <v>43783</v>
      </c>
      <c r="G3513" s="1">
        <f t="shared" si="435"/>
        <v>43782</v>
      </c>
      <c r="H3513" s="1">
        <f t="shared" si="436"/>
        <v>43781</v>
      </c>
      <c r="I3513" s="2">
        <f>IF(SUMIFS($B$2:$B$3564,$A$2:$A$3564,"="&amp;E3513)=0,IF(SUMIFS($B$2:$B$3564,$A$2:$A$3564,"="&amp;F3513)=0,IF(SUMIFS($B$2:$B$3564,$A$2:$A$3564,"="&amp;G3513)=0,SUMIFS($B$2:$B$3564,$A$2:$A$3564,"="&amp;H3513),SUMIFS($B$2:$B$3564,$A$2:$A$3564,"="&amp;G3513)),SUMIFS($B$2:$B$3564,$A$2:$A$3564,"="&amp;F3513)),SUMIFS($B$2:$B$3564,$A$2:$A$3564,"="&amp;E3513))</f>
        <v>12.73</v>
      </c>
      <c r="K3513" s="2">
        <f>SUMIFS($J$2:$J$3564,$A$2:$A$3564,"&gt;"&amp;E3513,$A$2:$A$3564,"&lt;="&amp;A3513)</f>
        <v>0</v>
      </c>
      <c r="L3513" s="2">
        <f t="shared" si="437"/>
        <v>0</v>
      </c>
      <c r="M3513" s="2">
        <f t="shared" si="438"/>
        <v>1</v>
      </c>
      <c r="N3513">
        <f t="shared" si="439"/>
        <v>0.78247660582299416</v>
      </c>
    </row>
    <row r="3514" spans="1:14" x14ac:dyDescent="0.3">
      <c r="A3514" s="1">
        <v>43794</v>
      </c>
      <c r="B3514">
        <v>12.82</v>
      </c>
      <c r="D3514">
        <f t="shared" si="432"/>
        <v>1</v>
      </c>
      <c r="E3514" s="1">
        <f t="shared" si="433"/>
        <v>43787</v>
      </c>
      <c r="F3514" s="1">
        <f t="shared" si="434"/>
        <v>43786</v>
      </c>
      <c r="G3514" s="1">
        <f t="shared" si="435"/>
        <v>43785</v>
      </c>
      <c r="H3514" s="1">
        <f t="shared" si="436"/>
        <v>43784</v>
      </c>
      <c r="I3514" s="2">
        <f>IF(SUMIFS($B$2:$B$3564,$A$2:$A$3564,"="&amp;E3514)=0,IF(SUMIFS($B$2:$B$3564,$A$2:$A$3564,"="&amp;F3514)=0,IF(SUMIFS($B$2:$B$3564,$A$2:$A$3564,"="&amp;G3514)=0,SUMIFS($B$2:$B$3564,$A$2:$A$3564,"="&amp;H3514),SUMIFS($B$2:$B$3564,$A$2:$A$3564,"="&amp;G3514)),SUMIFS($B$2:$B$3564,$A$2:$A$3564,"="&amp;F3514)),SUMIFS($B$2:$B$3564,$A$2:$A$3564,"="&amp;E3514))</f>
        <v>12.76</v>
      </c>
      <c r="K3514" s="2">
        <f>SUMIFS($J$2:$J$3564,$A$2:$A$3564,"&gt;"&amp;E3514,$A$2:$A$3564,"&lt;="&amp;A3514)</f>
        <v>0</v>
      </c>
      <c r="L3514" s="2">
        <f t="shared" si="437"/>
        <v>0</v>
      </c>
      <c r="M3514" s="2">
        <f t="shared" si="438"/>
        <v>1</v>
      </c>
      <c r="N3514">
        <f t="shared" si="439"/>
        <v>0.46911735758802392</v>
      </c>
    </row>
    <row r="3515" spans="1:14" x14ac:dyDescent="0.3">
      <c r="A3515" s="1">
        <v>43795</v>
      </c>
      <c r="B3515">
        <v>12.78</v>
      </c>
      <c r="D3515">
        <f t="shared" si="432"/>
        <v>2</v>
      </c>
      <c r="E3515" s="1">
        <f t="shared" si="433"/>
        <v>43788</v>
      </c>
      <c r="F3515" s="1">
        <f t="shared" si="434"/>
        <v>43787</v>
      </c>
      <c r="G3515" s="1">
        <f t="shared" si="435"/>
        <v>43786</v>
      </c>
      <c r="H3515" s="1">
        <f t="shared" si="436"/>
        <v>43785</v>
      </c>
      <c r="I3515" s="2">
        <f>IF(SUMIFS($B$2:$B$3564,$A$2:$A$3564,"="&amp;E3515)=0,IF(SUMIFS($B$2:$B$3564,$A$2:$A$3564,"="&amp;F3515)=0,IF(SUMIFS($B$2:$B$3564,$A$2:$A$3564,"="&amp;G3515)=0,SUMIFS($B$2:$B$3564,$A$2:$A$3564,"="&amp;H3515),SUMIFS($B$2:$B$3564,$A$2:$A$3564,"="&amp;G3515)),SUMIFS($B$2:$B$3564,$A$2:$A$3564,"="&amp;F3515)),SUMIFS($B$2:$B$3564,$A$2:$A$3564,"="&amp;E3515))</f>
        <v>12.69</v>
      </c>
      <c r="K3515" s="2">
        <f>SUMIFS($J$2:$J$3564,$A$2:$A$3564,"&gt;"&amp;E3515,$A$2:$A$3564,"&lt;="&amp;A3515)</f>
        <v>0</v>
      </c>
      <c r="L3515" s="2">
        <f t="shared" si="437"/>
        <v>0</v>
      </c>
      <c r="M3515" s="2">
        <f t="shared" si="438"/>
        <v>1</v>
      </c>
      <c r="N3515">
        <f t="shared" si="439"/>
        <v>0.70671672230923532</v>
      </c>
    </row>
    <row r="3516" spans="1:14" x14ac:dyDescent="0.3">
      <c r="A3516" s="1">
        <v>43796</v>
      </c>
      <c r="B3516">
        <v>12.79</v>
      </c>
      <c r="D3516">
        <f t="shared" si="432"/>
        <v>3</v>
      </c>
      <c r="E3516" s="1">
        <f t="shared" si="433"/>
        <v>43789</v>
      </c>
      <c r="F3516" s="1">
        <f t="shared" si="434"/>
        <v>43788</v>
      </c>
      <c r="G3516" s="1">
        <f t="shared" si="435"/>
        <v>43787</v>
      </c>
      <c r="H3516" s="1">
        <f t="shared" si="436"/>
        <v>43786</v>
      </c>
      <c r="I3516" s="2">
        <f>IF(SUMIFS($B$2:$B$3564,$A$2:$A$3564,"="&amp;E3516)=0,IF(SUMIFS($B$2:$B$3564,$A$2:$A$3564,"="&amp;F3516)=0,IF(SUMIFS($B$2:$B$3564,$A$2:$A$3564,"="&amp;G3516)=0,SUMIFS($B$2:$B$3564,$A$2:$A$3564,"="&amp;H3516),SUMIFS($B$2:$B$3564,$A$2:$A$3564,"="&amp;G3516)),SUMIFS($B$2:$B$3564,$A$2:$A$3564,"="&amp;F3516)),SUMIFS($B$2:$B$3564,$A$2:$A$3564,"="&amp;E3516))</f>
        <v>12.75</v>
      </c>
      <c r="K3516" s="2">
        <f>SUMIFS($J$2:$J$3564,$A$2:$A$3564,"&gt;"&amp;E3516,$A$2:$A$3564,"&lt;="&amp;A3516)</f>
        <v>0</v>
      </c>
      <c r="L3516" s="2">
        <f t="shared" si="437"/>
        <v>0</v>
      </c>
      <c r="M3516" s="2">
        <f t="shared" si="438"/>
        <v>1</v>
      </c>
      <c r="N3516">
        <f t="shared" si="439"/>
        <v>0.31323439863162023</v>
      </c>
    </row>
    <row r="3517" spans="1:14" x14ac:dyDescent="0.3">
      <c r="A3517" s="1">
        <v>43798</v>
      </c>
      <c r="B3517">
        <v>12.94</v>
      </c>
      <c r="D3517">
        <f t="shared" si="432"/>
        <v>5</v>
      </c>
      <c r="E3517" s="1">
        <f t="shared" si="433"/>
        <v>43791</v>
      </c>
      <c r="F3517" s="1">
        <f t="shared" si="434"/>
        <v>43790</v>
      </c>
      <c r="G3517" s="1">
        <f t="shared" si="435"/>
        <v>43789</v>
      </c>
      <c r="H3517" s="1">
        <f t="shared" si="436"/>
        <v>43788</v>
      </c>
      <c r="I3517" s="2">
        <f>IF(SUMIFS($B$2:$B$3564,$A$2:$A$3564,"="&amp;E3517)=0,IF(SUMIFS($B$2:$B$3564,$A$2:$A$3564,"="&amp;F3517)=0,IF(SUMIFS($B$2:$B$3564,$A$2:$A$3564,"="&amp;G3517)=0,SUMIFS($B$2:$B$3564,$A$2:$A$3564,"="&amp;H3517),SUMIFS($B$2:$B$3564,$A$2:$A$3564,"="&amp;G3517)),SUMIFS($B$2:$B$3564,$A$2:$A$3564,"="&amp;F3517)),SUMIFS($B$2:$B$3564,$A$2:$A$3564,"="&amp;E3517))</f>
        <v>12.83</v>
      </c>
      <c r="K3517" s="2">
        <f>SUMIFS($J$2:$J$3564,$A$2:$A$3564,"&gt;"&amp;E3517,$A$2:$A$3564,"&lt;="&amp;A3517)</f>
        <v>0</v>
      </c>
      <c r="L3517" s="2">
        <f t="shared" si="437"/>
        <v>0</v>
      </c>
      <c r="M3517" s="2">
        <f t="shared" si="438"/>
        <v>1</v>
      </c>
      <c r="N3517">
        <f t="shared" si="439"/>
        <v>0.85371104452093061</v>
      </c>
    </row>
    <row r="3518" spans="1:14" x14ac:dyDescent="0.3">
      <c r="A3518" s="1">
        <v>43801</v>
      </c>
      <c r="B3518">
        <v>12.75</v>
      </c>
      <c r="D3518">
        <f t="shared" si="432"/>
        <v>1</v>
      </c>
      <c r="E3518" s="1">
        <f t="shared" si="433"/>
        <v>43794</v>
      </c>
      <c r="F3518" s="1">
        <f t="shared" si="434"/>
        <v>43793</v>
      </c>
      <c r="G3518" s="1">
        <f t="shared" si="435"/>
        <v>43792</v>
      </c>
      <c r="H3518" s="1">
        <f t="shared" si="436"/>
        <v>43791</v>
      </c>
      <c r="I3518" s="2">
        <f>IF(SUMIFS($B$2:$B$3564,$A$2:$A$3564,"="&amp;E3518)=0,IF(SUMIFS($B$2:$B$3564,$A$2:$A$3564,"="&amp;F3518)=0,IF(SUMIFS($B$2:$B$3564,$A$2:$A$3564,"="&amp;G3518)=0,SUMIFS($B$2:$B$3564,$A$2:$A$3564,"="&amp;H3518),SUMIFS($B$2:$B$3564,$A$2:$A$3564,"="&amp;G3518)),SUMIFS($B$2:$B$3564,$A$2:$A$3564,"="&amp;F3518)),SUMIFS($B$2:$B$3564,$A$2:$A$3564,"="&amp;E3518))</f>
        <v>12.82</v>
      </c>
      <c r="K3518" s="2">
        <f>SUMIFS($J$2:$J$3564,$A$2:$A$3564,"&gt;"&amp;E3518,$A$2:$A$3564,"&lt;="&amp;A3518)</f>
        <v>0</v>
      </c>
      <c r="L3518" s="2">
        <f t="shared" si="437"/>
        <v>0</v>
      </c>
      <c r="M3518" s="2">
        <f t="shared" si="438"/>
        <v>1</v>
      </c>
      <c r="N3518">
        <f t="shared" si="439"/>
        <v>-0.54751798880888181</v>
      </c>
    </row>
    <row r="3519" spans="1:14" x14ac:dyDescent="0.3">
      <c r="A3519" s="1">
        <v>43802</v>
      </c>
      <c r="B3519">
        <v>12.86</v>
      </c>
      <c r="D3519">
        <f t="shared" si="432"/>
        <v>2</v>
      </c>
      <c r="E3519" s="1">
        <f t="shared" si="433"/>
        <v>43795</v>
      </c>
      <c r="F3519" s="1">
        <f t="shared" si="434"/>
        <v>43794</v>
      </c>
      <c r="G3519" s="1">
        <f t="shared" si="435"/>
        <v>43793</v>
      </c>
      <c r="H3519" s="1">
        <f t="shared" si="436"/>
        <v>43792</v>
      </c>
      <c r="I3519" s="2">
        <f>IF(SUMIFS($B$2:$B$3564,$A$2:$A$3564,"="&amp;E3519)=0,IF(SUMIFS($B$2:$B$3564,$A$2:$A$3564,"="&amp;F3519)=0,IF(SUMIFS($B$2:$B$3564,$A$2:$A$3564,"="&amp;G3519)=0,SUMIFS($B$2:$B$3564,$A$2:$A$3564,"="&amp;H3519),SUMIFS($B$2:$B$3564,$A$2:$A$3564,"="&amp;G3519)),SUMIFS($B$2:$B$3564,$A$2:$A$3564,"="&amp;F3519)),SUMIFS($B$2:$B$3564,$A$2:$A$3564,"="&amp;E3519))</f>
        <v>12.78</v>
      </c>
      <c r="K3519" s="2">
        <f>SUMIFS($J$2:$J$3564,$A$2:$A$3564,"&gt;"&amp;E3519,$A$2:$A$3564,"&lt;="&amp;A3519)</f>
        <v>0</v>
      </c>
      <c r="L3519" s="2">
        <f t="shared" si="437"/>
        <v>0</v>
      </c>
      <c r="M3519" s="2">
        <f t="shared" si="438"/>
        <v>1</v>
      </c>
      <c r="N3519">
        <f t="shared" si="439"/>
        <v>0.62402698600846729</v>
      </c>
    </row>
    <row r="3520" spans="1:14" x14ac:dyDescent="0.3">
      <c r="A3520" s="1">
        <v>43803</v>
      </c>
      <c r="B3520">
        <v>13.06</v>
      </c>
      <c r="D3520">
        <f t="shared" si="432"/>
        <v>3</v>
      </c>
      <c r="E3520" s="1">
        <f t="shared" si="433"/>
        <v>43796</v>
      </c>
      <c r="F3520" s="1">
        <f t="shared" si="434"/>
        <v>43795</v>
      </c>
      <c r="G3520" s="1">
        <f t="shared" si="435"/>
        <v>43794</v>
      </c>
      <c r="H3520" s="1">
        <f t="shared" si="436"/>
        <v>43793</v>
      </c>
      <c r="I3520" s="2">
        <f>IF(SUMIFS($B$2:$B$3564,$A$2:$A$3564,"="&amp;E3520)=0,IF(SUMIFS($B$2:$B$3564,$A$2:$A$3564,"="&amp;F3520)=0,IF(SUMIFS($B$2:$B$3564,$A$2:$A$3564,"="&amp;G3520)=0,SUMIFS($B$2:$B$3564,$A$2:$A$3564,"="&amp;H3520),SUMIFS($B$2:$B$3564,$A$2:$A$3564,"="&amp;G3520)),SUMIFS($B$2:$B$3564,$A$2:$A$3564,"="&amp;F3520)),SUMIFS($B$2:$B$3564,$A$2:$A$3564,"="&amp;E3520))</f>
        <v>12.79</v>
      </c>
      <c r="K3520" s="2">
        <f>SUMIFS($J$2:$J$3564,$A$2:$A$3564,"&gt;"&amp;E3520,$A$2:$A$3564,"&lt;="&amp;A3520)</f>
        <v>0</v>
      </c>
      <c r="L3520" s="2">
        <f t="shared" si="437"/>
        <v>0</v>
      </c>
      <c r="M3520" s="2">
        <f t="shared" si="438"/>
        <v>1</v>
      </c>
      <c r="N3520">
        <f t="shared" si="439"/>
        <v>2.0890508257533749</v>
      </c>
    </row>
    <row r="3521" spans="1:14" x14ac:dyDescent="0.3">
      <c r="A3521" s="1">
        <v>43804</v>
      </c>
      <c r="B3521">
        <v>13.08</v>
      </c>
      <c r="D3521">
        <f t="shared" si="432"/>
        <v>4</v>
      </c>
      <c r="E3521" s="1">
        <f t="shared" si="433"/>
        <v>43797</v>
      </c>
      <c r="F3521" s="1">
        <f t="shared" si="434"/>
        <v>43796</v>
      </c>
      <c r="G3521" s="1">
        <f t="shared" si="435"/>
        <v>43795</v>
      </c>
      <c r="H3521" s="1">
        <f t="shared" si="436"/>
        <v>43794</v>
      </c>
      <c r="I3521" s="2">
        <f>IF(SUMIFS($B$2:$B$3564,$A$2:$A$3564,"="&amp;E3521)=0,IF(SUMIFS($B$2:$B$3564,$A$2:$A$3564,"="&amp;F3521)=0,IF(SUMIFS($B$2:$B$3564,$A$2:$A$3564,"="&amp;G3521)=0,SUMIFS($B$2:$B$3564,$A$2:$A$3564,"="&amp;H3521),SUMIFS($B$2:$B$3564,$A$2:$A$3564,"="&amp;G3521)),SUMIFS($B$2:$B$3564,$A$2:$A$3564,"="&amp;F3521)),SUMIFS($B$2:$B$3564,$A$2:$A$3564,"="&amp;E3521))</f>
        <v>12.79</v>
      </c>
      <c r="K3521" s="2">
        <f>SUMIFS($J$2:$J$3564,$A$2:$A$3564,"&gt;"&amp;E3521,$A$2:$A$3564,"&lt;="&amp;A3521)</f>
        <v>0</v>
      </c>
      <c r="L3521" s="2">
        <f t="shared" si="437"/>
        <v>0</v>
      </c>
      <c r="M3521" s="2">
        <f t="shared" si="438"/>
        <v>1</v>
      </c>
      <c r="N3521">
        <f t="shared" si="439"/>
        <v>2.2420730438301466</v>
      </c>
    </row>
    <row r="3522" spans="1:14" x14ac:dyDescent="0.3">
      <c r="A3522" s="1">
        <v>43805</v>
      </c>
      <c r="B3522">
        <v>13.18</v>
      </c>
      <c r="D3522">
        <f t="shared" si="432"/>
        <v>5</v>
      </c>
      <c r="E3522" s="1">
        <f t="shared" si="433"/>
        <v>43798</v>
      </c>
      <c r="F3522" s="1">
        <f t="shared" si="434"/>
        <v>43797</v>
      </c>
      <c r="G3522" s="1">
        <f t="shared" si="435"/>
        <v>43796</v>
      </c>
      <c r="H3522" s="1">
        <f t="shared" si="436"/>
        <v>43795</v>
      </c>
      <c r="I3522" s="2">
        <f>IF(SUMIFS($B$2:$B$3564,$A$2:$A$3564,"="&amp;E3522)=0,IF(SUMIFS($B$2:$B$3564,$A$2:$A$3564,"="&amp;F3522)=0,IF(SUMIFS($B$2:$B$3564,$A$2:$A$3564,"="&amp;G3522)=0,SUMIFS($B$2:$B$3564,$A$2:$A$3564,"="&amp;H3522),SUMIFS($B$2:$B$3564,$A$2:$A$3564,"="&amp;G3522)),SUMIFS($B$2:$B$3564,$A$2:$A$3564,"="&amp;F3522)),SUMIFS($B$2:$B$3564,$A$2:$A$3564,"="&amp;E3522))</f>
        <v>12.94</v>
      </c>
      <c r="K3522" s="2">
        <f>SUMIFS($J$2:$J$3564,$A$2:$A$3564,"&gt;"&amp;E3522,$A$2:$A$3564,"&lt;="&amp;A3522)</f>
        <v>0</v>
      </c>
      <c r="L3522" s="2">
        <f t="shared" si="437"/>
        <v>0</v>
      </c>
      <c r="M3522" s="2">
        <f t="shared" si="438"/>
        <v>1</v>
      </c>
      <c r="N3522">
        <f t="shared" si="439"/>
        <v>1.8377240001606703</v>
      </c>
    </row>
    <row r="3523" spans="1:14" x14ac:dyDescent="0.3">
      <c r="A3523" s="1">
        <v>43808</v>
      </c>
      <c r="B3523">
        <v>13.38</v>
      </c>
      <c r="D3523">
        <f t="shared" ref="D3523:D3564" si="440">WEEKDAY(A3523,2)</f>
        <v>1</v>
      </c>
      <c r="E3523" s="1">
        <f t="shared" si="433"/>
        <v>43801</v>
      </c>
      <c r="F3523" s="1">
        <f t="shared" si="434"/>
        <v>43800</v>
      </c>
      <c r="G3523" s="1">
        <f t="shared" si="435"/>
        <v>43799</v>
      </c>
      <c r="H3523" s="1">
        <f t="shared" si="436"/>
        <v>43798</v>
      </c>
      <c r="I3523" s="2">
        <f>IF(SUMIFS($B$2:$B$3564,$A$2:$A$3564,"="&amp;E3523)=0,IF(SUMIFS($B$2:$B$3564,$A$2:$A$3564,"="&amp;F3523)=0,IF(SUMIFS($B$2:$B$3564,$A$2:$A$3564,"="&amp;G3523)=0,SUMIFS($B$2:$B$3564,$A$2:$A$3564,"="&amp;H3523),SUMIFS($B$2:$B$3564,$A$2:$A$3564,"="&amp;G3523)),SUMIFS($B$2:$B$3564,$A$2:$A$3564,"="&amp;F3523)),SUMIFS($B$2:$B$3564,$A$2:$A$3564,"="&amp;E3523))</f>
        <v>12.75</v>
      </c>
      <c r="K3523" s="2">
        <f>SUMIFS($J$2:$J$3564,$A$2:$A$3564,"&gt;"&amp;E3523,$A$2:$A$3564,"&lt;="&amp;A3523)</f>
        <v>0</v>
      </c>
      <c r="L3523" s="2">
        <f t="shared" si="437"/>
        <v>0</v>
      </c>
      <c r="M3523" s="2">
        <f t="shared" si="438"/>
        <v>1</v>
      </c>
      <c r="N3523">
        <f t="shared" si="439"/>
        <v>4.8229783095647374</v>
      </c>
    </row>
    <row r="3524" spans="1:14" x14ac:dyDescent="0.3">
      <c r="A3524" s="1">
        <v>43809</v>
      </c>
      <c r="B3524">
        <v>13.46</v>
      </c>
      <c r="D3524">
        <f t="shared" si="440"/>
        <v>2</v>
      </c>
      <c r="E3524" s="1">
        <f t="shared" si="433"/>
        <v>43802</v>
      </c>
      <c r="F3524" s="1">
        <f t="shared" si="434"/>
        <v>43801</v>
      </c>
      <c r="G3524" s="1">
        <f t="shared" si="435"/>
        <v>43800</v>
      </c>
      <c r="H3524" s="1">
        <f t="shared" si="436"/>
        <v>43799</v>
      </c>
      <c r="I3524" s="2">
        <f>IF(SUMIFS($B$2:$B$3564,$A$2:$A$3564,"="&amp;E3524)=0,IF(SUMIFS($B$2:$B$3564,$A$2:$A$3564,"="&amp;F3524)=0,IF(SUMIFS($B$2:$B$3564,$A$2:$A$3564,"="&amp;G3524)=0,SUMIFS($B$2:$B$3564,$A$2:$A$3564,"="&amp;H3524),SUMIFS($B$2:$B$3564,$A$2:$A$3564,"="&amp;G3524)),SUMIFS($B$2:$B$3564,$A$2:$A$3564,"="&amp;F3524)),SUMIFS($B$2:$B$3564,$A$2:$A$3564,"="&amp;E3524))</f>
        <v>12.86</v>
      </c>
      <c r="K3524" s="2">
        <f>SUMIFS($J$2:$J$3564,$A$2:$A$3564,"&gt;"&amp;E3524,$A$2:$A$3564,"&lt;="&amp;A3524)</f>
        <v>0</v>
      </c>
      <c r="L3524" s="2">
        <f t="shared" si="437"/>
        <v>0</v>
      </c>
      <c r="M3524" s="2">
        <f t="shared" si="438"/>
        <v>1</v>
      </c>
      <c r="N3524">
        <f t="shared" si="439"/>
        <v>4.5600605407108548</v>
      </c>
    </row>
    <row r="3525" spans="1:14" x14ac:dyDescent="0.3">
      <c r="A3525" s="1">
        <v>43810</v>
      </c>
      <c r="B3525">
        <v>13.42</v>
      </c>
      <c r="D3525">
        <f t="shared" si="440"/>
        <v>3</v>
      </c>
      <c r="E3525" s="1">
        <f t="shared" si="433"/>
        <v>43803</v>
      </c>
      <c r="F3525" s="1">
        <f t="shared" si="434"/>
        <v>43802</v>
      </c>
      <c r="G3525" s="1">
        <f t="shared" si="435"/>
        <v>43801</v>
      </c>
      <c r="H3525" s="1">
        <f t="shared" si="436"/>
        <v>43800</v>
      </c>
      <c r="I3525" s="2">
        <f>IF(SUMIFS($B$2:$B$3564,$A$2:$A$3564,"="&amp;E3525)=0,IF(SUMIFS($B$2:$B$3564,$A$2:$A$3564,"="&amp;F3525)=0,IF(SUMIFS($B$2:$B$3564,$A$2:$A$3564,"="&amp;G3525)=0,SUMIFS($B$2:$B$3564,$A$2:$A$3564,"="&amp;H3525),SUMIFS($B$2:$B$3564,$A$2:$A$3564,"="&amp;G3525)),SUMIFS($B$2:$B$3564,$A$2:$A$3564,"="&amp;F3525)),SUMIFS($B$2:$B$3564,$A$2:$A$3564,"="&amp;E3525))</f>
        <v>13.06</v>
      </c>
      <c r="K3525" s="2">
        <f>SUMIFS($J$2:$J$3564,$A$2:$A$3564,"&gt;"&amp;E3525,$A$2:$A$3564,"&lt;="&amp;A3525)</f>
        <v>0</v>
      </c>
      <c r="L3525" s="2">
        <f t="shared" si="437"/>
        <v>0</v>
      </c>
      <c r="M3525" s="2">
        <f t="shared" si="438"/>
        <v>1</v>
      </c>
      <c r="N3525">
        <f t="shared" si="439"/>
        <v>2.7192007695250648</v>
      </c>
    </row>
    <row r="3526" spans="1:14" x14ac:dyDescent="0.3">
      <c r="A3526" s="1">
        <v>43811</v>
      </c>
      <c r="B3526">
        <v>13.52</v>
      </c>
      <c r="D3526">
        <f t="shared" si="440"/>
        <v>4</v>
      </c>
      <c r="E3526" s="1">
        <f t="shared" si="433"/>
        <v>43804</v>
      </c>
      <c r="F3526" s="1">
        <f t="shared" si="434"/>
        <v>43803</v>
      </c>
      <c r="G3526" s="1">
        <f t="shared" si="435"/>
        <v>43802</v>
      </c>
      <c r="H3526" s="1">
        <f t="shared" si="436"/>
        <v>43801</v>
      </c>
      <c r="I3526" s="2">
        <f>IF(SUMIFS($B$2:$B$3564,$A$2:$A$3564,"="&amp;E3526)=0,IF(SUMIFS($B$2:$B$3564,$A$2:$A$3564,"="&amp;F3526)=0,IF(SUMIFS($B$2:$B$3564,$A$2:$A$3564,"="&amp;G3526)=0,SUMIFS($B$2:$B$3564,$A$2:$A$3564,"="&amp;H3526),SUMIFS($B$2:$B$3564,$A$2:$A$3564,"="&amp;G3526)),SUMIFS($B$2:$B$3564,$A$2:$A$3564,"="&amp;F3526)),SUMIFS($B$2:$B$3564,$A$2:$A$3564,"="&amp;E3526))</f>
        <v>13.08</v>
      </c>
      <c r="K3526" s="2">
        <f>SUMIFS($J$2:$J$3564,$A$2:$A$3564,"&gt;"&amp;E3526,$A$2:$A$3564,"&lt;="&amp;A3526)</f>
        <v>0</v>
      </c>
      <c r="L3526" s="2">
        <f t="shared" si="437"/>
        <v>0</v>
      </c>
      <c r="M3526" s="2">
        <f t="shared" si="438"/>
        <v>1</v>
      </c>
      <c r="N3526">
        <f t="shared" si="439"/>
        <v>3.3085724585765268</v>
      </c>
    </row>
    <row r="3527" spans="1:14" x14ac:dyDescent="0.3">
      <c r="A3527" s="1">
        <v>43812</v>
      </c>
      <c r="B3527">
        <v>13.5</v>
      </c>
      <c r="D3527">
        <f t="shared" si="440"/>
        <v>5</v>
      </c>
      <c r="E3527" s="1">
        <f t="shared" si="433"/>
        <v>43805</v>
      </c>
      <c r="F3527" s="1">
        <f t="shared" si="434"/>
        <v>43804</v>
      </c>
      <c r="G3527" s="1">
        <f t="shared" si="435"/>
        <v>43803</v>
      </c>
      <c r="H3527" s="1">
        <f t="shared" si="436"/>
        <v>43802</v>
      </c>
      <c r="I3527" s="2">
        <f>IF(SUMIFS($B$2:$B$3564,$A$2:$A$3564,"="&amp;E3527)=0,IF(SUMIFS($B$2:$B$3564,$A$2:$A$3564,"="&amp;F3527)=0,IF(SUMIFS($B$2:$B$3564,$A$2:$A$3564,"="&amp;G3527)=0,SUMIFS($B$2:$B$3564,$A$2:$A$3564,"="&amp;H3527),SUMIFS($B$2:$B$3564,$A$2:$A$3564,"="&amp;G3527)),SUMIFS($B$2:$B$3564,$A$2:$A$3564,"="&amp;F3527)),SUMIFS($B$2:$B$3564,$A$2:$A$3564,"="&amp;E3527))</f>
        <v>13.18</v>
      </c>
      <c r="K3527" s="2">
        <f>SUMIFS($J$2:$J$3564,$A$2:$A$3564,"&gt;"&amp;E3527,$A$2:$A$3564,"&lt;="&amp;A3527)</f>
        <v>0</v>
      </c>
      <c r="L3527" s="2">
        <f t="shared" si="437"/>
        <v>0</v>
      </c>
      <c r="M3527" s="2">
        <f t="shared" si="438"/>
        <v>1</v>
      </c>
      <c r="N3527">
        <f t="shared" si="439"/>
        <v>2.3989156370022577</v>
      </c>
    </row>
    <row r="3528" spans="1:14" x14ac:dyDescent="0.3">
      <c r="A3528" s="1">
        <v>43815</v>
      </c>
      <c r="B3528">
        <v>13.29</v>
      </c>
      <c r="D3528">
        <f t="shared" si="440"/>
        <v>1</v>
      </c>
      <c r="E3528" s="1">
        <f t="shared" ref="E3528:E3564" si="441">A3528-7</f>
        <v>43808</v>
      </c>
      <c r="F3528" s="1">
        <f t="shared" si="434"/>
        <v>43807</v>
      </c>
      <c r="G3528" s="1">
        <f t="shared" si="435"/>
        <v>43806</v>
      </c>
      <c r="H3528" s="1">
        <f t="shared" si="436"/>
        <v>43805</v>
      </c>
      <c r="I3528" s="2">
        <f>IF(SUMIFS($B$2:$B$3564,$A$2:$A$3564,"="&amp;E3528)=0,IF(SUMIFS($B$2:$B$3564,$A$2:$A$3564,"="&amp;F3528)=0,IF(SUMIFS($B$2:$B$3564,$A$2:$A$3564,"="&amp;G3528)=0,SUMIFS($B$2:$B$3564,$A$2:$A$3564,"="&amp;H3528),SUMIFS($B$2:$B$3564,$A$2:$A$3564,"="&amp;G3528)),SUMIFS($B$2:$B$3564,$A$2:$A$3564,"="&amp;F3528)),SUMIFS($B$2:$B$3564,$A$2:$A$3564,"="&amp;E3528))</f>
        <v>13.38</v>
      </c>
      <c r="K3528" s="2">
        <f>SUMIFS($J$2:$J$3564,$A$2:$A$3564,"&gt;"&amp;E3528,$A$2:$A$3564,"&lt;="&amp;A3528)</f>
        <v>0</v>
      </c>
      <c r="L3528" s="2">
        <f t="shared" si="437"/>
        <v>0</v>
      </c>
      <c r="M3528" s="2">
        <f t="shared" si="438"/>
        <v>1</v>
      </c>
      <c r="N3528">
        <f t="shared" si="439"/>
        <v>-0.6749181974928562</v>
      </c>
    </row>
    <row r="3529" spans="1:14" x14ac:dyDescent="0.3">
      <c r="A3529" s="1">
        <v>43816</v>
      </c>
      <c r="B3529">
        <v>13.27</v>
      </c>
      <c r="D3529">
        <f t="shared" si="440"/>
        <v>2</v>
      </c>
      <c r="E3529" s="1">
        <f t="shared" si="441"/>
        <v>43809</v>
      </c>
      <c r="F3529" s="1">
        <f t="shared" ref="F3529:F3564" si="442">E3529-1</f>
        <v>43808</v>
      </c>
      <c r="G3529" s="1">
        <f t="shared" ref="G3529:G3564" si="443">E3529-2</f>
        <v>43807</v>
      </c>
      <c r="H3529" s="1">
        <f t="shared" ref="H3529:H3564" si="444">E3529-3</f>
        <v>43806</v>
      </c>
      <c r="I3529" s="2">
        <f>IF(SUMIFS($B$2:$B$3564,$A$2:$A$3564,"="&amp;E3529)=0,IF(SUMIFS($B$2:$B$3564,$A$2:$A$3564,"="&amp;F3529)=0,IF(SUMIFS($B$2:$B$3564,$A$2:$A$3564,"="&amp;G3529)=0,SUMIFS($B$2:$B$3564,$A$2:$A$3564,"="&amp;H3529),SUMIFS($B$2:$B$3564,$A$2:$A$3564,"="&amp;G3529)),SUMIFS($B$2:$B$3564,$A$2:$A$3564,"="&amp;F3529)),SUMIFS($B$2:$B$3564,$A$2:$A$3564,"="&amp;E3529))</f>
        <v>13.46</v>
      </c>
      <c r="K3529" s="2">
        <f>SUMIFS($J$2:$J$3564,$A$2:$A$3564,"&gt;"&amp;E3529,$A$2:$A$3564,"&lt;="&amp;A3529)</f>
        <v>0</v>
      </c>
      <c r="L3529" s="2">
        <f t="shared" si="437"/>
        <v>0</v>
      </c>
      <c r="M3529" s="2">
        <f t="shared" si="438"/>
        <v>1</v>
      </c>
      <c r="N3529">
        <f t="shared" si="439"/>
        <v>-1.4216475872465666</v>
      </c>
    </row>
    <row r="3530" spans="1:14" x14ac:dyDescent="0.3">
      <c r="A3530" s="1">
        <v>43817</v>
      </c>
      <c r="B3530">
        <v>13.43</v>
      </c>
      <c r="D3530">
        <f t="shared" si="440"/>
        <v>3</v>
      </c>
      <c r="E3530" s="1">
        <f t="shared" si="441"/>
        <v>43810</v>
      </c>
      <c r="F3530" s="1">
        <f t="shared" si="442"/>
        <v>43809</v>
      </c>
      <c r="G3530" s="1">
        <f t="shared" si="443"/>
        <v>43808</v>
      </c>
      <c r="H3530" s="1">
        <f t="shared" si="444"/>
        <v>43807</v>
      </c>
      <c r="I3530" s="2">
        <f>IF(SUMIFS($B$2:$B$3564,$A$2:$A$3564,"="&amp;E3530)=0,IF(SUMIFS($B$2:$B$3564,$A$2:$A$3564,"="&amp;F3530)=0,IF(SUMIFS($B$2:$B$3564,$A$2:$A$3564,"="&amp;G3530)=0,SUMIFS($B$2:$B$3564,$A$2:$A$3564,"="&amp;H3530),SUMIFS($B$2:$B$3564,$A$2:$A$3564,"="&amp;G3530)),SUMIFS($B$2:$B$3564,$A$2:$A$3564,"="&amp;F3530)),SUMIFS($B$2:$B$3564,$A$2:$A$3564,"="&amp;E3530))</f>
        <v>13.42</v>
      </c>
      <c r="K3530" s="2">
        <f>SUMIFS($J$2:$J$3564,$A$2:$A$3564,"&gt;"&amp;E3530,$A$2:$A$3564,"&lt;="&amp;A3530)</f>
        <v>0</v>
      </c>
      <c r="L3530" s="2">
        <f t="shared" ref="L3530:L3564" si="445">IF(K3530&lt;&gt;0,LOOKUP(K3530,C3524:C3530,B3524:B3530),0)</f>
        <v>0</v>
      </c>
      <c r="M3530" s="2">
        <f t="shared" ref="M3530:M3564" si="446">IF(K3530&lt;&gt;0,L3530/K3530,1)</f>
        <v>1</v>
      </c>
      <c r="N3530">
        <f t="shared" ref="N3530:N3564" si="447">LN(B3530*M3530/I3530)*100</f>
        <v>7.4487899161040247E-2</v>
      </c>
    </row>
    <row r="3531" spans="1:14" x14ac:dyDescent="0.3">
      <c r="A3531" s="1">
        <v>43818</v>
      </c>
      <c r="B3531">
        <v>13.55</v>
      </c>
      <c r="D3531">
        <f t="shared" si="440"/>
        <v>4</v>
      </c>
      <c r="E3531" s="1">
        <f t="shared" si="441"/>
        <v>43811</v>
      </c>
      <c r="F3531" s="1">
        <f t="shared" si="442"/>
        <v>43810</v>
      </c>
      <c r="G3531" s="1">
        <f t="shared" si="443"/>
        <v>43809</v>
      </c>
      <c r="H3531" s="1">
        <f t="shared" si="444"/>
        <v>43808</v>
      </c>
      <c r="I3531" s="2">
        <f>IF(SUMIFS($B$2:$B$3564,$A$2:$A$3564,"="&amp;E3531)=0,IF(SUMIFS($B$2:$B$3564,$A$2:$A$3564,"="&amp;F3531)=0,IF(SUMIFS($B$2:$B$3564,$A$2:$A$3564,"="&amp;G3531)=0,SUMIFS($B$2:$B$3564,$A$2:$A$3564,"="&amp;H3531),SUMIFS($B$2:$B$3564,$A$2:$A$3564,"="&amp;G3531)),SUMIFS($B$2:$B$3564,$A$2:$A$3564,"="&amp;F3531)),SUMIFS($B$2:$B$3564,$A$2:$A$3564,"="&amp;E3531))</f>
        <v>13.52</v>
      </c>
      <c r="K3531" s="2">
        <f>SUMIFS($J$2:$J$3564,$A$2:$A$3564,"&gt;"&amp;E3531,$A$2:$A$3564,"&lt;="&amp;A3531)</f>
        <v>0</v>
      </c>
      <c r="L3531" s="2">
        <f t="shared" si="445"/>
        <v>0</v>
      </c>
      <c r="M3531" s="2">
        <f t="shared" si="446"/>
        <v>1</v>
      </c>
      <c r="N3531">
        <f t="shared" si="447"/>
        <v>0.22164767108919686</v>
      </c>
    </row>
    <row r="3532" spans="1:14" x14ac:dyDescent="0.3">
      <c r="A3532" s="1">
        <v>43819</v>
      </c>
      <c r="B3532">
        <v>13.54</v>
      </c>
      <c r="D3532">
        <f t="shared" si="440"/>
        <v>5</v>
      </c>
      <c r="E3532" s="1">
        <f t="shared" si="441"/>
        <v>43812</v>
      </c>
      <c r="F3532" s="1">
        <f t="shared" si="442"/>
        <v>43811</v>
      </c>
      <c r="G3532" s="1">
        <f t="shared" si="443"/>
        <v>43810</v>
      </c>
      <c r="H3532" s="1">
        <f t="shared" si="444"/>
        <v>43809</v>
      </c>
      <c r="I3532" s="2">
        <f>IF(SUMIFS($B$2:$B$3564,$A$2:$A$3564,"="&amp;E3532)=0,IF(SUMIFS($B$2:$B$3564,$A$2:$A$3564,"="&amp;F3532)=0,IF(SUMIFS($B$2:$B$3564,$A$2:$A$3564,"="&amp;G3532)=0,SUMIFS($B$2:$B$3564,$A$2:$A$3564,"="&amp;H3532),SUMIFS($B$2:$B$3564,$A$2:$A$3564,"="&amp;G3532)),SUMIFS($B$2:$B$3564,$A$2:$A$3564,"="&amp;F3532)),SUMIFS($B$2:$B$3564,$A$2:$A$3564,"="&amp;E3532))</f>
        <v>13.5</v>
      </c>
      <c r="K3532" s="2">
        <f>SUMIFS($J$2:$J$3564,$A$2:$A$3564,"&gt;"&amp;E3532,$A$2:$A$3564,"&lt;="&amp;A3532)</f>
        <v>0</v>
      </c>
      <c r="L3532" s="2">
        <f t="shared" si="445"/>
        <v>0</v>
      </c>
      <c r="M3532" s="2">
        <f t="shared" si="446"/>
        <v>1</v>
      </c>
      <c r="N3532">
        <f t="shared" si="447"/>
        <v>0.29585820397450413</v>
      </c>
    </row>
    <row r="3533" spans="1:14" x14ac:dyDescent="0.3">
      <c r="A3533" s="1">
        <v>43822</v>
      </c>
      <c r="B3533">
        <v>13.45</v>
      </c>
      <c r="D3533">
        <f t="shared" si="440"/>
        <v>1</v>
      </c>
      <c r="E3533" s="1">
        <f t="shared" si="441"/>
        <v>43815</v>
      </c>
      <c r="F3533" s="1">
        <f t="shared" si="442"/>
        <v>43814</v>
      </c>
      <c r="G3533" s="1">
        <f t="shared" si="443"/>
        <v>43813</v>
      </c>
      <c r="H3533" s="1">
        <f t="shared" si="444"/>
        <v>43812</v>
      </c>
      <c r="I3533" s="2">
        <f>IF(SUMIFS($B$2:$B$3564,$A$2:$A$3564,"="&amp;E3533)=0,IF(SUMIFS($B$2:$B$3564,$A$2:$A$3564,"="&amp;F3533)=0,IF(SUMIFS($B$2:$B$3564,$A$2:$A$3564,"="&amp;G3533)=0,SUMIFS($B$2:$B$3564,$A$2:$A$3564,"="&amp;H3533),SUMIFS($B$2:$B$3564,$A$2:$A$3564,"="&amp;G3533)),SUMIFS($B$2:$B$3564,$A$2:$A$3564,"="&amp;F3533)),SUMIFS($B$2:$B$3564,$A$2:$A$3564,"="&amp;E3533))</f>
        <v>13.29</v>
      </c>
      <c r="K3533" s="2">
        <f>SUMIFS($J$2:$J$3564,$A$2:$A$3564,"&gt;"&amp;E3533,$A$2:$A$3564,"&lt;="&amp;A3533)</f>
        <v>0</v>
      </c>
      <c r="L3533" s="2">
        <f t="shared" si="445"/>
        <v>0</v>
      </c>
      <c r="M3533" s="2">
        <f t="shared" si="446"/>
        <v>1</v>
      </c>
      <c r="N3533">
        <f t="shared" si="447"/>
        <v>1.1967233322694193</v>
      </c>
    </row>
    <row r="3534" spans="1:14" x14ac:dyDescent="0.3">
      <c r="A3534" s="1">
        <v>43823</v>
      </c>
      <c r="B3534">
        <v>13.37</v>
      </c>
      <c r="D3534">
        <f t="shared" si="440"/>
        <v>2</v>
      </c>
      <c r="E3534" s="1">
        <f t="shared" si="441"/>
        <v>43816</v>
      </c>
      <c r="F3534" s="1">
        <f t="shared" si="442"/>
        <v>43815</v>
      </c>
      <c r="G3534" s="1">
        <f t="shared" si="443"/>
        <v>43814</v>
      </c>
      <c r="H3534" s="1">
        <f t="shared" si="444"/>
        <v>43813</v>
      </c>
      <c r="I3534" s="2">
        <f>IF(SUMIFS($B$2:$B$3564,$A$2:$A$3564,"="&amp;E3534)=0,IF(SUMIFS($B$2:$B$3564,$A$2:$A$3564,"="&amp;F3534)=0,IF(SUMIFS($B$2:$B$3564,$A$2:$A$3564,"="&amp;G3534)=0,SUMIFS($B$2:$B$3564,$A$2:$A$3564,"="&amp;H3534),SUMIFS($B$2:$B$3564,$A$2:$A$3564,"="&amp;G3534)),SUMIFS($B$2:$B$3564,$A$2:$A$3564,"="&amp;F3534)),SUMIFS($B$2:$B$3564,$A$2:$A$3564,"="&amp;E3534))</f>
        <v>13.27</v>
      </c>
      <c r="K3534" s="2">
        <f>SUMIFS($J$2:$J$3564,$A$2:$A$3564,"&gt;"&amp;E3534,$A$2:$A$3564,"&lt;="&amp;A3534)</f>
        <v>0</v>
      </c>
      <c r="L3534" s="2">
        <f t="shared" si="445"/>
        <v>0</v>
      </c>
      <c r="M3534" s="2">
        <f t="shared" si="446"/>
        <v>1</v>
      </c>
      <c r="N3534">
        <f t="shared" si="447"/>
        <v>0.75075427697356334</v>
      </c>
    </row>
    <row r="3535" spans="1:14" x14ac:dyDescent="0.3">
      <c r="A3535" s="1">
        <v>43825</v>
      </c>
      <c r="B3535">
        <v>13.44</v>
      </c>
      <c r="D3535">
        <f t="shared" si="440"/>
        <v>4</v>
      </c>
      <c r="E3535" s="1">
        <f t="shared" si="441"/>
        <v>43818</v>
      </c>
      <c r="F3535" s="1">
        <f t="shared" si="442"/>
        <v>43817</v>
      </c>
      <c r="G3535" s="1">
        <f t="shared" si="443"/>
        <v>43816</v>
      </c>
      <c r="H3535" s="1">
        <f t="shared" si="444"/>
        <v>43815</v>
      </c>
      <c r="I3535" s="2">
        <f>IF(SUMIFS($B$2:$B$3564,$A$2:$A$3564,"="&amp;E3535)=0,IF(SUMIFS($B$2:$B$3564,$A$2:$A$3564,"="&amp;F3535)=0,IF(SUMIFS($B$2:$B$3564,$A$2:$A$3564,"="&amp;G3535)=0,SUMIFS($B$2:$B$3564,$A$2:$A$3564,"="&amp;H3535),SUMIFS($B$2:$B$3564,$A$2:$A$3564,"="&amp;G3535)),SUMIFS($B$2:$B$3564,$A$2:$A$3564,"="&amp;F3535)),SUMIFS($B$2:$B$3564,$A$2:$A$3564,"="&amp;E3535))</f>
        <v>13.55</v>
      </c>
      <c r="K3535" s="2">
        <f>SUMIFS($J$2:$J$3564,$A$2:$A$3564,"&gt;"&amp;E3535,$A$2:$A$3564,"&lt;="&amp;A3535)</f>
        <v>0</v>
      </c>
      <c r="L3535" s="2">
        <f t="shared" si="445"/>
        <v>0</v>
      </c>
      <c r="M3535" s="2">
        <f t="shared" si="446"/>
        <v>1</v>
      </c>
      <c r="N3535">
        <f t="shared" si="447"/>
        <v>-0.81512122307065349</v>
      </c>
    </row>
    <row r="3536" spans="1:14" x14ac:dyDescent="0.3">
      <c r="A3536" s="1">
        <v>43826</v>
      </c>
      <c r="B3536">
        <v>13.54</v>
      </c>
      <c r="D3536">
        <f t="shared" si="440"/>
        <v>5</v>
      </c>
      <c r="E3536" s="1">
        <f t="shared" si="441"/>
        <v>43819</v>
      </c>
      <c r="F3536" s="1">
        <f t="shared" si="442"/>
        <v>43818</v>
      </c>
      <c r="G3536" s="1">
        <f t="shared" si="443"/>
        <v>43817</v>
      </c>
      <c r="H3536" s="1">
        <f t="shared" si="444"/>
        <v>43816</v>
      </c>
      <c r="I3536" s="2">
        <f>IF(SUMIFS($B$2:$B$3564,$A$2:$A$3564,"="&amp;E3536)=0,IF(SUMIFS($B$2:$B$3564,$A$2:$A$3564,"="&amp;F3536)=0,IF(SUMIFS($B$2:$B$3564,$A$2:$A$3564,"="&amp;G3536)=0,SUMIFS($B$2:$B$3564,$A$2:$A$3564,"="&amp;H3536),SUMIFS($B$2:$B$3564,$A$2:$A$3564,"="&amp;G3536)),SUMIFS($B$2:$B$3564,$A$2:$A$3564,"="&amp;F3536)),SUMIFS($B$2:$B$3564,$A$2:$A$3564,"="&amp;E3536))</f>
        <v>13.54</v>
      </c>
      <c r="K3536" s="2">
        <f>SUMIFS($J$2:$J$3564,$A$2:$A$3564,"&gt;"&amp;E3536,$A$2:$A$3564,"&lt;="&amp;A3536)</f>
        <v>0</v>
      </c>
      <c r="L3536" s="2">
        <f t="shared" si="445"/>
        <v>0</v>
      </c>
      <c r="M3536" s="2">
        <f t="shared" si="446"/>
        <v>1</v>
      </c>
      <c r="N3536">
        <f t="shared" si="447"/>
        <v>0</v>
      </c>
    </row>
    <row r="3537" spans="1:14" x14ac:dyDescent="0.3">
      <c r="A3537" s="1">
        <v>43829</v>
      </c>
      <c r="B3537">
        <v>13.53</v>
      </c>
      <c r="D3537">
        <f t="shared" si="440"/>
        <v>1</v>
      </c>
      <c r="E3537" s="1">
        <f t="shared" si="441"/>
        <v>43822</v>
      </c>
      <c r="F3537" s="1">
        <f t="shared" si="442"/>
        <v>43821</v>
      </c>
      <c r="G3537" s="1">
        <f t="shared" si="443"/>
        <v>43820</v>
      </c>
      <c r="H3537" s="1">
        <f t="shared" si="444"/>
        <v>43819</v>
      </c>
      <c r="I3537" s="2">
        <f>IF(SUMIFS($B$2:$B$3564,$A$2:$A$3564,"="&amp;E3537)=0,IF(SUMIFS($B$2:$B$3564,$A$2:$A$3564,"="&amp;F3537)=0,IF(SUMIFS($B$2:$B$3564,$A$2:$A$3564,"="&amp;G3537)=0,SUMIFS($B$2:$B$3564,$A$2:$A$3564,"="&amp;H3537),SUMIFS($B$2:$B$3564,$A$2:$A$3564,"="&amp;G3537)),SUMIFS($B$2:$B$3564,$A$2:$A$3564,"="&amp;F3537)),SUMIFS($B$2:$B$3564,$A$2:$A$3564,"="&amp;E3537))</f>
        <v>13.45</v>
      </c>
      <c r="K3537" s="2">
        <f>SUMIFS($J$2:$J$3564,$A$2:$A$3564,"&gt;"&amp;E3537,$A$2:$A$3564,"&lt;="&amp;A3537)</f>
        <v>0</v>
      </c>
      <c r="L3537" s="2">
        <f t="shared" si="445"/>
        <v>0</v>
      </c>
      <c r="M3537" s="2">
        <f t="shared" si="446"/>
        <v>1</v>
      </c>
      <c r="N3537">
        <f t="shared" si="447"/>
        <v>0.59303361348485328</v>
      </c>
    </row>
    <row r="3538" spans="1:14" x14ac:dyDescent="0.3">
      <c r="A3538" s="1">
        <v>43830</v>
      </c>
      <c r="B3538">
        <v>13.42</v>
      </c>
      <c r="D3538">
        <f t="shared" si="440"/>
        <v>2</v>
      </c>
      <c r="E3538" s="1">
        <f t="shared" si="441"/>
        <v>43823</v>
      </c>
      <c r="F3538" s="1">
        <f t="shared" si="442"/>
        <v>43822</v>
      </c>
      <c r="G3538" s="1">
        <f t="shared" si="443"/>
        <v>43821</v>
      </c>
      <c r="H3538" s="1">
        <f t="shared" si="444"/>
        <v>43820</v>
      </c>
      <c r="I3538" s="2">
        <f>IF(SUMIFS($B$2:$B$3564,$A$2:$A$3564,"="&amp;E3538)=0,IF(SUMIFS($B$2:$B$3564,$A$2:$A$3564,"="&amp;F3538)=0,IF(SUMIFS($B$2:$B$3564,$A$2:$A$3564,"="&amp;G3538)=0,SUMIFS($B$2:$B$3564,$A$2:$A$3564,"="&amp;H3538),SUMIFS($B$2:$B$3564,$A$2:$A$3564,"="&amp;G3538)),SUMIFS($B$2:$B$3564,$A$2:$A$3564,"="&amp;F3538)),SUMIFS($B$2:$B$3564,$A$2:$A$3564,"="&amp;E3538))</f>
        <v>13.37</v>
      </c>
      <c r="K3538" s="2">
        <f>SUMIFS($J$2:$J$3564,$A$2:$A$3564,"&gt;"&amp;E3538,$A$2:$A$3564,"&lt;="&amp;A3538)</f>
        <v>0</v>
      </c>
      <c r="L3538" s="2">
        <f t="shared" si="445"/>
        <v>0</v>
      </c>
      <c r="M3538" s="2">
        <f t="shared" si="446"/>
        <v>1</v>
      </c>
      <c r="N3538">
        <f t="shared" si="447"/>
        <v>0.37327404296839206</v>
      </c>
    </row>
    <row r="3539" spans="1:14" x14ac:dyDescent="0.3">
      <c r="A3539" s="1">
        <v>43832</v>
      </c>
      <c r="B3539">
        <v>13.13</v>
      </c>
      <c r="D3539">
        <f t="shared" si="440"/>
        <v>4</v>
      </c>
      <c r="E3539" s="1">
        <f t="shared" si="441"/>
        <v>43825</v>
      </c>
      <c r="F3539" s="1">
        <f t="shared" si="442"/>
        <v>43824</v>
      </c>
      <c r="G3539" s="1">
        <f t="shared" si="443"/>
        <v>43823</v>
      </c>
      <c r="H3539" s="1">
        <f t="shared" si="444"/>
        <v>43822</v>
      </c>
      <c r="I3539" s="2">
        <f>IF(SUMIFS($B$2:$B$3564,$A$2:$A$3564,"="&amp;E3539)=0,IF(SUMIFS($B$2:$B$3564,$A$2:$A$3564,"="&amp;F3539)=0,IF(SUMIFS($B$2:$B$3564,$A$2:$A$3564,"="&amp;G3539)=0,SUMIFS($B$2:$B$3564,$A$2:$A$3564,"="&amp;H3539),SUMIFS($B$2:$B$3564,$A$2:$A$3564,"="&amp;G3539)),SUMIFS($B$2:$B$3564,$A$2:$A$3564,"="&amp;F3539)),SUMIFS($B$2:$B$3564,$A$2:$A$3564,"="&amp;E3539))</f>
        <v>13.44</v>
      </c>
      <c r="K3539" s="2">
        <f>SUMIFS($J$2:$J$3564,$A$2:$A$3564,"&gt;"&amp;E3539,$A$2:$A$3564,"&lt;="&amp;A3539)</f>
        <v>0</v>
      </c>
      <c r="L3539" s="2">
        <f t="shared" si="445"/>
        <v>0</v>
      </c>
      <c r="M3539" s="2">
        <f t="shared" si="446"/>
        <v>1</v>
      </c>
      <c r="N3539">
        <f t="shared" si="447"/>
        <v>-2.3335646780298527</v>
      </c>
    </row>
    <row r="3540" spans="1:14" x14ac:dyDescent="0.3">
      <c r="A3540" s="1">
        <v>43833</v>
      </c>
      <c r="B3540">
        <v>13.31</v>
      </c>
      <c r="D3540">
        <f t="shared" si="440"/>
        <v>5</v>
      </c>
      <c r="E3540" s="1">
        <f t="shared" si="441"/>
        <v>43826</v>
      </c>
      <c r="F3540" s="1">
        <f t="shared" si="442"/>
        <v>43825</v>
      </c>
      <c r="G3540" s="1">
        <f t="shared" si="443"/>
        <v>43824</v>
      </c>
      <c r="H3540" s="1">
        <f t="shared" si="444"/>
        <v>43823</v>
      </c>
      <c r="I3540" s="2">
        <f>IF(SUMIFS($B$2:$B$3564,$A$2:$A$3564,"="&amp;E3540)=0,IF(SUMIFS($B$2:$B$3564,$A$2:$A$3564,"="&amp;F3540)=0,IF(SUMIFS($B$2:$B$3564,$A$2:$A$3564,"="&amp;G3540)=0,SUMIFS($B$2:$B$3564,$A$2:$A$3564,"="&amp;H3540),SUMIFS($B$2:$B$3564,$A$2:$A$3564,"="&amp;G3540)),SUMIFS($B$2:$B$3564,$A$2:$A$3564,"="&amp;F3540)),SUMIFS($B$2:$B$3564,$A$2:$A$3564,"="&amp;E3540))</f>
        <v>13.54</v>
      </c>
      <c r="K3540" s="2">
        <f>SUMIFS($J$2:$J$3564,$A$2:$A$3564,"&gt;"&amp;E3540,$A$2:$A$3564,"&lt;="&amp;A3540)</f>
        <v>0</v>
      </c>
      <c r="L3540" s="2">
        <f t="shared" si="445"/>
        <v>0</v>
      </c>
      <c r="M3540" s="2">
        <f t="shared" si="446"/>
        <v>1</v>
      </c>
      <c r="N3540">
        <f t="shared" si="447"/>
        <v>-1.7132635077108525</v>
      </c>
    </row>
    <row r="3541" spans="1:14" x14ac:dyDescent="0.3">
      <c r="A3541" s="1">
        <v>43836</v>
      </c>
      <c r="B3541">
        <v>13.73</v>
      </c>
      <c r="D3541">
        <f t="shared" si="440"/>
        <v>1</v>
      </c>
      <c r="E3541" s="1">
        <f t="shared" si="441"/>
        <v>43829</v>
      </c>
      <c r="F3541" s="1">
        <f t="shared" si="442"/>
        <v>43828</v>
      </c>
      <c r="G3541" s="1">
        <f t="shared" si="443"/>
        <v>43827</v>
      </c>
      <c r="H3541" s="1">
        <f t="shared" si="444"/>
        <v>43826</v>
      </c>
      <c r="I3541" s="2">
        <f>IF(SUMIFS($B$2:$B$3564,$A$2:$A$3564,"="&amp;E3541)=0,IF(SUMIFS($B$2:$B$3564,$A$2:$A$3564,"="&amp;F3541)=0,IF(SUMIFS($B$2:$B$3564,$A$2:$A$3564,"="&amp;G3541)=0,SUMIFS($B$2:$B$3564,$A$2:$A$3564,"="&amp;H3541),SUMIFS($B$2:$B$3564,$A$2:$A$3564,"="&amp;G3541)),SUMIFS($B$2:$B$3564,$A$2:$A$3564,"="&amp;F3541)),SUMIFS($B$2:$B$3564,$A$2:$A$3564,"="&amp;E3541))</f>
        <v>13.53</v>
      </c>
      <c r="K3541" s="2">
        <f>SUMIFS($J$2:$J$3564,$A$2:$A$3564,"&gt;"&amp;E3541,$A$2:$A$3564,"&lt;="&amp;A3541)</f>
        <v>0</v>
      </c>
      <c r="L3541" s="2">
        <f t="shared" si="445"/>
        <v>0</v>
      </c>
      <c r="M3541" s="2">
        <f t="shared" si="446"/>
        <v>1</v>
      </c>
      <c r="N3541">
        <f t="shared" si="447"/>
        <v>1.4673777597183109</v>
      </c>
    </row>
    <row r="3542" spans="1:14" x14ac:dyDescent="0.3">
      <c r="A3542" s="1">
        <v>43837</v>
      </c>
      <c r="B3542">
        <v>13.59</v>
      </c>
      <c r="D3542">
        <f t="shared" si="440"/>
        <v>2</v>
      </c>
      <c r="E3542" s="1">
        <f t="shared" si="441"/>
        <v>43830</v>
      </c>
      <c r="F3542" s="1">
        <f t="shared" si="442"/>
        <v>43829</v>
      </c>
      <c r="G3542" s="1">
        <f t="shared" si="443"/>
        <v>43828</v>
      </c>
      <c r="H3542" s="1">
        <f t="shared" si="444"/>
        <v>43827</v>
      </c>
      <c r="I3542" s="2">
        <f>IF(SUMIFS($B$2:$B$3564,$A$2:$A$3564,"="&amp;E3542)=0,IF(SUMIFS($B$2:$B$3564,$A$2:$A$3564,"="&amp;F3542)=0,IF(SUMIFS($B$2:$B$3564,$A$2:$A$3564,"="&amp;G3542)=0,SUMIFS($B$2:$B$3564,$A$2:$A$3564,"="&amp;H3542),SUMIFS($B$2:$B$3564,$A$2:$A$3564,"="&amp;G3542)),SUMIFS($B$2:$B$3564,$A$2:$A$3564,"="&amp;F3542)),SUMIFS($B$2:$B$3564,$A$2:$A$3564,"="&amp;E3542))</f>
        <v>13.42</v>
      </c>
      <c r="K3542" s="2">
        <f>SUMIFS($J$2:$J$3564,$A$2:$A$3564,"&gt;"&amp;E3542,$A$2:$A$3564,"&lt;="&amp;A3542)</f>
        <v>0</v>
      </c>
      <c r="L3542" s="2">
        <f t="shared" si="445"/>
        <v>0</v>
      </c>
      <c r="M3542" s="2">
        <f t="shared" si="446"/>
        <v>1</v>
      </c>
      <c r="N3542">
        <f t="shared" si="447"/>
        <v>1.2588096619516533</v>
      </c>
    </row>
    <row r="3543" spans="1:14" x14ac:dyDescent="0.3">
      <c r="A3543" s="1">
        <v>43838</v>
      </c>
      <c r="B3543">
        <v>13.47</v>
      </c>
      <c r="D3543">
        <f t="shared" si="440"/>
        <v>3</v>
      </c>
      <c r="E3543" s="1">
        <f t="shared" si="441"/>
        <v>43831</v>
      </c>
      <c r="F3543" s="1">
        <f t="shared" si="442"/>
        <v>43830</v>
      </c>
      <c r="G3543" s="1">
        <f t="shared" si="443"/>
        <v>43829</v>
      </c>
      <c r="H3543" s="1">
        <f t="shared" si="444"/>
        <v>43828</v>
      </c>
      <c r="I3543" s="2">
        <f>IF(SUMIFS($B$2:$B$3564,$A$2:$A$3564,"="&amp;E3543)=0,IF(SUMIFS($B$2:$B$3564,$A$2:$A$3564,"="&amp;F3543)=0,IF(SUMIFS($B$2:$B$3564,$A$2:$A$3564,"="&amp;G3543)=0,SUMIFS($B$2:$B$3564,$A$2:$A$3564,"="&amp;H3543),SUMIFS($B$2:$B$3564,$A$2:$A$3564,"="&amp;G3543)),SUMIFS($B$2:$B$3564,$A$2:$A$3564,"="&amp;F3543)),SUMIFS($B$2:$B$3564,$A$2:$A$3564,"="&amp;E3543))</f>
        <v>13.42</v>
      </c>
      <c r="K3543" s="2">
        <f>SUMIFS($J$2:$J$3564,$A$2:$A$3564,"&gt;"&amp;E3543,$A$2:$A$3564,"&lt;="&amp;A3543)</f>
        <v>0</v>
      </c>
      <c r="L3543" s="2">
        <f t="shared" si="445"/>
        <v>0</v>
      </c>
      <c r="M3543" s="2">
        <f t="shared" si="446"/>
        <v>1</v>
      </c>
      <c r="N3543">
        <f t="shared" si="447"/>
        <v>0.3718858878736977</v>
      </c>
    </row>
    <row r="3544" spans="1:14" x14ac:dyDescent="0.3">
      <c r="A3544" s="1">
        <v>43839</v>
      </c>
      <c r="B3544">
        <v>13.71</v>
      </c>
      <c r="D3544">
        <f t="shared" si="440"/>
        <v>4</v>
      </c>
      <c r="E3544" s="1">
        <f t="shared" si="441"/>
        <v>43832</v>
      </c>
      <c r="F3544" s="1">
        <f t="shared" si="442"/>
        <v>43831</v>
      </c>
      <c r="G3544" s="1">
        <f t="shared" si="443"/>
        <v>43830</v>
      </c>
      <c r="H3544" s="1">
        <f t="shared" si="444"/>
        <v>43829</v>
      </c>
      <c r="I3544" s="2">
        <f>IF(SUMIFS($B$2:$B$3564,$A$2:$A$3564,"="&amp;E3544)=0,IF(SUMIFS($B$2:$B$3564,$A$2:$A$3564,"="&amp;F3544)=0,IF(SUMIFS($B$2:$B$3564,$A$2:$A$3564,"="&amp;G3544)=0,SUMIFS($B$2:$B$3564,$A$2:$A$3564,"="&amp;H3544),SUMIFS($B$2:$B$3564,$A$2:$A$3564,"="&amp;G3544)),SUMIFS($B$2:$B$3564,$A$2:$A$3564,"="&amp;F3544)),SUMIFS($B$2:$B$3564,$A$2:$A$3564,"="&amp;E3544))</f>
        <v>13.13</v>
      </c>
      <c r="K3544" s="2">
        <f>SUMIFS($J$2:$J$3564,$A$2:$A$3564,"&gt;"&amp;E3544,$A$2:$A$3564,"&lt;="&amp;A3544)</f>
        <v>0</v>
      </c>
      <c r="L3544" s="2">
        <f t="shared" si="445"/>
        <v>0</v>
      </c>
      <c r="M3544" s="2">
        <f t="shared" si="446"/>
        <v>1</v>
      </c>
      <c r="N3544">
        <f t="shared" si="447"/>
        <v>4.3225805259518264</v>
      </c>
    </row>
    <row r="3545" spans="1:14" x14ac:dyDescent="0.3">
      <c r="A3545" s="1">
        <v>43840</v>
      </c>
      <c r="B3545">
        <v>14.07</v>
      </c>
      <c r="D3545">
        <f t="shared" si="440"/>
        <v>5</v>
      </c>
      <c r="E3545" s="1">
        <f t="shared" si="441"/>
        <v>43833</v>
      </c>
      <c r="F3545" s="1">
        <f t="shared" si="442"/>
        <v>43832</v>
      </c>
      <c r="G3545" s="1">
        <f t="shared" si="443"/>
        <v>43831</v>
      </c>
      <c r="H3545" s="1">
        <f t="shared" si="444"/>
        <v>43830</v>
      </c>
      <c r="I3545" s="2">
        <f>IF(SUMIFS($B$2:$B$3564,$A$2:$A$3564,"="&amp;E3545)=0,IF(SUMIFS($B$2:$B$3564,$A$2:$A$3564,"="&amp;F3545)=0,IF(SUMIFS($B$2:$B$3564,$A$2:$A$3564,"="&amp;G3545)=0,SUMIFS($B$2:$B$3564,$A$2:$A$3564,"="&amp;H3545),SUMIFS($B$2:$B$3564,$A$2:$A$3564,"="&amp;G3545)),SUMIFS($B$2:$B$3564,$A$2:$A$3564,"="&amp;F3545)),SUMIFS($B$2:$B$3564,$A$2:$A$3564,"="&amp;E3545))</f>
        <v>13.31</v>
      </c>
      <c r="K3545" s="2">
        <f>SUMIFS($J$2:$J$3564,$A$2:$A$3564,"&gt;"&amp;E3545,$A$2:$A$3564,"&lt;="&amp;A3545)</f>
        <v>0</v>
      </c>
      <c r="L3545" s="2">
        <f t="shared" si="445"/>
        <v>0</v>
      </c>
      <c r="M3545" s="2">
        <f t="shared" si="446"/>
        <v>1</v>
      </c>
      <c r="N3545">
        <f t="shared" si="447"/>
        <v>5.5529238719277512</v>
      </c>
    </row>
    <row r="3546" spans="1:14" x14ac:dyDescent="0.3">
      <c r="A3546" s="1">
        <v>43843</v>
      </c>
      <c r="B3546">
        <v>14.16</v>
      </c>
      <c r="D3546">
        <f t="shared" si="440"/>
        <v>1</v>
      </c>
      <c r="E3546" s="1">
        <f t="shared" si="441"/>
        <v>43836</v>
      </c>
      <c r="F3546" s="1">
        <f t="shared" si="442"/>
        <v>43835</v>
      </c>
      <c r="G3546" s="1">
        <f t="shared" si="443"/>
        <v>43834</v>
      </c>
      <c r="H3546" s="1">
        <f t="shared" si="444"/>
        <v>43833</v>
      </c>
      <c r="I3546" s="2">
        <f>IF(SUMIFS($B$2:$B$3564,$A$2:$A$3564,"="&amp;E3546)=0,IF(SUMIFS($B$2:$B$3564,$A$2:$A$3564,"="&amp;F3546)=0,IF(SUMIFS($B$2:$B$3564,$A$2:$A$3564,"="&amp;G3546)=0,SUMIFS($B$2:$B$3564,$A$2:$A$3564,"="&amp;H3546),SUMIFS($B$2:$B$3564,$A$2:$A$3564,"="&amp;G3546)),SUMIFS($B$2:$B$3564,$A$2:$A$3564,"="&amp;F3546)),SUMIFS($B$2:$B$3564,$A$2:$A$3564,"="&amp;E3546))</f>
        <v>13.73</v>
      </c>
      <c r="K3546" s="2">
        <f>SUMIFS($J$2:$J$3564,$A$2:$A$3564,"&gt;"&amp;E3546,$A$2:$A$3564,"&lt;="&amp;A3546)</f>
        <v>0</v>
      </c>
      <c r="L3546" s="2">
        <f t="shared" si="445"/>
        <v>0</v>
      </c>
      <c r="M3546" s="2">
        <f t="shared" si="446"/>
        <v>1</v>
      </c>
      <c r="N3546">
        <f t="shared" si="447"/>
        <v>3.0837868485693973</v>
      </c>
    </row>
    <row r="3547" spans="1:14" x14ac:dyDescent="0.3">
      <c r="A3547" s="1">
        <v>43844</v>
      </c>
      <c r="B3547">
        <v>14.32</v>
      </c>
      <c r="D3547">
        <f t="shared" si="440"/>
        <v>2</v>
      </c>
      <c r="E3547" s="1">
        <f t="shared" si="441"/>
        <v>43837</v>
      </c>
      <c r="F3547" s="1">
        <f t="shared" si="442"/>
        <v>43836</v>
      </c>
      <c r="G3547" s="1">
        <f t="shared" si="443"/>
        <v>43835</v>
      </c>
      <c r="H3547" s="1">
        <f t="shared" si="444"/>
        <v>43834</v>
      </c>
      <c r="I3547" s="2">
        <f>IF(SUMIFS($B$2:$B$3564,$A$2:$A$3564,"="&amp;E3547)=0,IF(SUMIFS($B$2:$B$3564,$A$2:$A$3564,"="&amp;F3547)=0,IF(SUMIFS($B$2:$B$3564,$A$2:$A$3564,"="&amp;G3547)=0,SUMIFS($B$2:$B$3564,$A$2:$A$3564,"="&amp;H3547),SUMIFS($B$2:$B$3564,$A$2:$A$3564,"="&amp;G3547)),SUMIFS($B$2:$B$3564,$A$2:$A$3564,"="&amp;F3547)),SUMIFS($B$2:$B$3564,$A$2:$A$3564,"="&amp;E3547))</f>
        <v>13.59</v>
      </c>
      <c r="K3547" s="2">
        <f>SUMIFS($J$2:$J$3564,$A$2:$A$3564,"&gt;"&amp;E3547,$A$2:$A$3564,"&lt;="&amp;A3547)</f>
        <v>0</v>
      </c>
      <c r="L3547" s="2">
        <f t="shared" si="445"/>
        <v>0</v>
      </c>
      <c r="M3547" s="2">
        <f t="shared" si="446"/>
        <v>1</v>
      </c>
      <c r="N3547">
        <f t="shared" si="447"/>
        <v>5.2322933369447187</v>
      </c>
    </row>
    <row r="3548" spans="1:14" x14ac:dyDescent="0.3">
      <c r="A3548" s="1">
        <v>43845</v>
      </c>
      <c r="B3548">
        <v>14.52</v>
      </c>
      <c r="D3548">
        <f t="shared" si="440"/>
        <v>3</v>
      </c>
      <c r="E3548" s="1">
        <f t="shared" si="441"/>
        <v>43838</v>
      </c>
      <c r="F3548" s="1">
        <f t="shared" si="442"/>
        <v>43837</v>
      </c>
      <c r="G3548" s="1">
        <f t="shared" si="443"/>
        <v>43836</v>
      </c>
      <c r="H3548" s="1">
        <f t="shared" si="444"/>
        <v>43835</v>
      </c>
      <c r="I3548" s="2">
        <f>IF(SUMIFS($B$2:$B$3564,$A$2:$A$3564,"="&amp;E3548)=0,IF(SUMIFS($B$2:$B$3564,$A$2:$A$3564,"="&amp;F3548)=0,IF(SUMIFS($B$2:$B$3564,$A$2:$A$3564,"="&amp;G3548)=0,SUMIFS($B$2:$B$3564,$A$2:$A$3564,"="&amp;H3548),SUMIFS($B$2:$B$3564,$A$2:$A$3564,"="&amp;G3548)),SUMIFS($B$2:$B$3564,$A$2:$A$3564,"="&amp;F3548)),SUMIFS($B$2:$B$3564,$A$2:$A$3564,"="&amp;E3548))</f>
        <v>13.47</v>
      </c>
      <c r="K3548" s="2">
        <f>SUMIFS($J$2:$J$3564,$A$2:$A$3564,"&gt;"&amp;E3548,$A$2:$A$3564,"&lt;="&amp;A3548)</f>
        <v>0</v>
      </c>
      <c r="L3548" s="2">
        <f t="shared" si="445"/>
        <v>0</v>
      </c>
      <c r="M3548" s="2">
        <f t="shared" si="446"/>
        <v>1</v>
      </c>
      <c r="N3548">
        <f t="shared" si="447"/>
        <v>7.5062018974377365</v>
      </c>
    </row>
    <row r="3549" spans="1:14" x14ac:dyDescent="0.3">
      <c r="A3549" s="1">
        <v>43846</v>
      </c>
      <c r="B3549">
        <v>14.43</v>
      </c>
      <c r="D3549">
        <f t="shared" si="440"/>
        <v>4</v>
      </c>
      <c r="E3549" s="1">
        <f t="shared" si="441"/>
        <v>43839</v>
      </c>
      <c r="F3549" s="1">
        <f t="shared" si="442"/>
        <v>43838</v>
      </c>
      <c r="G3549" s="1">
        <f t="shared" si="443"/>
        <v>43837</v>
      </c>
      <c r="H3549" s="1">
        <f t="shared" si="444"/>
        <v>43836</v>
      </c>
      <c r="I3549" s="2">
        <f>IF(SUMIFS($B$2:$B$3564,$A$2:$A$3564,"="&amp;E3549)=0,IF(SUMIFS($B$2:$B$3564,$A$2:$A$3564,"="&amp;F3549)=0,IF(SUMIFS($B$2:$B$3564,$A$2:$A$3564,"="&amp;G3549)=0,SUMIFS($B$2:$B$3564,$A$2:$A$3564,"="&amp;H3549),SUMIFS($B$2:$B$3564,$A$2:$A$3564,"="&amp;G3549)),SUMIFS($B$2:$B$3564,$A$2:$A$3564,"="&amp;F3549)),SUMIFS($B$2:$B$3564,$A$2:$A$3564,"="&amp;E3549))</f>
        <v>13.71</v>
      </c>
      <c r="K3549" s="2">
        <f>SUMIFS($J$2:$J$3564,$A$2:$A$3564,"&gt;"&amp;E3549,$A$2:$A$3564,"&lt;="&amp;A3549)</f>
        <v>0</v>
      </c>
      <c r="L3549" s="2">
        <f t="shared" si="445"/>
        <v>0</v>
      </c>
      <c r="M3549" s="2">
        <f t="shared" si="446"/>
        <v>1</v>
      </c>
      <c r="N3549">
        <f t="shared" si="447"/>
        <v>5.1183879211556356</v>
      </c>
    </row>
    <row r="3550" spans="1:14" x14ac:dyDescent="0.3">
      <c r="A3550" s="1">
        <v>43847</v>
      </c>
      <c r="B3550">
        <v>14.45</v>
      </c>
      <c r="D3550">
        <f t="shared" si="440"/>
        <v>5</v>
      </c>
      <c r="E3550" s="1">
        <f t="shared" si="441"/>
        <v>43840</v>
      </c>
      <c r="F3550" s="1">
        <f t="shared" si="442"/>
        <v>43839</v>
      </c>
      <c r="G3550" s="1">
        <f t="shared" si="443"/>
        <v>43838</v>
      </c>
      <c r="H3550" s="1">
        <f t="shared" si="444"/>
        <v>43837</v>
      </c>
      <c r="I3550" s="2">
        <f>IF(SUMIFS($B$2:$B$3564,$A$2:$A$3564,"="&amp;E3550)=0,IF(SUMIFS($B$2:$B$3564,$A$2:$A$3564,"="&amp;F3550)=0,IF(SUMIFS($B$2:$B$3564,$A$2:$A$3564,"="&amp;G3550)=0,SUMIFS($B$2:$B$3564,$A$2:$A$3564,"="&amp;H3550),SUMIFS($B$2:$B$3564,$A$2:$A$3564,"="&amp;G3550)),SUMIFS($B$2:$B$3564,$A$2:$A$3564,"="&amp;F3550)),SUMIFS($B$2:$B$3564,$A$2:$A$3564,"="&amp;E3550))</f>
        <v>14.07</v>
      </c>
      <c r="K3550" s="2">
        <f>SUMIFS($J$2:$J$3564,$A$2:$A$3564,"&gt;"&amp;E3550,$A$2:$A$3564,"&lt;="&amp;A3550)</f>
        <v>0</v>
      </c>
      <c r="L3550" s="2">
        <f t="shared" si="445"/>
        <v>0</v>
      </c>
      <c r="M3550" s="2">
        <f t="shared" si="446"/>
        <v>1</v>
      </c>
      <c r="N3550">
        <f t="shared" si="447"/>
        <v>2.6649543432143421</v>
      </c>
    </row>
    <row r="3551" spans="1:14" x14ac:dyDescent="0.3">
      <c r="A3551" s="1">
        <v>43851</v>
      </c>
      <c r="B3551">
        <v>14.55</v>
      </c>
      <c r="D3551">
        <f t="shared" si="440"/>
        <v>2</v>
      </c>
      <c r="E3551" s="1">
        <f t="shared" si="441"/>
        <v>43844</v>
      </c>
      <c r="F3551" s="1">
        <f t="shared" si="442"/>
        <v>43843</v>
      </c>
      <c r="G3551" s="1">
        <f t="shared" si="443"/>
        <v>43842</v>
      </c>
      <c r="H3551" s="1">
        <f t="shared" si="444"/>
        <v>43841</v>
      </c>
      <c r="I3551" s="2">
        <f>IF(SUMIFS($B$2:$B$3564,$A$2:$A$3564,"="&amp;E3551)=0,IF(SUMIFS($B$2:$B$3564,$A$2:$A$3564,"="&amp;F3551)=0,IF(SUMIFS($B$2:$B$3564,$A$2:$A$3564,"="&amp;G3551)=0,SUMIFS($B$2:$B$3564,$A$2:$A$3564,"="&amp;H3551),SUMIFS($B$2:$B$3564,$A$2:$A$3564,"="&amp;G3551)),SUMIFS($B$2:$B$3564,$A$2:$A$3564,"="&amp;F3551)),SUMIFS($B$2:$B$3564,$A$2:$A$3564,"="&amp;E3551))</f>
        <v>14.32</v>
      </c>
      <c r="K3551" s="2">
        <f>SUMIFS($J$2:$J$3564,$A$2:$A$3564,"&gt;"&amp;E3551,$A$2:$A$3564,"&lt;="&amp;A3551)</f>
        <v>0</v>
      </c>
      <c r="L3551" s="2">
        <f t="shared" si="445"/>
        <v>0</v>
      </c>
      <c r="M3551" s="2">
        <f t="shared" si="446"/>
        <v>1</v>
      </c>
      <c r="N3551">
        <f t="shared" si="447"/>
        <v>1.5933832085001887</v>
      </c>
    </row>
    <row r="3552" spans="1:14" x14ac:dyDescent="0.3">
      <c r="A3552" s="1">
        <v>43852</v>
      </c>
      <c r="B3552">
        <v>14.66</v>
      </c>
      <c r="D3552">
        <f t="shared" si="440"/>
        <v>3</v>
      </c>
      <c r="E3552" s="1">
        <f t="shared" si="441"/>
        <v>43845</v>
      </c>
      <c r="F3552" s="1">
        <f t="shared" si="442"/>
        <v>43844</v>
      </c>
      <c r="G3552" s="1">
        <f t="shared" si="443"/>
        <v>43843</v>
      </c>
      <c r="H3552" s="1">
        <f t="shared" si="444"/>
        <v>43842</v>
      </c>
      <c r="I3552" s="2">
        <f>IF(SUMIFS($B$2:$B$3564,$A$2:$A$3564,"="&amp;E3552)=0,IF(SUMIFS($B$2:$B$3564,$A$2:$A$3564,"="&amp;F3552)=0,IF(SUMIFS($B$2:$B$3564,$A$2:$A$3564,"="&amp;G3552)=0,SUMIFS($B$2:$B$3564,$A$2:$A$3564,"="&amp;H3552),SUMIFS($B$2:$B$3564,$A$2:$A$3564,"="&amp;G3552)),SUMIFS($B$2:$B$3564,$A$2:$A$3564,"="&amp;F3552)),SUMIFS($B$2:$B$3564,$A$2:$A$3564,"="&amp;E3552))</f>
        <v>14.52</v>
      </c>
      <c r="K3552" s="2">
        <f>SUMIFS($J$2:$J$3564,$A$2:$A$3564,"&gt;"&amp;E3552,$A$2:$A$3564,"&lt;="&amp;A3552)</f>
        <v>0</v>
      </c>
      <c r="L3552" s="2">
        <f t="shared" si="445"/>
        <v>0</v>
      </c>
      <c r="M3552" s="2">
        <f t="shared" si="446"/>
        <v>1</v>
      </c>
      <c r="N3552">
        <f t="shared" si="447"/>
        <v>0.95956870618553358</v>
      </c>
    </row>
    <row r="3553" spans="1:14" x14ac:dyDescent="0.3">
      <c r="A3553" s="1">
        <v>43853</v>
      </c>
      <c r="B3553">
        <v>14.57</v>
      </c>
      <c r="D3553">
        <f t="shared" si="440"/>
        <v>4</v>
      </c>
      <c r="E3553" s="1">
        <f t="shared" si="441"/>
        <v>43846</v>
      </c>
      <c r="F3553" s="1">
        <f t="shared" si="442"/>
        <v>43845</v>
      </c>
      <c r="G3553" s="1">
        <f t="shared" si="443"/>
        <v>43844</v>
      </c>
      <c r="H3553" s="1">
        <f t="shared" si="444"/>
        <v>43843</v>
      </c>
      <c r="I3553" s="2">
        <f>IF(SUMIFS($B$2:$B$3564,$A$2:$A$3564,"="&amp;E3553)=0,IF(SUMIFS($B$2:$B$3564,$A$2:$A$3564,"="&amp;F3553)=0,IF(SUMIFS($B$2:$B$3564,$A$2:$A$3564,"="&amp;G3553)=0,SUMIFS($B$2:$B$3564,$A$2:$A$3564,"="&amp;H3553),SUMIFS($B$2:$B$3564,$A$2:$A$3564,"="&amp;G3553)),SUMIFS($B$2:$B$3564,$A$2:$A$3564,"="&amp;F3553)),SUMIFS($B$2:$B$3564,$A$2:$A$3564,"="&amp;E3553))</f>
        <v>14.43</v>
      </c>
      <c r="K3553" s="2">
        <f>SUMIFS($J$2:$J$3564,$A$2:$A$3564,"&gt;"&amp;E3553,$A$2:$A$3564,"&lt;="&amp;A3553)</f>
        <v>0</v>
      </c>
      <c r="L3553" s="2">
        <f t="shared" si="445"/>
        <v>0</v>
      </c>
      <c r="M3553" s="2">
        <f t="shared" si="446"/>
        <v>1</v>
      </c>
      <c r="N3553">
        <f t="shared" si="447"/>
        <v>0.96552474213339978</v>
      </c>
    </row>
    <row r="3554" spans="1:14" x14ac:dyDescent="0.3">
      <c r="A3554" s="1">
        <v>43854</v>
      </c>
      <c r="B3554">
        <v>14.39</v>
      </c>
      <c r="D3554">
        <f t="shared" si="440"/>
        <v>5</v>
      </c>
      <c r="E3554" s="1">
        <f t="shared" si="441"/>
        <v>43847</v>
      </c>
      <c r="F3554" s="1">
        <f t="shared" si="442"/>
        <v>43846</v>
      </c>
      <c r="G3554" s="1">
        <f t="shared" si="443"/>
        <v>43845</v>
      </c>
      <c r="H3554" s="1">
        <f t="shared" si="444"/>
        <v>43844</v>
      </c>
      <c r="I3554" s="2">
        <f>IF(SUMIFS($B$2:$B$3564,$A$2:$A$3564,"="&amp;E3554)=0,IF(SUMIFS($B$2:$B$3564,$A$2:$A$3564,"="&amp;F3554)=0,IF(SUMIFS($B$2:$B$3564,$A$2:$A$3564,"="&amp;G3554)=0,SUMIFS($B$2:$B$3564,$A$2:$A$3564,"="&amp;H3554),SUMIFS($B$2:$B$3564,$A$2:$A$3564,"="&amp;G3554)),SUMIFS($B$2:$B$3564,$A$2:$A$3564,"="&amp;F3554)),SUMIFS($B$2:$B$3564,$A$2:$A$3564,"="&amp;E3554))</f>
        <v>14.45</v>
      </c>
      <c r="K3554" s="2">
        <f>SUMIFS($J$2:$J$3564,$A$2:$A$3564,"&gt;"&amp;E3554,$A$2:$A$3564,"&lt;="&amp;A3554)</f>
        <v>0</v>
      </c>
      <c r="L3554" s="2">
        <f t="shared" si="445"/>
        <v>0</v>
      </c>
      <c r="M3554" s="2">
        <f t="shared" si="446"/>
        <v>1</v>
      </c>
      <c r="N3554">
        <f t="shared" si="447"/>
        <v>-0.41608936591646706</v>
      </c>
    </row>
    <row r="3555" spans="1:14" x14ac:dyDescent="0.3">
      <c r="A3555" s="1">
        <v>43857</v>
      </c>
      <c r="B3555">
        <v>14.21</v>
      </c>
      <c r="D3555">
        <f t="shared" si="440"/>
        <v>1</v>
      </c>
      <c r="E3555" s="1">
        <f t="shared" si="441"/>
        <v>43850</v>
      </c>
      <c r="F3555" s="1">
        <f t="shared" si="442"/>
        <v>43849</v>
      </c>
      <c r="G3555" s="1">
        <f t="shared" si="443"/>
        <v>43848</v>
      </c>
      <c r="H3555" s="1">
        <f t="shared" si="444"/>
        <v>43847</v>
      </c>
      <c r="I3555" s="2">
        <f>IF(SUMIFS($B$2:$B$3564,$A$2:$A$3564,"="&amp;E3555)=0,IF(SUMIFS($B$2:$B$3564,$A$2:$A$3564,"="&amp;F3555)=0,IF(SUMIFS($B$2:$B$3564,$A$2:$A$3564,"="&amp;G3555)=0,SUMIFS($B$2:$B$3564,$A$2:$A$3564,"="&amp;H3555),SUMIFS($B$2:$B$3564,$A$2:$A$3564,"="&amp;G3555)),SUMIFS($B$2:$B$3564,$A$2:$A$3564,"="&amp;F3555)),SUMIFS($B$2:$B$3564,$A$2:$A$3564,"="&amp;E3555))</f>
        <v>14.45</v>
      </c>
      <c r="K3555" s="2">
        <f>SUMIFS($J$2:$J$3564,$A$2:$A$3564,"&gt;"&amp;E3555,$A$2:$A$3564,"&lt;="&amp;A3555)</f>
        <v>0</v>
      </c>
      <c r="L3555" s="2">
        <f t="shared" si="445"/>
        <v>0</v>
      </c>
      <c r="M3555" s="2">
        <f t="shared" si="446"/>
        <v>1</v>
      </c>
      <c r="N3555">
        <f t="shared" si="447"/>
        <v>-1.6748472449431819</v>
      </c>
    </row>
    <row r="3556" spans="1:14" x14ac:dyDescent="0.3">
      <c r="A3556" s="1">
        <v>43858</v>
      </c>
      <c r="B3556">
        <v>14.54</v>
      </c>
      <c r="D3556">
        <f t="shared" si="440"/>
        <v>2</v>
      </c>
      <c r="E3556" s="1">
        <f t="shared" si="441"/>
        <v>43851</v>
      </c>
      <c r="F3556" s="1">
        <f t="shared" si="442"/>
        <v>43850</v>
      </c>
      <c r="G3556" s="1">
        <f t="shared" si="443"/>
        <v>43849</v>
      </c>
      <c r="H3556" s="1">
        <f t="shared" si="444"/>
        <v>43848</v>
      </c>
      <c r="I3556" s="2">
        <f>IF(SUMIFS($B$2:$B$3564,$A$2:$A$3564,"="&amp;E3556)=0,IF(SUMIFS($B$2:$B$3564,$A$2:$A$3564,"="&amp;F3556)=0,IF(SUMIFS($B$2:$B$3564,$A$2:$A$3564,"="&amp;G3556)=0,SUMIFS($B$2:$B$3564,$A$2:$A$3564,"="&amp;H3556),SUMIFS($B$2:$B$3564,$A$2:$A$3564,"="&amp;G3556)),SUMIFS($B$2:$B$3564,$A$2:$A$3564,"="&amp;F3556)),SUMIFS($B$2:$B$3564,$A$2:$A$3564,"="&amp;E3556))</f>
        <v>14.55</v>
      </c>
      <c r="K3556" s="2">
        <f>SUMIFS($J$2:$J$3564,$A$2:$A$3564,"&gt;"&amp;E3556,$A$2:$A$3564,"&lt;="&amp;A3556)</f>
        <v>0</v>
      </c>
      <c r="L3556" s="2">
        <f t="shared" si="445"/>
        <v>0</v>
      </c>
      <c r="M3556" s="2">
        <f t="shared" si="446"/>
        <v>1</v>
      </c>
      <c r="N3556">
        <f t="shared" si="447"/>
        <v>-6.8752151212832152E-2</v>
      </c>
    </row>
    <row r="3557" spans="1:14" x14ac:dyDescent="0.3">
      <c r="A3557" s="1">
        <v>43859</v>
      </c>
      <c r="B3557">
        <v>14.49</v>
      </c>
      <c r="D3557">
        <f t="shared" si="440"/>
        <v>3</v>
      </c>
      <c r="E3557" s="1">
        <f t="shared" si="441"/>
        <v>43852</v>
      </c>
      <c r="F3557" s="1">
        <f t="shared" si="442"/>
        <v>43851</v>
      </c>
      <c r="G3557" s="1">
        <f t="shared" si="443"/>
        <v>43850</v>
      </c>
      <c r="H3557" s="1">
        <f t="shared" si="444"/>
        <v>43849</v>
      </c>
      <c r="I3557" s="2">
        <f>IF(SUMIFS($B$2:$B$3564,$A$2:$A$3564,"="&amp;E3557)=0,IF(SUMIFS($B$2:$B$3564,$A$2:$A$3564,"="&amp;F3557)=0,IF(SUMIFS($B$2:$B$3564,$A$2:$A$3564,"="&amp;G3557)=0,SUMIFS($B$2:$B$3564,$A$2:$A$3564,"="&amp;H3557),SUMIFS($B$2:$B$3564,$A$2:$A$3564,"="&amp;G3557)),SUMIFS($B$2:$B$3564,$A$2:$A$3564,"="&amp;F3557)),SUMIFS($B$2:$B$3564,$A$2:$A$3564,"="&amp;E3557))</f>
        <v>14.66</v>
      </c>
      <c r="K3557" s="2">
        <f>SUMIFS($J$2:$J$3564,$A$2:$A$3564,"&gt;"&amp;E3557,$A$2:$A$3564,"&lt;="&amp;A3557)</f>
        <v>0</v>
      </c>
      <c r="L3557" s="2">
        <f t="shared" si="445"/>
        <v>0</v>
      </c>
      <c r="M3557" s="2">
        <f t="shared" si="446"/>
        <v>1</v>
      </c>
      <c r="N3557">
        <f t="shared" si="447"/>
        <v>-1.1663940125914403</v>
      </c>
    </row>
    <row r="3558" spans="1:14" x14ac:dyDescent="0.3">
      <c r="A3558" s="1">
        <v>43860</v>
      </c>
      <c r="B3558">
        <v>14.59</v>
      </c>
      <c r="D3558">
        <f t="shared" si="440"/>
        <v>4</v>
      </c>
      <c r="E3558" s="1">
        <f t="shared" si="441"/>
        <v>43853</v>
      </c>
      <c r="F3558" s="1">
        <f t="shared" si="442"/>
        <v>43852</v>
      </c>
      <c r="G3558" s="1">
        <f t="shared" si="443"/>
        <v>43851</v>
      </c>
      <c r="H3558" s="1">
        <f t="shared" si="444"/>
        <v>43850</v>
      </c>
      <c r="I3558" s="2">
        <f>IF(SUMIFS($B$2:$B$3564,$A$2:$A$3564,"="&amp;E3558)=0,IF(SUMIFS($B$2:$B$3564,$A$2:$A$3564,"="&amp;F3558)=0,IF(SUMIFS($B$2:$B$3564,$A$2:$A$3564,"="&amp;G3558)=0,SUMIFS($B$2:$B$3564,$A$2:$A$3564,"="&amp;H3558),SUMIFS($B$2:$B$3564,$A$2:$A$3564,"="&amp;G3558)),SUMIFS($B$2:$B$3564,$A$2:$A$3564,"="&amp;F3558)),SUMIFS($B$2:$B$3564,$A$2:$A$3564,"="&amp;E3558))</f>
        <v>14.57</v>
      </c>
      <c r="K3558" s="2">
        <f>SUMIFS($J$2:$J$3564,$A$2:$A$3564,"&gt;"&amp;E3558,$A$2:$A$3564,"&lt;="&amp;A3558)</f>
        <v>0</v>
      </c>
      <c r="L3558" s="2">
        <f t="shared" si="445"/>
        <v>0</v>
      </c>
      <c r="M3558" s="2">
        <f t="shared" si="446"/>
        <v>1</v>
      </c>
      <c r="N3558">
        <f t="shared" si="447"/>
        <v>0.13717423275807367</v>
      </c>
    </row>
    <row r="3559" spans="1:14" x14ac:dyDescent="0.3">
      <c r="A3559" s="1">
        <v>43861</v>
      </c>
      <c r="B3559">
        <v>14.61</v>
      </c>
      <c r="D3559">
        <f t="shared" si="440"/>
        <v>5</v>
      </c>
      <c r="E3559" s="1">
        <f t="shared" si="441"/>
        <v>43854</v>
      </c>
      <c r="F3559" s="1">
        <f t="shared" si="442"/>
        <v>43853</v>
      </c>
      <c r="G3559" s="1">
        <f t="shared" si="443"/>
        <v>43852</v>
      </c>
      <c r="H3559" s="1">
        <f t="shared" si="444"/>
        <v>43851</v>
      </c>
      <c r="I3559" s="2">
        <f>IF(SUMIFS($B$2:$B$3564,$A$2:$A$3564,"="&amp;E3559)=0,IF(SUMIFS($B$2:$B$3564,$A$2:$A$3564,"="&amp;F3559)=0,IF(SUMIFS($B$2:$B$3564,$A$2:$A$3564,"="&amp;G3559)=0,SUMIFS($B$2:$B$3564,$A$2:$A$3564,"="&amp;H3559),SUMIFS($B$2:$B$3564,$A$2:$A$3564,"="&amp;G3559)),SUMIFS($B$2:$B$3564,$A$2:$A$3564,"="&amp;F3559)),SUMIFS($B$2:$B$3564,$A$2:$A$3564,"="&amp;E3559))</f>
        <v>14.39</v>
      </c>
      <c r="K3559" s="2">
        <f>SUMIFS($J$2:$J$3564,$A$2:$A$3564,"&gt;"&amp;E3559,$A$2:$A$3564,"&lt;="&amp;A3559)</f>
        <v>0</v>
      </c>
      <c r="L3559" s="2">
        <f t="shared" si="445"/>
        <v>0</v>
      </c>
      <c r="M3559" s="2">
        <f t="shared" si="446"/>
        <v>1</v>
      </c>
      <c r="N3559">
        <f t="shared" si="447"/>
        <v>1.517270486333159</v>
      </c>
    </row>
    <row r="3560" spans="1:14" x14ac:dyDescent="0.3">
      <c r="A3560" s="1">
        <v>43864</v>
      </c>
      <c r="B3560">
        <v>14.89</v>
      </c>
      <c r="D3560">
        <f t="shared" si="440"/>
        <v>1</v>
      </c>
      <c r="E3560" s="1">
        <f t="shared" si="441"/>
        <v>43857</v>
      </c>
      <c r="F3560" s="1">
        <f t="shared" si="442"/>
        <v>43856</v>
      </c>
      <c r="G3560" s="1">
        <f t="shared" si="443"/>
        <v>43855</v>
      </c>
      <c r="H3560" s="1">
        <f t="shared" si="444"/>
        <v>43854</v>
      </c>
      <c r="I3560" s="2">
        <f>IF(SUMIFS($B$2:$B$3564,$A$2:$A$3564,"="&amp;E3560)=0,IF(SUMIFS($B$2:$B$3564,$A$2:$A$3564,"="&amp;F3560)=0,IF(SUMIFS($B$2:$B$3564,$A$2:$A$3564,"="&amp;G3560)=0,SUMIFS($B$2:$B$3564,$A$2:$A$3564,"="&amp;H3560),SUMIFS($B$2:$B$3564,$A$2:$A$3564,"="&amp;G3560)),SUMIFS($B$2:$B$3564,$A$2:$A$3564,"="&amp;F3560)),SUMIFS($B$2:$B$3564,$A$2:$A$3564,"="&amp;E3560))</f>
        <v>14.21</v>
      </c>
      <c r="K3560" s="2">
        <f>SUMIFS($J$2:$J$3564,$A$2:$A$3564,"&gt;"&amp;E3560,$A$2:$A$3564,"&lt;="&amp;A3560)</f>
        <v>0</v>
      </c>
      <c r="L3560" s="2">
        <f t="shared" si="445"/>
        <v>0</v>
      </c>
      <c r="M3560" s="2">
        <f t="shared" si="446"/>
        <v>1</v>
      </c>
      <c r="N3560">
        <f t="shared" si="447"/>
        <v>4.6743904586908416</v>
      </c>
    </row>
    <row r="3561" spans="1:14" x14ac:dyDescent="0.3">
      <c r="A3561" s="1">
        <v>43865</v>
      </c>
      <c r="B3561">
        <v>14.71</v>
      </c>
      <c r="D3561">
        <f t="shared" si="440"/>
        <v>2</v>
      </c>
      <c r="E3561" s="1">
        <f t="shared" si="441"/>
        <v>43858</v>
      </c>
      <c r="F3561" s="1">
        <f t="shared" si="442"/>
        <v>43857</v>
      </c>
      <c r="G3561" s="1">
        <f t="shared" si="443"/>
        <v>43856</v>
      </c>
      <c r="H3561" s="1">
        <f t="shared" si="444"/>
        <v>43855</v>
      </c>
      <c r="I3561" s="2">
        <f>IF(SUMIFS($B$2:$B$3564,$A$2:$A$3564,"="&amp;E3561)=0,IF(SUMIFS($B$2:$B$3564,$A$2:$A$3564,"="&amp;F3561)=0,IF(SUMIFS($B$2:$B$3564,$A$2:$A$3564,"="&amp;G3561)=0,SUMIFS($B$2:$B$3564,$A$2:$A$3564,"="&amp;H3561),SUMIFS($B$2:$B$3564,$A$2:$A$3564,"="&amp;G3561)),SUMIFS($B$2:$B$3564,$A$2:$A$3564,"="&amp;F3561)),SUMIFS($B$2:$B$3564,$A$2:$A$3564,"="&amp;E3561))</f>
        <v>14.54</v>
      </c>
      <c r="K3561" s="2">
        <f>SUMIFS($J$2:$J$3564,$A$2:$A$3564,"&gt;"&amp;E3561,$A$2:$A$3564,"&lt;="&amp;A3561)</f>
        <v>0</v>
      </c>
      <c r="L3561" s="2">
        <f t="shared" si="445"/>
        <v>0</v>
      </c>
      <c r="M3561" s="2">
        <f t="shared" si="446"/>
        <v>1</v>
      </c>
      <c r="N3561">
        <f t="shared" si="447"/>
        <v>1.1624062507972943</v>
      </c>
    </row>
    <row r="3562" spans="1:14" x14ac:dyDescent="0.3">
      <c r="A3562" s="1">
        <v>43866</v>
      </c>
      <c r="B3562">
        <v>14.73</v>
      </c>
      <c r="D3562">
        <f t="shared" si="440"/>
        <v>3</v>
      </c>
      <c r="E3562" s="1">
        <f t="shared" si="441"/>
        <v>43859</v>
      </c>
      <c r="F3562" s="1">
        <f t="shared" si="442"/>
        <v>43858</v>
      </c>
      <c r="G3562" s="1">
        <f t="shared" si="443"/>
        <v>43857</v>
      </c>
      <c r="H3562" s="1">
        <f t="shared" si="444"/>
        <v>43856</v>
      </c>
      <c r="I3562" s="2">
        <f>IF(SUMIFS($B$2:$B$3564,$A$2:$A$3564,"="&amp;E3562)=0,IF(SUMIFS($B$2:$B$3564,$A$2:$A$3564,"="&amp;F3562)=0,IF(SUMIFS($B$2:$B$3564,$A$2:$A$3564,"="&amp;G3562)=0,SUMIFS($B$2:$B$3564,$A$2:$A$3564,"="&amp;H3562),SUMIFS($B$2:$B$3564,$A$2:$A$3564,"="&amp;G3562)),SUMIFS($B$2:$B$3564,$A$2:$A$3564,"="&amp;F3562)),SUMIFS($B$2:$B$3564,$A$2:$A$3564,"="&amp;E3562))</f>
        <v>14.49</v>
      </c>
      <c r="K3562" s="2">
        <f>SUMIFS($J$2:$J$3564,$A$2:$A$3564,"&gt;"&amp;E3562,$A$2:$A$3564,"&lt;="&amp;A3562)</f>
        <v>0</v>
      </c>
      <c r="L3562" s="2">
        <f t="shared" si="445"/>
        <v>0</v>
      </c>
      <c r="M3562" s="2">
        <f t="shared" si="446"/>
        <v>1</v>
      </c>
      <c r="N3562">
        <f t="shared" si="447"/>
        <v>1.6427474141947995</v>
      </c>
    </row>
    <row r="3563" spans="1:14" x14ac:dyDescent="0.3">
      <c r="A3563" s="1">
        <v>43867</v>
      </c>
      <c r="B3563">
        <v>14.74</v>
      </c>
      <c r="D3563">
        <f t="shared" si="440"/>
        <v>4</v>
      </c>
      <c r="E3563" s="1">
        <f t="shared" si="441"/>
        <v>43860</v>
      </c>
      <c r="F3563" s="1">
        <f t="shared" si="442"/>
        <v>43859</v>
      </c>
      <c r="G3563" s="1">
        <f t="shared" si="443"/>
        <v>43858</v>
      </c>
      <c r="H3563" s="1">
        <f t="shared" si="444"/>
        <v>43857</v>
      </c>
      <c r="I3563" s="2">
        <f>IF(SUMIFS($B$2:$B$3564,$A$2:$A$3564,"="&amp;E3563)=0,IF(SUMIFS($B$2:$B$3564,$A$2:$A$3564,"="&amp;F3563)=0,IF(SUMIFS($B$2:$B$3564,$A$2:$A$3564,"="&amp;G3563)=0,SUMIFS($B$2:$B$3564,$A$2:$A$3564,"="&amp;H3563),SUMIFS($B$2:$B$3564,$A$2:$A$3564,"="&amp;G3563)),SUMIFS($B$2:$B$3564,$A$2:$A$3564,"="&amp;F3563)),SUMIFS($B$2:$B$3564,$A$2:$A$3564,"="&amp;E3563))</f>
        <v>14.59</v>
      </c>
      <c r="K3563" s="2">
        <f>SUMIFS($J$2:$J$3564,$A$2:$A$3564,"&gt;"&amp;E3563,$A$2:$A$3564,"&lt;="&amp;A3563)</f>
        <v>0</v>
      </c>
      <c r="L3563" s="2">
        <f t="shared" si="445"/>
        <v>0</v>
      </c>
      <c r="M3563" s="2">
        <f t="shared" si="446"/>
        <v>1</v>
      </c>
      <c r="N3563">
        <f t="shared" si="447"/>
        <v>1.0228524226496334</v>
      </c>
    </row>
    <row r="3564" spans="1:14" x14ac:dyDescent="0.3">
      <c r="A3564" s="1">
        <v>43868</v>
      </c>
      <c r="B3564">
        <v>14.92</v>
      </c>
      <c r="D3564">
        <f t="shared" si="440"/>
        <v>5</v>
      </c>
      <c r="E3564" s="1">
        <f t="shared" si="441"/>
        <v>43861</v>
      </c>
      <c r="F3564" s="1">
        <f t="shared" si="442"/>
        <v>43860</v>
      </c>
      <c r="G3564" s="1">
        <f t="shared" si="443"/>
        <v>43859</v>
      </c>
      <c r="H3564" s="1">
        <f t="shared" si="444"/>
        <v>43858</v>
      </c>
      <c r="I3564" s="2">
        <f>IF(SUMIFS($B$2:$B$3564,$A$2:$A$3564,"="&amp;E3564)=0,IF(SUMIFS($B$2:$B$3564,$A$2:$A$3564,"="&amp;F3564)=0,IF(SUMIFS($B$2:$B$3564,$A$2:$A$3564,"="&amp;G3564)=0,SUMIFS($B$2:$B$3564,$A$2:$A$3564,"="&amp;H3564),SUMIFS($B$2:$B$3564,$A$2:$A$3564,"="&amp;G3564)),SUMIFS($B$2:$B$3564,$A$2:$A$3564,"="&amp;F3564)),SUMIFS($B$2:$B$3564,$A$2:$A$3564,"="&amp;E3564))</f>
        <v>14.61</v>
      </c>
      <c r="K3564" s="2">
        <f>SUMIFS($J$2:$J$3564,$A$2:$A$3564,"&gt;"&amp;E3564,$A$2:$A$3564,"&lt;="&amp;A3564)</f>
        <v>0</v>
      </c>
      <c r="L3564" s="2">
        <f t="shared" si="445"/>
        <v>0</v>
      </c>
      <c r="M3564" s="2">
        <f t="shared" si="446"/>
        <v>1</v>
      </c>
      <c r="N3564">
        <f t="shared" si="447"/>
        <v>2.0996369013006642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F139-022C-45A0-99B5-77ED423F704D}">
  <dimension ref="A1:C732"/>
  <sheetViews>
    <sheetView tabSelected="1" topLeftCell="A704" workbookViewId="0">
      <selection activeCell="A3" sqref="A3:C732"/>
    </sheetView>
  </sheetViews>
  <sheetFormatPr baseColWidth="10" defaultRowHeight="14.4" x14ac:dyDescent="0.3"/>
  <sheetData>
    <row r="1" spans="1:3" x14ac:dyDescent="0.3">
      <c r="A1" t="s">
        <v>76</v>
      </c>
      <c r="B1" t="s">
        <v>79</v>
      </c>
      <c r="C1" t="s">
        <v>89</v>
      </c>
    </row>
    <row r="2" spans="1:3" x14ac:dyDescent="0.3">
      <c r="A2" s="1">
        <v>38699</v>
      </c>
      <c r="B2">
        <v>2</v>
      </c>
    </row>
    <row r="3" spans="1:3" x14ac:dyDescent="0.3">
      <c r="A3" s="1">
        <v>38706</v>
      </c>
      <c r="B3">
        <v>2</v>
      </c>
      <c r="C3">
        <v>2.855297468780857</v>
      </c>
    </row>
    <row r="4" spans="1:3" x14ac:dyDescent="0.3">
      <c r="A4" s="1">
        <v>38713</v>
      </c>
      <c r="B4">
        <v>2</v>
      </c>
      <c r="C4">
        <v>2.3645051508492285</v>
      </c>
    </row>
    <row r="5" spans="1:3" x14ac:dyDescent="0.3">
      <c r="A5" s="1">
        <v>38720</v>
      </c>
      <c r="B5">
        <v>2</v>
      </c>
      <c r="C5">
        <v>-2.5758472513520103</v>
      </c>
    </row>
    <row r="6" spans="1:3" x14ac:dyDescent="0.3">
      <c r="A6" s="1">
        <v>38727</v>
      </c>
      <c r="B6">
        <v>2</v>
      </c>
      <c r="C6">
        <v>3.3290175354523943</v>
      </c>
    </row>
    <row r="7" spans="1:3" x14ac:dyDescent="0.3">
      <c r="A7" s="1">
        <v>38734</v>
      </c>
      <c r="B7">
        <v>2</v>
      </c>
      <c r="C7">
        <v>6.0223289387401531</v>
      </c>
    </row>
    <row r="8" spans="1:3" x14ac:dyDescent="0.3">
      <c r="A8" s="1">
        <v>38741</v>
      </c>
      <c r="B8">
        <v>2</v>
      </c>
      <c r="C8">
        <v>13.889591167472092</v>
      </c>
    </row>
    <row r="9" spans="1:3" x14ac:dyDescent="0.3">
      <c r="A9" s="1">
        <v>38748</v>
      </c>
      <c r="B9">
        <v>2</v>
      </c>
      <c r="C9">
        <v>0.72403546595639323</v>
      </c>
    </row>
    <row r="10" spans="1:3" x14ac:dyDescent="0.3">
      <c r="A10" s="1">
        <v>38755</v>
      </c>
      <c r="B10">
        <v>2</v>
      </c>
      <c r="C10">
        <v>0.82896302278880563</v>
      </c>
    </row>
    <row r="11" spans="1:3" x14ac:dyDescent="0.3">
      <c r="A11" s="1">
        <v>38762</v>
      </c>
      <c r="B11">
        <v>2</v>
      </c>
      <c r="C11">
        <v>-2.0468709520565516</v>
      </c>
    </row>
    <row r="12" spans="1:3" x14ac:dyDescent="0.3">
      <c r="A12" s="1">
        <v>38769</v>
      </c>
      <c r="B12">
        <v>2</v>
      </c>
      <c r="C12">
        <v>-0.44792908040459445</v>
      </c>
    </row>
    <row r="13" spans="1:3" x14ac:dyDescent="0.3">
      <c r="A13" s="1">
        <v>38776</v>
      </c>
      <c r="B13">
        <v>2</v>
      </c>
      <c r="C13">
        <v>-4.0074051329067135</v>
      </c>
    </row>
    <row r="14" spans="1:3" x14ac:dyDescent="0.3">
      <c r="A14" s="1">
        <v>38783</v>
      </c>
      <c r="B14">
        <v>2</v>
      </c>
      <c r="C14">
        <v>0.34985458425131455</v>
      </c>
    </row>
    <row r="15" spans="1:3" x14ac:dyDescent="0.3">
      <c r="A15" s="1">
        <v>38790</v>
      </c>
      <c r="B15">
        <v>2</v>
      </c>
      <c r="C15">
        <v>-4.6464581725956622</v>
      </c>
    </row>
    <row r="16" spans="1:3" x14ac:dyDescent="0.3">
      <c r="A16" s="1">
        <v>38797</v>
      </c>
      <c r="B16">
        <v>2</v>
      </c>
      <c r="C16">
        <v>3.710778831507537</v>
      </c>
    </row>
    <row r="17" spans="1:3" x14ac:dyDescent="0.3">
      <c r="A17" s="1">
        <v>38804</v>
      </c>
      <c r="B17">
        <v>2</v>
      </c>
      <c r="C17">
        <v>6.5382759262851922</v>
      </c>
    </row>
    <row r="18" spans="1:3" x14ac:dyDescent="0.3">
      <c r="A18" s="1">
        <v>38811</v>
      </c>
      <c r="B18">
        <v>2</v>
      </c>
      <c r="C18">
        <v>-1.1624819534026321</v>
      </c>
    </row>
    <row r="19" spans="1:3" x14ac:dyDescent="0.3">
      <c r="A19" s="1">
        <v>38818</v>
      </c>
      <c r="B19">
        <v>2</v>
      </c>
      <c r="C19">
        <v>-4.9061807340634829</v>
      </c>
    </row>
    <row r="20" spans="1:3" x14ac:dyDescent="0.3">
      <c r="A20" s="1">
        <v>38825</v>
      </c>
      <c r="B20">
        <v>2</v>
      </c>
      <c r="C20">
        <v>4.2123472811242815</v>
      </c>
    </row>
    <row r="21" spans="1:3" x14ac:dyDescent="0.3">
      <c r="A21" s="1">
        <v>38832</v>
      </c>
      <c r="B21">
        <v>2</v>
      </c>
      <c r="C21">
        <v>-4.6201544294621604</v>
      </c>
    </row>
    <row r="22" spans="1:3" x14ac:dyDescent="0.3">
      <c r="A22" s="1">
        <v>38839</v>
      </c>
      <c r="B22">
        <v>2</v>
      </c>
      <c r="C22">
        <v>4.4527903736591989</v>
      </c>
    </row>
    <row r="23" spans="1:3" x14ac:dyDescent="0.3">
      <c r="A23" s="1">
        <v>38846</v>
      </c>
      <c r="B23">
        <v>2</v>
      </c>
      <c r="C23">
        <v>-2.4874091926655311</v>
      </c>
    </row>
    <row r="24" spans="1:3" x14ac:dyDescent="0.3">
      <c r="A24" s="1">
        <v>38853</v>
      </c>
      <c r="B24">
        <v>2</v>
      </c>
      <c r="C24">
        <v>-2.5508629471368107</v>
      </c>
    </row>
    <row r="25" spans="1:3" x14ac:dyDescent="0.3">
      <c r="A25" s="1">
        <v>38860</v>
      </c>
      <c r="B25">
        <v>2</v>
      </c>
      <c r="C25">
        <v>-2.4369705247294795</v>
      </c>
    </row>
    <row r="26" spans="1:3" x14ac:dyDescent="0.3">
      <c r="A26" s="1">
        <v>38867</v>
      </c>
      <c r="B26">
        <v>2</v>
      </c>
      <c r="C26">
        <v>-4.3658947077606651</v>
      </c>
    </row>
    <row r="27" spans="1:3" x14ac:dyDescent="0.3">
      <c r="A27" s="1">
        <v>38874</v>
      </c>
      <c r="B27">
        <v>2</v>
      </c>
      <c r="C27">
        <v>-5.2915569569937961</v>
      </c>
    </row>
    <row r="28" spans="1:3" x14ac:dyDescent="0.3">
      <c r="A28" s="1">
        <v>38881</v>
      </c>
      <c r="B28">
        <v>2</v>
      </c>
      <c r="C28">
        <v>-2.4273204139063571</v>
      </c>
    </row>
    <row r="29" spans="1:3" x14ac:dyDescent="0.3">
      <c r="A29" s="1">
        <v>38888</v>
      </c>
      <c r="B29">
        <v>2</v>
      </c>
      <c r="C29">
        <v>3.1293296621723679</v>
      </c>
    </row>
    <row r="30" spans="1:3" x14ac:dyDescent="0.3">
      <c r="A30" s="1">
        <v>38895</v>
      </c>
      <c r="B30">
        <v>2</v>
      </c>
      <c r="C30">
        <v>3.8405727246941739</v>
      </c>
    </row>
    <row r="31" spans="1:3" x14ac:dyDescent="0.3">
      <c r="A31" s="1">
        <v>38909</v>
      </c>
      <c r="B31">
        <v>2</v>
      </c>
      <c r="C31">
        <v>-0.30129579888305946</v>
      </c>
    </row>
    <row r="32" spans="1:3" x14ac:dyDescent="0.3">
      <c r="A32" s="1">
        <v>38916</v>
      </c>
      <c r="B32">
        <v>2</v>
      </c>
      <c r="C32">
        <v>-5.5845775070542079</v>
      </c>
    </row>
    <row r="33" spans="1:3" x14ac:dyDescent="0.3">
      <c r="A33" s="1">
        <v>38923</v>
      </c>
      <c r="B33">
        <v>2</v>
      </c>
      <c r="C33">
        <v>-2.3241846698337074</v>
      </c>
    </row>
    <row r="34" spans="1:3" x14ac:dyDescent="0.3">
      <c r="A34" s="1">
        <v>38930</v>
      </c>
      <c r="B34">
        <v>2</v>
      </c>
      <c r="C34">
        <v>-2.7144996718178938</v>
      </c>
    </row>
    <row r="35" spans="1:3" x14ac:dyDescent="0.3">
      <c r="A35" s="1">
        <v>38937</v>
      </c>
      <c r="B35">
        <v>2</v>
      </c>
      <c r="C35">
        <v>-6.3018424274023666</v>
      </c>
    </row>
    <row r="36" spans="1:3" x14ac:dyDescent="0.3">
      <c r="A36" s="1">
        <v>38944</v>
      </c>
      <c r="B36">
        <v>2</v>
      </c>
      <c r="C36">
        <v>-8.9679173086638571</v>
      </c>
    </row>
    <row r="37" spans="1:3" x14ac:dyDescent="0.3">
      <c r="A37" s="1">
        <v>38951</v>
      </c>
      <c r="B37">
        <v>2</v>
      </c>
      <c r="C37">
        <v>-5.8769424291711827</v>
      </c>
    </row>
    <row r="38" spans="1:3" x14ac:dyDescent="0.3">
      <c r="A38" s="1">
        <v>38958</v>
      </c>
      <c r="B38">
        <v>2</v>
      </c>
      <c r="C38">
        <v>-1.5037877364540446</v>
      </c>
    </row>
    <row r="39" spans="1:3" x14ac:dyDescent="0.3">
      <c r="A39" s="1">
        <v>38965</v>
      </c>
      <c r="B39">
        <v>2</v>
      </c>
      <c r="C39">
        <v>-3.3379222073834605</v>
      </c>
    </row>
    <row r="40" spans="1:3" x14ac:dyDescent="0.3">
      <c r="A40" s="1">
        <v>38972</v>
      </c>
      <c r="B40">
        <v>2</v>
      </c>
      <c r="C40">
        <v>1.6856330932690173</v>
      </c>
    </row>
    <row r="41" spans="1:3" x14ac:dyDescent="0.3">
      <c r="A41" s="1">
        <v>38979</v>
      </c>
      <c r="B41">
        <v>2</v>
      </c>
      <c r="C41">
        <v>4.2095069167053181</v>
      </c>
    </row>
    <row r="42" spans="1:3" x14ac:dyDescent="0.3">
      <c r="A42" s="1">
        <v>38986</v>
      </c>
      <c r="B42">
        <v>2</v>
      </c>
      <c r="C42">
        <v>-16.476662655556723</v>
      </c>
    </row>
    <row r="43" spans="1:3" x14ac:dyDescent="0.3">
      <c r="A43" s="1">
        <v>38993</v>
      </c>
      <c r="B43">
        <v>2</v>
      </c>
      <c r="C43">
        <v>-2.0000666706669428</v>
      </c>
    </row>
    <row r="44" spans="1:3" x14ac:dyDescent="0.3">
      <c r="A44" s="1">
        <v>39000</v>
      </c>
      <c r="B44">
        <v>2</v>
      </c>
      <c r="C44">
        <v>6.4021858764931023</v>
      </c>
    </row>
    <row r="45" spans="1:3" x14ac:dyDescent="0.3">
      <c r="A45" s="1">
        <v>39007</v>
      </c>
      <c r="B45">
        <v>2</v>
      </c>
      <c r="C45">
        <v>8.0241455562494366</v>
      </c>
    </row>
    <row r="46" spans="1:3" x14ac:dyDescent="0.3">
      <c r="A46" s="1">
        <v>39014</v>
      </c>
      <c r="B46">
        <v>2</v>
      </c>
      <c r="C46">
        <v>-7.3374475788317515</v>
      </c>
    </row>
    <row r="47" spans="1:3" x14ac:dyDescent="0.3">
      <c r="A47" s="1">
        <v>39021</v>
      </c>
      <c r="B47">
        <v>2</v>
      </c>
      <c r="C47">
        <v>-1.2048338516174368</v>
      </c>
    </row>
    <row r="48" spans="1:3" x14ac:dyDescent="0.3">
      <c r="A48" s="1">
        <v>39028</v>
      </c>
      <c r="B48">
        <v>2</v>
      </c>
      <c r="C48">
        <v>0.25940351770465275</v>
      </c>
    </row>
    <row r="49" spans="1:3" x14ac:dyDescent="0.3">
      <c r="A49" s="1">
        <v>39035</v>
      </c>
      <c r="B49">
        <v>2</v>
      </c>
      <c r="C49">
        <v>0.77419741536154596</v>
      </c>
    </row>
    <row r="50" spans="1:3" x14ac:dyDescent="0.3">
      <c r="A50" s="1">
        <v>39042</v>
      </c>
      <c r="B50">
        <v>2</v>
      </c>
      <c r="C50">
        <v>-1.6415055407044232</v>
      </c>
    </row>
    <row r="51" spans="1:3" x14ac:dyDescent="0.3">
      <c r="A51" s="1">
        <v>39049</v>
      </c>
      <c r="B51">
        <v>2</v>
      </c>
      <c r="C51">
        <v>4.3466578148002437</v>
      </c>
    </row>
    <row r="52" spans="1:3" x14ac:dyDescent="0.3">
      <c r="A52" s="1">
        <v>39056</v>
      </c>
      <c r="B52">
        <v>2</v>
      </c>
      <c r="C52">
        <v>-1.9369026568942103</v>
      </c>
    </row>
    <row r="53" spans="1:3" x14ac:dyDescent="0.3">
      <c r="A53" s="1">
        <v>39063</v>
      </c>
      <c r="B53">
        <v>2</v>
      </c>
      <c r="C53">
        <v>-3.3725634708036205</v>
      </c>
    </row>
    <row r="54" spans="1:3" x14ac:dyDescent="0.3">
      <c r="A54" s="1">
        <v>39070</v>
      </c>
      <c r="B54">
        <v>2</v>
      </c>
      <c r="C54">
        <v>5.7256132118230356</v>
      </c>
    </row>
    <row r="55" spans="1:3" x14ac:dyDescent="0.3">
      <c r="A55" s="1">
        <v>39077</v>
      </c>
      <c r="B55">
        <v>2</v>
      </c>
      <c r="C55">
        <v>-1.5063046311095516</v>
      </c>
    </row>
    <row r="56" spans="1:3" x14ac:dyDescent="0.3">
      <c r="A56" s="1">
        <v>39084</v>
      </c>
      <c r="B56">
        <v>2</v>
      </c>
      <c r="C56">
        <v>-2.9955170835788043</v>
      </c>
    </row>
    <row r="57" spans="1:3" x14ac:dyDescent="0.3">
      <c r="A57" s="1">
        <v>39091</v>
      </c>
      <c r="B57">
        <v>2</v>
      </c>
      <c r="C57">
        <v>-5.6908132271879603</v>
      </c>
    </row>
    <row r="58" spans="1:3" x14ac:dyDescent="0.3">
      <c r="A58" s="1">
        <v>39098</v>
      </c>
      <c r="B58">
        <v>2</v>
      </c>
      <c r="C58">
        <v>-1.7265308473308938</v>
      </c>
    </row>
    <row r="59" spans="1:3" x14ac:dyDescent="0.3">
      <c r="A59" s="1">
        <v>39105</v>
      </c>
      <c r="B59">
        <v>2</v>
      </c>
      <c r="C59">
        <v>-1.1060020574936196</v>
      </c>
    </row>
    <row r="60" spans="1:3" x14ac:dyDescent="0.3">
      <c r="A60" s="1">
        <v>39112</v>
      </c>
      <c r="B60">
        <v>2</v>
      </c>
      <c r="C60">
        <v>-2.2493919347967646</v>
      </c>
    </row>
    <row r="61" spans="1:3" x14ac:dyDescent="0.3">
      <c r="A61" s="1">
        <v>39119</v>
      </c>
      <c r="B61">
        <v>2</v>
      </c>
      <c r="C61">
        <v>-3.4719012687442192</v>
      </c>
    </row>
    <row r="62" spans="1:3" x14ac:dyDescent="0.3">
      <c r="A62" s="1">
        <v>39126</v>
      </c>
      <c r="B62">
        <v>2</v>
      </c>
      <c r="C62">
        <v>1.6545389596703657</v>
      </c>
    </row>
    <row r="63" spans="1:3" x14ac:dyDescent="0.3">
      <c r="A63" s="1">
        <v>39133</v>
      </c>
      <c r="B63">
        <v>2</v>
      </c>
      <c r="C63">
        <v>1.7225306281879342</v>
      </c>
    </row>
    <row r="64" spans="1:3" x14ac:dyDescent="0.3">
      <c r="A64" s="1">
        <v>39140</v>
      </c>
      <c r="B64">
        <v>2</v>
      </c>
      <c r="C64">
        <v>2.436859101695795</v>
      </c>
    </row>
    <row r="65" spans="1:3" x14ac:dyDescent="0.3">
      <c r="A65" s="1">
        <v>39147</v>
      </c>
      <c r="B65">
        <v>2</v>
      </c>
      <c r="C65">
        <v>-0.37105793965357131</v>
      </c>
    </row>
    <row r="66" spans="1:3" x14ac:dyDescent="0.3">
      <c r="A66" s="1">
        <v>39154</v>
      </c>
      <c r="B66">
        <v>2</v>
      </c>
      <c r="C66">
        <v>-3.4991749622502302</v>
      </c>
    </row>
    <row r="67" spans="1:3" x14ac:dyDescent="0.3">
      <c r="A67" s="1">
        <v>39161</v>
      </c>
      <c r="B67">
        <v>2</v>
      </c>
      <c r="C67">
        <v>-1.5519225147600968</v>
      </c>
    </row>
    <row r="68" spans="1:3" x14ac:dyDescent="0.3">
      <c r="A68" s="1">
        <v>39168</v>
      </c>
      <c r="B68">
        <v>2</v>
      </c>
      <c r="C68">
        <v>-1.1799546931155167</v>
      </c>
    </row>
    <row r="69" spans="1:3" x14ac:dyDescent="0.3">
      <c r="A69" s="1">
        <v>39175</v>
      </c>
      <c r="B69">
        <v>2</v>
      </c>
      <c r="C69">
        <v>-3.9339414560032226</v>
      </c>
    </row>
    <row r="70" spans="1:3" x14ac:dyDescent="0.3">
      <c r="A70" s="1">
        <v>39182</v>
      </c>
      <c r="B70">
        <v>2</v>
      </c>
      <c r="C70">
        <v>0.3152362570621452</v>
      </c>
    </row>
    <row r="71" spans="1:3" x14ac:dyDescent="0.3">
      <c r="A71" s="1">
        <v>39189</v>
      </c>
      <c r="B71">
        <v>2</v>
      </c>
      <c r="C71">
        <v>-1.6495219369110901</v>
      </c>
    </row>
    <row r="72" spans="1:3" x14ac:dyDescent="0.3">
      <c r="A72" s="1">
        <v>39196</v>
      </c>
      <c r="B72">
        <v>2</v>
      </c>
      <c r="C72">
        <v>-4.8998085991576161</v>
      </c>
    </row>
    <row r="73" spans="1:3" x14ac:dyDescent="0.3">
      <c r="A73" s="1">
        <v>39203</v>
      </c>
      <c r="B73">
        <v>2</v>
      </c>
      <c r="C73">
        <v>-0.21857932199802083</v>
      </c>
    </row>
    <row r="74" spans="1:3" x14ac:dyDescent="0.3">
      <c r="A74" s="1">
        <v>39210</v>
      </c>
      <c r="B74">
        <v>2</v>
      </c>
      <c r="C74">
        <v>0.87146521024439094</v>
      </c>
    </row>
    <row r="75" spans="1:3" x14ac:dyDescent="0.3">
      <c r="A75" s="1">
        <v>39217</v>
      </c>
      <c r="B75">
        <v>2</v>
      </c>
      <c r="C75">
        <v>-6.3815716624714529</v>
      </c>
    </row>
    <row r="76" spans="1:3" x14ac:dyDescent="0.3">
      <c r="A76" s="1">
        <v>39224</v>
      </c>
      <c r="B76">
        <v>2</v>
      </c>
      <c r="C76">
        <v>1.2636584004512057</v>
      </c>
    </row>
    <row r="77" spans="1:3" x14ac:dyDescent="0.3">
      <c r="A77" s="1">
        <v>39231</v>
      </c>
      <c r="B77">
        <v>2</v>
      </c>
      <c r="C77">
        <v>6.8383858069833368</v>
      </c>
    </row>
    <row r="78" spans="1:3" x14ac:dyDescent="0.3">
      <c r="A78" s="1">
        <v>39238</v>
      </c>
      <c r="B78">
        <v>2</v>
      </c>
      <c r="C78">
        <v>-9.1479572864482552</v>
      </c>
    </row>
    <row r="79" spans="1:3" x14ac:dyDescent="0.3">
      <c r="A79" s="1">
        <v>39245</v>
      </c>
      <c r="B79">
        <v>2</v>
      </c>
      <c r="C79">
        <v>1.3702615858068385</v>
      </c>
    </row>
    <row r="80" spans="1:3" x14ac:dyDescent="0.3">
      <c r="A80" s="1">
        <v>39252</v>
      </c>
      <c r="B80">
        <v>2</v>
      </c>
      <c r="C80">
        <v>5.6660033565491261</v>
      </c>
    </row>
    <row r="81" spans="1:3" x14ac:dyDescent="0.3">
      <c r="A81" s="1">
        <v>39259</v>
      </c>
      <c r="B81">
        <v>2</v>
      </c>
      <c r="C81">
        <v>2.820030214582431</v>
      </c>
    </row>
    <row r="82" spans="1:3" x14ac:dyDescent="0.3">
      <c r="A82" s="1">
        <v>39266</v>
      </c>
      <c r="B82">
        <v>2</v>
      </c>
      <c r="C82">
        <v>-2.6083899239446664</v>
      </c>
    </row>
    <row r="83" spans="1:3" x14ac:dyDescent="0.3">
      <c r="A83" s="1">
        <v>39273</v>
      </c>
      <c r="B83">
        <v>2</v>
      </c>
      <c r="C83">
        <v>2.0921265160639737</v>
      </c>
    </row>
    <row r="84" spans="1:3" x14ac:dyDescent="0.3">
      <c r="A84" s="1">
        <v>39280</v>
      </c>
      <c r="B84">
        <v>2</v>
      </c>
      <c r="C84">
        <v>1.947780695957094</v>
      </c>
    </row>
    <row r="85" spans="1:3" x14ac:dyDescent="0.3">
      <c r="A85" s="1">
        <v>39287</v>
      </c>
      <c r="B85">
        <v>2</v>
      </c>
      <c r="C85">
        <v>3.3935392050635858</v>
      </c>
    </row>
    <row r="86" spans="1:3" x14ac:dyDescent="0.3">
      <c r="A86" s="1">
        <v>39294</v>
      </c>
      <c r="B86">
        <v>2</v>
      </c>
      <c r="C86">
        <v>1.3645435896913791</v>
      </c>
    </row>
    <row r="87" spans="1:3" x14ac:dyDescent="0.3">
      <c r="A87" s="1">
        <v>39301</v>
      </c>
      <c r="B87">
        <v>2</v>
      </c>
      <c r="C87">
        <v>-4.8596572067385093</v>
      </c>
    </row>
    <row r="88" spans="1:3" x14ac:dyDescent="0.3">
      <c r="A88" s="1">
        <v>39308</v>
      </c>
      <c r="B88">
        <v>2</v>
      </c>
      <c r="C88">
        <v>-3.9383328000374989</v>
      </c>
    </row>
    <row r="89" spans="1:3" x14ac:dyDescent="0.3">
      <c r="A89" s="1">
        <v>39315</v>
      </c>
      <c r="B89">
        <v>2</v>
      </c>
      <c r="C89">
        <v>-1.5983291774811277</v>
      </c>
    </row>
    <row r="90" spans="1:3" x14ac:dyDescent="0.3">
      <c r="A90" s="1">
        <v>39322</v>
      </c>
      <c r="B90">
        <v>2</v>
      </c>
      <c r="C90">
        <v>1.4925650216675574</v>
      </c>
    </row>
    <row r="91" spans="1:3" x14ac:dyDescent="0.3">
      <c r="A91" s="1">
        <v>39329</v>
      </c>
      <c r="B91">
        <v>2</v>
      </c>
      <c r="C91">
        <v>0</v>
      </c>
    </row>
    <row r="92" spans="1:3" x14ac:dyDescent="0.3">
      <c r="A92" s="1">
        <v>39336</v>
      </c>
      <c r="B92">
        <v>2</v>
      </c>
      <c r="C92">
        <v>-1.4540540108937401</v>
      </c>
    </row>
    <row r="93" spans="1:3" x14ac:dyDescent="0.3">
      <c r="A93" s="1">
        <v>39343</v>
      </c>
      <c r="B93">
        <v>2</v>
      </c>
      <c r="C93">
        <v>-0.51894252422256082</v>
      </c>
    </row>
    <row r="94" spans="1:3" x14ac:dyDescent="0.3">
      <c r="A94" s="1">
        <v>39350</v>
      </c>
      <c r="B94">
        <v>2</v>
      </c>
      <c r="C94">
        <v>4.973120086501277</v>
      </c>
    </row>
    <row r="95" spans="1:3" x14ac:dyDescent="0.3">
      <c r="A95" s="1">
        <v>39357</v>
      </c>
      <c r="B95">
        <v>2</v>
      </c>
      <c r="C95">
        <v>-0.79523281904950349</v>
      </c>
    </row>
    <row r="96" spans="1:3" x14ac:dyDescent="0.3">
      <c r="A96" s="1">
        <v>39364</v>
      </c>
      <c r="B96">
        <v>2</v>
      </c>
      <c r="C96">
        <v>-1.1038747314822075</v>
      </c>
    </row>
    <row r="97" spans="1:3" x14ac:dyDescent="0.3">
      <c r="A97" s="1">
        <v>39371</v>
      </c>
      <c r="B97">
        <v>2</v>
      </c>
      <c r="C97">
        <v>2.3929357145899761</v>
      </c>
    </row>
    <row r="98" spans="1:3" x14ac:dyDescent="0.3">
      <c r="A98" s="1">
        <v>39378</v>
      </c>
      <c r="B98">
        <v>2</v>
      </c>
      <c r="C98">
        <v>0.19685045726721534</v>
      </c>
    </row>
    <row r="99" spans="1:3" x14ac:dyDescent="0.3">
      <c r="A99" s="1">
        <v>39385</v>
      </c>
      <c r="B99">
        <v>2</v>
      </c>
      <c r="C99">
        <v>-0.98815033299976474</v>
      </c>
    </row>
    <row r="100" spans="1:3" x14ac:dyDescent="0.3">
      <c r="A100" s="1">
        <v>39392</v>
      </c>
      <c r="B100">
        <v>2</v>
      </c>
      <c r="C100">
        <v>-0.198807222538608</v>
      </c>
    </row>
    <row r="101" spans="1:3" x14ac:dyDescent="0.3">
      <c r="A101" s="1">
        <v>39399</v>
      </c>
      <c r="B101">
        <v>2</v>
      </c>
      <c r="C101">
        <v>-1.5037877364540559</v>
      </c>
    </row>
    <row r="102" spans="1:3" x14ac:dyDescent="0.3">
      <c r="A102" s="1">
        <v>39406</v>
      </c>
      <c r="B102">
        <v>2</v>
      </c>
      <c r="C102">
        <v>-1.526747213078842</v>
      </c>
    </row>
    <row r="103" spans="1:3" x14ac:dyDescent="0.3">
      <c r="A103" s="1">
        <v>39413</v>
      </c>
      <c r="B103">
        <v>2</v>
      </c>
      <c r="C103">
        <v>-0.5141399500418764</v>
      </c>
    </row>
    <row r="104" spans="1:3" x14ac:dyDescent="0.3">
      <c r="A104" s="1">
        <v>39420</v>
      </c>
      <c r="B104">
        <v>2</v>
      </c>
      <c r="C104">
        <v>0.41152321451065793</v>
      </c>
    </row>
    <row r="105" spans="1:3" x14ac:dyDescent="0.3">
      <c r="A105" s="1">
        <v>39427</v>
      </c>
      <c r="B105">
        <v>2</v>
      </c>
      <c r="C105">
        <v>5.5902777581146319</v>
      </c>
    </row>
    <row r="106" spans="1:3" x14ac:dyDescent="0.3">
      <c r="A106" s="1">
        <v>39434</v>
      </c>
      <c r="B106">
        <v>2</v>
      </c>
      <c r="C106">
        <v>3.2476588677908182</v>
      </c>
    </row>
    <row r="107" spans="1:3" x14ac:dyDescent="0.3">
      <c r="A107" s="1">
        <v>39455</v>
      </c>
      <c r="B107">
        <v>2</v>
      </c>
      <c r="C107">
        <v>4.9582034344109083</v>
      </c>
    </row>
    <row r="108" spans="1:3" x14ac:dyDescent="0.3">
      <c r="A108" s="1">
        <v>39462</v>
      </c>
      <c r="B108">
        <v>2</v>
      </c>
      <c r="C108">
        <v>0.87566233788347736</v>
      </c>
    </row>
    <row r="109" spans="1:3" x14ac:dyDescent="0.3">
      <c r="A109" s="1">
        <v>39469</v>
      </c>
      <c r="B109">
        <v>2</v>
      </c>
      <c r="C109">
        <v>0.69505058265233322</v>
      </c>
    </row>
    <row r="110" spans="1:3" x14ac:dyDescent="0.3">
      <c r="A110" s="1">
        <v>39476</v>
      </c>
      <c r="B110">
        <v>2</v>
      </c>
      <c r="C110">
        <v>5.4750514771408314</v>
      </c>
    </row>
    <row r="111" spans="1:3" x14ac:dyDescent="0.3">
      <c r="A111" s="1">
        <v>39483</v>
      </c>
      <c r="B111">
        <v>2</v>
      </c>
      <c r="C111">
        <v>-2.8264558169631466</v>
      </c>
    </row>
    <row r="112" spans="1:3" x14ac:dyDescent="0.3">
      <c r="A112" s="1">
        <v>39490</v>
      </c>
      <c r="B112">
        <v>2</v>
      </c>
      <c r="C112">
        <v>4.8423719457069145</v>
      </c>
    </row>
    <row r="113" spans="1:3" x14ac:dyDescent="0.3">
      <c r="A113" s="1">
        <v>39497</v>
      </c>
      <c r="B113">
        <v>2</v>
      </c>
      <c r="C113">
        <v>9.3539954523493929</v>
      </c>
    </row>
    <row r="114" spans="1:3" x14ac:dyDescent="0.3">
      <c r="A114" s="1">
        <v>39504</v>
      </c>
      <c r="B114">
        <v>2</v>
      </c>
      <c r="C114">
        <v>3.0019706240650623</v>
      </c>
    </row>
    <row r="115" spans="1:3" x14ac:dyDescent="0.3">
      <c r="A115" s="1">
        <v>39511</v>
      </c>
      <c r="B115">
        <v>2</v>
      </c>
      <c r="C115">
        <v>-1.2456908485295153</v>
      </c>
    </row>
    <row r="116" spans="1:3" x14ac:dyDescent="0.3">
      <c r="A116" s="1">
        <v>39518</v>
      </c>
      <c r="B116">
        <v>2</v>
      </c>
      <c r="C116">
        <v>-6.5467457572230066</v>
      </c>
    </row>
    <row r="117" spans="1:3" x14ac:dyDescent="0.3">
      <c r="A117" s="1">
        <v>39525</v>
      </c>
      <c r="B117">
        <v>2</v>
      </c>
      <c r="C117">
        <v>-9.1007183328851706</v>
      </c>
    </row>
    <row r="118" spans="1:3" x14ac:dyDescent="0.3">
      <c r="A118" s="1">
        <v>39532</v>
      </c>
      <c r="B118">
        <v>2</v>
      </c>
      <c r="C118">
        <v>-1.1466137087644093</v>
      </c>
    </row>
    <row r="119" spans="1:3" x14ac:dyDescent="0.3">
      <c r="A119" s="1">
        <v>39539</v>
      </c>
      <c r="B119">
        <v>2</v>
      </c>
      <c r="C119">
        <v>-5.2421130363607151</v>
      </c>
    </row>
    <row r="120" spans="1:3" x14ac:dyDescent="0.3">
      <c r="A120" s="1">
        <v>39546</v>
      </c>
      <c r="B120">
        <v>2</v>
      </c>
      <c r="C120">
        <v>3.0771658666753687</v>
      </c>
    </row>
    <row r="121" spans="1:3" x14ac:dyDescent="0.3">
      <c r="A121" s="1">
        <v>39553</v>
      </c>
      <c r="B121">
        <v>2</v>
      </c>
      <c r="C121">
        <v>7.180559829974638</v>
      </c>
    </row>
    <row r="122" spans="1:3" x14ac:dyDescent="0.3">
      <c r="A122" s="1">
        <v>39560</v>
      </c>
      <c r="B122">
        <v>2</v>
      </c>
      <c r="C122">
        <v>-2.7419844261473569</v>
      </c>
    </row>
    <row r="123" spans="1:3" x14ac:dyDescent="0.3">
      <c r="A123" s="1">
        <v>39567</v>
      </c>
      <c r="B123">
        <v>2</v>
      </c>
      <c r="C123">
        <v>-8.7081579523970074</v>
      </c>
    </row>
    <row r="124" spans="1:3" x14ac:dyDescent="0.3">
      <c r="A124" s="1">
        <v>39574</v>
      </c>
      <c r="B124">
        <v>2</v>
      </c>
      <c r="C124">
        <v>-0.42211966436244192</v>
      </c>
    </row>
    <row r="125" spans="1:3" x14ac:dyDescent="0.3">
      <c r="A125" s="1">
        <v>39581</v>
      </c>
      <c r="B125">
        <v>2</v>
      </c>
      <c r="C125">
        <v>-5.7457055024787316</v>
      </c>
    </row>
    <row r="126" spans="1:3" x14ac:dyDescent="0.3">
      <c r="A126" s="1">
        <v>39588</v>
      </c>
      <c r="B126">
        <v>2</v>
      </c>
      <c r="C126">
        <v>-4.865576459930824</v>
      </c>
    </row>
    <row r="127" spans="1:3" x14ac:dyDescent="0.3">
      <c r="A127" s="1">
        <v>39595</v>
      </c>
      <c r="B127">
        <v>2</v>
      </c>
      <c r="C127">
        <v>-5.4119485623385639</v>
      </c>
    </row>
    <row r="128" spans="1:3" x14ac:dyDescent="0.3">
      <c r="A128" s="1">
        <v>39602</v>
      </c>
      <c r="B128">
        <v>2</v>
      </c>
      <c r="C128">
        <v>-3.6404424427237347</v>
      </c>
    </row>
    <row r="129" spans="1:3" x14ac:dyDescent="0.3">
      <c r="A129" s="1">
        <v>39609</v>
      </c>
      <c r="B129">
        <v>2</v>
      </c>
      <c r="C129">
        <v>0.62357568827263654</v>
      </c>
    </row>
    <row r="130" spans="1:3" x14ac:dyDescent="0.3">
      <c r="A130" s="1">
        <v>39616</v>
      </c>
      <c r="B130">
        <v>2</v>
      </c>
      <c r="C130">
        <v>11.768247755885792</v>
      </c>
    </row>
    <row r="131" spans="1:3" x14ac:dyDescent="0.3">
      <c r="A131" s="1">
        <v>39623</v>
      </c>
      <c r="B131">
        <v>2</v>
      </c>
      <c r="C131">
        <v>2.2276179678742971</v>
      </c>
    </row>
    <row r="132" spans="1:3" x14ac:dyDescent="0.3">
      <c r="A132" s="1">
        <v>39630</v>
      </c>
      <c r="B132">
        <v>2</v>
      </c>
      <c r="C132">
        <v>7.6465537096376384</v>
      </c>
    </row>
    <row r="133" spans="1:3" x14ac:dyDescent="0.3">
      <c r="A133" s="1">
        <v>39637</v>
      </c>
      <c r="B133">
        <v>2</v>
      </c>
      <c r="C133">
        <v>0.21842018148409856</v>
      </c>
    </row>
    <row r="134" spans="1:3" x14ac:dyDescent="0.3">
      <c r="A134" s="1">
        <v>39644</v>
      </c>
      <c r="B134">
        <v>2</v>
      </c>
      <c r="C134">
        <v>1.3005963679133985</v>
      </c>
    </row>
    <row r="135" spans="1:3" x14ac:dyDescent="0.3">
      <c r="A135" s="1">
        <v>39651</v>
      </c>
      <c r="B135">
        <v>2</v>
      </c>
      <c r="C135">
        <v>-14.83051516998222</v>
      </c>
    </row>
    <row r="136" spans="1:3" x14ac:dyDescent="0.3">
      <c r="A136" s="1">
        <v>39658</v>
      </c>
      <c r="B136">
        <v>2</v>
      </c>
      <c r="C136">
        <v>6.5266815400631799</v>
      </c>
    </row>
    <row r="137" spans="1:3" x14ac:dyDescent="0.3">
      <c r="A137" s="1">
        <v>39665</v>
      </c>
      <c r="B137">
        <v>2</v>
      </c>
      <c r="C137">
        <v>8.3038336299190227</v>
      </c>
    </row>
    <row r="138" spans="1:3" x14ac:dyDescent="0.3">
      <c r="A138" s="1">
        <v>39672</v>
      </c>
      <c r="B138">
        <v>2</v>
      </c>
      <c r="C138">
        <v>-2.3239971128339634</v>
      </c>
    </row>
    <row r="139" spans="1:3" x14ac:dyDescent="0.3">
      <c r="A139" s="1">
        <v>39679</v>
      </c>
      <c r="B139">
        <v>2</v>
      </c>
      <c r="C139">
        <v>0.439883407248358</v>
      </c>
    </row>
    <row r="140" spans="1:3" x14ac:dyDescent="0.3">
      <c r="A140" s="1">
        <v>39686</v>
      </c>
      <c r="B140">
        <v>2</v>
      </c>
      <c r="C140">
        <v>2.9551699994038163</v>
      </c>
    </row>
    <row r="141" spans="1:3" x14ac:dyDescent="0.3">
      <c r="A141" s="1">
        <v>39693</v>
      </c>
      <c r="B141">
        <v>2</v>
      </c>
      <c r="C141">
        <v>-10.236626552853364</v>
      </c>
    </row>
    <row r="142" spans="1:3" x14ac:dyDescent="0.3">
      <c r="A142" s="1">
        <v>39700</v>
      </c>
      <c r="B142">
        <v>2</v>
      </c>
      <c r="C142">
        <v>-4.9183632598667382</v>
      </c>
    </row>
    <row r="143" spans="1:3" x14ac:dyDescent="0.3">
      <c r="A143" s="1">
        <v>39707</v>
      </c>
      <c r="B143">
        <v>2</v>
      </c>
      <c r="C143">
        <v>-1.088939979926832</v>
      </c>
    </row>
    <row r="144" spans="1:3" x14ac:dyDescent="0.3">
      <c r="A144" s="1">
        <v>39714</v>
      </c>
      <c r="B144">
        <v>2</v>
      </c>
      <c r="C144">
        <v>1.736657249829866</v>
      </c>
    </row>
    <row r="145" spans="1:3" x14ac:dyDescent="0.3">
      <c r="A145" s="1">
        <v>39721</v>
      </c>
      <c r="B145">
        <v>2</v>
      </c>
      <c r="C145">
        <v>-2.0290551189733761</v>
      </c>
    </row>
    <row r="146" spans="1:3" x14ac:dyDescent="0.3">
      <c r="A146" s="1">
        <v>39728</v>
      </c>
      <c r="B146">
        <v>2</v>
      </c>
      <c r="C146">
        <v>-12.706832415605662</v>
      </c>
    </row>
    <row r="147" spans="1:3" x14ac:dyDescent="0.3">
      <c r="A147" s="1">
        <v>39735</v>
      </c>
      <c r="B147">
        <v>2</v>
      </c>
      <c r="C147">
        <v>-2.6960352376961354</v>
      </c>
    </row>
    <row r="148" spans="1:3" x14ac:dyDescent="0.3">
      <c r="A148" s="1">
        <v>39742</v>
      </c>
      <c r="B148">
        <v>2</v>
      </c>
      <c r="C148">
        <v>-4.0964333144081051</v>
      </c>
    </row>
    <row r="149" spans="1:3" x14ac:dyDescent="0.3">
      <c r="A149" s="1">
        <v>39749</v>
      </c>
      <c r="B149">
        <v>2</v>
      </c>
      <c r="C149">
        <v>-0.89366099664069687</v>
      </c>
    </row>
    <row r="150" spans="1:3" x14ac:dyDescent="0.3">
      <c r="A150" s="1">
        <v>39756</v>
      </c>
      <c r="B150">
        <v>2</v>
      </c>
      <c r="C150">
        <v>13.184685070222471</v>
      </c>
    </row>
    <row r="151" spans="1:3" x14ac:dyDescent="0.3">
      <c r="A151" s="1">
        <v>39763</v>
      </c>
      <c r="B151">
        <v>2</v>
      </c>
      <c r="C151">
        <v>-7.4289553729743663</v>
      </c>
    </row>
    <row r="152" spans="1:3" x14ac:dyDescent="0.3">
      <c r="A152" s="1">
        <v>39770</v>
      </c>
      <c r="B152">
        <v>2</v>
      </c>
      <c r="C152">
        <v>-1.6232735761819082</v>
      </c>
    </row>
    <row r="153" spans="1:3" x14ac:dyDescent="0.3">
      <c r="A153" s="1">
        <v>39777</v>
      </c>
      <c r="B153">
        <v>2</v>
      </c>
      <c r="C153">
        <v>0</v>
      </c>
    </row>
    <row r="154" spans="1:3" x14ac:dyDescent="0.3">
      <c r="A154" s="1">
        <v>39784</v>
      </c>
      <c r="B154">
        <v>2</v>
      </c>
      <c r="C154">
        <v>8.609557139649926E-2</v>
      </c>
    </row>
    <row r="155" spans="1:3" x14ac:dyDescent="0.3">
      <c r="A155" s="1">
        <v>39791</v>
      </c>
      <c r="B155">
        <v>2</v>
      </c>
      <c r="C155">
        <v>-3.5029851329214829</v>
      </c>
    </row>
    <row r="156" spans="1:3" x14ac:dyDescent="0.3">
      <c r="A156" s="1">
        <v>39798</v>
      </c>
      <c r="B156">
        <v>2</v>
      </c>
      <c r="C156">
        <v>3.9323546203914304</v>
      </c>
    </row>
    <row r="157" spans="1:3" x14ac:dyDescent="0.3">
      <c r="A157" s="1">
        <v>39805</v>
      </c>
      <c r="B157">
        <v>2</v>
      </c>
      <c r="C157">
        <v>-7.2856366311996128</v>
      </c>
    </row>
    <row r="158" spans="1:3" x14ac:dyDescent="0.3">
      <c r="A158" s="1">
        <v>39812</v>
      </c>
      <c r="B158">
        <v>2</v>
      </c>
      <c r="C158">
        <v>3.9752298175102005</v>
      </c>
    </row>
    <row r="159" spans="1:3" x14ac:dyDescent="0.3">
      <c r="A159" s="1">
        <v>39819</v>
      </c>
      <c r="B159">
        <v>2</v>
      </c>
      <c r="C159">
        <v>8.3239880561249375</v>
      </c>
    </row>
    <row r="160" spans="1:3" x14ac:dyDescent="0.3">
      <c r="A160" s="1">
        <v>39826</v>
      </c>
      <c r="B160">
        <v>2</v>
      </c>
      <c r="C160">
        <v>-6.2204924441852469</v>
      </c>
    </row>
    <row r="161" spans="1:3" x14ac:dyDescent="0.3">
      <c r="A161" s="1">
        <v>39833</v>
      </c>
      <c r="B161">
        <v>2</v>
      </c>
      <c r="C161">
        <v>8.7950513775288233</v>
      </c>
    </row>
    <row r="162" spans="1:3" x14ac:dyDescent="0.3">
      <c r="A162" s="1">
        <v>39840</v>
      </c>
      <c r="B162">
        <v>2</v>
      </c>
      <c r="C162">
        <v>2.5099356802295403</v>
      </c>
    </row>
    <row r="163" spans="1:3" x14ac:dyDescent="0.3">
      <c r="A163" s="1">
        <v>39847</v>
      </c>
      <c r="B163">
        <v>2</v>
      </c>
      <c r="C163">
        <v>-1.9554788142521009</v>
      </c>
    </row>
    <row r="164" spans="1:3" x14ac:dyDescent="0.3">
      <c r="A164" s="1">
        <v>39854</v>
      </c>
      <c r="B164">
        <v>2</v>
      </c>
      <c r="C164">
        <v>4.3377130264391885</v>
      </c>
    </row>
    <row r="165" spans="1:3" x14ac:dyDescent="0.3">
      <c r="A165" s="1">
        <v>39861</v>
      </c>
      <c r="B165">
        <v>2</v>
      </c>
      <c r="C165">
        <v>-1.6430541396096041</v>
      </c>
    </row>
    <row r="166" spans="1:3" x14ac:dyDescent="0.3">
      <c r="A166" s="1">
        <v>39868</v>
      </c>
      <c r="B166">
        <v>2</v>
      </c>
      <c r="C166">
        <v>-1.1359455733582891</v>
      </c>
    </row>
    <row r="167" spans="1:3" x14ac:dyDescent="0.3">
      <c r="A167" s="1">
        <v>39875</v>
      </c>
      <c r="B167">
        <v>2</v>
      </c>
      <c r="C167">
        <v>-3.4085406588408613</v>
      </c>
    </row>
    <row r="168" spans="1:3" x14ac:dyDescent="0.3">
      <c r="A168" s="1">
        <v>39882</v>
      </c>
      <c r="B168">
        <v>2</v>
      </c>
      <c r="C168">
        <v>-0.79114336700405063</v>
      </c>
    </row>
    <row r="169" spans="1:3" x14ac:dyDescent="0.3">
      <c r="A169" s="1">
        <v>39889</v>
      </c>
      <c r="B169">
        <v>2</v>
      </c>
      <c r="C169">
        <v>4.047244971935271</v>
      </c>
    </row>
    <row r="170" spans="1:3" x14ac:dyDescent="0.3">
      <c r="A170" s="1">
        <v>39896</v>
      </c>
      <c r="B170">
        <v>2</v>
      </c>
      <c r="C170">
        <v>-0.84259403140717115</v>
      </c>
    </row>
    <row r="171" spans="1:3" x14ac:dyDescent="0.3">
      <c r="A171" s="1">
        <v>39903</v>
      </c>
      <c r="B171">
        <v>2</v>
      </c>
      <c r="C171">
        <v>-2.5712363128489004</v>
      </c>
    </row>
    <row r="172" spans="1:3" x14ac:dyDescent="0.3">
      <c r="A172" s="1">
        <v>39910</v>
      </c>
      <c r="B172">
        <v>2</v>
      </c>
      <c r="C172">
        <v>-3.5345044633966669</v>
      </c>
    </row>
    <row r="173" spans="1:3" x14ac:dyDescent="0.3">
      <c r="A173" s="1">
        <v>39917</v>
      </c>
      <c r="B173">
        <v>2</v>
      </c>
      <c r="C173">
        <v>6.7542718773774029</v>
      </c>
    </row>
    <row r="174" spans="1:3" x14ac:dyDescent="0.3">
      <c r="A174" s="1">
        <v>39924</v>
      </c>
      <c r="B174">
        <v>2</v>
      </c>
      <c r="C174">
        <v>-1.7712640200711969</v>
      </c>
    </row>
    <row r="175" spans="1:3" x14ac:dyDescent="0.3">
      <c r="A175" s="1">
        <v>39931</v>
      </c>
      <c r="B175">
        <v>2</v>
      </c>
      <c r="C175">
        <v>4.441938806251879</v>
      </c>
    </row>
    <row r="176" spans="1:3" x14ac:dyDescent="0.3">
      <c r="A176" s="1">
        <v>39938</v>
      </c>
      <c r="B176">
        <v>2</v>
      </c>
      <c r="C176">
        <v>7.6090133357713237</v>
      </c>
    </row>
    <row r="177" spans="1:3" x14ac:dyDescent="0.3">
      <c r="A177" s="1">
        <v>39945</v>
      </c>
      <c r="B177">
        <v>2</v>
      </c>
      <c r="C177">
        <v>3.6933255045682372</v>
      </c>
    </row>
    <row r="178" spans="1:3" x14ac:dyDescent="0.3">
      <c r="A178" s="1">
        <v>39952</v>
      </c>
      <c r="B178">
        <v>2</v>
      </c>
      <c r="C178">
        <v>-0.57416425676752825</v>
      </c>
    </row>
    <row r="179" spans="1:3" x14ac:dyDescent="0.3">
      <c r="A179" s="1">
        <v>39959</v>
      </c>
      <c r="B179">
        <v>2</v>
      </c>
      <c r="C179">
        <v>1.9639528928683627</v>
      </c>
    </row>
    <row r="180" spans="1:3" x14ac:dyDescent="0.3">
      <c r="A180" s="1">
        <v>39966</v>
      </c>
      <c r="B180">
        <v>2</v>
      </c>
      <c r="C180">
        <v>-3.1870128765438843</v>
      </c>
    </row>
    <row r="181" spans="1:3" x14ac:dyDescent="0.3">
      <c r="A181" s="1">
        <v>39973</v>
      </c>
      <c r="B181">
        <v>2</v>
      </c>
      <c r="C181">
        <v>0.77419741536154596</v>
      </c>
    </row>
    <row r="182" spans="1:3" x14ac:dyDescent="0.3">
      <c r="A182" s="1">
        <v>39980</v>
      </c>
      <c r="B182">
        <v>2</v>
      </c>
      <c r="C182">
        <v>-5.0659379944769451</v>
      </c>
    </row>
    <row r="183" spans="1:3" x14ac:dyDescent="0.3">
      <c r="A183" s="1">
        <v>39987</v>
      </c>
      <c r="B183">
        <v>2</v>
      </c>
      <c r="C183">
        <v>7.3292865465473058</v>
      </c>
    </row>
    <row r="184" spans="1:3" x14ac:dyDescent="0.3">
      <c r="A184" s="1">
        <v>39994</v>
      </c>
      <c r="B184">
        <v>2</v>
      </c>
      <c r="C184">
        <v>4.9967327342446959</v>
      </c>
    </row>
    <row r="185" spans="1:3" x14ac:dyDescent="0.3">
      <c r="A185" s="1">
        <v>40001</v>
      </c>
      <c r="B185">
        <v>2</v>
      </c>
      <c r="C185">
        <v>-5.1145877861891123</v>
      </c>
    </row>
    <row r="186" spans="1:3" x14ac:dyDescent="0.3">
      <c r="A186" s="1">
        <v>40008</v>
      </c>
      <c r="B186">
        <v>2</v>
      </c>
      <c r="C186">
        <v>4.1576426845740189</v>
      </c>
    </row>
    <row r="187" spans="1:3" x14ac:dyDescent="0.3">
      <c r="A187" s="1">
        <v>40015</v>
      </c>
      <c r="B187">
        <v>2</v>
      </c>
      <c r="C187">
        <v>0.6764400088542063</v>
      </c>
    </row>
    <row r="188" spans="1:3" x14ac:dyDescent="0.3">
      <c r="A188" s="1">
        <v>40022</v>
      </c>
      <c r="B188">
        <v>2</v>
      </c>
      <c r="C188">
        <v>3.8572274786239653</v>
      </c>
    </row>
    <row r="189" spans="1:3" x14ac:dyDescent="0.3">
      <c r="A189" s="1">
        <v>40029</v>
      </c>
      <c r="B189">
        <v>2</v>
      </c>
      <c r="C189">
        <v>4.4921687391511655</v>
      </c>
    </row>
    <row r="190" spans="1:3" x14ac:dyDescent="0.3">
      <c r="A190" s="1">
        <v>40036</v>
      </c>
      <c r="B190">
        <v>2</v>
      </c>
      <c r="C190">
        <v>12.470704260402389</v>
      </c>
    </row>
    <row r="191" spans="1:3" x14ac:dyDescent="0.3">
      <c r="A191" s="1">
        <v>40043</v>
      </c>
      <c r="B191">
        <v>2</v>
      </c>
      <c r="C191">
        <v>-0.64073445750004354</v>
      </c>
    </row>
    <row r="192" spans="1:3" x14ac:dyDescent="0.3">
      <c r="A192" s="1">
        <v>40050</v>
      </c>
      <c r="B192">
        <v>2</v>
      </c>
      <c r="C192">
        <v>0.64073445750004743</v>
      </c>
    </row>
    <row r="193" spans="1:3" x14ac:dyDescent="0.3">
      <c r="A193" s="1">
        <v>40057</v>
      </c>
      <c r="B193">
        <v>2</v>
      </c>
      <c r="C193">
        <v>10.060469912129875</v>
      </c>
    </row>
    <row r="194" spans="1:3" x14ac:dyDescent="0.3">
      <c r="A194" s="1">
        <v>40064</v>
      </c>
      <c r="B194">
        <v>2</v>
      </c>
      <c r="C194">
        <v>-14.969144011200417</v>
      </c>
    </row>
    <row r="195" spans="1:3" x14ac:dyDescent="0.3">
      <c r="A195" s="1">
        <v>40071</v>
      </c>
      <c r="B195">
        <v>2</v>
      </c>
      <c r="C195">
        <v>4.0197019781570544</v>
      </c>
    </row>
    <row r="196" spans="1:3" x14ac:dyDescent="0.3">
      <c r="A196" s="1">
        <v>40078</v>
      </c>
      <c r="B196">
        <v>2</v>
      </c>
      <c r="C196">
        <v>1.2358989615129945</v>
      </c>
    </row>
    <row r="197" spans="1:3" x14ac:dyDescent="0.3">
      <c r="A197" s="1">
        <v>40085</v>
      </c>
      <c r="B197">
        <v>2</v>
      </c>
      <c r="C197">
        <v>5.4802589154468988</v>
      </c>
    </row>
    <row r="198" spans="1:3" x14ac:dyDescent="0.3">
      <c r="A198" s="1">
        <v>40092</v>
      </c>
      <c r="B198">
        <v>2</v>
      </c>
      <c r="C198">
        <v>-3.8419109903944788</v>
      </c>
    </row>
    <row r="199" spans="1:3" x14ac:dyDescent="0.3">
      <c r="A199" s="1">
        <v>40099</v>
      </c>
      <c r="B199">
        <v>2</v>
      </c>
      <c r="C199">
        <v>-5.1731987090352725</v>
      </c>
    </row>
    <row r="200" spans="1:3" x14ac:dyDescent="0.3">
      <c r="A200" s="1">
        <v>40106</v>
      </c>
      <c r="B200">
        <v>2</v>
      </c>
      <c r="C200">
        <v>3.4501050161990912</v>
      </c>
    </row>
    <row r="201" spans="1:3" x14ac:dyDescent="0.3">
      <c r="A201" s="1">
        <v>40113</v>
      </c>
      <c r="B201">
        <v>2</v>
      </c>
      <c r="C201">
        <v>-4.0663041490540683</v>
      </c>
    </row>
    <row r="202" spans="1:3" x14ac:dyDescent="0.3">
      <c r="A202" s="1">
        <v>40120</v>
      </c>
      <c r="B202">
        <v>2</v>
      </c>
      <c r="C202">
        <v>5.6643196517249992</v>
      </c>
    </row>
    <row r="203" spans="1:3" x14ac:dyDescent="0.3">
      <c r="A203" s="1">
        <v>40127</v>
      </c>
      <c r="B203">
        <v>2</v>
      </c>
      <c r="C203">
        <v>-8.9859894838917729</v>
      </c>
    </row>
    <row r="204" spans="1:3" x14ac:dyDescent="0.3">
      <c r="A204" s="1">
        <v>40134</v>
      </c>
      <c r="B204">
        <v>2</v>
      </c>
      <c r="C204">
        <v>5.2889463920372846</v>
      </c>
    </row>
    <row r="205" spans="1:3" x14ac:dyDescent="0.3">
      <c r="A205" s="1">
        <v>40141</v>
      </c>
      <c r="B205">
        <v>2</v>
      </c>
      <c r="C205">
        <v>-4.5160396118853425</v>
      </c>
    </row>
    <row r="206" spans="1:3" x14ac:dyDescent="0.3">
      <c r="A206" s="1">
        <v>40148</v>
      </c>
      <c r="B206">
        <v>2</v>
      </c>
      <c r="C206">
        <v>2.5929034190965754</v>
      </c>
    </row>
    <row r="207" spans="1:3" x14ac:dyDescent="0.3">
      <c r="A207" s="1">
        <v>40155</v>
      </c>
      <c r="B207">
        <v>2</v>
      </c>
      <c r="C207">
        <v>-1.9608471388376423</v>
      </c>
    </row>
    <row r="208" spans="1:3" x14ac:dyDescent="0.3">
      <c r="A208" s="1">
        <v>40162</v>
      </c>
      <c r="B208">
        <v>2</v>
      </c>
      <c r="C208">
        <v>11.065699556497725</v>
      </c>
    </row>
    <row r="209" spans="1:3" x14ac:dyDescent="0.3">
      <c r="A209" s="1">
        <v>40169</v>
      </c>
      <c r="B209">
        <v>2</v>
      </c>
      <c r="C209">
        <v>6.549495321571543</v>
      </c>
    </row>
    <row r="210" spans="1:3" x14ac:dyDescent="0.3">
      <c r="A210" s="1">
        <v>40176</v>
      </c>
      <c r="B210">
        <v>2</v>
      </c>
      <c r="C210">
        <v>1.013712454008459</v>
      </c>
    </row>
    <row r="211" spans="1:3" x14ac:dyDescent="0.3">
      <c r="A211" s="1">
        <v>40183</v>
      </c>
      <c r="B211">
        <v>2</v>
      </c>
      <c r="C211">
        <v>3.1982141367208143</v>
      </c>
    </row>
    <row r="212" spans="1:3" x14ac:dyDescent="0.3">
      <c r="A212" s="1">
        <v>40190</v>
      </c>
      <c r="B212">
        <v>2</v>
      </c>
      <c r="C212">
        <v>-1.0181906145119526</v>
      </c>
    </row>
    <row r="213" spans="1:3" x14ac:dyDescent="0.3">
      <c r="A213" s="1">
        <v>40197</v>
      </c>
      <c r="B213">
        <v>2</v>
      </c>
      <c r="C213">
        <v>5.7523844138186728</v>
      </c>
    </row>
    <row r="214" spans="1:3" x14ac:dyDescent="0.3">
      <c r="A214" s="1">
        <v>40204</v>
      </c>
      <c r="B214">
        <v>2</v>
      </c>
      <c r="C214">
        <v>1.0981579130485226</v>
      </c>
    </row>
    <row r="215" spans="1:3" x14ac:dyDescent="0.3">
      <c r="A215" s="1">
        <v>40211</v>
      </c>
      <c r="B215">
        <v>2</v>
      </c>
      <c r="C215">
        <v>0.34071583216141343</v>
      </c>
    </row>
    <row r="216" spans="1:3" x14ac:dyDescent="0.3">
      <c r="A216" s="1">
        <v>40218</v>
      </c>
      <c r="B216">
        <v>2</v>
      </c>
      <c r="C216">
        <v>-8.2568570718426102</v>
      </c>
    </row>
    <row r="217" spans="1:3" x14ac:dyDescent="0.3">
      <c r="A217" s="1">
        <v>40225</v>
      </c>
      <c r="B217">
        <v>2</v>
      </c>
      <c r="C217">
        <v>2.1895929495975173</v>
      </c>
    </row>
    <row r="218" spans="1:3" x14ac:dyDescent="0.3">
      <c r="A218" s="1">
        <v>40232</v>
      </c>
      <c r="B218">
        <v>2</v>
      </c>
      <c r="C218">
        <v>-12.302453024722157</v>
      </c>
    </row>
    <row r="219" spans="1:3" x14ac:dyDescent="0.3">
      <c r="A219" s="1">
        <v>40239</v>
      </c>
      <c r="B219">
        <v>2</v>
      </c>
      <c r="C219">
        <v>-4.4912556680822684</v>
      </c>
    </row>
    <row r="220" spans="1:3" x14ac:dyDescent="0.3">
      <c r="A220" s="1">
        <v>40246</v>
      </c>
      <c r="B220">
        <v>2</v>
      </c>
      <c r="C220">
        <v>-10.811263062470111</v>
      </c>
    </row>
    <row r="221" spans="1:3" x14ac:dyDescent="0.3">
      <c r="A221" s="1">
        <v>40253</v>
      </c>
      <c r="B221">
        <v>2</v>
      </c>
      <c r="C221">
        <v>-10.798863806409585</v>
      </c>
    </row>
    <row r="222" spans="1:3" x14ac:dyDescent="0.3">
      <c r="A222" s="1">
        <v>40260</v>
      </c>
      <c r="B222">
        <v>2</v>
      </c>
      <c r="C222">
        <v>-9.602315320771373</v>
      </c>
    </row>
    <row r="223" spans="1:3" x14ac:dyDescent="0.3">
      <c r="A223" s="1">
        <v>40267</v>
      </c>
      <c r="B223">
        <v>2</v>
      </c>
      <c r="C223">
        <v>7.6088938306896541</v>
      </c>
    </row>
    <row r="224" spans="1:3" x14ac:dyDescent="0.3">
      <c r="A224" s="1">
        <v>40274</v>
      </c>
      <c r="B224">
        <v>2</v>
      </c>
      <c r="C224">
        <v>-11.799278919674336</v>
      </c>
    </row>
    <row r="225" spans="1:3" x14ac:dyDescent="0.3">
      <c r="A225" s="1">
        <v>40281</v>
      </c>
      <c r="B225">
        <v>2</v>
      </c>
      <c r="C225">
        <v>5.8638367693014803</v>
      </c>
    </row>
    <row r="226" spans="1:3" x14ac:dyDescent="0.3">
      <c r="A226" s="1">
        <v>40288</v>
      </c>
      <c r="B226">
        <v>2</v>
      </c>
      <c r="C226">
        <v>-3.7249355177340684</v>
      </c>
    </row>
    <row r="227" spans="1:3" x14ac:dyDescent="0.3">
      <c r="A227" s="1">
        <v>40295</v>
      </c>
      <c r="B227">
        <v>2</v>
      </c>
      <c r="C227">
        <v>-7.6985137811993187</v>
      </c>
    </row>
    <row r="228" spans="1:3" x14ac:dyDescent="0.3">
      <c r="A228" s="1">
        <v>40302</v>
      </c>
      <c r="B228">
        <v>2</v>
      </c>
      <c r="C228">
        <v>-5.7579490654408021</v>
      </c>
    </row>
    <row r="229" spans="1:3" x14ac:dyDescent="0.3">
      <c r="A229" s="1">
        <v>40309</v>
      </c>
      <c r="B229">
        <v>2</v>
      </c>
      <c r="C229">
        <v>-4.2230060960744966</v>
      </c>
    </row>
    <row r="230" spans="1:3" x14ac:dyDescent="0.3">
      <c r="A230" s="1">
        <v>40316</v>
      </c>
      <c r="B230">
        <v>2</v>
      </c>
      <c r="C230">
        <v>6.2019174834717914</v>
      </c>
    </row>
    <row r="231" spans="1:3" x14ac:dyDescent="0.3">
      <c r="A231" s="1">
        <v>40323</v>
      </c>
      <c r="B231">
        <v>2</v>
      </c>
      <c r="C231">
        <v>2.9952322283351109</v>
      </c>
    </row>
    <row r="232" spans="1:3" x14ac:dyDescent="0.3">
      <c r="A232" s="1">
        <v>40330</v>
      </c>
      <c r="B232">
        <v>2</v>
      </c>
      <c r="C232">
        <v>-5.7351296471465671</v>
      </c>
    </row>
    <row r="233" spans="1:3" x14ac:dyDescent="0.3">
      <c r="A233" s="1">
        <v>40337</v>
      </c>
      <c r="B233">
        <v>2</v>
      </c>
      <c r="C233">
        <v>3.2789822822990971</v>
      </c>
    </row>
    <row r="234" spans="1:3" x14ac:dyDescent="0.3">
      <c r="A234" s="1">
        <v>40344</v>
      </c>
      <c r="B234">
        <v>2</v>
      </c>
      <c r="C234">
        <v>5.5033215962635333</v>
      </c>
    </row>
    <row r="235" spans="1:3" x14ac:dyDescent="0.3">
      <c r="A235" s="1">
        <v>40351</v>
      </c>
      <c r="B235">
        <v>2</v>
      </c>
      <c r="C235">
        <v>-0.18826488146165651</v>
      </c>
    </row>
    <row r="236" spans="1:3" x14ac:dyDescent="0.3">
      <c r="A236" s="1">
        <v>40358</v>
      </c>
      <c r="B236">
        <v>2</v>
      </c>
      <c r="C236">
        <v>-4.1031396677862588</v>
      </c>
    </row>
    <row r="237" spans="1:3" x14ac:dyDescent="0.3">
      <c r="A237" s="1">
        <v>40365</v>
      </c>
      <c r="B237">
        <v>2</v>
      </c>
      <c r="C237">
        <v>8.8264953935369306</v>
      </c>
    </row>
    <row r="238" spans="1:3" x14ac:dyDescent="0.3">
      <c r="A238" s="1">
        <v>40372</v>
      </c>
      <c r="B238">
        <v>2</v>
      </c>
      <c r="C238">
        <v>2.8353937235640414</v>
      </c>
    </row>
    <row r="239" spans="1:3" x14ac:dyDescent="0.3">
      <c r="A239" s="1">
        <v>40379</v>
      </c>
      <c r="B239">
        <v>2</v>
      </c>
      <c r="C239">
        <v>0.63860884665253914</v>
      </c>
    </row>
    <row r="240" spans="1:3" x14ac:dyDescent="0.3">
      <c r="A240" s="1">
        <v>40386</v>
      </c>
      <c r="B240">
        <v>2</v>
      </c>
      <c r="C240">
        <v>6.3887267451251315</v>
      </c>
    </row>
    <row r="241" spans="1:3" x14ac:dyDescent="0.3">
      <c r="A241" s="1">
        <v>40393</v>
      </c>
      <c r="B241">
        <v>2</v>
      </c>
      <c r="C241">
        <v>0.91867709061918645</v>
      </c>
    </row>
    <row r="242" spans="1:3" x14ac:dyDescent="0.3">
      <c r="A242" s="1">
        <v>40400</v>
      </c>
      <c r="B242">
        <v>2</v>
      </c>
      <c r="C242">
        <v>-0.16150743752982316</v>
      </c>
    </row>
    <row r="243" spans="1:3" x14ac:dyDescent="0.3">
      <c r="A243" s="1">
        <v>40407</v>
      </c>
      <c r="B243">
        <v>2</v>
      </c>
      <c r="C243">
        <v>4.3232879104565711</v>
      </c>
    </row>
    <row r="244" spans="1:3" x14ac:dyDescent="0.3">
      <c r="A244" s="1">
        <v>40414</v>
      </c>
      <c r="B244">
        <v>2</v>
      </c>
      <c r="C244">
        <v>3.9458836740547709</v>
      </c>
    </row>
    <row r="245" spans="1:3" x14ac:dyDescent="0.3">
      <c r="A245" s="1">
        <v>40421</v>
      </c>
      <c r="B245">
        <v>2</v>
      </c>
      <c r="C245">
        <v>-2.0546951856037032</v>
      </c>
    </row>
    <row r="246" spans="1:3" x14ac:dyDescent="0.3">
      <c r="A246" s="1">
        <v>40428</v>
      </c>
      <c r="B246">
        <v>2</v>
      </c>
      <c r="C246">
        <v>8.2571154026895126</v>
      </c>
    </row>
    <row r="247" spans="1:3" x14ac:dyDescent="0.3">
      <c r="A247" s="1">
        <v>40435</v>
      </c>
      <c r="B247">
        <v>2</v>
      </c>
      <c r="C247">
        <v>13.538207906401139</v>
      </c>
    </row>
    <row r="248" spans="1:3" x14ac:dyDescent="0.3">
      <c r="A248" s="1">
        <v>40442</v>
      </c>
      <c r="B248">
        <v>2</v>
      </c>
      <c r="C248">
        <v>-2.7719401427171118</v>
      </c>
    </row>
    <row r="249" spans="1:3" x14ac:dyDescent="0.3">
      <c r="A249" s="1">
        <v>40449</v>
      </c>
      <c r="B249">
        <v>2</v>
      </c>
      <c r="C249">
        <v>10.496518060622556</v>
      </c>
    </row>
    <row r="250" spans="1:3" x14ac:dyDescent="0.3">
      <c r="A250" s="1">
        <v>40456</v>
      </c>
      <c r="B250">
        <v>2</v>
      </c>
      <c r="C250">
        <v>-6.3247671500351794</v>
      </c>
    </row>
    <row r="251" spans="1:3" x14ac:dyDescent="0.3">
      <c r="A251" s="1">
        <v>40463</v>
      </c>
      <c r="B251">
        <v>2</v>
      </c>
      <c r="C251">
        <v>14.520477877401774</v>
      </c>
    </row>
    <row r="252" spans="1:3" x14ac:dyDescent="0.3">
      <c r="A252" s="1">
        <v>40470</v>
      </c>
      <c r="B252">
        <v>2</v>
      </c>
      <c r="C252">
        <v>3.1555145886885563</v>
      </c>
    </row>
    <row r="253" spans="1:3" x14ac:dyDescent="0.3">
      <c r="A253" s="1">
        <v>40477</v>
      </c>
      <c r="B253">
        <v>2</v>
      </c>
      <c r="C253">
        <v>-1.3146396476815638</v>
      </c>
    </row>
    <row r="254" spans="1:3" x14ac:dyDescent="0.3">
      <c r="A254" s="1">
        <v>40484</v>
      </c>
      <c r="B254">
        <v>2</v>
      </c>
      <c r="C254">
        <v>7.4414485566083322</v>
      </c>
    </row>
    <row r="255" spans="1:3" x14ac:dyDescent="0.3">
      <c r="A255" s="1">
        <v>40491</v>
      </c>
      <c r="B255">
        <v>2</v>
      </c>
      <c r="C255">
        <v>9.4645948627461998</v>
      </c>
    </row>
    <row r="256" spans="1:3" x14ac:dyDescent="0.3">
      <c r="A256" s="1">
        <v>40498</v>
      </c>
      <c r="B256">
        <v>2</v>
      </c>
      <c r="C256">
        <v>-22.988625650695361</v>
      </c>
    </row>
    <row r="257" spans="1:3" x14ac:dyDescent="0.3">
      <c r="A257" s="1">
        <v>40505</v>
      </c>
      <c r="B257">
        <v>2</v>
      </c>
      <c r="C257">
        <v>3.8035904887775298</v>
      </c>
    </row>
    <row r="258" spans="1:3" x14ac:dyDescent="0.3">
      <c r="A258" s="1">
        <v>40512</v>
      </c>
      <c r="B258">
        <v>2</v>
      </c>
      <c r="C258">
        <v>0.8017535658946997</v>
      </c>
    </row>
    <row r="259" spans="1:3" x14ac:dyDescent="0.3">
      <c r="A259" s="1">
        <v>40519</v>
      </c>
      <c r="B259">
        <v>2</v>
      </c>
      <c r="C259">
        <v>3.0738660267173143</v>
      </c>
    </row>
    <row r="260" spans="1:3" x14ac:dyDescent="0.3">
      <c r="A260" s="1">
        <v>40526</v>
      </c>
      <c r="B260">
        <v>2</v>
      </c>
      <c r="C260">
        <v>8.0123932544636549</v>
      </c>
    </row>
    <row r="261" spans="1:3" x14ac:dyDescent="0.3">
      <c r="A261" s="1">
        <v>40533</v>
      </c>
      <c r="B261">
        <v>2</v>
      </c>
      <c r="C261">
        <v>7.0248310081248784</v>
      </c>
    </row>
    <row r="262" spans="1:3" x14ac:dyDescent="0.3">
      <c r="A262" s="1">
        <v>40540</v>
      </c>
      <c r="B262">
        <v>2</v>
      </c>
      <c r="C262">
        <v>4.0652385952192898</v>
      </c>
    </row>
    <row r="263" spans="1:3" x14ac:dyDescent="0.3">
      <c r="A263" s="1">
        <v>40547</v>
      </c>
      <c r="B263">
        <v>2</v>
      </c>
      <c r="C263">
        <v>-10.377861995902867</v>
      </c>
    </row>
    <row r="264" spans="1:3" x14ac:dyDescent="0.3">
      <c r="A264" s="1">
        <v>40554</v>
      </c>
      <c r="B264">
        <v>2</v>
      </c>
      <c r="C264">
        <v>5.4915757596114636</v>
      </c>
    </row>
    <row r="265" spans="1:3" x14ac:dyDescent="0.3">
      <c r="A265" s="1">
        <v>40561</v>
      </c>
      <c r="B265">
        <v>2</v>
      </c>
      <c r="C265">
        <v>-5.1052262771069996</v>
      </c>
    </row>
    <row r="266" spans="1:3" x14ac:dyDescent="0.3">
      <c r="A266" s="1">
        <v>40568</v>
      </c>
      <c r="B266">
        <v>2</v>
      </c>
      <c r="C266">
        <v>2.2872661665991312</v>
      </c>
    </row>
    <row r="267" spans="1:3" x14ac:dyDescent="0.3">
      <c r="A267" s="1">
        <v>40575</v>
      </c>
      <c r="B267">
        <v>2</v>
      </c>
      <c r="C267">
        <v>6.4460000466964233</v>
      </c>
    </row>
    <row r="268" spans="1:3" x14ac:dyDescent="0.3">
      <c r="A268" s="1">
        <v>40582</v>
      </c>
      <c r="B268">
        <v>2</v>
      </c>
      <c r="C268">
        <v>-8.6048140440599088</v>
      </c>
    </row>
    <row r="269" spans="1:3" x14ac:dyDescent="0.3">
      <c r="A269" s="1">
        <v>40589</v>
      </c>
      <c r="B269">
        <v>2</v>
      </c>
      <c r="C269">
        <v>-4.1627787167061534</v>
      </c>
    </row>
    <row r="270" spans="1:3" x14ac:dyDescent="0.3">
      <c r="A270" s="1">
        <v>40596</v>
      </c>
      <c r="B270">
        <v>2</v>
      </c>
      <c r="C270">
        <v>0.60081467179915959</v>
      </c>
    </row>
    <row r="271" spans="1:3" x14ac:dyDescent="0.3">
      <c r="A271" s="1">
        <v>40603</v>
      </c>
      <c r="B271">
        <v>2</v>
      </c>
      <c r="C271">
        <v>3.05367238600817</v>
      </c>
    </row>
    <row r="272" spans="1:3" x14ac:dyDescent="0.3">
      <c r="A272" s="1">
        <v>40610</v>
      </c>
      <c r="B272">
        <v>2</v>
      </c>
      <c r="C272">
        <v>4.8041259001173096</v>
      </c>
    </row>
    <row r="273" spans="1:3" x14ac:dyDescent="0.3">
      <c r="A273" s="1">
        <v>40617</v>
      </c>
      <c r="B273">
        <v>2</v>
      </c>
      <c r="C273">
        <v>-17.971908297637302</v>
      </c>
    </row>
    <row r="274" spans="1:3" x14ac:dyDescent="0.3">
      <c r="A274" s="1">
        <v>40624</v>
      </c>
      <c r="B274">
        <v>2</v>
      </c>
      <c r="C274">
        <v>5.7201731073716822</v>
      </c>
    </row>
    <row r="275" spans="1:3" x14ac:dyDescent="0.3">
      <c r="A275" s="1">
        <v>40631</v>
      </c>
      <c r="B275">
        <v>2</v>
      </c>
      <c r="C275">
        <v>-0.51679701584425608</v>
      </c>
    </row>
    <row r="276" spans="1:3" x14ac:dyDescent="0.3">
      <c r="A276" s="1">
        <v>40638</v>
      </c>
      <c r="B276">
        <v>2</v>
      </c>
      <c r="C276">
        <v>1.9425203066870702</v>
      </c>
    </row>
    <row r="277" spans="1:3" x14ac:dyDescent="0.3">
      <c r="A277" s="1">
        <v>40645</v>
      </c>
      <c r="B277">
        <v>2</v>
      </c>
      <c r="C277">
        <v>-9.1780576645296978</v>
      </c>
    </row>
    <row r="278" spans="1:3" x14ac:dyDescent="0.3">
      <c r="A278" s="1">
        <v>40652</v>
      </c>
      <c r="B278">
        <v>2</v>
      </c>
      <c r="C278">
        <v>-7.4518396949140486</v>
      </c>
    </row>
    <row r="279" spans="1:3" x14ac:dyDescent="0.3">
      <c r="A279" s="1">
        <v>40659</v>
      </c>
      <c r="B279">
        <v>2</v>
      </c>
      <c r="C279">
        <v>2.7040461295736025</v>
      </c>
    </row>
    <row r="280" spans="1:3" x14ac:dyDescent="0.3">
      <c r="A280" s="1">
        <v>40666</v>
      </c>
      <c r="B280">
        <v>2</v>
      </c>
      <c r="C280">
        <v>-5.2562330090855331</v>
      </c>
    </row>
    <row r="281" spans="1:3" x14ac:dyDescent="0.3">
      <c r="A281" s="1">
        <v>40673</v>
      </c>
      <c r="B281">
        <v>2</v>
      </c>
      <c r="C281">
        <v>-0.81967672041785145</v>
      </c>
    </row>
    <row r="282" spans="1:3" x14ac:dyDescent="0.3">
      <c r="A282" s="1">
        <v>40680</v>
      </c>
      <c r="B282">
        <v>2</v>
      </c>
      <c r="C282">
        <v>0.27397277411202692</v>
      </c>
    </row>
    <row r="283" spans="1:3" x14ac:dyDescent="0.3">
      <c r="A283" s="1">
        <v>40687</v>
      </c>
      <c r="B283">
        <v>2</v>
      </c>
      <c r="C283">
        <v>-9.1240882242170113E-2</v>
      </c>
    </row>
    <row r="284" spans="1:3" x14ac:dyDescent="0.3">
      <c r="A284" s="1">
        <v>40694</v>
      </c>
      <c r="B284">
        <v>2</v>
      </c>
      <c r="C284">
        <v>5.6346684304230381</v>
      </c>
    </row>
    <row r="285" spans="1:3" x14ac:dyDescent="0.3">
      <c r="A285" s="1">
        <v>40701</v>
      </c>
      <c r="B285">
        <v>2</v>
      </c>
      <c r="C285">
        <v>4.9242011616993322</v>
      </c>
    </row>
    <row r="286" spans="1:3" x14ac:dyDescent="0.3">
      <c r="A286" s="1">
        <v>40708</v>
      </c>
      <c r="B286">
        <v>2</v>
      </c>
      <c r="C286">
        <v>2.9877865513510402</v>
      </c>
    </row>
    <row r="287" spans="1:3" x14ac:dyDescent="0.3">
      <c r="A287" s="1">
        <v>40715</v>
      </c>
      <c r="B287">
        <v>2</v>
      </c>
      <c r="C287">
        <v>8.0455334046215725</v>
      </c>
    </row>
    <row r="288" spans="1:3" x14ac:dyDescent="0.3">
      <c r="A288" s="1">
        <v>40722</v>
      </c>
      <c r="B288">
        <v>2</v>
      </c>
      <c r="C288">
        <v>2.816029892987415</v>
      </c>
    </row>
    <row r="289" spans="1:3" x14ac:dyDescent="0.3">
      <c r="A289" s="1">
        <v>40729</v>
      </c>
      <c r="B289">
        <v>2</v>
      </c>
      <c r="C289">
        <v>2.160860491858021</v>
      </c>
    </row>
    <row r="290" spans="1:3" x14ac:dyDescent="0.3">
      <c r="A290" s="1">
        <v>40736</v>
      </c>
      <c r="B290">
        <v>2</v>
      </c>
      <c r="C290">
        <v>9.9582988277058924</v>
      </c>
    </row>
    <row r="291" spans="1:3" x14ac:dyDescent="0.3">
      <c r="A291" s="1">
        <v>40743</v>
      </c>
      <c r="B291">
        <v>2</v>
      </c>
      <c r="C291">
        <v>-5.7718059540941589</v>
      </c>
    </row>
    <row r="292" spans="1:3" x14ac:dyDescent="0.3">
      <c r="A292" s="1">
        <v>40750</v>
      </c>
      <c r="B292">
        <v>2</v>
      </c>
      <c r="C292">
        <v>7.2369143685698303</v>
      </c>
    </row>
    <row r="293" spans="1:3" x14ac:dyDescent="0.3">
      <c r="A293" s="1">
        <v>40757</v>
      </c>
      <c r="B293">
        <v>2</v>
      </c>
      <c r="C293">
        <v>-9.4147313855078423</v>
      </c>
    </row>
    <row r="294" spans="1:3" x14ac:dyDescent="0.3">
      <c r="A294" s="1">
        <v>40764</v>
      </c>
      <c r="B294">
        <v>2</v>
      </c>
      <c r="C294">
        <v>-2.4080229112687315</v>
      </c>
    </row>
    <row r="295" spans="1:3" x14ac:dyDescent="0.3">
      <c r="A295" s="1">
        <v>40771</v>
      </c>
      <c r="B295">
        <v>2</v>
      </c>
      <c r="C295">
        <v>1.9809759989234981</v>
      </c>
    </row>
    <row r="296" spans="1:3" x14ac:dyDescent="0.3">
      <c r="A296" s="1">
        <v>40778</v>
      </c>
      <c r="B296">
        <v>2</v>
      </c>
      <c r="C296">
        <v>9.4531767725580398</v>
      </c>
    </row>
    <row r="297" spans="1:3" x14ac:dyDescent="0.3">
      <c r="A297" s="1">
        <v>40785</v>
      </c>
      <c r="B297">
        <v>2</v>
      </c>
      <c r="C297">
        <v>-3.9714021052316939</v>
      </c>
    </row>
    <row r="298" spans="1:3" x14ac:dyDescent="0.3">
      <c r="A298" s="1">
        <v>40792</v>
      </c>
      <c r="B298">
        <v>2</v>
      </c>
      <c r="C298">
        <v>-4.5941423526176912</v>
      </c>
    </row>
    <row r="299" spans="1:3" x14ac:dyDescent="0.3">
      <c r="A299" s="1">
        <v>40799</v>
      </c>
      <c r="B299">
        <v>2</v>
      </c>
      <c r="C299">
        <v>3.8021016450584755</v>
      </c>
    </row>
    <row r="300" spans="1:3" x14ac:dyDescent="0.3">
      <c r="A300" s="1">
        <v>40806</v>
      </c>
      <c r="B300">
        <v>2</v>
      </c>
      <c r="C300">
        <v>-4.2746233809092153</v>
      </c>
    </row>
    <row r="301" spans="1:3" x14ac:dyDescent="0.3">
      <c r="A301" s="1">
        <v>40813</v>
      </c>
      <c r="B301">
        <v>2</v>
      </c>
      <c r="C301">
        <v>-8.1225439922585867</v>
      </c>
    </row>
    <row r="302" spans="1:3" x14ac:dyDescent="0.3">
      <c r="A302" s="1">
        <v>40820</v>
      </c>
      <c r="B302">
        <v>2</v>
      </c>
      <c r="C302">
        <v>-4.0494027684325848E-2</v>
      </c>
    </row>
    <row r="303" spans="1:3" x14ac:dyDescent="0.3">
      <c r="A303" s="1">
        <v>40827</v>
      </c>
      <c r="B303">
        <v>2</v>
      </c>
      <c r="C303">
        <v>4.9387875531209726</v>
      </c>
    </row>
    <row r="304" spans="1:3" x14ac:dyDescent="0.3">
      <c r="A304" s="1">
        <v>40834</v>
      </c>
      <c r="B304">
        <v>2</v>
      </c>
      <c r="C304">
        <v>7.1046787484995297</v>
      </c>
    </row>
    <row r="305" spans="1:3" x14ac:dyDescent="0.3">
      <c r="A305" s="1">
        <v>40841</v>
      </c>
      <c r="B305">
        <v>2</v>
      </c>
      <c r="C305">
        <v>-3.3220795391075106</v>
      </c>
    </row>
    <row r="306" spans="1:3" x14ac:dyDescent="0.3">
      <c r="A306" s="1">
        <v>40848</v>
      </c>
      <c r="B306">
        <v>2</v>
      </c>
      <c r="C306">
        <v>-6.1227996089224952</v>
      </c>
    </row>
    <row r="307" spans="1:3" x14ac:dyDescent="0.3">
      <c r="A307" s="1">
        <v>40855</v>
      </c>
      <c r="B307">
        <v>2</v>
      </c>
      <c r="C307">
        <v>2.2244819681025518</v>
      </c>
    </row>
    <row r="308" spans="1:3" x14ac:dyDescent="0.3">
      <c r="A308" s="1">
        <v>40862</v>
      </c>
      <c r="B308">
        <v>2</v>
      </c>
      <c r="C308">
        <v>-4.3382196870309047</v>
      </c>
    </row>
    <row r="309" spans="1:3" x14ac:dyDescent="0.3">
      <c r="A309" s="1">
        <v>40869</v>
      </c>
      <c r="B309">
        <v>2</v>
      </c>
      <c r="C309">
        <v>-5.6802832994897656</v>
      </c>
    </row>
    <row r="310" spans="1:3" x14ac:dyDescent="0.3">
      <c r="A310" s="1">
        <v>40876</v>
      </c>
      <c r="B310">
        <v>2</v>
      </c>
      <c r="C310">
        <v>0.21308339620095071</v>
      </c>
    </row>
    <row r="311" spans="1:3" x14ac:dyDescent="0.3">
      <c r="A311" s="1">
        <v>40883</v>
      </c>
      <c r="B311">
        <v>2</v>
      </c>
      <c r="C311">
        <v>2.8951046515825287</v>
      </c>
    </row>
    <row r="312" spans="1:3" x14ac:dyDescent="0.3">
      <c r="A312" s="1">
        <v>40890</v>
      </c>
      <c r="B312">
        <v>2</v>
      </c>
      <c r="C312">
        <v>-3.1081880477834702</v>
      </c>
    </row>
    <row r="313" spans="1:3" x14ac:dyDescent="0.3">
      <c r="A313" s="1">
        <v>40897</v>
      </c>
      <c r="B313">
        <v>2</v>
      </c>
      <c r="C313">
        <v>0.21308339620095071</v>
      </c>
    </row>
    <row r="314" spans="1:3" x14ac:dyDescent="0.3">
      <c r="A314" s="1">
        <v>40904</v>
      </c>
      <c r="B314">
        <v>2</v>
      </c>
      <c r="C314">
        <v>0.50955524266000951</v>
      </c>
    </row>
    <row r="315" spans="1:3" x14ac:dyDescent="0.3">
      <c r="A315" s="1">
        <v>40911</v>
      </c>
      <c r="B315">
        <v>2</v>
      </c>
      <c r="C315">
        <v>3.7410846442599706</v>
      </c>
    </row>
    <row r="316" spans="1:3" x14ac:dyDescent="0.3">
      <c r="A316" s="1">
        <v>40918</v>
      </c>
      <c r="B316">
        <v>2</v>
      </c>
      <c r="C316">
        <v>-4.9769836057729577</v>
      </c>
    </row>
    <row r="317" spans="1:3" x14ac:dyDescent="0.3">
      <c r="A317" s="1">
        <v>40925</v>
      </c>
      <c r="B317">
        <v>2</v>
      </c>
      <c r="C317">
        <v>2.2892055187478331</v>
      </c>
    </row>
    <row r="318" spans="1:3" x14ac:dyDescent="0.3">
      <c r="A318" s="1">
        <v>40932</v>
      </c>
      <c r="B318">
        <v>2</v>
      </c>
      <c r="C318">
        <v>4.2262699709730569</v>
      </c>
    </row>
    <row r="319" spans="1:3" x14ac:dyDescent="0.3">
      <c r="A319" s="1">
        <v>40939</v>
      </c>
      <c r="B319">
        <v>2</v>
      </c>
      <c r="C319">
        <v>-5.1525923841603127</v>
      </c>
    </row>
    <row r="320" spans="1:3" x14ac:dyDescent="0.3">
      <c r="A320" s="1">
        <v>40946</v>
      </c>
      <c r="B320">
        <v>2</v>
      </c>
      <c r="C320">
        <v>3.1642939761258577</v>
      </c>
    </row>
    <row r="321" spans="1:3" x14ac:dyDescent="0.3">
      <c r="A321" s="1">
        <v>40953</v>
      </c>
      <c r="B321">
        <v>2</v>
      </c>
      <c r="C321">
        <v>-0.870221806215004</v>
      </c>
    </row>
    <row r="322" spans="1:3" x14ac:dyDescent="0.3">
      <c r="A322" s="1">
        <v>40960</v>
      </c>
      <c r="B322">
        <v>2</v>
      </c>
      <c r="C322">
        <v>4.5566921410657857</v>
      </c>
    </row>
    <row r="323" spans="1:3" x14ac:dyDescent="0.3">
      <c r="A323" s="1">
        <v>40967</v>
      </c>
      <c r="B323">
        <v>2</v>
      </c>
      <c r="C323">
        <v>3.454158655900355</v>
      </c>
    </row>
    <row r="324" spans="1:3" x14ac:dyDescent="0.3">
      <c r="A324" s="1">
        <v>40974</v>
      </c>
      <c r="B324">
        <v>2</v>
      </c>
      <c r="C324">
        <v>-5.1854467461813565</v>
      </c>
    </row>
    <row r="325" spans="1:3" x14ac:dyDescent="0.3">
      <c r="A325" s="1">
        <v>40981</v>
      </c>
      <c r="B325">
        <v>2</v>
      </c>
      <c r="C325">
        <v>0.33208830851701782</v>
      </c>
    </row>
    <row r="326" spans="1:3" x14ac:dyDescent="0.3">
      <c r="A326" s="1">
        <v>40988</v>
      </c>
      <c r="B326">
        <v>2</v>
      </c>
      <c r="C326">
        <v>5.9527020574493434</v>
      </c>
    </row>
    <row r="327" spans="1:3" x14ac:dyDescent="0.3">
      <c r="A327" s="1">
        <v>40995</v>
      </c>
      <c r="B327">
        <v>2</v>
      </c>
      <c r="C327">
        <v>-5.2506549864931058</v>
      </c>
    </row>
    <row r="328" spans="1:3" x14ac:dyDescent="0.3">
      <c r="A328" s="1">
        <v>41002</v>
      </c>
      <c r="B328">
        <v>2</v>
      </c>
      <c r="C328">
        <v>-0.20597329630106159</v>
      </c>
    </row>
    <row r="329" spans="1:3" x14ac:dyDescent="0.3">
      <c r="A329" s="1">
        <v>41009</v>
      </c>
      <c r="B329">
        <v>2</v>
      </c>
      <c r="C329">
        <v>-1.1848430506470202</v>
      </c>
    </row>
    <row r="330" spans="1:3" x14ac:dyDescent="0.3">
      <c r="A330" s="1">
        <v>41016</v>
      </c>
      <c r="B330">
        <v>2</v>
      </c>
      <c r="C330">
        <v>-2.5805061875350184</v>
      </c>
    </row>
    <row r="331" spans="1:3" x14ac:dyDescent="0.3">
      <c r="A331" s="1">
        <v>41023</v>
      </c>
      <c r="B331">
        <v>2</v>
      </c>
      <c r="C331">
        <v>-4.3465420310649767</v>
      </c>
    </row>
    <row r="332" spans="1:3" x14ac:dyDescent="0.3">
      <c r="A332" s="1">
        <v>41030</v>
      </c>
      <c r="B332">
        <v>2</v>
      </c>
      <c r="C332">
        <v>-3.1017524150647837</v>
      </c>
    </row>
    <row r="333" spans="1:3" x14ac:dyDescent="0.3">
      <c r="A333" s="1">
        <v>41037</v>
      </c>
      <c r="B333">
        <v>2</v>
      </c>
      <c r="C333">
        <v>-2.8075416129432238</v>
      </c>
    </row>
    <row r="334" spans="1:3" x14ac:dyDescent="0.3">
      <c r="A334" s="1">
        <v>41044</v>
      </c>
      <c r="B334">
        <v>2</v>
      </c>
      <c r="C334">
        <v>0.14716706114560288</v>
      </c>
    </row>
    <row r="335" spans="1:3" x14ac:dyDescent="0.3">
      <c r="A335" s="1">
        <v>41051</v>
      </c>
      <c r="B335">
        <v>2</v>
      </c>
      <c r="C335">
        <v>-2.9852963149681044</v>
      </c>
    </row>
    <row r="336" spans="1:3" x14ac:dyDescent="0.3">
      <c r="A336" s="1">
        <v>41058</v>
      </c>
      <c r="B336">
        <v>2</v>
      </c>
      <c r="C336">
        <v>-1.373019281190202</v>
      </c>
    </row>
    <row r="337" spans="1:3" x14ac:dyDescent="0.3">
      <c r="A337" s="1">
        <v>41065</v>
      </c>
      <c r="B337">
        <v>2</v>
      </c>
      <c r="C337">
        <v>-2.4359846662531583</v>
      </c>
    </row>
    <row r="338" spans="1:3" x14ac:dyDescent="0.3">
      <c r="A338" s="1">
        <v>41072</v>
      </c>
      <c r="B338">
        <v>2</v>
      </c>
      <c r="C338">
        <v>4.9143883681066356</v>
      </c>
    </row>
    <row r="339" spans="1:3" x14ac:dyDescent="0.3">
      <c r="A339" s="1">
        <v>41079</v>
      </c>
      <c r="B339">
        <v>2</v>
      </c>
      <c r="C339">
        <v>3.9740328649514121</v>
      </c>
    </row>
    <row r="340" spans="1:3" x14ac:dyDescent="0.3">
      <c r="A340" s="1">
        <v>41086</v>
      </c>
      <c r="B340">
        <v>2</v>
      </c>
      <c r="C340">
        <v>-2.7305450690267445</v>
      </c>
    </row>
    <row r="341" spans="1:3" x14ac:dyDescent="0.3">
      <c r="A341" s="1">
        <v>41093</v>
      </c>
      <c r="B341">
        <v>2</v>
      </c>
      <c r="C341">
        <v>8.2966297795821191</v>
      </c>
    </row>
    <row r="342" spans="1:3" x14ac:dyDescent="0.3">
      <c r="A342" s="1">
        <v>41100</v>
      </c>
      <c r="B342">
        <v>2</v>
      </c>
      <c r="C342">
        <v>2.2937816995748959</v>
      </c>
    </row>
    <row r="343" spans="1:3" x14ac:dyDescent="0.3">
      <c r="A343" s="1">
        <v>41107</v>
      </c>
      <c r="B343">
        <v>2</v>
      </c>
      <c r="C343">
        <v>1.3251077286368609</v>
      </c>
    </row>
    <row r="344" spans="1:3" x14ac:dyDescent="0.3">
      <c r="A344" s="1">
        <v>41114</v>
      </c>
      <c r="B344">
        <v>2</v>
      </c>
      <c r="C344">
        <v>3.0252955413228415</v>
      </c>
    </row>
    <row r="345" spans="1:3" x14ac:dyDescent="0.3">
      <c r="A345" s="1">
        <v>41121</v>
      </c>
      <c r="B345">
        <v>2</v>
      </c>
      <c r="C345">
        <v>-3.6856545335839113</v>
      </c>
    </row>
    <row r="346" spans="1:3" x14ac:dyDescent="0.3">
      <c r="A346" s="1">
        <v>41128</v>
      </c>
      <c r="B346">
        <v>2</v>
      </c>
      <c r="C346">
        <v>-5.5393188315379414</v>
      </c>
    </row>
    <row r="347" spans="1:3" x14ac:dyDescent="0.3">
      <c r="A347" s="1">
        <v>41135</v>
      </c>
      <c r="B347">
        <v>2</v>
      </c>
      <c r="C347">
        <v>-5.2719442309321609</v>
      </c>
    </row>
    <row r="348" spans="1:3" x14ac:dyDescent="0.3">
      <c r="A348" s="1">
        <v>41142</v>
      </c>
      <c r="B348">
        <v>2</v>
      </c>
      <c r="C348">
        <v>-2.6934296515715039</v>
      </c>
    </row>
    <row r="349" spans="1:3" x14ac:dyDescent="0.3">
      <c r="A349" s="1">
        <v>41149</v>
      </c>
      <c r="B349">
        <v>2</v>
      </c>
      <c r="C349">
        <v>1.7539913457133862</v>
      </c>
    </row>
    <row r="350" spans="1:3" x14ac:dyDescent="0.3">
      <c r="A350" s="1">
        <v>41156</v>
      </c>
      <c r="B350">
        <v>2</v>
      </c>
      <c r="C350">
        <v>-4.0035749626551755</v>
      </c>
    </row>
    <row r="351" spans="1:3" x14ac:dyDescent="0.3">
      <c r="A351" s="1">
        <v>41163</v>
      </c>
      <c r="B351">
        <v>2</v>
      </c>
      <c r="C351">
        <v>1.4544441564534774</v>
      </c>
    </row>
    <row r="352" spans="1:3" x14ac:dyDescent="0.3">
      <c r="A352" s="1">
        <v>41170</v>
      </c>
      <c r="B352">
        <v>2</v>
      </c>
      <c r="C352">
        <v>-4.9615481047598768E-2</v>
      </c>
    </row>
    <row r="353" spans="1:3" x14ac:dyDescent="0.3">
      <c r="A353" s="1">
        <v>41177</v>
      </c>
      <c r="B353">
        <v>2</v>
      </c>
      <c r="C353">
        <v>2.7895128998590297</v>
      </c>
    </row>
    <row r="354" spans="1:3" x14ac:dyDescent="0.3">
      <c r="A354" s="1">
        <v>41184</v>
      </c>
      <c r="B354">
        <v>2</v>
      </c>
      <c r="C354">
        <v>4.1130827135433732</v>
      </c>
    </row>
    <row r="355" spans="1:3" x14ac:dyDescent="0.3">
      <c r="A355" s="1">
        <v>41191</v>
      </c>
      <c r="B355">
        <v>2</v>
      </c>
      <c r="C355">
        <v>-0.55736326360263799</v>
      </c>
    </row>
    <row r="356" spans="1:3" x14ac:dyDescent="0.3">
      <c r="A356" s="1">
        <v>41198</v>
      </c>
      <c r="B356">
        <v>2</v>
      </c>
      <c r="C356">
        <v>-6.2460259924569144</v>
      </c>
    </row>
    <row r="357" spans="1:3" x14ac:dyDescent="0.3">
      <c r="A357" s="1">
        <v>41205</v>
      </c>
      <c r="B357">
        <v>2</v>
      </c>
      <c r="C357">
        <v>-2.6119013650850271</v>
      </c>
    </row>
    <row r="358" spans="1:3" x14ac:dyDescent="0.3">
      <c r="A358" s="1">
        <v>41212</v>
      </c>
      <c r="B358">
        <v>2</v>
      </c>
      <c r="C358">
        <v>-0.45906737085989513</v>
      </c>
    </row>
    <row r="359" spans="1:3" x14ac:dyDescent="0.3">
      <c r="A359" s="1">
        <v>41219</v>
      </c>
      <c r="B359">
        <v>2</v>
      </c>
      <c r="C359">
        <v>0.15325673497782105</v>
      </c>
    </row>
    <row r="360" spans="1:3" x14ac:dyDescent="0.3">
      <c r="A360" s="1">
        <v>41226</v>
      </c>
      <c r="B360">
        <v>2</v>
      </c>
      <c r="C360">
        <v>-1.2326812480658522</v>
      </c>
    </row>
    <row r="361" spans="1:3" x14ac:dyDescent="0.3">
      <c r="A361" s="1">
        <v>41233</v>
      </c>
      <c r="B361">
        <v>2</v>
      </c>
      <c r="C361">
        <v>2.8027312254655659</v>
      </c>
    </row>
    <row r="362" spans="1:3" x14ac:dyDescent="0.3">
      <c r="A362" s="1">
        <v>41240</v>
      </c>
      <c r="B362">
        <v>2</v>
      </c>
      <c r="C362">
        <v>-3.4248172129758232</v>
      </c>
    </row>
    <row r="363" spans="1:3" x14ac:dyDescent="0.3">
      <c r="A363" s="1">
        <v>41247</v>
      </c>
      <c r="B363">
        <v>2</v>
      </c>
      <c r="C363">
        <v>1.0861239431604635</v>
      </c>
    </row>
    <row r="364" spans="1:3" x14ac:dyDescent="0.3">
      <c r="A364" s="1">
        <v>41254</v>
      </c>
      <c r="B364">
        <v>2</v>
      </c>
      <c r="C364">
        <v>-2.9229638314938482</v>
      </c>
    </row>
    <row r="365" spans="1:3" x14ac:dyDescent="0.3">
      <c r="A365" s="1">
        <v>41261</v>
      </c>
      <c r="B365">
        <v>2</v>
      </c>
      <c r="C365">
        <v>2.665430853720582</v>
      </c>
    </row>
    <row r="366" spans="1:3" x14ac:dyDescent="0.3">
      <c r="A366" s="1">
        <v>41282</v>
      </c>
      <c r="B366">
        <v>2</v>
      </c>
      <c r="C366">
        <v>-4.4009197081388587</v>
      </c>
    </row>
    <row r="367" spans="1:3" x14ac:dyDescent="0.3">
      <c r="A367" s="1">
        <v>41289</v>
      </c>
      <c r="B367">
        <v>2</v>
      </c>
      <c r="C367">
        <v>-0.26816857047102954</v>
      </c>
    </row>
    <row r="368" spans="1:3" x14ac:dyDescent="0.3">
      <c r="A368" s="1">
        <v>41296</v>
      </c>
      <c r="B368">
        <v>2</v>
      </c>
      <c r="C368">
        <v>-2.7219971234087748</v>
      </c>
    </row>
    <row r="369" spans="1:3" x14ac:dyDescent="0.3">
      <c r="A369" s="1">
        <v>41303</v>
      </c>
      <c r="B369">
        <v>2</v>
      </c>
      <c r="C369">
        <v>1.4246816312707684</v>
      </c>
    </row>
    <row r="370" spans="1:3" x14ac:dyDescent="0.3">
      <c r="A370" s="1">
        <v>41310</v>
      </c>
      <c r="B370">
        <v>2</v>
      </c>
      <c r="C370">
        <v>0.97456104305135205</v>
      </c>
    </row>
    <row r="371" spans="1:3" x14ac:dyDescent="0.3">
      <c r="A371" s="1">
        <v>41317</v>
      </c>
      <c r="B371">
        <v>2</v>
      </c>
      <c r="C371">
        <v>-3.0057772149676376</v>
      </c>
    </row>
    <row r="372" spans="1:3" x14ac:dyDescent="0.3">
      <c r="A372" s="1">
        <v>41324</v>
      </c>
      <c r="B372">
        <v>2</v>
      </c>
      <c r="C372">
        <v>-0.61060417300835346</v>
      </c>
    </row>
    <row r="373" spans="1:3" x14ac:dyDescent="0.3">
      <c r="A373" s="1">
        <v>41331</v>
      </c>
      <c r="B373">
        <v>2</v>
      </c>
      <c r="C373">
        <v>0.49986219048362934</v>
      </c>
    </row>
    <row r="374" spans="1:3" x14ac:dyDescent="0.3">
      <c r="A374" s="1">
        <v>41338</v>
      </c>
      <c r="B374">
        <v>2</v>
      </c>
      <c r="C374">
        <v>0.77263077511410172</v>
      </c>
    </row>
    <row r="375" spans="1:3" x14ac:dyDescent="0.3">
      <c r="A375" s="1">
        <v>41345</v>
      </c>
      <c r="B375">
        <v>2</v>
      </c>
      <c r="C375">
        <v>3.4048141627202688</v>
      </c>
    </row>
    <row r="376" spans="1:3" x14ac:dyDescent="0.3">
      <c r="A376" s="1">
        <v>41352</v>
      </c>
      <c r="B376">
        <v>2</v>
      </c>
      <c r="C376">
        <v>-2.7472775470814295</v>
      </c>
    </row>
    <row r="377" spans="1:3" x14ac:dyDescent="0.3">
      <c r="A377" s="1">
        <v>41359</v>
      </c>
      <c r="B377">
        <v>2</v>
      </c>
      <c r="C377">
        <v>-2.9373128600660636</v>
      </c>
    </row>
    <row r="378" spans="1:3" x14ac:dyDescent="0.3">
      <c r="A378" s="1">
        <v>41366</v>
      </c>
      <c r="B378">
        <v>2</v>
      </c>
      <c r="C378">
        <v>-1.0743671336291842</v>
      </c>
    </row>
    <row r="379" spans="1:3" x14ac:dyDescent="0.3">
      <c r="A379" s="1">
        <v>41373</v>
      </c>
      <c r="B379">
        <v>2</v>
      </c>
      <c r="C379">
        <v>0.73633864274680161</v>
      </c>
    </row>
    <row r="380" spans="1:3" x14ac:dyDescent="0.3">
      <c r="A380" s="1">
        <v>41380</v>
      </c>
      <c r="B380">
        <v>2</v>
      </c>
      <c r="C380">
        <v>0.84293839944018234</v>
      </c>
    </row>
    <row r="381" spans="1:3" x14ac:dyDescent="0.3">
      <c r="A381" s="1">
        <v>41387</v>
      </c>
      <c r="B381">
        <v>2</v>
      </c>
      <c r="C381">
        <v>-1.1255042839731653</v>
      </c>
    </row>
    <row r="382" spans="1:3" x14ac:dyDescent="0.3">
      <c r="A382" s="1">
        <v>41394</v>
      </c>
      <c r="B382">
        <v>2</v>
      </c>
      <c r="C382">
        <v>-0.39693842874989693</v>
      </c>
    </row>
    <row r="383" spans="1:3" x14ac:dyDescent="0.3">
      <c r="A383" s="1">
        <v>41401</v>
      </c>
      <c r="B383">
        <v>2</v>
      </c>
      <c r="C383">
        <v>0.22701485345390776</v>
      </c>
    </row>
    <row r="384" spans="1:3" x14ac:dyDescent="0.3">
      <c r="A384" s="1">
        <v>41408</v>
      </c>
      <c r="B384">
        <v>2</v>
      </c>
      <c r="C384">
        <v>-3.5779927433417167</v>
      </c>
    </row>
    <row r="385" spans="1:3" x14ac:dyDescent="0.3">
      <c r="A385" s="1">
        <v>41415</v>
      </c>
      <c r="B385">
        <v>2</v>
      </c>
      <c r="C385">
        <v>-0.94451705715186463</v>
      </c>
    </row>
    <row r="386" spans="1:3" x14ac:dyDescent="0.3">
      <c r="A386" s="1">
        <v>41422</v>
      </c>
      <c r="B386">
        <v>2</v>
      </c>
      <c r="C386">
        <v>-0.83383449171539181</v>
      </c>
    </row>
    <row r="387" spans="1:3" x14ac:dyDescent="0.3">
      <c r="A387" s="1">
        <v>41429</v>
      </c>
      <c r="B387">
        <v>2</v>
      </c>
      <c r="C387">
        <v>-2.0544529231632223</v>
      </c>
    </row>
    <row r="388" spans="1:3" x14ac:dyDescent="0.3">
      <c r="A388" s="1">
        <v>41436</v>
      </c>
      <c r="B388">
        <v>2</v>
      </c>
      <c r="C388">
        <v>-0.29330254481612866</v>
      </c>
    </row>
    <row r="389" spans="1:3" x14ac:dyDescent="0.3">
      <c r="A389" s="1">
        <v>41443</v>
      </c>
      <c r="B389">
        <v>2</v>
      </c>
      <c r="C389">
        <v>2.3125845300830239</v>
      </c>
    </row>
    <row r="390" spans="1:3" x14ac:dyDescent="0.3">
      <c r="A390" s="1">
        <v>41450</v>
      </c>
      <c r="B390">
        <v>2</v>
      </c>
      <c r="C390">
        <v>1.6279429288862908</v>
      </c>
    </row>
    <row r="391" spans="1:3" x14ac:dyDescent="0.3">
      <c r="A391" s="1">
        <v>41457</v>
      </c>
      <c r="B391">
        <v>2</v>
      </c>
      <c r="C391">
        <v>-4.7839059519462923</v>
      </c>
    </row>
    <row r="392" spans="1:3" x14ac:dyDescent="0.3">
      <c r="A392" s="1">
        <v>41464</v>
      </c>
      <c r="B392">
        <v>2</v>
      </c>
      <c r="C392">
        <v>-1.1560822401076083</v>
      </c>
    </row>
    <row r="393" spans="1:3" x14ac:dyDescent="0.3">
      <c r="A393" s="1">
        <v>41471</v>
      </c>
      <c r="B393">
        <v>2</v>
      </c>
      <c r="C393">
        <v>-2.1027367192075617</v>
      </c>
    </row>
    <row r="394" spans="1:3" x14ac:dyDescent="0.3">
      <c r="A394" s="1">
        <v>41478</v>
      </c>
      <c r="B394">
        <v>2</v>
      </c>
      <c r="C394">
        <v>2.1027367192075581</v>
      </c>
    </row>
    <row r="395" spans="1:3" x14ac:dyDescent="0.3">
      <c r="A395" s="1">
        <v>41485</v>
      </c>
      <c r="B395">
        <v>2</v>
      </c>
      <c r="C395">
        <v>3.5471106713187024</v>
      </c>
    </row>
    <row r="396" spans="1:3" x14ac:dyDescent="0.3">
      <c r="A396" s="1">
        <v>41492</v>
      </c>
      <c r="B396">
        <v>2</v>
      </c>
      <c r="C396">
        <v>-2.2701094321971991</v>
      </c>
    </row>
    <row r="397" spans="1:3" x14ac:dyDescent="0.3">
      <c r="A397" s="1">
        <v>41499</v>
      </c>
      <c r="B397">
        <v>2</v>
      </c>
      <c r="C397">
        <v>4.142604165429673</v>
      </c>
    </row>
    <row r="398" spans="1:3" x14ac:dyDescent="0.3">
      <c r="A398" s="1">
        <v>41506</v>
      </c>
      <c r="B398">
        <v>2</v>
      </c>
      <c r="C398">
        <v>-4.6271599287819862</v>
      </c>
    </row>
    <row r="399" spans="1:3" x14ac:dyDescent="0.3">
      <c r="A399" s="1">
        <v>41513</v>
      </c>
      <c r="B399">
        <v>2</v>
      </c>
      <c r="C399">
        <v>-6.0734894062502945E-2</v>
      </c>
    </row>
    <row r="400" spans="1:3" x14ac:dyDescent="0.3">
      <c r="A400" s="1">
        <v>41520</v>
      </c>
      <c r="B400">
        <v>2</v>
      </c>
      <c r="C400">
        <v>6.073489406250264E-2</v>
      </c>
    </row>
    <row r="401" spans="1:3" x14ac:dyDescent="0.3">
      <c r="A401" s="1">
        <v>41527</v>
      </c>
      <c r="B401">
        <v>2</v>
      </c>
      <c r="C401">
        <v>4.0233569597489725</v>
      </c>
    </row>
    <row r="402" spans="1:3" x14ac:dyDescent="0.3">
      <c r="A402" s="1">
        <v>41534</v>
      </c>
      <c r="B402">
        <v>2</v>
      </c>
      <c r="C402">
        <v>-1.3131790189295511</v>
      </c>
    </row>
    <row r="403" spans="1:3" x14ac:dyDescent="0.3">
      <c r="A403" s="1">
        <v>41541</v>
      </c>
      <c r="B403">
        <v>2</v>
      </c>
      <c r="C403">
        <v>3.0005081396558135</v>
      </c>
    </row>
    <row r="404" spans="1:3" x14ac:dyDescent="0.3">
      <c r="A404" s="1">
        <v>41548</v>
      </c>
      <c r="B404">
        <v>2</v>
      </c>
      <c r="C404">
        <v>2.1518071628942792</v>
      </c>
    </row>
    <row r="405" spans="1:3" x14ac:dyDescent="0.3">
      <c r="A405" s="1">
        <v>41555</v>
      </c>
      <c r="B405">
        <v>2</v>
      </c>
      <c r="C405">
        <v>1.624291260293687</v>
      </c>
    </row>
    <row r="406" spans="1:3" x14ac:dyDescent="0.3">
      <c r="A406" s="1">
        <v>41562</v>
      </c>
      <c r="B406">
        <v>2</v>
      </c>
      <c r="C406">
        <v>0.42872520116197704</v>
      </c>
    </row>
    <row r="407" spans="1:3" x14ac:dyDescent="0.3">
      <c r="A407" s="1">
        <v>41569</v>
      </c>
      <c r="B407">
        <v>2</v>
      </c>
      <c r="C407">
        <v>3.9323546203914304</v>
      </c>
    </row>
    <row r="408" spans="1:3" x14ac:dyDescent="0.3">
      <c r="A408" s="1">
        <v>41576</v>
      </c>
      <c r="B408">
        <v>2</v>
      </c>
      <c r="C408">
        <v>-5.2782699577919052</v>
      </c>
    </row>
    <row r="409" spans="1:3" x14ac:dyDescent="0.3">
      <c r="A409" s="1">
        <v>41583</v>
      </c>
      <c r="B409">
        <v>2</v>
      </c>
      <c r="C409">
        <v>-1.0351495319713706</v>
      </c>
    </row>
    <row r="410" spans="1:3" x14ac:dyDescent="0.3">
      <c r="A410" s="1">
        <v>41590</v>
      </c>
      <c r="B410">
        <v>2</v>
      </c>
      <c r="C410">
        <v>-2.1589545995485731</v>
      </c>
    </row>
    <row r="411" spans="1:3" x14ac:dyDescent="0.3">
      <c r="A411" s="1">
        <v>41597</v>
      </c>
      <c r="B411">
        <v>2</v>
      </c>
      <c r="C411">
        <v>-1.2387545792030998</v>
      </c>
    </row>
    <row r="412" spans="1:3" x14ac:dyDescent="0.3">
      <c r="A412" s="1">
        <v>41604</v>
      </c>
      <c r="B412">
        <v>2</v>
      </c>
      <c r="C412">
        <v>-2.0029281875572416</v>
      </c>
    </row>
    <row r="413" spans="1:3" x14ac:dyDescent="0.3">
      <c r="A413" s="1">
        <v>41611</v>
      </c>
      <c r="B413">
        <v>2</v>
      </c>
      <c r="C413">
        <v>-2.8732554083209152</v>
      </c>
    </row>
    <row r="414" spans="1:3" x14ac:dyDescent="0.3">
      <c r="A414" s="1">
        <v>41618</v>
      </c>
      <c r="B414">
        <v>2</v>
      </c>
      <c r="C414">
        <v>-1.1367157993221959</v>
      </c>
    </row>
    <row r="415" spans="1:3" x14ac:dyDescent="0.3">
      <c r="A415" s="1">
        <v>41625</v>
      </c>
      <c r="B415">
        <v>2</v>
      </c>
      <c r="C415">
        <v>-4.0521197405639438</v>
      </c>
    </row>
    <row r="416" spans="1:3" x14ac:dyDescent="0.3">
      <c r="A416" s="1">
        <v>41632</v>
      </c>
      <c r="B416">
        <v>2</v>
      </c>
      <c r="C416">
        <v>1.5542743725922121</v>
      </c>
    </row>
    <row r="417" spans="1:3" x14ac:dyDescent="0.3">
      <c r="A417" s="1">
        <v>41639</v>
      </c>
      <c r="B417">
        <v>2</v>
      </c>
      <c r="C417">
        <v>1.2262569354414645</v>
      </c>
    </row>
    <row r="418" spans="1:3" x14ac:dyDescent="0.3">
      <c r="A418" s="1">
        <v>41646</v>
      </c>
      <c r="B418">
        <v>2</v>
      </c>
      <c r="C418">
        <v>-2.1559196583383988</v>
      </c>
    </row>
    <row r="419" spans="1:3" x14ac:dyDescent="0.3">
      <c r="A419" s="1">
        <v>41653</v>
      </c>
      <c r="B419">
        <v>2</v>
      </c>
      <c r="C419">
        <v>-3.6137054089838272</v>
      </c>
    </row>
    <row r="420" spans="1:3" x14ac:dyDescent="0.3">
      <c r="A420" s="1">
        <v>41660</v>
      </c>
      <c r="B420">
        <v>2</v>
      </c>
      <c r="C420">
        <v>-1.7584301995237483</v>
      </c>
    </row>
    <row r="421" spans="1:3" x14ac:dyDescent="0.3">
      <c r="A421" s="1">
        <v>41667</v>
      </c>
      <c r="B421">
        <v>2</v>
      </c>
      <c r="C421">
        <v>-1.3227706097551202</v>
      </c>
    </row>
    <row r="422" spans="1:3" x14ac:dyDescent="0.3">
      <c r="A422" s="1">
        <v>41674</v>
      </c>
      <c r="B422">
        <v>2</v>
      </c>
      <c r="C422">
        <v>6.6949062182626848</v>
      </c>
    </row>
    <row r="423" spans="1:3" x14ac:dyDescent="0.3">
      <c r="A423" s="1">
        <v>41681</v>
      </c>
      <c r="B423">
        <v>2</v>
      </c>
      <c r="C423">
        <v>-3.9030216018455688</v>
      </c>
    </row>
    <row r="424" spans="1:3" x14ac:dyDescent="0.3">
      <c r="A424" s="1">
        <v>41688</v>
      </c>
      <c r="B424">
        <v>2</v>
      </c>
      <c r="C424">
        <v>4.7790663836348477</v>
      </c>
    </row>
    <row r="425" spans="1:3" x14ac:dyDescent="0.3">
      <c r="A425" s="1">
        <v>41695</v>
      </c>
      <c r="B425">
        <v>2</v>
      </c>
      <c r="C425">
        <v>6.9073676302962461</v>
      </c>
    </row>
    <row r="426" spans="1:3" x14ac:dyDescent="0.3">
      <c r="A426" s="1">
        <v>41702</v>
      </c>
      <c r="B426">
        <v>2</v>
      </c>
      <c r="C426">
        <v>0.33879196719360433</v>
      </c>
    </row>
    <row r="427" spans="1:3" x14ac:dyDescent="0.3">
      <c r="A427" s="1">
        <v>41709</v>
      </c>
      <c r="B427">
        <v>2</v>
      </c>
      <c r="C427">
        <v>1.6215060333792715</v>
      </c>
    </row>
    <row r="428" spans="1:3" x14ac:dyDescent="0.3">
      <c r="A428" s="1">
        <v>41716</v>
      </c>
      <c r="B428">
        <v>2</v>
      </c>
      <c r="C428">
        <v>-5.0622124045592241</v>
      </c>
    </row>
    <row r="429" spans="1:3" x14ac:dyDescent="0.3">
      <c r="A429" s="1">
        <v>41723</v>
      </c>
      <c r="B429">
        <v>2</v>
      </c>
      <c r="C429">
        <v>-0.99678339234988422</v>
      </c>
    </row>
    <row r="430" spans="1:3" x14ac:dyDescent="0.3">
      <c r="A430" s="1">
        <v>41730</v>
      </c>
      <c r="B430">
        <v>2</v>
      </c>
      <c r="C430">
        <v>1.2298837309974358</v>
      </c>
    </row>
    <row r="431" spans="1:3" x14ac:dyDescent="0.3">
      <c r="A431" s="1">
        <v>41737</v>
      </c>
      <c r="B431">
        <v>2</v>
      </c>
      <c r="C431">
        <v>-0.11648224962930943</v>
      </c>
    </row>
    <row r="432" spans="1:3" x14ac:dyDescent="0.3">
      <c r="A432" s="1">
        <v>41744</v>
      </c>
      <c r="B432">
        <v>2</v>
      </c>
      <c r="C432">
        <v>-1.6134444922460263</v>
      </c>
    </row>
    <row r="433" spans="1:3" x14ac:dyDescent="0.3">
      <c r="A433" s="1">
        <v>41751</v>
      </c>
      <c r="B433">
        <v>2</v>
      </c>
      <c r="C433">
        <v>0.85494963620682796</v>
      </c>
    </row>
    <row r="434" spans="1:3" x14ac:dyDescent="0.3">
      <c r="A434" s="1">
        <v>41758</v>
      </c>
      <c r="B434">
        <v>2</v>
      </c>
      <c r="C434">
        <v>-0.2841718309027696</v>
      </c>
    </row>
    <row r="435" spans="1:3" x14ac:dyDescent="0.3">
      <c r="A435" s="1">
        <v>41765</v>
      </c>
      <c r="B435">
        <v>2</v>
      </c>
      <c r="C435">
        <v>-2.1283518379598543</v>
      </c>
    </row>
    <row r="436" spans="1:3" x14ac:dyDescent="0.3">
      <c r="A436" s="1">
        <v>41772</v>
      </c>
      <c r="B436">
        <v>2</v>
      </c>
      <c r="C436">
        <v>3.4289073478632166</v>
      </c>
    </row>
    <row r="437" spans="1:3" x14ac:dyDescent="0.3">
      <c r="A437" s="1">
        <v>41779</v>
      </c>
      <c r="B437">
        <v>2</v>
      </c>
      <c r="C437">
        <v>-1.2436565041008711</v>
      </c>
    </row>
    <row r="438" spans="1:3" x14ac:dyDescent="0.3">
      <c r="A438" s="1">
        <v>41786</v>
      </c>
      <c r="B438">
        <v>2</v>
      </c>
      <c r="C438">
        <v>-3.2372769111802819</v>
      </c>
    </row>
    <row r="439" spans="1:3" x14ac:dyDescent="0.3">
      <c r="A439" s="1">
        <v>41793</v>
      </c>
      <c r="B439">
        <v>2</v>
      </c>
      <c r="C439">
        <v>0.99386962495299191</v>
      </c>
    </row>
    <row r="440" spans="1:3" x14ac:dyDescent="0.3">
      <c r="A440" s="1">
        <v>41800</v>
      </c>
      <c r="B440">
        <v>2</v>
      </c>
      <c r="C440">
        <v>-1.2291638511556624</v>
      </c>
    </row>
    <row r="441" spans="1:3" x14ac:dyDescent="0.3">
      <c r="A441" s="1">
        <v>41807</v>
      </c>
      <c r="B441">
        <v>2</v>
      </c>
      <c r="C441">
        <v>0.8410478508596293</v>
      </c>
    </row>
    <row r="442" spans="1:3" x14ac:dyDescent="0.3">
      <c r="A442" s="1">
        <v>41814</v>
      </c>
      <c r="B442">
        <v>2</v>
      </c>
      <c r="C442">
        <v>4.2629405394851094</v>
      </c>
    </row>
    <row r="443" spans="1:3" x14ac:dyDescent="0.3">
      <c r="A443" s="1">
        <v>41821</v>
      </c>
      <c r="B443">
        <v>2</v>
      </c>
      <c r="C443">
        <v>-4.8790164169432053</v>
      </c>
    </row>
    <row r="444" spans="1:3" x14ac:dyDescent="0.3">
      <c r="A444" s="1">
        <v>41828</v>
      </c>
      <c r="B444">
        <v>2</v>
      </c>
      <c r="C444">
        <v>-0.67644000885421485</v>
      </c>
    </row>
    <row r="445" spans="1:3" x14ac:dyDescent="0.3">
      <c r="A445" s="1">
        <v>41835</v>
      </c>
      <c r="B445">
        <v>2</v>
      </c>
      <c r="C445">
        <v>-2.6943446986049229</v>
      </c>
    </row>
    <row r="446" spans="1:3" x14ac:dyDescent="0.3">
      <c r="A446" s="1">
        <v>41842</v>
      </c>
      <c r="B446">
        <v>2</v>
      </c>
      <c r="C446">
        <v>-0.29095161636318545</v>
      </c>
    </row>
    <row r="447" spans="1:3" x14ac:dyDescent="0.3">
      <c r="A447" s="1">
        <v>41849</v>
      </c>
      <c r="B447">
        <v>2</v>
      </c>
      <c r="C447">
        <v>-3.1974304632514077</v>
      </c>
    </row>
    <row r="448" spans="1:3" x14ac:dyDescent="0.3">
      <c r="A448" s="1">
        <v>41856</v>
      </c>
      <c r="B448">
        <v>2</v>
      </c>
      <c r="C448">
        <v>-2.9925897290184764</v>
      </c>
    </row>
    <row r="449" spans="1:3" x14ac:dyDescent="0.3">
      <c r="A449" s="1">
        <v>41863</v>
      </c>
      <c r="B449">
        <v>2</v>
      </c>
      <c r="C449">
        <v>-0.49720425610925095</v>
      </c>
    </row>
    <row r="450" spans="1:3" x14ac:dyDescent="0.3">
      <c r="A450" s="1">
        <v>41870</v>
      </c>
      <c r="B450">
        <v>2</v>
      </c>
      <c r="C450">
        <v>-3.6806184991050142</v>
      </c>
    </row>
    <row r="451" spans="1:3" x14ac:dyDescent="0.3">
      <c r="A451" s="1">
        <v>41877</v>
      </c>
      <c r="B451">
        <v>2</v>
      </c>
      <c r="C451">
        <v>1.5394787682554982</v>
      </c>
    </row>
    <row r="452" spans="1:3" x14ac:dyDescent="0.3">
      <c r="A452" s="1">
        <v>41884</v>
      </c>
      <c r="B452">
        <v>2</v>
      </c>
      <c r="C452">
        <v>0.69775100719779504</v>
      </c>
    </row>
    <row r="453" spans="1:3" x14ac:dyDescent="0.3">
      <c r="A453" s="1">
        <v>41891</v>
      </c>
      <c r="B453">
        <v>2</v>
      </c>
      <c r="C453">
        <v>-6.1256932934562007</v>
      </c>
    </row>
    <row r="454" spans="1:3" x14ac:dyDescent="0.3">
      <c r="A454" s="1">
        <v>41898</v>
      </c>
      <c r="B454">
        <v>2</v>
      </c>
      <c r="C454">
        <v>-5.4750514771408101</v>
      </c>
    </row>
    <row r="455" spans="1:3" x14ac:dyDescent="0.3">
      <c r="A455" s="1">
        <v>41905</v>
      </c>
      <c r="B455">
        <v>2</v>
      </c>
      <c r="C455">
        <v>-2.7587956518829051</v>
      </c>
    </row>
    <row r="456" spans="1:3" x14ac:dyDescent="0.3">
      <c r="A456" s="1">
        <v>41912</v>
      </c>
      <c r="B456">
        <v>2</v>
      </c>
      <c r="C456">
        <v>4.4755760141194427</v>
      </c>
    </row>
    <row r="457" spans="1:3" x14ac:dyDescent="0.3">
      <c r="A457" s="1">
        <v>41919</v>
      </c>
      <c r="B457">
        <v>2</v>
      </c>
      <c r="C457">
        <v>3.4651017463216096</v>
      </c>
    </row>
    <row r="458" spans="1:3" x14ac:dyDescent="0.3">
      <c r="A458" s="1">
        <v>41926</v>
      </c>
      <c r="B458">
        <v>2</v>
      </c>
      <c r="C458">
        <v>-1.3002547254072858</v>
      </c>
    </row>
    <row r="459" spans="1:3" x14ac:dyDescent="0.3">
      <c r="A459" s="1">
        <v>41933</v>
      </c>
      <c r="B459">
        <v>2</v>
      </c>
      <c r="C459">
        <v>-2.2256557792490241</v>
      </c>
    </row>
    <row r="460" spans="1:3" x14ac:dyDescent="0.3">
      <c r="A460" s="1">
        <v>41940</v>
      </c>
      <c r="B460">
        <v>2</v>
      </c>
      <c r="C460">
        <v>-1.903649749091654</v>
      </c>
    </row>
    <row r="461" spans="1:3" x14ac:dyDescent="0.3">
      <c r="A461" s="1">
        <v>41947</v>
      </c>
      <c r="B461">
        <v>2</v>
      </c>
      <c r="C461">
        <v>-2.8294877214855698</v>
      </c>
    </row>
    <row r="462" spans="1:3" x14ac:dyDescent="0.3">
      <c r="A462" s="1">
        <v>41954</v>
      </c>
      <c r="B462">
        <v>2</v>
      </c>
      <c r="C462">
        <v>3.4475366604238076</v>
      </c>
    </row>
    <row r="463" spans="1:3" x14ac:dyDescent="0.3">
      <c r="A463" s="1">
        <v>41961</v>
      </c>
      <c r="B463">
        <v>2</v>
      </c>
      <c r="C463">
        <v>-3.2563929258970052</v>
      </c>
    </row>
    <row r="464" spans="1:3" x14ac:dyDescent="0.3">
      <c r="A464" s="1">
        <v>41968</v>
      </c>
      <c r="B464">
        <v>2</v>
      </c>
      <c r="C464">
        <v>1.8291269972251389</v>
      </c>
    </row>
    <row r="465" spans="1:3" x14ac:dyDescent="0.3">
      <c r="A465" s="1">
        <v>41975</v>
      </c>
      <c r="B465">
        <v>2</v>
      </c>
      <c r="C465">
        <v>-4.8665171981281006</v>
      </c>
    </row>
    <row r="466" spans="1:3" x14ac:dyDescent="0.3">
      <c r="A466" s="1">
        <v>41982</v>
      </c>
      <c r="B466">
        <v>2</v>
      </c>
      <c r="C466">
        <v>1.1741817876683194</v>
      </c>
    </row>
    <row r="467" spans="1:3" x14ac:dyDescent="0.3">
      <c r="A467" s="1">
        <v>41989</v>
      </c>
      <c r="B467">
        <v>2</v>
      </c>
      <c r="C467">
        <v>-4.7137833521837225</v>
      </c>
    </row>
    <row r="468" spans="1:3" x14ac:dyDescent="0.3">
      <c r="A468" s="1">
        <v>41996</v>
      </c>
      <c r="B468">
        <v>2</v>
      </c>
      <c r="C468">
        <v>0.81246215364945829</v>
      </c>
    </row>
    <row r="469" spans="1:3" x14ac:dyDescent="0.3">
      <c r="A469" s="1">
        <v>42003</v>
      </c>
      <c r="B469">
        <v>2</v>
      </c>
      <c r="C469">
        <v>-1.4945930387232627</v>
      </c>
    </row>
    <row r="470" spans="1:3" x14ac:dyDescent="0.3">
      <c r="A470" s="1">
        <v>42010</v>
      </c>
      <c r="B470">
        <v>2</v>
      </c>
      <c r="C470">
        <v>1.7639534709455598</v>
      </c>
    </row>
    <row r="471" spans="1:3" x14ac:dyDescent="0.3">
      <c r="A471" s="1">
        <v>42017</v>
      </c>
      <c r="B471">
        <v>2</v>
      </c>
      <c r="C471">
        <v>0</v>
      </c>
    </row>
    <row r="472" spans="1:3" x14ac:dyDescent="0.3">
      <c r="A472" s="1">
        <v>42024</v>
      </c>
      <c r="B472">
        <v>2</v>
      </c>
      <c r="C472">
        <v>6.2561113420857213</v>
      </c>
    </row>
    <row r="473" spans="1:3" x14ac:dyDescent="0.3">
      <c r="A473" s="1">
        <v>42031</v>
      </c>
      <c r="B473">
        <v>2</v>
      </c>
      <c r="C473">
        <v>-4.3246493678695117</v>
      </c>
    </row>
    <row r="474" spans="1:3" x14ac:dyDescent="0.3">
      <c r="A474" s="1">
        <v>42038</v>
      </c>
      <c r="B474">
        <v>2</v>
      </c>
      <c r="C474">
        <v>-4.658283957083305</v>
      </c>
    </row>
    <row r="475" spans="1:3" x14ac:dyDescent="0.3">
      <c r="A475" s="1">
        <v>42045</v>
      </c>
      <c r="B475">
        <v>2</v>
      </c>
      <c r="C475">
        <v>1.7115792687625888</v>
      </c>
    </row>
    <row r="476" spans="1:3" x14ac:dyDescent="0.3">
      <c r="A476" s="1">
        <v>42052</v>
      </c>
      <c r="B476">
        <v>2</v>
      </c>
      <c r="C476">
        <v>2.5539022452618259</v>
      </c>
    </row>
    <row r="477" spans="1:3" x14ac:dyDescent="0.3">
      <c r="A477" s="1">
        <v>42059</v>
      </c>
      <c r="B477">
        <v>2</v>
      </c>
      <c r="C477">
        <v>-6.2991388549157481</v>
      </c>
    </row>
    <row r="478" spans="1:3" x14ac:dyDescent="0.3">
      <c r="A478" s="1">
        <v>42066</v>
      </c>
      <c r="B478">
        <v>2</v>
      </c>
      <c r="C478">
        <v>-5.073551804139866</v>
      </c>
    </row>
    <row r="479" spans="1:3" x14ac:dyDescent="0.3">
      <c r="A479" s="1">
        <v>42073</v>
      </c>
      <c r="B479">
        <v>2</v>
      </c>
      <c r="C479">
        <v>-3.2492469267424875</v>
      </c>
    </row>
    <row r="480" spans="1:3" x14ac:dyDescent="0.3">
      <c r="A480" s="1">
        <v>42080</v>
      </c>
      <c r="B480">
        <v>2</v>
      </c>
      <c r="C480">
        <v>-1.5480185287899173</v>
      </c>
    </row>
    <row r="481" spans="1:3" x14ac:dyDescent="0.3">
      <c r="A481" s="1">
        <v>42087</v>
      </c>
      <c r="B481">
        <v>2</v>
      </c>
      <c r="C481">
        <v>-2.9285828581807385</v>
      </c>
    </row>
    <row r="482" spans="1:3" x14ac:dyDescent="0.3">
      <c r="A482" s="1">
        <v>42094</v>
      </c>
      <c r="B482">
        <v>2</v>
      </c>
      <c r="C482">
        <v>-4.2664386800891796</v>
      </c>
    </row>
    <row r="483" spans="1:3" x14ac:dyDescent="0.3">
      <c r="A483" s="1">
        <v>42101</v>
      </c>
      <c r="B483">
        <v>2</v>
      </c>
      <c r="C483">
        <v>6.804243393462313</v>
      </c>
    </row>
    <row r="484" spans="1:3" x14ac:dyDescent="0.3">
      <c r="A484" s="1">
        <v>42108</v>
      </c>
      <c r="B484">
        <v>2</v>
      </c>
      <c r="C484">
        <v>2.4836785775195267</v>
      </c>
    </row>
    <row r="485" spans="1:3" x14ac:dyDescent="0.3">
      <c r="A485" s="1">
        <v>42115</v>
      </c>
      <c r="B485">
        <v>2</v>
      </c>
      <c r="C485">
        <v>-5.1939289242056779</v>
      </c>
    </row>
    <row r="486" spans="1:3" x14ac:dyDescent="0.3">
      <c r="A486" s="1">
        <v>42122</v>
      </c>
      <c r="B486">
        <v>2</v>
      </c>
      <c r="C486">
        <v>6.564856716709019</v>
      </c>
    </row>
    <row r="487" spans="1:3" x14ac:dyDescent="0.3">
      <c r="A487" s="1">
        <v>42129</v>
      </c>
      <c r="B487">
        <v>2</v>
      </c>
      <c r="C487">
        <v>-3.6199562819105089</v>
      </c>
    </row>
    <row r="488" spans="1:3" x14ac:dyDescent="0.3">
      <c r="A488" s="1">
        <v>42136</v>
      </c>
      <c r="B488">
        <v>2</v>
      </c>
      <c r="C488">
        <v>6.306685052611499</v>
      </c>
    </row>
    <row r="489" spans="1:3" x14ac:dyDescent="0.3">
      <c r="A489" s="1">
        <v>42143</v>
      </c>
      <c r="B489">
        <v>2</v>
      </c>
      <c r="C489">
        <v>-5.4476403321076772</v>
      </c>
    </row>
    <row r="490" spans="1:3" x14ac:dyDescent="0.3">
      <c r="A490" s="1">
        <v>42150</v>
      </c>
      <c r="B490">
        <v>2</v>
      </c>
      <c r="C490">
        <v>-6.257052630280441</v>
      </c>
    </row>
    <row r="491" spans="1:3" x14ac:dyDescent="0.3">
      <c r="A491" s="1">
        <v>42157</v>
      </c>
      <c r="B491">
        <v>2</v>
      </c>
      <c r="C491">
        <v>1.9672765598704927</v>
      </c>
    </row>
    <row r="492" spans="1:3" x14ac:dyDescent="0.3">
      <c r="A492" s="1">
        <v>42164</v>
      </c>
      <c r="B492">
        <v>2</v>
      </c>
      <c r="C492">
        <v>-2.0500922995933544</v>
      </c>
    </row>
    <row r="493" spans="1:3" x14ac:dyDescent="0.3">
      <c r="A493" s="1">
        <v>42171</v>
      </c>
      <c r="B493">
        <v>2</v>
      </c>
      <c r="C493">
        <v>-6.1430099105251754</v>
      </c>
    </row>
    <row r="494" spans="1:3" x14ac:dyDescent="0.3">
      <c r="A494" s="1">
        <v>42178</v>
      </c>
      <c r="B494">
        <v>2</v>
      </c>
      <c r="C494">
        <v>0.76759438721043538</v>
      </c>
    </row>
    <row r="495" spans="1:3" x14ac:dyDescent="0.3">
      <c r="A495" s="1">
        <v>42185</v>
      </c>
      <c r="B495">
        <v>2</v>
      </c>
      <c r="C495">
        <v>5.7771838419759849</v>
      </c>
    </row>
    <row r="496" spans="1:3" x14ac:dyDescent="0.3">
      <c r="A496" s="1">
        <v>42192</v>
      </c>
      <c r="B496">
        <v>2</v>
      </c>
      <c r="C496">
        <v>-1.1290442515692181</v>
      </c>
    </row>
    <row r="497" spans="1:3" x14ac:dyDescent="0.3">
      <c r="A497" s="1">
        <v>42199</v>
      </c>
      <c r="B497">
        <v>2</v>
      </c>
      <c r="C497">
        <v>2.4831071542458441</v>
      </c>
    </row>
    <row r="498" spans="1:3" x14ac:dyDescent="0.3">
      <c r="A498" s="1">
        <v>42206</v>
      </c>
      <c r="B498">
        <v>2</v>
      </c>
      <c r="C498">
        <v>-10.150018449084728</v>
      </c>
    </row>
    <row r="499" spans="1:3" x14ac:dyDescent="0.3">
      <c r="A499" s="1">
        <v>42213</v>
      </c>
      <c r="B499">
        <v>2</v>
      </c>
      <c r="C499">
        <v>-2.2134591146754836</v>
      </c>
    </row>
    <row r="500" spans="1:3" x14ac:dyDescent="0.3">
      <c r="A500" s="1">
        <v>42220</v>
      </c>
      <c r="B500">
        <v>2</v>
      </c>
      <c r="C500">
        <v>-1.4427662346520755</v>
      </c>
    </row>
    <row r="501" spans="1:3" x14ac:dyDescent="0.3">
      <c r="A501" s="1">
        <v>42227</v>
      </c>
      <c r="B501">
        <v>2</v>
      </c>
      <c r="C501">
        <v>-3.6064934920795904</v>
      </c>
    </row>
    <row r="502" spans="1:3" x14ac:dyDescent="0.3">
      <c r="A502" s="1">
        <v>42234</v>
      </c>
      <c r="B502">
        <v>2</v>
      </c>
      <c r="C502">
        <v>1.0304540828814546</v>
      </c>
    </row>
    <row r="503" spans="1:3" x14ac:dyDescent="0.3">
      <c r="A503" s="1">
        <v>42241</v>
      </c>
      <c r="B503">
        <v>2</v>
      </c>
      <c r="C503">
        <v>-1.2189555524585678</v>
      </c>
    </row>
    <row r="504" spans="1:3" x14ac:dyDescent="0.3">
      <c r="A504" s="1">
        <v>42248</v>
      </c>
      <c r="B504">
        <v>2</v>
      </c>
      <c r="C504">
        <v>1.0323883341636104</v>
      </c>
    </row>
    <row r="505" spans="1:3" x14ac:dyDescent="0.3">
      <c r="A505" s="1">
        <v>42255</v>
      </c>
      <c r="B505">
        <v>2</v>
      </c>
      <c r="C505">
        <v>3.3060862260887993</v>
      </c>
    </row>
    <row r="506" spans="1:3" x14ac:dyDescent="0.3">
      <c r="A506" s="1">
        <v>42262</v>
      </c>
      <c r="B506">
        <v>2</v>
      </c>
      <c r="C506">
        <v>2.5524975641484797</v>
      </c>
    </row>
    <row r="507" spans="1:3" x14ac:dyDescent="0.3">
      <c r="A507" s="1">
        <v>42269</v>
      </c>
      <c r="B507">
        <v>2</v>
      </c>
      <c r="C507">
        <v>-6.1996398990776944</v>
      </c>
    </row>
    <row r="508" spans="1:3" x14ac:dyDescent="0.3">
      <c r="A508" s="1">
        <v>42276</v>
      </c>
      <c r="B508">
        <v>2</v>
      </c>
      <c r="C508">
        <v>7.4107972153721837</v>
      </c>
    </row>
    <row r="509" spans="1:3" x14ac:dyDescent="0.3">
      <c r="A509" s="1">
        <v>42283</v>
      </c>
      <c r="B509">
        <v>2</v>
      </c>
      <c r="C509">
        <v>8.974973234913417</v>
      </c>
    </row>
    <row r="510" spans="1:3" x14ac:dyDescent="0.3">
      <c r="A510" s="1">
        <v>42290</v>
      </c>
      <c r="B510">
        <v>2</v>
      </c>
      <c r="C510">
        <v>1.4566899968225444</v>
      </c>
    </row>
    <row r="511" spans="1:3" x14ac:dyDescent="0.3">
      <c r="A511" s="1">
        <v>42297</v>
      </c>
      <c r="B511">
        <v>2</v>
      </c>
      <c r="C511">
        <v>1.6493740705852005</v>
      </c>
    </row>
    <row r="512" spans="1:3" x14ac:dyDescent="0.3">
      <c r="A512" s="1">
        <v>42304</v>
      </c>
      <c r="B512">
        <v>2</v>
      </c>
      <c r="C512">
        <v>2.5282245474284166</v>
      </c>
    </row>
    <row r="513" spans="1:3" x14ac:dyDescent="0.3">
      <c r="A513" s="1">
        <v>42311</v>
      </c>
      <c r="B513">
        <v>2</v>
      </c>
      <c r="C513">
        <v>7.1578522571974208</v>
      </c>
    </row>
    <row r="514" spans="1:3" x14ac:dyDescent="0.3">
      <c r="A514" s="1">
        <v>42318</v>
      </c>
      <c r="B514">
        <v>2</v>
      </c>
      <c r="C514">
        <v>-5.1667119815431057</v>
      </c>
    </row>
    <row r="515" spans="1:3" x14ac:dyDescent="0.3">
      <c r="A515" s="1">
        <v>42325</v>
      </c>
      <c r="B515">
        <v>2</v>
      </c>
      <c r="C515">
        <v>0.47473809067095502</v>
      </c>
    </row>
    <row r="516" spans="1:3" x14ac:dyDescent="0.3">
      <c r="A516" s="1">
        <v>42332</v>
      </c>
      <c r="B516">
        <v>2</v>
      </c>
      <c r="C516">
        <v>1.4775285582154458</v>
      </c>
    </row>
    <row r="517" spans="1:3" x14ac:dyDescent="0.3">
      <c r="A517" s="1">
        <v>42339</v>
      </c>
      <c r="B517">
        <v>2</v>
      </c>
      <c r="C517">
        <v>2.8911343494419928</v>
      </c>
    </row>
    <row r="518" spans="1:3" x14ac:dyDescent="0.3">
      <c r="A518" s="1">
        <v>42346</v>
      </c>
      <c r="B518">
        <v>2</v>
      </c>
      <c r="C518">
        <v>-2.8911343494420034</v>
      </c>
    </row>
    <row r="519" spans="1:3" x14ac:dyDescent="0.3">
      <c r="A519" s="1">
        <v>42353</v>
      </c>
      <c r="B519">
        <v>2</v>
      </c>
      <c r="C519">
        <v>-2.7713838567515774</v>
      </c>
    </row>
    <row r="520" spans="1:3" x14ac:dyDescent="0.3">
      <c r="A520" s="1">
        <v>42360</v>
      </c>
      <c r="B520">
        <v>2</v>
      </c>
      <c r="C520">
        <v>3.0376955986999468</v>
      </c>
    </row>
    <row r="521" spans="1:3" x14ac:dyDescent="0.3">
      <c r="A521" s="1">
        <v>42367</v>
      </c>
      <c r="B521">
        <v>2</v>
      </c>
      <c r="C521">
        <v>-1.7438403001638025</v>
      </c>
    </row>
    <row r="522" spans="1:3" x14ac:dyDescent="0.3">
      <c r="A522" s="1">
        <v>42374</v>
      </c>
      <c r="B522">
        <v>2</v>
      </c>
      <c r="C522">
        <v>-1.4310295312942205</v>
      </c>
    </row>
    <row r="523" spans="1:3" x14ac:dyDescent="0.3">
      <c r="A523" s="1">
        <v>42381</v>
      </c>
      <c r="B523">
        <v>2</v>
      </c>
      <c r="C523">
        <v>-3.6342224427358696</v>
      </c>
    </row>
    <row r="524" spans="1:3" x14ac:dyDescent="0.3">
      <c r="A524" s="1">
        <v>42388</v>
      </c>
      <c r="B524">
        <v>2</v>
      </c>
      <c r="C524">
        <v>4.8620687006073906</v>
      </c>
    </row>
    <row r="525" spans="1:3" x14ac:dyDescent="0.3">
      <c r="A525" s="1">
        <v>42395</v>
      </c>
      <c r="B525">
        <v>2</v>
      </c>
      <c r="C525">
        <v>-5.0758201179384796</v>
      </c>
    </row>
    <row r="526" spans="1:3" x14ac:dyDescent="0.3">
      <c r="A526" s="1">
        <v>42402</v>
      </c>
      <c r="B526">
        <v>2</v>
      </c>
      <c r="C526">
        <v>-7.6305050923935847</v>
      </c>
    </row>
    <row r="527" spans="1:3" x14ac:dyDescent="0.3">
      <c r="A527" s="1">
        <v>42409</v>
      </c>
      <c r="B527">
        <v>2</v>
      </c>
      <c r="C527">
        <v>3.0328329020573053</v>
      </c>
    </row>
    <row r="528" spans="1:3" x14ac:dyDescent="0.3">
      <c r="A528" s="1">
        <v>42416</v>
      </c>
      <c r="B528">
        <v>2</v>
      </c>
      <c r="C528">
        <v>-1.1299555253933395</v>
      </c>
    </row>
    <row r="529" spans="1:3" x14ac:dyDescent="0.3">
      <c r="A529" s="1">
        <v>42423</v>
      </c>
      <c r="B529">
        <v>2</v>
      </c>
      <c r="C529">
        <v>5.1672010544321072</v>
      </c>
    </row>
    <row r="530" spans="1:3" x14ac:dyDescent="0.3">
      <c r="A530" s="1">
        <v>42430</v>
      </c>
      <c r="B530">
        <v>2</v>
      </c>
      <c r="C530">
        <v>3.4644680762630422</v>
      </c>
    </row>
    <row r="531" spans="1:3" x14ac:dyDescent="0.3">
      <c r="A531" s="1">
        <v>42437</v>
      </c>
      <c r="B531">
        <v>2</v>
      </c>
      <c r="C531">
        <v>3.2139518390336512</v>
      </c>
    </row>
    <row r="532" spans="1:3" x14ac:dyDescent="0.3">
      <c r="A532" s="1">
        <v>42444</v>
      </c>
      <c r="B532">
        <v>2</v>
      </c>
      <c r="C532">
        <v>3.04861250228321</v>
      </c>
    </row>
    <row r="533" spans="1:3" x14ac:dyDescent="0.3">
      <c r="A533" s="1">
        <v>42451</v>
      </c>
      <c r="B533">
        <v>2</v>
      </c>
      <c r="C533">
        <v>7.9037985394703592</v>
      </c>
    </row>
    <row r="534" spans="1:3" x14ac:dyDescent="0.3">
      <c r="A534" s="1">
        <v>42458</v>
      </c>
      <c r="B534">
        <v>2</v>
      </c>
      <c r="C534">
        <v>-4.4396933500446911</v>
      </c>
    </row>
    <row r="535" spans="1:3" x14ac:dyDescent="0.3">
      <c r="A535" s="1">
        <v>42465</v>
      </c>
      <c r="B535">
        <v>2</v>
      </c>
      <c r="C535">
        <v>-8.0042707673536366</v>
      </c>
    </row>
    <row r="536" spans="1:3" x14ac:dyDescent="0.3">
      <c r="A536" s="1">
        <v>42472</v>
      </c>
      <c r="B536">
        <v>2</v>
      </c>
      <c r="C536">
        <v>-3.3555712580851189</v>
      </c>
    </row>
    <row r="537" spans="1:3" x14ac:dyDescent="0.3">
      <c r="A537" s="1">
        <v>42479</v>
      </c>
      <c r="B537">
        <v>2</v>
      </c>
      <c r="C537">
        <v>7.2612532963709215</v>
      </c>
    </row>
    <row r="538" spans="1:3" x14ac:dyDescent="0.3">
      <c r="A538" s="1">
        <v>42486</v>
      </c>
      <c r="B538">
        <v>2</v>
      </c>
      <c r="C538">
        <v>4.0043481440841511</v>
      </c>
    </row>
    <row r="539" spans="1:3" x14ac:dyDescent="0.3">
      <c r="A539" s="1">
        <v>42493</v>
      </c>
      <c r="B539">
        <v>2</v>
      </c>
      <c r="C539">
        <v>1.2384059199721622</v>
      </c>
    </row>
    <row r="540" spans="1:3" x14ac:dyDescent="0.3">
      <c r="A540" s="1">
        <v>42500</v>
      </c>
      <c r="B540">
        <v>2</v>
      </c>
      <c r="C540">
        <v>-1.4254967135533358</v>
      </c>
    </row>
    <row r="541" spans="1:3" x14ac:dyDescent="0.3">
      <c r="A541" s="1">
        <v>42507</v>
      </c>
      <c r="B541">
        <v>2</v>
      </c>
      <c r="C541">
        <v>4.8730712904588946</v>
      </c>
    </row>
    <row r="542" spans="1:3" x14ac:dyDescent="0.3">
      <c r="A542" s="1">
        <v>42514</v>
      </c>
      <c r="B542">
        <v>2</v>
      </c>
      <c r="C542">
        <v>-1.2563730919598586</v>
      </c>
    </row>
    <row r="543" spans="1:3" x14ac:dyDescent="0.3">
      <c r="A543" s="1">
        <v>42521</v>
      </c>
      <c r="B543">
        <v>2</v>
      </c>
      <c r="C543">
        <v>5.1624365405307246</v>
      </c>
    </row>
    <row r="544" spans="1:3" x14ac:dyDescent="0.3">
      <c r="A544" s="1">
        <v>42528</v>
      </c>
      <c r="B544">
        <v>2</v>
      </c>
      <c r="C544">
        <v>8.2809690135929817</v>
      </c>
    </row>
    <row r="545" spans="1:3" x14ac:dyDescent="0.3">
      <c r="A545" s="1">
        <v>42535</v>
      </c>
      <c r="B545">
        <v>2</v>
      </c>
      <c r="C545">
        <v>1.882958000158437</v>
      </c>
    </row>
    <row r="546" spans="1:3" x14ac:dyDescent="0.3">
      <c r="A546" s="1">
        <v>42542</v>
      </c>
      <c r="B546">
        <v>2</v>
      </c>
      <c r="C546">
        <v>-0.4127972838030719</v>
      </c>
    </row>
    <row r="547" spans="1:3" x14ac:dyDescent="0.3">
      <c r="A547" s="1">
        <v>42549</v>
      </c>
      <c r="B547">
        <v>2</v>
      </c>
      <c r="C547">
        <v>3.0552274508544044</v>
      </c>
    </row>
    <row r="548" spans="1:3" x14ac:dyDescent="0.3">
      <c r="A548" s="1">
        <v>42556</v>
      </c>
      <c r="B548">
        <v>2</v>
      </c>
      <c r="C548">
        <v>4.5584956555417007</v>
      </c>
    </row>
    <row r="549" spans="1:3" x14ac:dyDescent="0.3">
      <c r="A549" s="1">
        <v>42563</v>
      </c>
      <c r="B549">
        <v>2</v>
      </c>
      <c r="C549">
        <v>-5.66793719146201</v>
      </c>
    </row>
    <row r="550" spans="1:3" x14ac:dyDescent="0.3">
      <c r="A550" s="1">
        <v>42570</v>
      </c>
      <c r="B550">
        <v>2</v>
      </c>
      <c r="C550">
        <v>-1.8424267326058359</v>
      </c>
    </row>
    <row r="551" spans="1:3" x14ac:dyDescent="0.3">
      <c r="A551" s="1">
        <v>42577</v>
      </c>
      <c r="B551">
        <v>2</v>
      </c>
      <c r="C551">
        <v>0.82304991365154434</v>
      </c>
    </row>
    <row r="552" spans="1:3" x14ac:dyDescent="0.3">
      <c r="A552" s="1">
        <v>42584</v>
      </c>
      <c r="B552">
        <v>2</v>
      </c>
      <c r="C552">
        <v>-2.4372479412236436</v>
      </c>
    </row>
    <row r="553" spans="1:3" x14ac:dyDescent="0.3">
      <c r="A553" s="1">
        <v>42591</v>
      </c>
      <c r="B553">
        <v>2</v>
      </c>
      <c r="C553">
        <v>6.7977483013653917</v>
      </c>
    </row>
    <row r="554" spans="1:3" x14ac:dyDescent="0.3">
      <c r="A554" s="1">
        <v>42598</v>
      </c>
      <c r="B554">
        <v>2</v>
      </c>
      <c r="C554">
        <v>-0.63960857658264447</v>
      </c>
    </row>
    <row r="555" spans="1:3" x14ac:dyDescent="0.3">
      <c r="A555" s="1">
        <v>42605</v>
      </c>
      <c r="B555">
        <v>2</v>
      </c>
      <c r="C555">
        <v>2.2933427627150786</v>
      </c>
    </row>
    <row r="556" spans="1:3" x14ac:dyDescent="0.3">
      <c r="A556" s="1">
        <v>42612</v>
      </c>
      <c r="B556">
        <v>2</v>
      </c>
      <c r="C556">
        <v>-1.0181906145119526</v>
      </c>
    </row>
    <row r="557" spans="1:3" x14ac:dyDescent="0.3">
      <c r="A557" s="1">
        <v>42619</v>
      </c>
      <c r="B557">
        <v>2</v>
      </c>
      <c r="C557">
        <v>-1.4727806710243512</v>
      </c>
    </row>
    <row r="558" spans="1:3" x14ac:dyDescent="0.3">
      <c r="A558" s="1">
        <v>42626</v>
      </c>
      <c r="B558">
        <v>2</v>
      </c>
      <c r="C558">
        <v>0.15253026153730903</v>
      </c>
    </row>
    <row r="559" spans="1:3" x14ac:dyDescent="0.3">
      <c r="A559" s="1">
        <v>42633</v>
      </c>
      <c r="B559">
        <v>2</v>
      </c>
      <c r="C559">
        <v>7.9749065034515469</v>
      </c>
    </row>
    <row r="560" spans="1:3" x14ac:dyDescent="0.3">
      <c r="A560" s="1">
        <v>42640</v>
      </c>
      <c r="B560">
        <v>2</v>
      </c>
      <c r="C560">
        <v>3.2079040221454864</v>
      </c>
    </row>
    <row r="561" spans="1:3" x14ac:dyDescent="0.3">
      <c r="A561" s="1">
        <v>42647</v>
      </c>
      <c r="B561">
        <v>2</v>
      </c>
      <c r="C561">
        <v>-0.77088176182934476</v>
      </c>
    </row>
    <row r="562" spans="1:3" x14ac:dyDescent="0.3">
      <c r="A562" s="1">
        <v>42654</v>
      </c>
      <c r="B562">
        <v>2</v>
      </c>
      <c r="C562">
        <v>0.12889368057312528</v>
      </c>
    </row>
    <row r="563" spans="1:3" x14ac:dyDescent="0.3">
      <c r="A563" s="1">
        <v>42661</v>
      </c>
      <c r="B563">
        <v>2</v>
      </c>
      <c r="C563">
        <v>-1.1660680602512989</v>
      </c>
    </row>
    <row r="564" spans="1:3" x14ac:dyDescent="0.3">
      <c r="A564" s="1">
        <v>42668</v>
      </c>
      <c r="B564">
        <v>2</v>
      </c>
      <c r="C564">
        <v>-0.39173064239234845</v>
      </c>
    </row>
    <row r="565" spans="1:3" x14ac:dyDescent="0.3">
      <c r="A565" s="1">
        <v>42675</v>
      </c>
      <c r="B565">
        <v>2</v>
      </c>
      <c r="C565">
        <v>-7.8916724589605343</v>
      </c>
    </row>
    <row r="566" spans="1:3" x14ac:dyDescent="0.3">
      <c r="A566" s="1">
        <v>42682</v>
      </c>
      <c r="B566">
        <v>2</v>
      </c>
      <c r="C566">
        <v>3.6148514116310935</v>
      </c>
    </row>
    <row r="567" spans="1:3" x14ac:dyDescent="0.3">
      <c r="A567" s="1">
        <v>42689</v>
      </c>
      <c r="B567">
        <v>2</v>
      </c>
      <c r="C567">
        <v>-3.8037980904231929</v>
      </c>
    </row>
    <row r="568" spans="1:3" x14ac:dyDescent="0.3">
      <c r="A568" s="1">
        <v>42696</v>
      </c>
      <c r="B568">
        <v>2</v>
      </c>
      <c r="C568">
        <v>-6.8486414145156091</v>
      </c>
    </row>
    <row r="569" spans="1:3" x14ac:dyDescent="0.3">
      <c r="A569" s="1">
        <v>42703</v>
      </c>
      <c r="B569">
        <v>2</v>
      </c>
      <c r="C569">
        <v>-0.45673766281103395</v>
      </c>
    </row>
    <row r="570" spans="1:3" x14ac:dyDescent="0.3">
      <c r="A570" s="1">
        <v>42710</v>
      </c>
      <c r="B570">
        <v>2</v>
      </c>
      <c r="C570">
        <v>-0.76589600840005301</v>
      </c>
    </row>
    <row r="571" spans="1:3" x14ac:dyDescent="0.3">
      <c r="A571" s="1">
        <v>42717</v>
      </c>
      <c r="B571">
        <v>2</v>
      </c>
      <c r="C571">
        <v>-4.7765573915864259</v>
      </c>
    </row>
    <row r="572" spans="1:3" x14ac:dyDescent="0.3">
      <c r="A572" s="1">
        <v>42724</v>
      </c>
      <c r="B572">
        <v>2</v>
      </c>
      <c r="C572">
        <v>-1.8996500690655147</v>
      </c>
    </row>
    <row r="573" spans="1:3" x14ac:dyDescent="0.3">
      <c r="A573" s="1">
        <v>42731</v>
      </c>
      <c r="B573">
        <v>2</v>
      </c>
      <c r="C573">
        <v>1.5765480109208454</v>
      </c>
    </row>
    <row r="574" spans="1:3" x14ac:dyDescent="0.3">
      <c r="A574" s="1">
        <v>42738</v>
      </c>
      <c r="B574">
        <v>2</v>
      </c>
      <c r="C574">
        <v>10.098201194658021</v>
      </c>
    </row>
    <row r="575" spans="1:3" x14ac:dyDescent="0.3">
      <c r="A575" s="1">
        <v>42745</v>
      </c>
      <c r="B575">
        <v>2</v>
      </c>
      <c r="C575">
        <v>-0.14637719129822452</v>
      </c>
    </row>
    <row r="576" spans="1:3" x14ac:dyDescent="0.3">
      <c r="A576" s="1">
        <v>42752</v>
      </c>
      <c r="B576">
        <v>2</v>
      </c>
      <c r="C576">
        <v>1.2133126276381185</v>
      </c>
    </row>
    <row r="577" spans="1:3" x14ac:dyDescent="0.3">
      <c r="A577" s="1">
        <v>42759</v>
      </c>
      <c r="B577">
        <v>2</v>
      </c>
      <c r="C577">
        <v>-0.72621960417847831</v>
      </c>
    </row>
    <row r="578" spans="1:3" x14ac:dyDescent="0.3">
      <c r="A578" s="1">
        <v>42766</v>
      </c>
      <c r="B578">
        <v>2</v>
      </c>
      <c r="C578">
        <v>-0.63368479170927872</v>
      </c>
    </row>
    <row r="579" spans="1:3" x14ac:dyDescent="0.3">
      <c r="A579" s="1">
        <v>42773</v>
      </c>
      <c r="B579">
        <v>2</v>
      </c>
      <c r="C579">
        <v>1.3116534902471606</v>
      </c>
    </row>
    <row r="580" spans="1:3" x14ac:dyDescent="0.3">
      <c r="A580" s="1">
        <v>42780</v>
      </c>
      <c r="B580">
        <v>2</v>
      </c>
      <c r="C580">
        <v>-1.7036187152567741</v>
      </c>
    </row>
    <row r="581" spans="1:3" x14ac:dyDescent="0.3">
      <c r="A581" s="1">
        <v>42787</v>
      </c>
      <c r="B581">
        <v>2</v>
      </c>
      <c r="C581">
        <v>1.8000972562666757</v>
      </c>
    </row>
    <row r="582" spans="1:3" x14ac:dyDescent="0.3">
      <c r="A582" s="1">
        <v>42794</v>
      </c>
      <c r="B582">
        <v>2</v>
      </c>
      <c r="C582">
        <v>-7.5592643200692837</v>
      </c>
    </row>
    <row r="583" spans="1:3" x14ac:dyDescent="0.3">
      <c r="A583" s="1">
        <v>42801</v>
      </c>
      <c r="B583">
        <v>2</v>
      </c>
      <c r="C583">
        <v>-4.4120894985748471</v>
      </c>
    </row>
    <row r="584" spans="1:3" x14ac:dyDescent="0.3">
      <c r="A584" s="1">
        <v>42808</v>
      </c>
      <c r="B584">
        <v>2</v>
      </c>
      <c r="C584">
        <v>-1.3129291441792623</v>
      </c>
    </row>
    <row r="585" spans="1:3" x14ac:dyDescent="0.3">
      <c r="A585" s="1">
        <v>42815</v>
      </c>
      <c r="B585">
        <v>2</v>
      </c>
      <c r="C585">
        <v>-4.9093073477948179</v>
      </c>
    </row>
    <row r="586" spans="1:3" x14ac:dyDescent="0.3">
      <c r="A586" s="1">
        <v>42822</v>
      </c>
      <c r="B586">
        <v>2</v>
      </c>
      <c r="C586">
        <v>1.5495288511771379</v>
      </c>
    </row>
    <row r="587" spans="1:3" x14ac:dyDescent="0.3">
      <c r="A587" s="1">
        <v>42829</v>
      </c>
      <c r="B587">
        <v>2</v>
      </c>
      <c r="C587">
        <v>-8.308453511402119</v>
      </c>
    </row>
    <row r="588" spans="1:3" x14ac:dyDescent="0.3">
      <c r="A588" s="1">
        <v>42836</v>
      </c>
      <c r="B588">
        <v>2</v>
      </c>
      <c r="C588">
        <v>3.824655273477612</v>
      </c>
    </row>
    <row r="589" spans="1:3" x14ac:dyDescent="0.3">
      <c r="A589" s="1">
        <v>42843</v>
      </c>
      <c r="B589">
        <v>2</v>
      </c>
      <c r="C589">
        <v>0.416791314877755</v>
      </c>
    </row>
    <row r="590" spans="1:3" x14ac:dyDescent="0.3">
      <c r="A590" s="1">
        <v>42850</v>
      </c>
      <c r="B590">
        <v>2</v>
      </c>
      <c r="C590">
        <v>-3.3225647628320281</v>
      </c>
    </row>
    <row r="591" spans="1:3" x14ac:dyDescent="0.3">
      <c r="A591" s="1">
        <v>42857</v>
      </c>
      <c r="B591">
        <v>2</v>
      </c>
      <c r="C591">
        <v>-2.4876904755404556</v>
      </c>
    </row>
    <row r="592" spans="1:3" x14ac:dyDescent="0.3">
      <c r="A592" s="1">
        <v>42864</v>
      </c>
      <c r="B592">
        <v>2</v>
      </c>
      <c r="C592">
        <v>-2.8098911222359644</v>
      </c>
    </row>
    <row r="593" spans="1:3" x14ac:dyDescent="0.3">
      <c r="A593" s="1">
        <v>42871</v>
      </c>
      <c r="B593">
        <v>2</v>
      </c>
      <c r="C593">
        <v>2.8098911222359648</v>
      </c>
    </row>
    <row r="594" spans="1:3" x14ac:dyDescent="0.3">
      <c r="A594" s="1">
        <v>42878</v>
      </c>
      <c r="B594">
        <v>2</v>
      </c>
      <c r="C594">
        <v>-6.2992128067203418E-2</v>
      </c>
    </row>
    <row r="595" spans="1:3" x14ac:dyDescent="0.3">
      <c r="A595" s="1">
        <v>42885</v>
      </c>
      <c r="B595">
        <v>2</v>
      </c>
      <c r="C595">
        <v>-5.5047888202329052</v>
      </c>
    </row>
    <row r="596" spans="1:3" x14ac:dyDescent="0.3">
      <c r="A596" s="1">
        <v>42892</v>
      </c>
      <c r="B596">
        <v>2</v>
      </c>
      <c r="C596">
        <v>-7.1754909530324387</v>
      </c>
    </row>
    <row r="597" spans="1:3" x14ac:dyDescent="0.3">
      <c r="A597" s="1">
        <v>42899</v>
      </c>
      <c r="B597">
        <v>2</v>
      </c>
      <c r="C597">
        <v>-1.1060964353867684</v>
      </c>
    </row>
    <row r="598" spans="1:3" x14ac:dyDescent="0.3">
      <c r="A598" s="1">
        <v>42906</v>
      </c>
      <c r="B598">
        <v>2</v>
      </c>
      <c r="C598">
        <v>-1.4368063266920146</v>
      </c>
    </row>
    <row r="599" spans="1:3" x14ac:dyDescent="0.3">
      <c r="A599" s="1">
        <v>42913</v>
      </c>
      <c r="B599">
        <v>2</v>
      </c>
      <c r="C599">
        <v>-6.9665001388427763</v>
      </c>
    </row>
    <row r="600" spans="1:3" x14ac:dyDescent="0.3">
      <c r="A600" s="1">
        <v>42927</v>
      </c>
      <c r="B600">
        <v>2</v>
      </c>
      <c r="C600">
        <v>-3.509131981127017</v>
      </c>
    </row>
    <row r="601" spans="1:3" x14ac:dyDescent="0.3">
      <c r="A601" s="1">
        <v>42934</v>
      </c>
      <c r="B601">
        <v>2</v>
      </c>
      <c r="C601">
        <v>4.7939462289119046</v>
      </c>
    </row>
    <row r="602" spans="1:3" x14ac:dyDescent="0.3">
      <c r="A602" s="1">
        <v>42941</v>
      </c>
      <c r="B602">
        <v>2</v>
      </c>
      <c r="C602">
        <v>-1.4285957247476428</v>
      </c>
    </row>
    <row r="603" spans="1:3" x14ac:dyDescent="0.3">
      <c r="A603" s="1">
        <v>42948</v>
      </c>
      <c r="B603">
        <v>2</v>
      </c>
      <c r="C603">
        <v>6.8129189268299823</v>
      </c>
    </row>
    <row r="604" spans="1:3" x14ac:dyDescent="0.3">
      <c r="A604" s="1">
        <v>42955</v>
      </c>
      <c r="B604">
        <v>2</v>
      </c>
      <c r="C604">
        <v>-7.6799763819433347</v>
      </c>
    </row>
    <row r="605" spans="1:3" x14ac:dyDescent="0.3">
      <c r="A605" s="1">
        <v>42962</v>
      </c>
      <c r="B605">
        <v>2</v>
      </c>
      <c r="C605">
        <v>-4.8318577270807568</v>
      </c>
    </row>
    <row r="606" spans="1:3" x14ac:dyDescent="0.3">
      <c r="A606" s="1">
        <v>42969</v>
      </c>
      <c r="B606">
        <v>2</v>
      </c>
      <c r="C606">
        <v>2.8530463657402514</v>
      </c>
    </row>
    <row r="607" spans="1:3" x14ac:dyDescent="0.3">
      <c r="A607" s="1">
        <v>42976</v>
      </c>
      <c r="B607">
        <v>2</v>
      </c>
      <c r="C607">
        <v>2.2686666367416333</v>
      </c>
    </row>
    <row r="608" spans="1:3" x14ac:dyDescent="0.3">
      <c r="A608" s="1">
        <v>42983</v>
      </c>
      <c r="B608">
        <v>2</v>
      </c>
      <c r="C608">
        <v>1.5081075774845754</v>
      </c>
    </row>
    <row r="609" spans="1:3" x14ac:dyDescent="0.3">
      <c r="A609" s="1">
        <v>42990</v>
      </c>
      <c r="B609">
        <v>2</v>
      </c>
      <c r="C609">
        <v>-0.25866046315729418</v>
      </c>
    </row>
    <row r="610" spans="1:3" x14ac:dyDescent="0.3">
      <c r="A610" s="1">
        <v>42997</v>
      </c>
      <c r="B610">
        <v>2</v>
      </c>
      <c r="C610">
        <v>-1.1760772014439738</v>
      </c>
    </row>
    <row r="611" spans="1:3" x14ac:dyDescent="0.3">
      <c r="A611" s="1">
        <v>43004</v>
      </c>
      <c r="B611">
        <v>2</v>
      </c>
      <c r="C611">
        <v>-3.2534694155581945</v>
      </c>
    </row>
    <row r="612" spans="1:3" x14ac:dyDescent="0.3">
      <c r="A612" s="1">
        <v>43011</v>
      </c>
      <c r="B612">
        <v>2</v>
      </c>
      <c r="C612">
        <v>0.93023926623134101</v>
      </c>
    </row>
    <row r="613" spans="1:3" x14ac:dyDescent="0.3">
      <c r="A613" s="1">
        <v>43018</v>
      </c>
      <c r="B613">
        <v>2</v>
      </c>
      <c r="C613">
        <v>0.92166551049240475</v>
      </c>
    </row>
    <row r="614" spans="1:3" x14ac:dyDescent="0.3">
      <c r="A614" s="1">
        <v>43025</v>
      </c>
      <c r="B614">
        <v>2</v>
      </c>
      <c r="C614">
        <v>-0.99291595882194972</v>
      </c>
    </row>
    <row r="615" spans="1:3" x14ac:dyDescent="0.3">
      <c r="A615" s="1">
        <v>43032</v>
      </c>
      <c r="B615">
        <v>2</v>
      </c>
      <c r="C615">
        <v>1.7662062797068796</v>
      </c>
    </row>
    <row r="616" spans="1:3" x14ac:dyDescent="0.3">
      <c r="A616" s="1">
        <v>43039</v>
      </c>
      <c r="B616">
        <v>2</v>
      </c>
      <c r="C616">
        <v>3.1704929849752324</v>
      </c>
    </row>
    <row r="617" spans="1:3" x14ac:dyDescent="0.3">
      <c r="A617" s="1">
        <v>43046</v>
      </c>
      <c r="B617">
        <v>2</v>
      </c>
      <c r="C617">
        <v>-0.13577734604603595</v>
      </c>
    </row>
    <row r="618" spans="1:3" x14ac:dyDescent="0.3">
      <c r="A618" s="1">
        <v>43053</v>
      </c>
      <c r="B618">
        <v>2</v>
      </c>
      <c r="C618">
        <v>2.5487630520148334</v>
      </c>
    </row>
    <row r="619" spans="1:3" x14ac:dyDescent="0.3">
      <c r="A619" s="1">
        <v>43060</v>
      </c>
      <c r="B619">
        <v>2</v>
      </c>
      <c r="C619">
        <v>-1.4676714415932732</v>
      </c>
    </row>
    <row r="620" spans="1:3" x14ac:dyDescent="0.3">
      <c r="A620" s="1">
        <v>43067</v>
      </c>
      <c r="B620">
        <v>2</v>
      </c>
      <c r="C620">
        <v>1.069528911674795</v>
      </c>
    </row>
    <row r="621" spans="1:3" x14ac:dyDescent="0.3">
      <c r="A621" s="1">
        <v>43074</v>
      </c>
      <c r="B621">
        <v>2</v>
      </c>
      <c r="C621">
        <v>-0.93521055702801748</v>
      </c>
    </row>
    <row r="622" spans="1:3" x14ac:dyDescent="0.3">
      <c r="A622" s="1">
        <v>43081</v>
      </c>
      <c r="B622">
        <v>2</v>
      </c>
      <c r="C622">
        <v>-7.8868900210850068</v>
      </c>
    </row>
    <row r="623" spans="1:3" x14ac:dyDescent="0.3">
      <c r="A623" s="1">
        <v>43088</v>
      </c>
      <c r="B623">
        <v>2</v>
      </c>
      <c r="C623">
        <v>4.5430097270867202</v>
      </c>
    </row>
    <row r="624" spans="1:3" x14ac:dyDescent="0.3">
      <c r="A624" s="1">
        <v>43095</v>
      </c>
      <c r="B624">
        <v>2</v>
      </c>
      <c r="C624">
        <v>1.9925083773259782</v>
      </c>
    </row>
    <row r="625" spans="1:3" x14ac:dyDescent="0.3">
      <c r="A625" s="1">
        <v>43102</v>
      </c>
      <c r="B625">
        <v>2</v>
      </c>
      <c r="C625">
        <v>4.1964199099032209</v>
      </c>
    </row>
    <row r="626" spans="1:3" x14ac:dyDescent="0.3">
      <c r="A626" s="1">
        <v>43109</v>
      </c>
      <c r="B626">
        <v>2</v>
      </c>
      <c r="C626">
        <v>-3.9925462409183856</v>
      </c>
    </row>
    <row r="627" spans="1:3" x14ac:dyDescent="0.3">
      <c r="A627" s="1">
        <v>43116</v>
      </c>
      <c r="B627">
        <v>2</v>
      </c>
      <c r="C627">
        <v>-8.0552002311486568</v>
      </c>
    </row>
    <row r="628" spans="1:3" x14ac:dyDescent="0.3">
      <c r="A628" s="1">
        <v>43123</v>
      </c>
      <c r="B628">
        <v>2</v>
      </c>
      <c r="C628">
        <v>-2.9875261433829192</v>
      </c>
    </row>
    <row r="629" spans="1:3" x14ac:dyDescent="0.3">
      <c r="A629" s="1">
        <v>43130</v>
      </c>
      <c r="B629">
        <v>2</v>
      </c>
      <c r="C629">
        <v>3.9395655568516097</v>
      </c>
    </row>
    <row r="630" spans="1:3" x14ac:dyDescent="0.3">
      <c r="A630" s="1">
        <v>43137</v>
      </c>
      <c r="B630">
        <v>2</v>
      </c>
      <c r="C630">
        <v>0.87083278917841933</v>
      </c>
    </row>
    <row r="631" spans="1:3" x14ac:dyDescent="0.3">
      <c r="A631" s="1">
        <v>43144</v>
      </c>
      <c r="B631">
        <v>2</v>
      </c>
      <c r="C631">
        <v>-2.0510511684371839</v>
      </c>
    </row>
    <row r="632" spans="1:3" x14ac:dyDescent="0.3">
      <c r="A632" s="1">
        <v>43151</v>
      </c>
      <c r="B632">
        <v>2</v>
      </c>
      <c r="C632">
        <v>-1.1223462369849539</v>
      </c>
    </row>
    <row r="633" spans="1:3" x14ac:dyDescent="0.3">
      <c r="A633" s="1">
        <v>43158</v>
      </c>
      <c r="B633">
        <v>2</v>
      </c>
      <c r="C633">
        <v>-3.2112851117118639</v>
      </c>
    </row>
    <row r="634" spans="1:3" x14ac:dyDescent="0.3">
      <c r="A634" s="1">
        <v>43165</v>
      </c>
      <c r="B634">
        <v>2</v>
      </c>
      <c r="C634">
        <v>4.4080084439812914</v>
      </c>
    </row>
    <row r="635" spans="1:3" x14ac:dyDescent="0.3">
      <c r="A635" s="1">
        <v>43172</v>
      </c>
      <c r="B635">
        <v>2</v>
      </c>
      <c r="C635">
        <v>-6.3696248934781057</v>
      </c>
    </row>
    <row r="636" spans="1:3" x14ac:dyDescent="0.3">
      <c r="A636" s="1">
        <v>43179</v>
      </c>
      <c r="B636">
        <v>2</v>
      </c>
      <c r="C636">
        <v>-0.47656960730143455</v>
      </c>
    </row>
    <row r="637" spans="1:3" x14ac:dyDescent="0.3">
      <c r="A637" s="1">
        <v>43186</v>
      </c>
      <c r="B637">
        <v>2</v>
      </c>
      <c r="C637">
        <v>-0.15936258352780361</v>
      </c>
    </row>
    <row r="638" spans="1:3" x14ac:dyDescent="0.3">
      <c r="A638" s="1">
        <v>43193</v>
      </c>
      <c r="B638">
        <v>2</v>
      </c>
      <c r="C638">
        <v>-0.55977755128294904</v>
      </c>
    </row>
    <row r="639" spans="1:3" x14ac:dyDescent="0.3">
      <c r="A639" s="1">
        <v>43200</v>
      </c>
      <c r="B639">
        <v>2</v>
      </c>
      <c r="C639">
        <v>-2.7552440674553056</v>
      </c>
    </row>
    <row r="640" spans="1:3" x14ac:dyDescent="0.3">
      <c r="A640" s="1">
        <v>43207</v>
      </c>
      <c r="B640">
        <v>2</v>
      </c>
      <c r="C640">
        <v>-3.0822931515227969</v>
      </c>
    </row>
    <row r="641" spans="1:3" x14ac:dyDescent="0.3">
      <c r="A641" s="1">
        <v>43214</v>
      </c>
      <c r="B641">
        <v>2</v>
      </c>
      <c r="C641">
        <v>-3.793558327976724</v>
      </c>
    </row>
    <row r="642" spans="1:3" x14ac:dyDescent="0.3">
      <c r="A642" s="1">
        <v>43221</v>
      </c>
      <c r="B642">
        <v>2</v>
      </c>
      <c r="C642">
        <v>2.6876346785792151</v>
      </c>
    </row>
    <row r="643" spans="1:3" x14ac:dyDescent="0.3">
      <c r="A643" s="1">
        <v>43228</v>
      </c>
      <c r="B643">
        <v>2</v>
      </c>
      <c r="C643">
        <v>-1.1182912239745528</v>
      </c>
    </row>
    <row r="644" spans="1:3" x14ac:dyDescent="0.3">
      <c r="A644" s="1">
        <v>43235</v>
      </c>
      <c r="B644">
        <v>2</v>
      </c>
      <c r="C644">
        <v>-0.34662079764862841</v>
      </c>
    </row>
    <row r="645" spans="1:3" x14ac:dyDescent="0.3">
      <c r="A645" s="1">
        <v>43242</v>
      </c>
      <c r="B645">
        <v>2</v>
      </c>
      <c r="C645">
        <v>5.3244514518812283</v>
      </c>
    </row>
    <row r="646" spans="1:3" x14ac:dyDescent="0.3">
      <c r="A646" s="1">
        <v>43249</v>
      </c>
      <c r="B646">
        <v>2</v>
      </c>
      <c r="C646">
        <v>2.5194343572749576</v>
      </c>
    </row>
    <row r="647" spans="1:3" x14ac:dyDescent="0.3">
      <c r="A647" s="1">
        <v>43256</v>
      </c>
      <c r="B647">
        <v>2</v>
      </c>
      <c r="C647">
        <v>-3.5951584252245636</v>
      </c>
    </row>
    <row r="648" spans="1:3" x14ac:dyDescent="0.3">
      <c r="A648" s="1">
        <v>43263</v>
      </c>
      <c r="B648">
        <v>2</v>
      </c>
      <c r="C648">
        <v>3.0863636544769624</v>
      </c>
    </row>
    <row r="649" spans="1:3" x14ac:dyDescent="0.3">
      <c r="A649" s="1">
        <v>43270</v>
      </c>
      <c r="B649">
        <v>2</v>
      </c>
      <c r="C649">
        <v>-4.3555271377088856</v>
      </c>
    </row>
    <row r="650" spans="1:3" x14ac:dyDescent="0.3">
      <c r="A650" s="1">
        <v>43277</v>
      </c>
      <c r="B650">
        <v>2</v>
      </c>
      <c r="C650">
        <v>2.6038899954757646</v>
      </c>
    </row>
    <row r="651" spans="1:3" x14ac:dyDescent="0.3">
      <c r="A651" s="1">
        <v>43284</v>
      </c>
      <c r="B651">
        <v>2</v>
      </c>
      <c r="C651">
        <v>-8.898484545162578</v>
      </c>
    </row>
    <row r="652" spans="1:3" x14ac:dyDescent="0.3">
      <c r="A652" s="1">
        <v>43291</v>
      </c>
      <c r="B652">
        <v>2</v>
      </c>
      <c r="C652">
        <v>0.17543864148933738</v>
      </c>
    </row>
    <row r="653" spans="1:3" x14ac:dyDescent="0.3">
      <c r="A653" s="1">
        <v>43298</v>
      </c>
      <c r="B653">
        <v>2</v>
      </c>
      <c r="C653">
        <v>-2.4845998586530778</v>
      </c>
    </row>
    <row r="654" spans="1:3" x14ac:dyDescent="0.3">
      <c r="A654" s="1">
        <v>43305</v>
      </c>
      <c r="B654">
        <v>2</v>
      </c>
      <c r="C654">
        <v>0.53763570363802748</v>
      </c>
    </row>
    <row r="655" spans="1:3" x14ac:dyDescent="0.3">
      <c r="A655" s="1">
        <v>43312</v>
      </c>
      <c r="B655">
        <v>2</v>
      </c>
      <c r="C655">
        <v>-5.8894662401758202</v>
      </c>
    </row>
    <row r="656" spans="1:3" x14ac:dyDescent="0.3">
      <c r="A656" s="1">
        <v>43319</v>
      </c>
      <c r="B656">
        <v>2</v>
      </c>
      <c r="C656">
        <v>3.0800381505721055</v>
      </c>
    </row>
    <row r="657" spans="1:3" x14ac:dyDescent="0.3">
      <c r="A657" s="1">
        <v>43326</v>
      </c>
      <c r="B657">
        <v>2</v>
      </c>
      <c r="C657">
        <v>-5.0906372347513544</v>
      </c>
    </row>
    <row r="658" spans="1:3" x14ac:dyDescent="0.3">
      <c r="A658" s="1">
        <v>43333</v>
      </c>
      <c r="B658">
        <v>2</v>
      </c>
      <c r="C658">
        <v>-1.6577659019814468</v>
      </c>
    </row>
    <row r="659" spans="1:3" x14ac:dyDescent="0.3">
      <c r="A659" s="1">
        <v>43340</v>
      </c>
      <c r="B659">
        <v>2</v>
      </c>
      <c r="C659">
        <v>1.3672087968400093</v>
      </c>
    </row>
    <row r="660" spans="1:3" x14ac:dyDescent="0.3">
      <c r="A660" s="1">
        <v>43347</v>
      </c>
      <c r="B660">
        <v>2</v>
      </c>
      <c r="C660">
        <v>3.1506185884629732</v>
      </c>
    </row>
    <row r="661" spans="1:3" x14ac:dyDescent="0.3">
      <c r="A661" s="1">
        <v>43354</v>
      </c>
      <c r="B661">
        <v>2</v>
      </c>
      <c r="C661">
        <v>5.268693838564988</v>
      </c>
    </row>
    <row r="662" spans="1:3" x14ac:dyDescent="0.3">
      <c r="A662" s="1">
        <v>43361</v>
      </c>
      <c r="B662">
        <v>2</v>
      </c>
      <c r="C662">
        <v>-4.255961441879589</v>
      </c>
    </row>
    <row r="663" spans="1:3" x14ac:dyDescent="0.3">
      <c r="A663" s="1">
        <v>43368</v>
      </c>
      <c r="B663">
        <v>2</v>
      </c>
      <c r="C663">
        <v>-3.0907537463076546</v>
      </c>
    </row>
    <row r="664" spans="1:3" x14ac:dyDescent="0.3">
      <c r="A664" s="1">
        <v>43375</v>
      </c>
      <c r="B664">
        <v>2</v>
      </c>
      <c r="C664">
        <v>7.9283537203312342</v>
      </c>
    </row>
    <row r="665" spans="1:3" x14ac:dyDescent="0.3">
      <c r="A665" s="1">
        <v>43382</v>
      </c>
      <c r="B665">
        <v>2</v>
      </c>
      <c r="C665">
        <v>7.191596321891236</v>
      </c>
    </row>
    <row r="666" spans="1:3" x14ac:dyDescent="0.3">
      <c r="A666" s="1">
        <v>43389</v>
      </c>
      <c r="B666">
        <v>2</v>
      </c>
      <c r="C666">
        <v>2.135855410387868</v>
      </c>
    </row>
    <row r="667" spans="1:3" x14ac:dyDescent="0.3">
      <c r="A667" s="1">
        <v>43396</v>
      </c>
      <c r="B667">
        <v>2</v>
      </c>
      <c r="C667">
        <v>4.1395414988969614</v>
      </c>
    </row>
    <row r="668" spans="1:3" x14ac:dyDescent="0.3">
      <c r="A668" s="1">
        <v>43403</v>
      </c>
      <c r="B668">
        <v>2</v>
      </c>
      <c r="C668">
        <v>-3.6126302308957636</v>
      </c>
    </row>
    <row r="669" spans="1:3" x14ac:dyDescent="0.3">
      <c r="A669" s="1">
        <v>43410</v>
      </c>
      <c r="B669">
        <v>2</v>
      </c>
      <c r="C669">
        <v>-2.7398974188114389</v>
      </c>
    </row>
    <row r="670" spans="1:3" x14ac:dyDescent="0.3">
      <c r="A670" s="1">
        <v>43417</v>
      </c>
      <c r="B670">
        <v>2</v>
      </c>
      <c r="C670">
        <v>-2.7377540947300512</v>
      </c>
    </row>
    <row r="671" spans="1:3" x14ac:dyDescent="0.3">
      <c r="A671" s="1">
        <v>43424</v>
      </c>
      <c r="B671">
        <v>2</v>
      </c>
      <c r="C671">
        <v>-1.1966636617520949</v>
      </c>
    </row>
    <row r="672" spans="1:3" x14ac:dyDescent="0.3">
      <c r="A672" s="1">
        <v>43431</v>
      </c>
      <c r="B672">
        <v>2</v>
      </c>
      <c r="C672">
        <v>-0.96774948820653683</v>
      </c>
    </row>
    <row r="673" spans="1:3" x14ac:dyDescent="0.3">
      <c r="A673" s="1">
        <v>43438</v>
      </c>
      <c r="B673">
        <v>2</v>
      </c>
      <c r="C673">
        <v>3.2685253127193441</v>
      </c>
    </row>
    <row r="674" spans="1:3" x14ac:dyDescent="0.3">
      <c r="A674" s="1">
        <v>43445</v>
      </c>
      <c r="B674">
        <v>2</v>
      </c>
      <c r="C674">
        <v>0.62549070231099724</v>
      </c>
    </row>
    <row r="675" spans="1:3" x14ac:dyDescent="0.3">
      <c r="A675" s="1">
        <v>43452</v>
      </c>
      <c r="B675">
        <v>2</v>
      </c>
      <c r="C675">
        <v>-4.2186916249173159</v>
      </c>
    </row>
    <row r="676" spans="1:3" x14ac:dyDescent="0.3">
      <c r="A676" s="1">
        <v>43473</v>
      </c>
      <c r="B676">
        <v>2</v>
      </c>
      <c r="C676">
        <v>5.8911747930056277</v>
      </c>
    </row>
    <row r="677" spans="1:3" x14ac:dyDescent="0.3">
      <c r="A677" s="1">
        <v>43480</v>
      </c>
      <c r="B677">
        <v>2</v>
      </c>
      <c r="C677">
        <v>3.0866647980527264</v>
      </c>
    </row>
    <row r="678" spans="1:3" x14ac:dyDescent="0.3">
      <c r="A678" s="1">
        <v>43487</v>
      </c>
      <c r="B678">
        <v>2</v>
      </c>
      <c r="C678">
        <v>-1.763173311340507</v>
      </c>
    </row>
    <row r="679" spans="1:3" x14ac:dyDescent="0.3">
      <c r="A679" s="1">
        <v>43494</v>
      </c>
      <c r="B679">
        <v>2</v>
      </c>
      <c r="C679">
        <v>-1.8735911057469818</v>
      </c>
    </row>
    <row r="680" spans="1:3" x14ac:dyDescent="0.3">
      <c r="A680" s="1">
        <v>43501</v>
      </c>
      <c r="B680">
        <v>2</v>
      </c>
      <c r="C680">
        <v>1.0192169766227812</v>
      </c>
    </row>
    <row r="681" spans="1:3" x14ac:dyDescent="0.3">
      <c r="A681" s="1">
        <v>43508</v>
      </c>
      <c r="B681">
        <v>2</v>
      </c>
      <c r="C681">
        <v>-0.86173662911611071</v>
      </c>
    </row>
    <row r="682" spans="1:3" x14ac:dyDescent="0.3">
      <c r="A682" s="1">
        <v>43515</v>
      </c>
      <c r="B682">
        <v>2</v>
      </c>
      <c r="C682">
        <v>4.403956141083416</v>
      </c>
    </row>
    <row r="683" spans="1:3" x14ac:dyDescent="0.3">
      <c r="A683" s="1">
        <v>43522</v>
      </c>
      <c r="B683">
        <v>2</v>
      </c>
      <c r="C683">
        <v>-2.9143166785635608</v>
      </c>
    </row>
    <row r="684" spans="1:3" x14ac:dyDescent="0.3">
      <c r="A684" s="1">
        <v>43529</v>
      </c>
      <c r="B684">
        <v>2</v>
      </c>
      <c r="C684">
        <v>-3.242672403019542</v>
      </c>
    </row>
    <row r="685" spans="1:3" x14ac:dyDescent="0.3">
      <c r="A685" s="1">
        <v>43536</v>
      </c>
      <c r="B685">
        <v>2</v>
      </c>
      <c r="C685">
        <v>-0.88817701347804223</v>
      </c>
    </row>
    <row r="686" spans="1:3" x14ac:dyDescent="0.3">
      <c r="A686" s="1">
        <v>43543</v>
      </c>
      <c r="B686">
        <v>2</v>
      </c>
      <c r="C686">
        <v>3.5846131773135661</v>
      </c>
    </row>
    <row r="687" spans="1:3" x14ac:dyDescent="0.3">
      <c r="A687" s="1">
        <v>43550</v>
      </c>
      <c r="B687">
        <v>2</v>
      </c>
      <c r="C687">
        <v>-1.4978600893132938</v>
      </c>
    </row>
    <row r="688" spans="1:3" x14ac:dyDescent="0.3">
      <c r="A688" s="1">
        <v>43557</v>
      </c>
      <c r="B688">
        <v>2</v>
      </c>
      <c r="C688">
        <v>0.55445686597743937</v>
      </c>
    </row>
    <row r="689" spans="1:3" x14ac:dyDescent="0.3">
      <c r="A689" s="1">
        <v>43564</v>
      </c>
      <c r="B689">
        <v>2</v>
      </c>
      <c r="C689">
        <v>0.94340322333584936</v>
      </c>
    </row>
    <row r="690" spans="1:3" x14ac:dyDescent="0.3">
      <c r="A690" s="1">
        <v>43571</v>
      </c>
      <c r="B690">
        <v>2</v>
      </c>
      <c r="C690">
        <v>-1.7990317034578824</v>
      </c>
    </row>
    <row r="691" spans="1:3" x14ac:dyDescent="0.3">
      <c r="A691" s="1">
        <v>43578</v>
      </c>
      <c r="B691">
        <v>2</v>
      </c>
      <c r="C691">
        <v>1.7990317034578873</v>
      </c>
    </row>
    <row r="692" spans="1:3" x14ac:dyDescent="0.3">
      <c r="A692" s="1">
        <v>43585</v>
      </c>
      <c r="B692">
        <v>2</v>
      </c>
      <c r="C692">
        <v>-4.4381292890384731</v>
      </c>
    </row>
    <row r="693" spans="1:3" x14ac:dyDescent="0.3">
      <c r="A693" s="1">
        <v>43592</v>
      </c>
      <c r="B693">
        <v>2</v>
      </c>
      <c r="C693">
        <v>-3.211474009972211</v>
      </c>
    </row>
    <row r="694" spans="1:3" x14ac:dyDescent="0.3">
      <c r="A694" s="1">
        <v>43599</v>
      </c>
      <c r="B694">
        <v>2</v>
      </c>
      <c r="C694">
        <v>-8.3717041306365855E-2</v>
      </c>
    </row>
    <row r="695" spans="1:3" x14ac:dyDescent="0.3">
      <c r="A695" s="1">
        <v>43606</v>
      </c>
      <c r="B695">
        <v>2</v>
      </c>
      <c r="C695">
        <v>-1.0947477755185044</v>
      </c>
    </row>
    <row r="696" spans="1:3" x14ac:dyDescent="0.3">
      <c r="A696" s="1">
        <v>43613</v>
      </c>
      <c r="B696">
        <v>2</v>
      </c>
      <c r="C696">
        <v>-0.50933896191030126</v>
      </c>
    </row>
    <row r="697" spans="1:3" x14ac:dyDescent="0.3">
      <c r="A697" s="1">
        <v>43620</v>
      </c>
      <c r="B697">
        <v>2</v>
      </c>
      <c r="C697">
        <v>5.5454835915164793</v>
      </c>
    </row>
    <row r="698" spans="1:3" x14ac:dyDescent="0.3">
      <c r="A698" s="1">
        <v>43627</v>
      </c>
      <c r="B698">
        <v>2</v>
      </c>
      <c r="C698">
        <v>1.0325297481079136</v>
      </c>
    </row>
    <row r="699" spans="1:3" x14ac:dyDescent="0.3">
      <c r="A699" s="1">
        <v>43634</v>
      </c>
      <c r="B699">
        <v>2</v>
      </c>
      <c r="C699">
        <v>0</v>
      </c>
    </row>
    <row r="700" spans="1:3" x14ac:dyDescent="0.3">
      <c r="A700" s="1">
        <v>43641</v>
      </c>
      <c r="B700">
        <v>2</v>
      </c>
      <c r="C700">
        <v>-2.0473156025389034</v>
      </c>
    </row>
    <row r="701" spans="1:3" x14ac:dyDescent="0.3">
      <c r="A701" s="1">
        <v>43648</v>
      </c>
      <c r="B701">
        <v>2</v>
      </c>
      <c r="C701">
        <v>-1.7656959528169882</v>
      </c>
    </row>
    <row r="702" spans="1:3" x14ac:dyDescent="0.3">
      <c r="A702" s="1">
        <v>43655</v>
      </c>
      <c r="B702">
        <v>2</v>
      </c>
      <c r="C702">
        <v>0</v>
      </c>
    </row>
    <row r="703" spans="1:3" x14ac:dyDescent="0.3">
      <c r="A703" s="1">
        <v>43662</v>
      </c>
      <c r="B703">
        <v>2</v>
      </c>
      <c r="C703">
        <v>-2.9583094034563242</v>
      </c>
    </row>
    <row r="704" spans="1:3" x14ac:dyDescent="0.3">
      <c r="A704" s="1">
        <v>43669</v>
      </c>
      <c r="B704">
        <v>2</v>
      </c>
      <c r="C704">
        <v>-8.3437635211956102E-2</v>
      </c>
    </row>
    <row r="705" spans="1:3" x14ac:dyDescent="0.3">
      <c r="A705" s="1">
        <v>43676</v>
      </c>
      <c r="B705">
        <v>2</v>
      </c>
      <c r="C705">
        <v>1.4090577099254118</v>
      </c>
    </row>
    <row r="706" spans="1:3" x14ac:dyDescent="0.3">
      <c r="A706" s="1">
        <v>43683</v>
      </c>
      <c r="B706">
        <v>2</v>
      </c>
      <c r="C706">
        <v>-3.5179507121173339</v>
      </c>
    </row>
    <row r="707" spans="1:3" x14ac:dyDescent="0.3">
      <c r="A707" s="1">
        <v>43690</v>
      </c>
      <c r="B707">
        <v>2</v>
      </c>
      <c r="C707">
        <v>-8.5287851651751539E-2</v>
      </c>
    </row>
    <row r="708" spans="1:3" x14ac:dyDescent="0.3">
      <c r="A708" s="1">
        <v>43697</v>
      </c>
      <c r="B708">
        <v>2</v>
      </c>
      <c r="C708">
        <v>-2.418079819721485</v>
      </c>
    </row>
    <row r="709" spans="1:3" x14ac:dyDescent="0.3">
      <c r="A709" s="1">
        <v>43704</v>
      </c>
      <c r="B709">
        <v>2</v>
      </c>
      <c r="C709">
        <v>-1.7637141486106729</v>
      </c>
    </row>
    <row r="710" spans="1:3" x14ac:dyDescent="0.3">
      <c r="A710" s="1">
        <v>43711</v>
      </c>
      <c r="B710">
        <v>2</v>
      </c>
      <c r="C710">
        <v>-0.4458322141711164</v>
      </c>
    </row>
    <row r="711" spans="1:3" x14ac:dyDescent="0.3">
      <c r="A711" s="1">
        <v>43718</v>
      </c>
      <c r="B711">
        <v>2</v>
      </c>
      <c r="C711">
        <v>-2.5265241421868048</v>
      </c>
    </row>
    <row r="712" spans="1:3" x14ac:dyDescent="0.3">
      <c r="A712" s="1">
        <v>43725</v>
      </c>
      <c r="B712">
        <v>2</v>
      </c>
      <c r="C712">
        <v>1.7507741900004858</v>
      </c>
    </row>
    <row r="713" spans="1:3" x14ac:dyDescent="0.3">
      <c r="A713" s="1">
        <v>43732</v>
      </c>
      <c r="B713">
        <v>2</v>
      </c>
      <c r="C713">
        <v>2.5297146613820551</v>
      </c>
    </row>
    <row r="714" spans="1:3" x14ac:dyDescent="0.3">
      <c r="A714" s="1">
        <v>43739</v>
      </c>
      <c r="B714">
        <v>2</v>
      </c>
      <c r="C714">
        <v>3.7173121459691858</v>
      </c>
    </row>
    <row r="715" spans="1:3" x14ac:dyDescent="0.3">
      <c r="A715" s="1">
        <v>43746</v>
      </c>
      <c r="B715">
        <v>2</v>
      </c>
      <c r="C715">
        <v>-3.3152207316900508</v>
      </c>
    </row>
    <row r="716" spans="1:3" x14ac:dyDescent="0.3">
      <c r="A716" s="1">
        <v>43753</v>
      </c>
      <c r="B716">
        <v>2</v>
      </c>
      <c r="C716">
        <v>1.0379334696948692</v>
      </c>
    </row>
    <row r="717" spans="1:3" x14ac:dyDescent="0.3">
      <c r="A717" s="1">
        <v>43760</v>
      </c>
      <c r="B717">
        <v>2</v>
      </c>
      <c r="C717">
        <v>-3.3107585774504877</v>
      </c>
    </row>
    <row r="718" spans="1:3" x14ac:dyDescent="0.3">
      <c r="A718" s="1">
        <v>43767</v>
      </c>
      <c r="B718">
        <v>2</v>
      </c>
      <c r="C718">
        <v>1.3050756195490776</v>
      </c>
    </row>
    <row r="719" spans="1:3" x14ac:dyDescent="0.3">
      <c r="A719" s="1">
        <v>43774</v>
      </c>
      <c r="B719">
        <v>2</v>
      </c>
      <c r="C719">
        <v>2.9543066724120934</v>
      </c>
    </row>
    <row r="720" spans="1:3" x14ac:dyDescent="0.3">
      <c r="A720" s="1">
        <v>43781</v>
      </c>
      <c r="B720">
        <v>2</v>
      </c>
      <c r="C720">
        <v>-0.94862371451069571</v>
      </c>
    </row>
    <row r="721" spans="1:3" x14ac:dyDescent="0.3">
      <c r="A721" s="1">
        <v>43788</v>
      </c>
      <c r="B721">
        <v>2</v>
      </c>
      <c r="C721">
        <v>0.79114336700403665</v>
      </c>
    </row>
    <row r="722" spans="1:3" x14ac:dyDescent="0.3">
      <c r="A722" s="1">
        <v>43795</v>
      </c>
      <c r="B722">
        <v>2</v>
      </c>
      <c r="C722">
        <v>0.70671672230923532</v>
      </c>
    </row>
    <row r="723" spans="1:3" x14ac:dyDescent="0.3">
      <c r="A723" s="1">
        <v>43802</v>
      </c>
      <c r="B723">
        <v>2</v>
      </c>
      <c r="C723">
        <v>0.62402698600846729</v>
      </c>
    </row>
    <row r="724" spans="1:3" x14ac:dyDescent="0.3">
      <c r="A724" s="1">
        <v>43809</v>
      </c>
      <c r="B724">
        <v>2</v>
      </c>
      <c r="C724">
        <v>4.5600605407108548</v>
      </c>
    </row>
    <row r="725" spans="1:3" x14ac:dyDescent="0.3">
      <c r="A725" s="1">
        <v>43816</v>
      </c>
      <c r="B725">
        <v>2</v>
      </c>
      <c r="C725">
        <v>-1.4216475872465666</v>
      </c>
    </row>
    <row r="726" spans="1:3" x14ac:dyDescent="0.3">
      <c r="A726" s="1">
        <v>43823</v>
      </c>
      <c r="B726">
        <v>2</v>
      </c>
      <c r="C726">
        <v>0.75075427697356334</v>
      </c>
    </row>
    <row r="727" spans="1:3" x14ac:dyDescent="0.3">
      <c r="A727" s="1">
        <v>43830</v>
      </c>
      <c r="B727">
        <v>2</v>
      </c>
      <c r="C727">
        <v>0.37327404296839206</v>
      </c>
    </row>
    <row r="728" spans="1:3" x14ac:dyDescent="0.3">
      <c r="A728" s="1">
        <v>43837</v>
      </c>
      <c r="B728">
        <v>2</v>
      </c>
      <c r="C728">
        <v>1.2588096619516533</v>
      </c>
    </row>
    <row r="729" spans="1:3" x14ac:dyDescent="0.3">
      <c r="A729" s="1">
        <v>43844</v>
      </c>
      <c r="B729">
        <v>2</v>
      </c>
      <c r="C729">
        <v>5.2322933369447187</v>
      </c>
    </row>
    <row r="730" spans="1:3" x14ac:dyDescent="0.3">
      <c r="A730" s="1">
        <v>43851</v>
      </c>
      <c r="B730">
        <v>2</v>
      </c>
      <c r="C730">
        <v>1.5933832085001887</v>
      </c>
    </row>
    <row r="731" spans="1:3" x14ac:dyDescent="0.3">
      <c r="A731" s="1">
        <v>43858</v>
      </c>
      <c r="B731">
        <v>2</v>
      </c>
      <c r="C731">
        <v>-6.8752151212832152E-2</v>
      </c>
    </row>
    <row r="732" spans="1:3" x14ac:dyDescent="0.3">
      <c r="A732" s="1">
        <v>43865</v>
      </c>
      <c r="B732">
        <v>2</v>
      </c>
      <c r="C732">
        <v>1.1624062507972943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all_contracts</vt:lpstr>
      <vt:lpstr>all_contracts_prices</vt:lpstr>
      <vt:lpstr>sb_weekly_returns</vt:lpstr>
      <vt:lpstr>sb_tuesdays_returns</vt:lpstr>
    </vt:vector>
  </TitlesOfParts>
  <Company>AUDENCIA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BONNIER Jean Baptiste</dc:creator>
  <cp:lastModifiedBy>Jean-Baptiste Bonnier</cp:lastModifiedBy>
  <dcterms:created xsi:type="dcterms:W3CDTF">2020-06-05T12:39:22Z</dcterms:created>
  <dcterms:modified xsi:type="dcterms:W3CDTF">2020-06-18T08:27:34Z</dcterms:modified>
</cp:coreProperties>
</file>