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<sst xmlns="http://schemas.openxmlformats.org/spreadsheetml/2006/main" count="77" uniqueCount="63">
  <si>
    <t>KOMDAK : THE KOMDAKENING</t>
  </si>
  <si>
    <t>CLASS</t>
  </si>
  <si>
    <t>The Brawler</t>
  </si>
  <si>
    <t>RAW STATS</t>
  </si>
  <si>
    <t>FINAL STATS</t>
  </si>
  <si>
    <t>MOD</t>
  </si>
  <si>
    <t>MAX HP</t>
  </si>
  <si>
    <t>CURR HP</t>
  </si>
  <si>
    <t>SKILLS</t>
  </si>
  <si>
    <t>SPECIES</t>
  </si>
  <si>
    <t>Human</t>
  </si>
  <si>
    <t>PHY</t>
  </si>
  <si>
    <t>BASE RES</t>
  </si>
  <si>
    <t>TOTAL RES</t>
  </si>
  <si>
    <t>NAME</t>
  </si>
  <si>
    <t>LEVEL</t>
  </si>
  <si>
    <t>SPENT</t>
  </si>
  <si>
    <t>TRAIT</t>
  </si>
  <si>
    <t>INT</t>
  </si>
  <si>
    <t>Intimidate</t>
  </si>
  <si>
    <t>DEX</t>
  </si>
  <si>
    <t>MELEE BONUS</t>
  </si>
  <si>
    <t>TOTAL XP</t>
  </si>
  <si>
    <t>Force</t>
  </si>
  <si>
    <t>CHARACTER BIO</t>
  </si>
  <si>
    <t>CHA</t>
  </si>
  <si>
    <t>RANGED BONUS</t>
  </si>
  <si>
    <t>UNSPENT</t>
  </si>
  <si>
    <t>Grapple</t>
  </si>
  <si>
    <t>POW</t>
  </si>
  <si>
    <t>CORE BONUS</t>
  </si>
  <si>
    <t>Rig</t>
  </si>
  <si>
    <t>WIL</t>
  </si>
  <si>
    <t>Medicine</t>
  </si>
  <si>
    <t>HEA</t>
  </si>
  <si>
    <t>⅓ SPEED</t>
  </si>
  <si>
    <t>CORRUPTION</t>
  </si>
  <si>
    <t>Hack</t>
  </si>
  <si>
    <t>Sneak</t>
  </si>
  <si>
    <t>Sleight</t>
  </si>
  <si>
    <t>WEAPON #1 NAME</t>
  </si>
  <si>
    <t>ARMOR</t>
  </si>
  <si>
    <t>CREDITS</t>
  </si>
  <si>
    <t>Finesse</t>
  </si>
  <si>
    <t>RNG</t>
  </si>
  <si>
    <t>DMG</t>
  </si>
  <si>
    <t>RES</t>
  </si>
  <si>
    <t>Persuade</t>
  </si>
  <si>
    <t>TYPE</t>
  </si>
  <si>
    <t>MAG</t>
  </si>
  <si>
    <t>MOVE</t>
  </si>
  <si>
    <t>RACCOON DEAL</t>
  </si>
  <si>
    <t>Bluff</t>
  </si>
  <si>
    <t>Act</t>
  </si>
  <si>
    <t>WEAPON #2 NAME</t>
  </si>
  <si>
    <t>SHIELD</t>
  </si>
  <si>
    <t>Melee Ability</t>
  </si>
  <si>
    <t>Ranged Ability</t>
  </si>
  <si>
    <t>AP</t>
  </si>
  <si>
    <t>Core Ability</t>
  </si>
  <si>
    <t>TOTAL</t>
  </si>
  <si>
    <t>INVENTORY</t>
  </si>
  <si>
    <t>FREE SPACE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</si>
</sst>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  <color theme="1"/>
      <name val="Ubuntu"/>
    </font>
    <font/>
    <font>
      <color theme="1"/>
      <name val="Ubuntu"/>
    </font>
    <font>
      <b/>
      <color rgb="FFFFFFFF"/>
      <name val="Ubuntu"/>
    </font>
    <font>
      <b/>
      <color theme="0"/>
      <name val="Ubuntu"/>
    </font>
    <font>
      <b/>
      <sz val="9.0"/>
      <color rgb="FFFFFFFF"/>
      <name val="Ubuntu"/>
    </font>
    <font>
      <b/>
      <sz val="12.0"/>
      <color rgb="FFFFFFFF"/>
      <name val="Ubuntu"/>
    </font>
    <font>
      <b/>
      <sz val="9.0"/>
      <color theme="0"/>
      <name val="Ubuntu"/>
    </font>
    <font>
      <b/>
      <sz val="7.0"/>
      <color rgb="FFFFFFFF"/>
      <name val="Ubuntu"/>
    </font>
    <font>
      <b/>
      <sz val="8.0"/>
      <color rgb="FFFFFFFF"/>
      <name val="Ubuntu"/>
    </font>
    <font>
      <b/>
      <sz val="10.0"/>
      <color rgb="FFFFFFFF"/>
      <name val="Ubuntu"/>
    </font>
    <font>
      <color theme="1"/>
      <name val="Arial"/>
    </font>
    <font>
      <b/>
      <sz val="8.0"/>
      <color rgb="FFFFFFFF"/>
      <name val="Arial"/>
    </font>
    <font>
      <color theme="0"/>
      <name val="Ubuntu"/>
    </font>
  </fonts>
  <fills count="6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7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FFFFFF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FFFFFF"/>
      </bottom>
    </border>
    <border>
      <right style="medium">
        <color rgb="FF000000"/>
      </right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FFFFFF"/>
      </bottom>
    </border>
    <border>
      <top style="medium">
        <color rgb="FF000000"/>
      </top>
      <bottom style="thin">
        <color rgb="FFFFFFFF"/>
      </bottom>
    </border>
    <border>
      <right style="medium">
        <color rgb="FF000000"/>
      </right>
      <top style="medium">
        <color rgb="FF000000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medium">
        <color rgb="FF000000"/>
      </right>
      <top style="thin">
        <color rgb="FFFFFFFF"/>
      </top>
    </border>
    <border>
      <left style="thin">
        <color rgb="FFFFFFFF"/>
      </left>
      <bottom style="thin">
        <color rgb="FF000000"/>
      </bottom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right style="thin">
        <color rgb="FFFFFFFF"/>
      </right>
      <top style="medium">
        <color rgb="FF000000"/>
      </top>
      <bottom style="medium">
        <color rgb="FF000000"/>
      </bottom>
    </border>
    <border>
      <right style="thin">
        <color rgb="FFFFFFFF"/>
      </right>
    </border>
    <border>
      <left style="medium">
        <color rgb="FF000000"/>
      </left>
      <top style="thin">
        <color rgb="FFFFFFFF"/>
      </top>
      <bottom style="thin">
        <color rgb="FFFFFFFF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FFFFFF"/>
      </top>
      <bottom style="thick">
        <color rgb="FFFFFFF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</border>
    <border>
      <top style="thin">
        <color rgb="FFFFFFFF"/>
      </top>
      <bottom style="thick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bottom style="thin">
        <color rgb="FFFFFFFF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FFFFFF"/>
      </left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top style="thin">
        <color rgb="FFFFFFFF"/>
      </top>
      <bottom style="medium">
        <color rgb="FFFFFFFF"/>
      </bottom>
    </border>
    <border>
      <left style="thin">
        <color rgb="FFFFFFFF"/>
      </left>
      <bottom style="medium">
        <color rgb="FF000000"/>
      </bottom>
    </border>
    <border>
      <bottom style="medium">
        <color rgb="FF000000"/>
      </bottom>
    </border>
    <border>
      <right style="thin">
        <color rgb="FFFFFFFF"/>
      </right>
      <bottom style="medium">
        <color rgb="FF000000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right style="thin">
        <color rgb="FF000000"/>
      </right>
      <top style="thin">
        <color rgb="FFFFFFFF"/>
      </top>
      <bottom style="thin">
        <color rgb="FFFFFFFF"/>
      </bottom>
    </border>
    <border>
      <right style="medium">
        <color rgb="FFFFFFFF"/>
      </right>
      <top style="medium">
        <color rgb="FFFFFFFF"/>
      </top>
      <bottom style="medium">
        <color rgb="FFFFFFFF"/>
      </bottom>
    </border>
    <border>
      <left style="thin">
        <color rgb="FFFFFFFF"/>
      </left>
      <top style="thin">
        <color rgb="FFFFFFFF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FFFFFF"/>
      </bottom>
    </border>
    <border>
      <right style="thin">
        <color rgb="FF000000"/>
      </right>
      <bottom style="thin">
        <color rgb="FF000000"/>
      </bottom>
    </border>
    <border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</border>
    <border>
      <left style="thin">
        <color rgb="FFFFFFFF"/>
      </left>
      <top style="thin">
        <color rgb="FFFFFFFF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medium">
        <color rgb="FFFFFFFF"/>
      </top>
      <bottom style="medium">
        <color rgb="FFFFFFFF"/>
      </bottom>
    </border>
    <border>
      <left style="medium">
        <color rgb="FF000000"/>
      </left>
    </border>
    <border>
      <right style="medium">
        <color rgb="FF000000"/>
      </right>
    </border>
    <border>
      <left style="thin">
        <color rgb="FFFFFFFF"/>
      </left>
      <right style="thin">
        <color rgb="FFFFFFFF"/>
      </right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thin">
        <color rgb="FFFFFFFF"/>
      </top>
      <bottom style="medium">
        <color rgb="FF000000"/>
      </bottom>
    </border>
    <border>
      <top style="thin">
        <color rgb="FFFFFFFF"/>
      </top>
      <bottom style="medium">
        <color rgb="FF000000"/>
      </bottom>
    </border>
    <border>
      <left style="medium">
        <color rgb="FFFFFFFF"/>
      </left>
      <bottom style="medium">
        <color rgb="FFFFFFFF"/>
      </bottom>
    </border>
    <border>
      <right style="medium">
        <color rgb="FFFFFFFF"/>
      </right>
      <bottom style="medium">
        <color rgb="FFFFFFFF"/>
      </bottom>
    </border>
    <border>
      <bottom style="medium">
        <color rgb="FFFFFFFF"/>
      </bottom>
    </border>
    <border>
      <left style="medium">
        <color rgb="FFFFFFFF"/>
      </left>
      <top style="medium">
        <color rgb="FFFFFFFF"/>
      </top>
      <bottom style="medium">
        <color rgb="FFFFFFFF"/>
      </bottom>
    </border>
  </borders>
  <cellStyleXfs count="1">
    <xf borderId="0" fillId="0" fontId="0" numFmtId="0" applyAlignment="1" applyFont="1"/>
  </cellStyleXfs>
  <cellXfs count="15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vertical="center"/>
    </xf>
    <xf borderId="5" fillId="0" fontId="3" numFmtId="0" xfId="0" applyBorder="1" applyFont="1"/>
    <xf borderId="6" fillId="0" fontId="3" numFmtId="0" xfId="0" applyAlignment="1" applyBorder="1" applyFont="1">
      <alignment horizontal="center" vertical="center"/>
    </xf>
    <xf borderId="7" fillId="2" fontId="4" numFmtId="0" xfId="0" applyAlignment="1" applyBorder="1" applyFill="1" applyFont="1">
      <alignment horizontal="center" readingOrder="0" vertical="center"/>
    </xf>
    <xf borderId="7" fillId="3" fontId="3" numFmtId="0" xfId="0" applyAlignment="1" applyBorder="1" applyFill="1" applyFont="1">
      <alignment horizontal="center" readingOrder="0" vertical="center"/>
    </xf>
    <xf borderId="8" fillId="3" fontId="5" numFmtId="0" xfId="0" applyAlignment="1" applyBorder="1" applyFont="1">
      <alignment horizontal="center" readingOrder="0" vertical="center"/>
    </xf>
    <xf borderId="6" fillId="2" fontId="4" numFmtId="0" xfId="0" applyAlignment="1" applyBorder="1" applyFont="1">
      <alignment horizontal="center" readingOrder="0" vertical="center"/>
    </xf>
    <xf borderId="8" fillId="0" fontId="2" numFmtId="0" xfId="0" applyBorder="1" applyFont="1"/>
    <xf borderId="9" fillId="0" fontId="2" numFmtId="0" xfId="0" applyBorder="1" applyFont="1"/>
    <xf borderId="8" fillId="0" fontId="3" numFmtId="0" xfId="0" applyAlignment="1" applyBorder="1" applyFont="1">
      <alignment horizontal="center" vertical="center"/>
    </xf>
    <xf borderId="10" fillId="3" fontId="4" numFmtId="0" xfId="0" applyAlignment="1" applyBorder="1" applyFont="1">
      <alignment horizontal="center" readingOrder="0" vertical="center"/>
    </xf>
    <xf borderId="11" fillId="2" fontId="4" numFmtId="0" xfId="0" applyAlignment="1" applyBorder="1" applyFont="1">
      <alignment horizontal="center" readingOrder="0" vertical="center"/>
    </xf>
    <xf borderId="12" fillId="2" fontId="4" numFmtId="0" xfId="0" applyAlignment="1" applyBorder="1" applyFont="1">
      <alignment horizontal="center" readingOrder="0" vertical="center"/>
    </xf>
    <xf borderId="13" fillId="0" fontId="2" numFmtId="0" xfId="0" applyBorder="1" applyFont="1"/>
    <xf borderId="14" fillId="3" fontId="3" numFmtId="0" xfId="0" applyAlignment="1" applyBorder="1" applyFont="1">
      <alignment horizontal="center" readingOrder="0" vertical="center"/>
    </xf>
    <xf borderId="14" fillId="2" fontId="6" numFmtId="0" xfId="0" applyAlignment="1" applyBorder="1" applyFont="1">
      <alignment horizontal="center" readingOrder="0" vertical="center"/>
    </xf>
    <xf borderId="14" fillId="0" fontId="3" numFmtId="0" xfId="0" applyAlignment="1" applyBorder="1" applyFont="1">
      <alignment horizontal="center" readingOrder="0" vertical="center"/>
    </xf>
    <xf borderId="8" fillId="3" fontId="7" numFmtId="0" xfId="0" applyAlignment="1" applyBorder="1" applyFont="1">
      <alignment horizontal="center" readingOrder="0" vertical="center"/>
    </xf>
    <xf borderId="15" fillId="2" fontId="7" numFmtId="0" xfId="0" applyAlignment="1" applyBorder="1" applyFont="1">
      <alignment horizontal="center" readingOrder="0" vertical="center"/>
    </xf>
    <xf borderId="16" fillId="0" fontId="2" numFmtId="0" xfId="0" applyBorder="1" applyFont="1"/>
    <xf borderId="17" fillId="0" fontId="2" numFmtId="0" xfId="0" applyBorder="1" applyFont="1"/>
    <xf borderId="10" fillId="3" fontId="7" numFmtId="0" xfId="0" applyAlignment="1" applyBorder="1" applyFont="1">
      <alignment horizontal="center" readingOrder="0" vertical="center"/>
    </xf>
    <xf borderId="5" fillId="3" fontId="4" numFmtId="0" xfId="0" applyAlignment="1" applyBorder="1" applyFont="1">
      <alignment horizontal="center" readingOrder="0" vertical="center"/>
    </xf>
    <xf borderId="5" fillId="3" fontId="3" numFmtId="0" xfId="0" applyAlignment="1" applyBorder="1" applyFont="1">
      <alignment horizontal="center" vertical="center"/>
    </xf>
    <xf borderId="5" fillId="3" fontId="7" numFmtId="0" xfId="0" applyAlignment="1" applyBorder="1" applyFont="1">
      <alignment horizontal="center" readingOrder="0" vertical="center"/>
    </xf>
    <xf borderId="18" fillId="0" fontId="3" numFmtId="0" xfId="0" applyBorder="1" applyFont="1"/>
    <xf borderId="19" fillId="0" fontId="3" numFmtId="0" xfId="0" applyAlignment="1" applyBorder="1" applyFont="1">
      <alignment horizontal="center" vertical="center"/>
    </xf>
    <xf borderId="18" fillId="3" fontId="5" numFmtId="0" xfId="0" applyAlignment="1" applyBorder="1" applyFont="1">
      <alignment horizontal="center" readingOrder="0" vertical="center"/>
    </xf>
    <xf borderId="5" fillId="2" fontId="5" numFmtId="0" xfId="0" applyAlignment="1" applyBorder="1" applyFont="1">
      <alignment horizontal="center" readingOrder="0" vertical="center"/>
    </xf>
    <xf borderId="20" fillId="0" fontId="3" numFmtId="0" xfId="0" applyAlignment="1" applyBorder="1" applyFont="1">
      <alignment horizontal="center" readingOrder="0" vertical="center"/>
    </xf>
    <xf borderId="10" fillId="0" fontId="3" numFmtId="0" xfId="0" applyAlignment="1" applyBorder="1" applyFont="1">
      <alignment horizontal="center" vertical="center"/>
    </xf>
    <xf borderId="10" fillId="0" fontId="3" numFmtId="0" xfId="0" applyAlignment="1" applyBorder="1" applyFont="1">
      <alignment horizontal="center" readingOrder="0" vertical="center"/>
    </xf>
    <xf borderId="21" fillId="2" fontId="4" numFmtId="0" xfId="0" applyAlignment="1" applyBorder="1" applyFont="1">
      <alignment horizontal="center" readingOrder="0" vertical="center"/>
    </xf>
    <xf borderId="22" fillId="0" fontId="2" numFmtId="0" xfId="0" applyBorder="1" applyFont="1"/>
    <xf borderId="23" fillId="0" fontId="3" numFmtId="0" xfId="0" applyAlignment="1" applyBorder="1" applyFont="1">
      <alignment horizontal="center" readingOrder="0" vertical="center"/>
    </xf>
    <xf borderId="20" fillId="2" fontId="8" numFmtId="0" xfId="0" applyAlignment="1" applyBorder="1" applyFont="1">
      <alignment horizontal="center" readingOrder="0" vertical="center"/>
    </xf>
    <xf borderId="20" fillId="0" fontId="3" numFmtId="0" xfId="0" applyAlignment="1" applyBorder="1" applyFont="1">
      <alignment horizontal="center" vertical="center"/>
    </xf>
    <xf borderId="10" fillId="3" fontId="5" numFmtId="0" xfId="0" applyAlignment="1" applyBorder="1" applyFont="1">
      <alignment horizontal="center" readingOrder="0" vertical="center"/>
    </xf>
    <xf borderId="24" fillId="2" fontId="5" numFmtId="0" xfId="0" applyAlignment="1" applyBorder="1" applyFont="1">
      <alignment horizontal="center" readingOrder="0" vertical="center"/>
    </xf>
    <xf borderId="4" fillId="2" fontId="5" numFmtId="0" xfId="0" applyAlignment="1" applyBorder="1" applyFont="1">
      <alignment horizontal="center" readingOrder="0" vertical="center"/>
    </xf>
    <xf borderId="5" fillId="2" fontId="5" numFmtId="0" xfId="0" applyAlignment="1" applyBorder="1" applyFont="1">
      <alignment horizontal="center" vertical="center"/>
    </xf>
    <xf borderId="25" fillId="2" fontId="4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horizontal="center" vertical="center"/>
    </xf>
    <xf borderId="26" fillId="2" fontId="4" numFmtId="0" xfId="0" applyAlignment="1" applyBorder="1" applyFont="1">
      <alignment horizontal="center" readingOrder="0" vertical="center"/>
    </xf>
    <xf borderId="18" fillId="0" fontId="3" numFmtId="0" xfId="0" applyAlignment="1" applyBorder="1" applyFont="1">
      <alignment horizontal="center" vertical="center"/>
    </xf>
    <xf borderId="27" fillId="0" fontId="3" numFmtId="0" xfId="0" applyAlignment="1" applyBorder="1" applyFont="1">
      <alignment horizontal="center" vertical="center"/>
    </xf>
    <xf borderId="28" fillId="0" fontId="3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horizontal="center" readingOrder="0" vertical="center"/>
    </xf>
    <xf borderId="27" fillId="3" fontId="3" numFmtId="0" xfId="0" applyAlignment="1" applyBorder="1" applyFont="1">
      <alignment horizontal="center" readingOrder="0" vertical="center"/>
    </xf>
    <xf borderId="29" fillId="0" fontId="3" numFmtId="0" xfId="0" applyAlignment="1" applyBorder="1" applyFont="1">
      <alignment horizontal="center" vertical="center"/>
    </xf>
    <xf borderId="19" fillId="3" fontId="5" numFmtId="0" xfId="0" applyAlignment="1" applyBorder="1" applyFont="1">
      <alignment horizontal="center" readingOrder="0" vertical="center"/>
    </xf>
    <xf borderId="10" fillId="2" fontId="5" numFmtId="0" xfId="0" applyAlignment="1" applyBorder="1" applyFont="1">
      <alignment horizontal="center" readingOrder="0" vertical="center"/>
    </xf>
    <xf borderId="10" fillId="3" fontId="3" numFmtId="0" xfId="0" applyAlignment="1" applyBorder="1" applyFont="1">
      <alignment horizontal="center" vertical="center"/>
    </xf>
    <xf borderId="27" fillId="3" fontId="5" numFmtId="0" xfId="0" applyAlignment="1" applyBorder="1" applyFont="1">
      <alignment horizontal="center" readingOrder="0" vertical="center"/>
    </xf>
    <xf borderId="5" fillId="3" fontId="5" numFmtId="0" xfId="0" applyAlignment="1" applyBorder="1" applyFont="1">
      <alignment horizontal="center" readingOrder="0" vertical="center"/>
    </xf>
    <xf borderId="21" fillId="2" fontId="9" numFmtId="0" xfId="0" applyAlignment="1" applyBorder="1" applyFont="1">
      <alignment horizontal="center" readingOrder="0" vertical="center"/>
    </xf>
    <xf borderId="22" fillId="0" fontId="3" numFmtId="0" xfId="0" applyAlignment="1" applyBorder="1" applyFont="1">
      <alignment horizontal="center" readingOrder="0" vertical="center"/>
    </xf>
    <xf borderId="30" fillId="2" fontId="5" numFmtId="0" xfId="0" applyAlignment="1" applyBorder="1" applyFont="1">
      <alignment horizontal="center" readingOrder="0" vertical="center"/>
    </xf>
    <xf borderId="5" fillId="3" fontId="9" numFmtId="0" xfId="0" applyAlignment="1" applyBorder="1" applyFont="1">
      <alignment horizontal="center" readingOrder="0" vertical="center"/>
    </xf>
    <xf borderId="1" fillId="2" fontId="4" numFmtId="0" xfId="0" applyAlignment="1" applyBorder="1" applyFont="1">
      <alignment horizontal="center" readingOrder="0" vertical="center"/>
    </xf>
    <xf borderId="31" fillId="0" fontId="2" numFmtId="0" xfId="0" applyBorder="1" applyFont="1"/>
    <xf borderId="20" fillId="2" fontId="6" numFmtId="0" xfId="0" applyAlignment="1" applyBorder="1" applyFont="1">
      <alignment horizontal="center" readingOrder="0" vertical="center"/>
    </xf>
    <xf borderId="32" fillId="2" fontId="5" numFmtId="0" xfId="0" applyAlignment="1" applyBorder="1" applyFont="1">
      <alignment horizontal="center" readingOrder="0" vertical="center"/>
    </xf>
    <xf borderId="33" fillId="0" fontId="3" numFmtId="0" xfId="0" applyAlignment="1" applyBorder="1" applyFont="1">
      <alignment horizontal="center" readingOrder="0" vertical="center"/>
    </xf>
    <xf borderId="34" fillId="0" fontId="3" numFmtId="0" xfId="0" applyAlignment="1" applyBorder="1" applyFont="1">
      <alignment horizontal="center" vertical="center"/>
    </xf>
    <xf borderId="33" fillId="0" fontId="3" numFmtId="0" xfId="0" applyAlignment="1" applyBorder="1" applyFont="1">
      <alignment horizontal="center" vertical="center"/>
    </xf>
    <xf borderId="35" fillId="3" fontId="3" numFmtId="0" xfId="0" applyAlignment="1" applyBorder="1" applyFont="1">
      <alignment horizontal="center" readingOrder="0" shrinkToFit="0" textRotation="0" vertical="center" wrapText="1"/>
    </xf>
    <xf borderId="36" fillId="0" fontId="2" numFmtId="0" xfId="0" applyBorder="1" applyFont="1"/>
    <xf borderId="20" fillId="2" fontId="5" numFmtId="0" xfId="0" applyAlignment="1" applyBorder="1" applyFont="1">
      <alignment horizontal="center" readingOrder="0" vertical="center"/>
    </xf>
    <xf borderId="37" fillId="2" fontId="5" numFmtId="0" xfId="0" applyAlignment="1" applyBorder="1" applyFont="1">
      <alignment horizontal="center" readingOrder="0" vertical="center"/>
    </xf>
    <xf borderId="23" fillId="0" fontId="3" numFmtId="0" xfId="0" applyAlignment="1" applyBorder="1" applyFont="1">
      <alignment horizontal="center" vertical="center"/>
    </xf>
    <xf borderId="38" fillId="0" fontId="2" numFmtId="0" xfId="0" applyBorder="1" applyFont="1"/>
    <xf borderId="39" fillId="0" fontId="2" numFmtId="0" xfId="0" applyBorder="1" applyFont="1"/>
    <xf borderId="40" fillId="0" fontId="3" numFmtId="0" xfId="0" applyAlignment="1" applyBorder="1" applyFont="1">
      <alignment horizontal="center" vertical="center"/>
    </xf>
    <xf borderId="41" fillId="2" fontId="5" numFmtId="0" xfId="0" applyAlignment="1" applyBorder="1" applyFont="1">
      <alignment horizontal="center" readingOrder="0" vertical="center"/>
    </xf>
    <xf borderId="42" fillId="0" fontId="3" numFmtId="0" xfId="0" applyAlignment="1" applyBorder="1" applyFont="1">
      <alignment horizontal="center" vertical="center"/>
    </xf>
    <xf borderId="20" fillId="2" fontId="9" numFmtId="0" xfId="0" applyAlignment="1" applyBorder="1" applyFont="1">
      <alignment horizontal="center" readingOrder="0" vertical="center"/>
    </xf>
    <xf borderId="18" fillId="3" fontId="3" numFmtId="0" xfId="0" applyAlignment="1" applyBorder="1" applyFont="1">
      <alignment horizontal="center" vertical="center"/>
    </xf>
    <xf borderId="43" fillId="0" fontId="3" numFmtId="0" xfId="0" applyAlignment="1" applyBorder="1" applyFont="1">
      <alignment horizontal="center" vertical="center"/>
    </xf>
    <xf borderId="44" fillId="0" fontId="2" numFmtId="0" xfId="0" applyBorder="1" applyFont="1"/>
    <xf borderId="45" fillId="0" fontId="2" numFmtId="0" xfId="0" applyBorder="1" applyFont="1"/>
    <xf borderId="46" fillId="3" fontId="3" numFmtId="0" xfId="0" applyAlignment="1" applyBorder="1" applyFont="1">
      <alignment horizontal="center" readingOrder="0" vertical="center"/>
    </xf>
    <xf borderId="46" fillId="3" fontId="3" numFmtId="0" xfId="0" applyAlignment="1" applyBorder="1" applyFont="1">
      <alignment horizontal="center" vertical="center"/>
    </xf>
    <xf borderId="47" fillId="0" fontId="3" numFmtId="0" xfId="0" applyAlignment="1" applyBorder="1" applyFont="1">
      <alignment horizontal="center" vertical="center"/>
    </xf>
    <xf borderId="46" fillId="0" fontId="3" numFmtId="0" xfId="0" applyAlignment="1" applyBorder="1" applyFont="1">
      <alignment horizontal="center" vertical="center"/>
    </xf>
    <xf borderId="5" fillId="3" fontId="3" numFmtId="0" xfId="0" applyAlignment="1" applyBorder="1" applyFont="1">
      <alignment horizontal="center" readingOrder="0" vertical="center"/>
    </xf>
    <xf borderId="19" fillId="2" fontId="4" numFmtId="0" xfId="0" applyAlignment="1" applyBorder="1" applyFont="1">
      <alignment horizontal="center" readingOrder="0" vertical="center"/>
    </xf>
    <xf borderId="10" fillId="0" fontId="2" numFmtId="0" xfId="0" applyBorder="1" applyFont="1"/>
    <xf borderId="48" fillId="0" fontId="2" numFmtId="0" xfId="0" applyBorder="1" applyFont="1"/>
    <xf borderId="49" fillId="3" fontId="4" numFmtId="0" xfId="0" applyAlignment="1" applyBorder="1" applyFont="1">
      <alignment horizontal="center" readingOrder="0" vertical="center"/>
    </xf>
    <xf borderId="19" fillId="4" fontId="4" numFmtId="0" xfId="0" applyAlignment="1" applyBorder="1" applyFill="1" applyFont="1">
      <alignment horizontal="center" vertical="center"/>
    </xf>
    <xf borderId="1" fillId="2" fontId="10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horizontal="center" readingOrder="0" vertical="center"/>
    </xf>
    <xf borderId="18" fillId="3" fontId="4" numFmtId="0" xfId="0" applyAlignment="1" applyBorder="1" applyFont="1">
      <alignment horizontal="center" readingOrder="0" vertical="center"/>
    </xf>
    <xf borderId="41" fillId="4" fontId="4" numFmtId="0" xfId="0" applyAlignment="1" applyBorder="1" applyFont="1">
      <alignment horizontal="center" readingOrder="0" vertical="center"/>
    </xf>
    <xf borderId="41" fillId="0" fontId="3" numFmtId="0" xfId="0" applyAlignment="1" applyBorder="1" applyFont="1">
      <alignment horizontal="center" vertical="center"/>
    </xf>
    <xf borderId="50" fillId="2" fontId="4" numFmtId="0" xfId="0" applyAlignment="1" applyBorder="1" applyFont="1">
      <alignment horizontal="center" readingOrder="0" vertical="center"/>
    </xf>
    <xf borderId="51" fillId="0" fontId="3" numFmtId="0" xfId="0" applyAlignment="1" applyBorder="1" applyFont="1">
      <alignment horizontal="center" readingOrder="0" vertical="center"/>
    </xf>
    <xf borderId="49" fillId="3" fontId="3" numFmtId="0" xfId="0" applyAlignment="1" applyBorder="1" applyFont="1">
      <alignment horizontal="center" vertical="center"/>
    </xf>
    <xf borderId="6" fillId="4" fontId="11" numFmtId="0" xfId="0" applyAlignment="1" applyBorder="1" applyFont="1">
      <alignment horizontal="center" readingOrder="0" vertical="center"/>
    </xf>
    <xf borderId="52" fillId="0" fontId="2" numFmtId="0" xfId="0" applyBorder="1" applyFont="1"/>
    <xf borderId="53" fillId="0" fontId="3" numFmtId="0" xfId="0" applyAlignment="1" applyBorder="1" applyFont="1">
      <alignment horizontal="center" vertical="center"/>
    </xf>
    <xf borderId="52" fillId="4" fontId="4" numFmtId="0" xfId="0" applyAlignment="1" applyBorder="1" applyFont="1">
      <alignment horizontal="center" vertical="center"/>
    </xf>
    <xf borderId="18" fillId="3" fontId="3" numFmtId="0" xfId="0" applyAlignment="1" applyBorder="1" applyFont="1">
      <alignment horizontal="center" readingOrder="0" vertical="center"/>
    </xf>
    <xf borderId="54" fillId="0" fontId="3" numFmtId="0" xfId="0" applyAlignment="1" applyBorder="1" applyFont="1">
      <alignment horizontal="center" vertical="center"/>
    </xf>
    <xf borderId="55" fillId="2" fontId="4" numFmtId="0" xfId="0" applyAlignment="1" applyBorder="1" applyFont="1">
      <alignment horizontal="center" readingOrder="0" vertical="center"/>
    </xf>
    <xf borderId="55" fillId="0" fontId="3" numFmtId="0" xfId="0" applyAlignment="1" applyBorder="1" applyFont="1">
      <alignment horizontal="center" vertical="center"/>
    </xf>
    <xf borderId="26" fillId="2" fontId="5" numFmtId="0" xfId="0" applyAlignment="1" applyBorder="1" applyFont="1">
      <alignment horizontal="center" readingOrder="0" vertical="center"/>
    </xf>
    <xf borderId="7" fillId="0" fontId="3" numFmtId="0" xfId="0" applyAlignment="1" applyBorder="1" applyFont="1">
      <alignment horizontal="center" vertical="center"/>
    </xf>
    <xf borderId="6" fillId="4" fontId="11" numFmtId="0" xfId="0" applyAlignment="1" applyBorder="1" applyFont="1">
      <alignment horizontal="center" readingOrder="0" shrinkToFit="0" vertical="center" wrapText="0"/>
    </xf>
    <xf borderId="53" fillId="4" fontId="4" numFmtId="0" xfId="0" applyAlignment="1" applyBorder="1" applyFont="1">
      <alignment horizontal="center" vertical="center"/>
    </xf>
    <xf borderId="53" fillId="0" fontId="3" numFmtId="0" xfId="0" applyAlignment="1" applyBorder="1" applyFont="1">
      <alignment horizontal="center" readingOrder="0" vertical="center"/>
    </xf>
    <xf borderId="10" fillId="3" fontId="3" numFmtId="0" xfId="0" applyAlignment="1" applyBorder="1" applyFont="1">
      <alignment horizontal="center" readingOrder="0" vertical="center"/>
    </xf>
    <xf borderId="56" fillId="0" fontId="2" numFmtId="0" xfId="0" applyBorder="1" applyFont="1"/>
    <xf borderId="57" fillId="3" fontId="3" numFmtId="0" xfId="0" applyAlignment="1" applyBorder="1" applyFont="1">
      <alignment horizontal="center" vertical="center"/>
    </xf>
    <xf borderId="27" fillId="0" fontId="12" numFmtId="0" xfId="0" applyAlignment="1" applyBorder="1" applyFont="1">
      <alignment horizontal="center" vertical="center"/>
    </xf>
    <xf borderId="58" fillId="0" fontId="3" numFmtId="0" xfId="0" applyAlignment="1" applyBorder="1" applyFont="1">
      <alignment horizontal="center" vertical="center"/>
    </xf>
    <xf borderId="54" fillId="0" fontId="2" numFmtId="0" xfId="0" applyBorder="1" applyFont="1"/>
    <xf borderId="47" fillId="0" fontId="12" numFmtId="0" xfId="0" applyAlignment="1" applyBorder="1" applyFont="1">
      <alignment horizontal="center" vertical="center"/>
    </xf>
    <xf borderId="59" fillId="0" fontId="3" numFmtId="0" xfId="0" applyAlignment="1" applyBorder="1" applyFont="1">
      <alignment horizontal="center" vertical="center"/>
    </xf>
    <xf borderId="60" fillId="0" fontId="2" numFmtId="0" xfId="0" applyBorder="1" applyFont="1"/>
    <xf borderId="61" fillId="0" fontId="2" numFmtId="0" xfId="0" applyBorder="1" applyFont="1"/>
    <xf borderId="62" fillId="3" fontId="4" numFmtId="0" xfId="0" applyAlignment="1" applyBorder="1" applyFont="1">
      <alignment horizontal="center" readingOrder="0" vertical="center"/>
    </xf>
    <xf borderId="21" fillId="4" fontId="13" numFmtId="0" xfId="0" applyAlignment="1" applyBorder="1" applyFont="1">
      <alignment horizontal="center" vertical="center"/>
    </xf>
    <xf borderId="20" fillId="0" fontId="12" numFmtId="0" xfId="0" applyAlignment="1" applyBorder="1" applyFont="1">
      <alignment horizontal="center" vertical="center"/>
    </xf>
    <xf borderId="49" fillId="0" fontId="12" numFmtId="0" xfId="0" applyAlignment="1" applyBorder="1" applyFont="1">
      <alignment horizontal="center" vertical="center"/>
    </xf>
    <xf borderId="29" fillId="0" fontId="12" numFmtId="0" xfId="0" applyAlignment="1" applyBorder="1" applyFont="1">
      <alignment horizontal="center" readingOrder="0" vertical="center"/>
    </xf>
    <xf borderId="63" fillId="0" fontId="2" numFmtId="0" xfId="0" applyBorder="1" applyFont="1"/>
    <xf borderId="64" fillId="0" fontId="2" numFmtId="0" xfId="0" applyBorder="1" applyFont="1"/>
    <xf borderId="51" fillId="0" fontId="3" numFmtId="0" xfId="0" applyAlignment="1" applyBorder="1" applyFont="1">
      <alignment horizontal="center" vertical="center"/>
    </xf>
    <xf borderId="65" fillId="0" fontId="12" numFmtId="0" xfId="0" applyAlignment="1" applyBorder="1" applyFont="1">
      <alignment horizontal="center" vertical="center"/>
    </xf>
    <xf borderId="45" fillId="0" fontId="12" numFmtId="0" xfId="0" applyAlignment="1" applyBorder="1" applyFont="1">
      <alignment horizontal="center" vertical="center"/>
    </xf>
    <xf borderId="29" fillId="0" fontId="2" numFmtId="0" xfId="0" applyBorder="1" applyFont="1"/>
    <xf borderId="66" fillId="0" fontId="2" numFmtId="0" xfId="0" applyBorder="1" applyFont="1"/>
    <xf borderId="53" fillId="0" fontId="2" numFmtId="0" xfId="0" applyBorder="1" applyFont="1"/>
    <xf borderId="62" fillId="3" fontId="3" numFmtId="0" xfId="0" applyAlignment="1" applyBorder="1" applyFont="1">
      <alignment horizontal="center" vertical="center"/>
    </xf>
    <xf borderId="21" fillId="4" fontId="11" numFmtId="0" xfId="0" applyAlignment="1" applyBorder="1" applyFont="1">
      <alignment horizontal="center" readingOrder="0" vertical="center"/>
    </xf>
    <xf borderId="20" fillId="5" fontId="3" numFmtId="0" xfId="0" applyAlignment="1" applyBorder="1" applyFill="1" applyFont="1">
      <alignment horizontal="center" vertical="center"/>
    </xf>
    <xf borderId="47" fillId="0" fontId="2" numFmtId="0" xfId="0" applyBorder="1" applyFont="1"/>
    <xf borderId="67" fillId="0" fontId="2" numFmtId="0" xfId="0" applyBorder="1" applyFont="1"/>
    <xf borderId="68" fillId="0" fontId="2" numFmtId="0" xfId="0" applyBorder="1" applyFont="1"/>
    <xf borderId="69" fillId="2" fontId="5" numFmtId="0" xfId="0" applyAlignment="1" applyBorder="1" applyFont="1">
      <alignment horizontal="center" readingOrder="0" vertical="center"/>
    </xf>
    <xf borderId="70" fillId="0" fontId="3" numFmtId="0" xfId="0" applyAlignment="1" applyBorder="1" applyFont="1">
      <alignment horizontal="center" vertical="center"/>
    </xf>
    <xf borderId="46" fillId="2" fontId="4" numFmtId="0" xfId="0" applyAlignment="1" applyBorder="1" applyFont="1">
      <alignment horizontal="center" readingOrder="0" vertical="center"/>
    </xf>
    <xf borderId="21" fillId="2" fontId="5" numFmtId="0" xfId="0" applyAlignment="1" applyBorder="1" applyFont="1">
      <alignment horizontal="center" readingOrder="0" vertical="center"/>
    </xf>
    <xf borderId="4" fillId="0" fontId="14" numFmtId="0" xfId="0" applyAlignment="1" applyBorder="1" applyFont="1">
      <alignment horizontal="center" vertical="center"/>
    </xf>
    <xf borderId="21" fillId="0" fontId="3" numFmtId="0" xfId="0" applyAlignment="1" applyBorder="1" applyFont="1">
      <alignment horizontal="center" vertical="center"/>
    </xf>
    <xf borderId="56" fillId="0" fontId="3" numFmtId="0" xfId="0" applyAlignment="1" applyBorder="1" applyFont="1">
      <alignment horizontal="center" vertical="center"/>
    </xf>
    <xf borderId="59" fillId="3" fontId="3" numFmtId="0" xfId="0" applyAlignment="1" applyBorder="1" applyFont="1">
      <alignment horizontal="center" readingOrder="0" vertical="center"/>
    </xf>
    <xf borderId="71" fillId="0" fontId="3" numFmtId="0" xfId="0" applyAlignment="1" applyBorder="1" applyFont="1">
      <alignment horizontal="center" vertical="center"/>
    </xf>
    <xf borderId="72" fillId="0" fontId="2" numFmtId="0" xfId="0" applyBorder="1" applyFont="1"/>
    <xf borderId="73" fillId="0" fontId="2" numFmtId="0" xfId="0" applyBorder="1" applyFont="1"/>
    <xf borderId="74" fillId="0" fontId="3" numFmtId="0" xfId="0" applyAlignment="1" applyBorder="1" applyFont="1">
      <alignment horizontal="center" vertical="center"/>
    </xf>
    <xf borderId="49" fillId="0" fontId="2" numFmtId="0" xfId="0" applyBorder="1" applyFont="1"/>
    <xf borderId="62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.71"/>
    <col customWidth="1" min="2" max="2" width="9.14"/>
    <col customWidth="1" min="3" max="3" width="19.14"/>
    <col customWidth="1" min="4" max="4" width="3.0"/>
    <col customWidth="1" min="5" max="5" width="6.0"/>
    <col customWidth="1" min="6" max="6" width="2.57"/>
    <col customWidth="1" min="7" max="7" width="5.57"/>
    <col customWidth="1" min="8" max="8" width="6.14"/>
    <col customWidth="1" min="9" max="9" width="5.71"/>
    <col customWidth="1" min="10" max="10" width="2.14"/>
    <col customWidth="1" min="11" max="11" width="5.43"/>
    <col customWidth="1" min="12" max="12" width="4.14"/>
    <col customWidth="1" min="13" max="13" width="5.43"/>
    <col customWidth="1" min="14" max="14" width="5.14"/>
    <col customWidth="1" min="15" max="15" width="5.86"/>
    <col customWidth="1" min="16" max="16" width="5.29"/>
    <col customWidth="1" min="17" max="17" width="5.86"/>
    <col customWidth="1" min="18" max="18" width="2.0"/>
    <col customWidth="1" min="19" max="19" width="9.43"/>
    <col customWidth="1" min="20" max="20" width="6.57"/>
    <col customWidth="1" min="21" max="21" width="1.71"/>
    <col customWidth="1" min="23" max="23" width="9.57"/>
    <col customWidth="1" min="24" max="24" width="1.57"/>
    <col customWidth="1" min="25" max="25" width="8.71"/>
    <col customWidth="1" min="26" max="26" width="2.43"/>
    <col customWidth="1" min="27" max="27" width="9.14"/>
    <col customWidth="1" min="28" max="28" width="2.71"/>
    <col customWidth="1" min="29" max="29" width="6.4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  <c r="Z1" s="4"/>
      <c r="AA1" s="4"/>
      <c r="AB1" s="4"/>
      <c r="AC1" s="4"/>
      <c r="AD1" s="4"/>
      <c r="AE1" s="5"/>
    </row>
    <row r="2">
      <c r="A2" s="6"/>
      <c r="B2" s="7" t="s">
        <v>1</v>
      </c>
      <c r="C2" s="8" t="s">
        <v>2</v>
      </c>
      <c r="D2" s="9"/>
      <c r="E2" s="10" t="s">
        <v>3</v>
      </c>
      <c r="F2" s="11"/>
      <c r="G2" s="12"/>
      <c r="H2" s="13"/>
      <c r="I2" s="10" t="s">
        <v>4</v>
      </c>
      <c r="J2" s="11"/>
      <c r="K2" s="12"/>
      <c r="L2" s="14"/>
      <c r="M2" s="15" t="s">
        <v>5</v>
      </c>
      <c r="N2" s="13"/>
      <c r="O2" s="16" t="s">
        <v>6</v>
      </c>
      <c r="P2" s="17"/>
      <c r="Q2" s="18">
        <f>(K9)+(4 * (T7-1))</f>
        <v>4</v>
      </c>
      <c r="R2" s="14"/>
      <c r="S2" s="19" t="s">
        <v>7</v>
      </c>
      <c r="T2" s="20">
        <v>0.0</v>
      </c>
      <c r="U2" s="21"/>
      <c r="V2" s="22" t="s">
        <v>8</v>
      </c>
      <c r="W2" s="23"/>
      <c r="X2" s="23"/>
      <c r="Y2" s="24"/>
      <c r="Z2" s="25"/>
      <c r="AA2" s="26"/>
      <c r="AB2" s="27"/>
      <c r="AC2" s="28"/>
      <c r="AD2" s="27"/>
      <c r="AE2" s="29"/>
    </row>
    <row r="3">
      <c r="A3" s="30"/>
      <c r="B3" s="7" t="s">
        <v>9</v>
      </c>
      <c r="C3" s="8" t="s">
        <v>10</v>
      </c>
      <c r="D3" s="31"/>
      <c r="E3" s="32" t="s">
        <v>11</v>
      </c>
      <c r="F3" s="30"/>
      <c r="G3" s="33">
        <v>0.0</v>
      </c>
      <c r="H3" s="34"/>
      <c r="I3" s="32" t="s">
        <v>11</v>
      </c>
      <c r="J3" s="30"/>
      <c r="K3" s="33">
        <f>MAX(0,G3 - IF(C3="Elf",2) + IF(C3="Dwarf",1) +IF(C3="Giant",4) + N13 + M3)</f>
        <v>0</v>
      </c>
      <c r="L3" s="35"/>
      <c r="M3" s="33">
        <v>0.0</v>
      </c>
      <c r="N3" s="34"/>
      <c r="O3" s="36" t="s">
        <v>12</v>
      </c>
      <c r="P3" s="37"/>
      <c r="Q3" s="38">
        <f>MAX(0,INT(K3/7) + INT(K5/7) - IF(C3="Elf",2) + IF(C3="Dwarf",1) +IF(C3="Giant",4))</f>
        <v>0</v>
      </c>
      <c r="R3" s="35"/>
      <c r="S3" s="39" t="s">
        <v>13</v>
      </c>
      <c r="T3" s="40">
        <f>MIN(Q3+L13+L16,17)</f>
        <v>0</v>
      </c>
      <c r="U3" s="41"/>
      <c r="V3" s="42" t="s">
        <v>14</v>
      </c>
      <c r="W3" s="43" t="s">
        <v>15</v>
      </c>
      <c r="X3" s="44"/>
      <c r="Y3" s="45" t="s">
        <v>16</v>
      </c>
      <c r="Z3" s="41"/>
      <c r="AA3" s="26"/>
      <c r="AB3" s="27"/>
      <c r="AC3" s="26"/>
      <c r="AD3" s="27"/>
      <c r="AE3" s="29"/>
    </row>
    <row r="4">
      <c r="A4" s="46"/>
      <c r="B4" s="47" t="s">
        <v>17</v>
      </c>
      <c r="C4" s="8"/>
      <c r="D4" s="31"/>
      <c r="E4" s="32" t="s">
        <v>18</v>
      </c>
      <c r="F4" s="30"/>
      <c r="G4" s="33">
        <v>0.0</v>
      </c>
      <c r="H4" s="48"/>
      <c r="I4" s="32" t="s">
        <v>18</v>
      </c>
      <c r="J4" s="30"/>
      <c r="K4" s="33">
        <f>MAX(0,G4+IF(C3="Dwarf",2) - IF(C3="Giant",2) + M4)</f>
        <v>0</v>
      </c>
      <c r="L4" s="35"/>
      <c r="M4" s="33">
        <v>0.0</v>
      </c>
      <c r="N4" s="46"/>
      <c r="O4" s="49"/>
      <c r="P4" s="49"/>
      <c r="Q4" s="50"/>
      <c r="R4" s="51"/>
      <c r="S4" s="52"/>
      <c r="T4" s="53"/>
      <c r="U4" s="54"/>
      <c r="V4" s="55" t="s">
        <v>19</v>
      </c>
      <c r="W4" s="33">
        <v>0.0</v>
      </c>
      <c r="X4" s="34"/>
      <c r="Y4" s="40">
        <f t="shared" ref="Y4:Y18" si="1">(W4 * (W4 + 1))/2</f>
        <v>0</v>
      </c>
      <c r="Z4" s="56"/>
      <c r="AA4" s="27"/>
      <c r="AB4" s="27"/>
      <c r="AC4" s="27"/>
      <c r="AD4" s="27"/>
      <c r="AE4" s="29"/>
    </row>
    <row r="5">
      <c r="A5" s="46"/>
      <c r="B5" s="57"/>
      <c r="C5" s="57"/>
      <c r="D5" s="58"/>
      <c r="E5" s="32" t="s">
        <v>20</v>
      </c>
      <c r="F5" s="30"/>
      <c r="G5" s="33">
        <v>0.0</v>
      </c>
      <c r="H5" s="34"/>
      <c r="I5" s="32" t="s">
        <v>20</v>
      </c>
      <c r="J5" s="30"/>
      <c r="K5" s="33">
        <f>MAX(0,G5 - IF(C3="Dwarf",3) + IF(C3="Giant",-2) + if(C3="Batman!",2) + N14 + M5)</f>
        <v>0</v>
      </c>
      <c r="L5" s="35"/>
      <c r="M5" s="33">
        <v>0.0</v>
      </c>
      <c r="N5" s="34"/>
      <c r="O5" s="59" t="s">
        <v>21</v>
      </c>
      <c r="P5" s="37"/>
      <c r="Q5" s="60">
        <f>INT(K3/6)</f>
        <v>0</v>
      </c>
      <c r="R5" s="35"/>
      <c r="S5" s="39" t="s">
        <v>22</v>
      </c>
      <c r="T5" s="33">
        <v>0.0</v>
      </c>
      <c r="U5" s="41"/>
      <c r="V5" s="61" t="s">
        <v>23</v>
      </c>
      <c r="W5" s="33">
        <v>0.0</v>
      </c>
      <c r="X5" s="34"/>
      <c r="Y5" s="40">
        <f t="shared" si="1"/>
        <v>0</v>
      </c>
      <c r="Z5" s="56"/>
      <c r="AA5" s="62"/>
      <c r="AB5" s="27"/>
      <c r="AC5" s="27"/>
      <c r="AD5" s="27"/>
      <c r="AE5" s="29"/>
    </row>
    <row r="6">
      <c r="A6" s="30"/>
      <c r="B6" s="63" t="s">
        <v>24</v>
      </c>
      <c r="C6" s="64"/>
      <c r="D6" s="31"/>
      <c r="E6" s="32" t="s">
        <v>25</v>
      </c>
      <c r="F6" s="30"/>
      <c r="G6" s="33">
        <v>0.0</v>
      </c>
      <c r="H6" s="34"/>
      <c r="I6" s="32" t="s">
        <v>25</v>
      </c>
      <c r="J6" s="30"/>
      <c r="K6" s="33">
        <f>MAX(0,G6+IF(C3="Elf",2) + M6)</f>
        <v>0</v>
      </c>
      <c r="L6" s="35"/>
      <c r="M6" s="33">
        <v>0.0</v>
      </c>
      <c r="N6" s="34"/>
      <c r="O6" s="59" t="s">
        <v>26</v>
      </c>
      <c r="P6" s="37"/>
      <c r="Q6" s="60">
        <f>INT(K5/6)</f>
        <v>0</v>
      </c>
      <c r="R6" s="35"/>
      <c r="S6" s="65" t="s">
        <v>27</v>
      </c>
      <c r="T6" s="40">
        <f>T5-Y19+25+IF(C3="Human",10)</f>
        <v>35</v>
      </c>
      <c r="U6" s="41"/>
      <c r="V6" s="66" t="s">
        <v>28</v>
      </c>
      <c r="W6" s="67">
        <v>0.0</v>
      </c>
      <c r="X6" s="68"/>
      <c r="Y6" s="69">
        <f t="shared" si="1"/>
        <v>0</v>
      </c>
      <c r="Z6" s="56"/>
      <c r="AA6" s="62"/>
      <c r="AB6" s="27"/>
      <c r="AC6" s="27"/>
      <c r="AD6" s="27"/>
      <c r="AE6" s="29"/>
    </row>
    <row r="7">
      <c r="A7" s="30"/>
      <c r="B7" s="70"/>
      <c r="C7" s="71"/>
      <c r="D7" s="31"/>
      <c r="E7" s="32" t="s">
        <v>29</v>
      </c>
      <c r="F7" s="30"/>
      <c r="G7" s="33">
        <v>0.0</v>
      </c>
      <c r="H7" s="34"/>
      <c r="I7" s="32" t="s">
        <v>29</v>
      </c>
      <c r="J7" s="30"/>
      <c r="K7" s="33">
        <f>G7+M7</f>
        <v>0</v>
      </c>
      <c r="L7" s="35"/>
      <c r="M7" s="33">
        <v>0.0</v>
      </c>
      <c r="N7" s="34"/>
      <c r="O7" s="59" t="s">
        <v>30</v>
      </c>
      <c r="P7" s="37"/>
      <c r="Q7" s="60">
        <f>INT(K7/6)</f>
        <v>0</v>
      </c>
      <c r="R7" s="35"/>
      <c r="S7" s="72" t="s">
        <v>15</v>
      </c>
      <c r="T7" s="40">
        <f>int(1+(sqrt(1+(8*T5/15))-1)/2)</f>
        <v>1</v>
      </c>
      <c r="U7" s="41"/>
      <c r="V7" s="73" t="s">
        <v>31</v>
      </c>
      <c r="W7" s="38">
        <v>0.0</v>
      </c>
      <c r="X7" s="13"/>
      <c r="Y7" s="74">
        <f t="shared" si="1"/>
        <v>0</v>
      </c>
      <c r="Z7" s="56"/>
      <c r="AA7" s="62"/>
      <c r="AB7" s="27"/>
      <c r="AC7" s="27"/>
      <c r="AD7" s="27"/>
      <c r="AE7" s="29"/>
    </row>
    <row r="8">
      <c r="A8" s="30"/>
      <c r="B8" s="75"/>
      <c r="C8" s="76"/>
      <c r="D8" s="31"/>
      <c r="E8" s="32" t="s">
        <v>32</v>
      </c>
      <c r="F8" s="30"/>
      <c r="G8" s="33">
        <v>0.0</v>
      </c>
      <c r="H8" s="48"/>
      <c r="I8" s="32" t="s">
        <v>32</v>
      </c>
      <c r="J8" s="30"/>
      <c r="K8" s="33">
        <f>MAX(0,G8 + IF(C3="Human",2) + M8)</f>
        <v>2</v>
      </c>
      <c r="L8" s="35"/>
      <c r="M8" s="33">
        <v>0.0</v>
      </c>
      <c r="N8" s="46"/>
      <c r="O8" s="49"/>
      <c r="P8" s="49"/>
      <c r="Q8" s="50"/>
      <c r="R8" s="51"/>
      <c r="S8" s="52"/>
      <c r="T8" s="77"/>
      <c r="U8" s="54"/>
      <c r="V8" s="61" t="s">
        <v>33</v>
      </c>
      <c r="W8" s="33">
        <v>0.0</v>
      </c>
      <c r="X8" s="34"/>
      <c r="Y8" s="40">
        <f t="shared" si="1"/>
        <v>0</v>
      </c>
      <c r="Z8" s="56"/>
      <c r="AA8" s="27"/>
      <c r="AB8" s="27"/>
      <c r="AC8" s="27"/>
      <c r="AD8" s="27"/>
      <c r="AE8" s="29"/>
    </row>
    <row r="9">
      <c r="A9" s="30"/>
      <c r="B9" s="75"/>
      <c r="C9" s="76"/>
      <c r="D9" s="31"/>
      <c r="E9" s="78" t="s">
        <v>34</v>
      </c>
      <c r="F9" s="79"/>
      <c r="G9" s="33">
        <v>0.0</v>
      </c>
      <c r="H9" s="34"/>
      <c r="I9" s="78" t="s">
        <v>34</v>
      </c>
      <c r="J9" s="79"/>
      <c r="K9" s="33">
        <f>MAX(0,G9+IF(C2="The Brawler",4)+IF(C2="The Marine",2) -IF(C3="Elf",1) + IF(C3="Giant",2) - IF(C3="Batman!",2) + M9)</f>
        <v>4</v>
      </c>
      <c r="L9" s="35"/>
      <c r="M9" s="33">
        <v>0.0</v>
      </c>
      <c r="N9" s="34"/>
      <c r="O9" s="36" t="s">
        <v>35</v>
      </c>
      <c r="P9" s="37"/>
      <c r="Q9" s="60">
        <f>20 + L14</f>
        <v>20</v>
      </c>
      <c r="R9" s="35"/>
      <c r="S9" s="80" t="s">
        <v>36</v>
      </c>
      <c r="T9" s="40">
        <f>mod(((Y19 + 2) * R12) + (17 * T6),162)</f>
        <v>147</v>
      </c>
      <c r="U9" s="41"/>
      <c r="V9" s="66" t="s">
        <v>37</v>
      </c>
      <c r="W9" s="67">
        <v>0.0</v>
      </c>
      <c r="X9" s="68"/>
      <c r="Y9" s="69">
        <f t="shared" si="1"/>
        <v>0</v>
      </c>
      <c r="Z9" s="56"/>
      <c r="AA9" s="26"/>
      <c r="AB9" s="27"/>
      <c r="AC9" s="27"/>
      <c r="AD9" s="27"/>
      <c r="AE9" s="29"/>
    </row>
    <row r="10">
      <c r="A10" s="30"/>
      <c r="B10" s="75"/>
      <c r="C10" s="76"/>
      <c r="D10" s="81"/>
      <c r="E10" s="82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4"/>
      <c r="T10" s="82"/>
      <c r="U10" s="54"/>
      <c r="V10" s="73" t="s">
        <v>38</v>
      </c>
      <c r="W10" s="38">
        <v>0.0</v>
      </c>
      <c r="X10" s="13"/>
      <c r="Y10" s="74">
        <f t="shared" si="1"/>
        <v>0</v>
      </c>
      <c r="Z10" s="81"/>
      <c r="AA10" s="85"/>
      <c r="AB10" s="86"/>
      <c r="AC10" s="86"/>
      <c r="AD10" s="87"/>
      <c r="AE10" s="5"/>
    </row>
    <row r="11">
      <c r="A11" s="30"/>
      <c r="B11" s="75"/>
      <c r="C11" s="76"/>
      <c r="D11" s="81"/>
      <c r="E11" s="88"/>
      <c r="F11" s="88"/>
      <c r="G11" s="88"/>
      <c r="H11" s="88"/>
      <c r="I11" s="49"/>
      <c r="J11" s="88"/>
      <c r="K11" s="88"/>
      <c r="L11" s="88"/>
      <c r="M11" s="88"/>
      <c r="N11" s="88"/>
      <c r="O11" s="49"/>
      <c r="P11" s="88"/>
      <c r="Q11" s="49"/>
      <c r="R11" s="49"/>
      <c r="S11" s="49"/>
      <c r="T11" s="6"/>
      <c r="U11" s="54"/>
      <c r="V11" s="61" t="s">
        <v>39</v>
      </c>
      <c r="W11" s="33">
        <v>0.0</v>
      </c>
      <c r="X11" s="34"/>
      <c r="Y11" s="40">
        <f t="shared" si="1"/>
        <v>0</v>
      </c>
      <c r="Z11" s="81"/>
      <c r="AA11" s="89"/>
      <c r="AB11" s="27"/>
      <c r="AC11" s="27"/>
      <c r="AD11" s="48"/>
      <c r="AE11" s="5"/>
    </row>
    <row r="12">
      <c r="A12" s="30"/>
      <c r="B12" s="75"/>
      <c r="C12" s="76"/>
      <c r="D12" s="31"/>
      <c r="E12" s="90" t="s">
        <v>40</v>
      </c>
      <c r="F12" s="91"/>
      <c r="G12" s="91"/>
      <c r="H12" s="92"/>
      <c r="I12" s="93"/>
      <c r="J12" s="94" t="s">
        <v>41</v>
      </c>
      <c r="K12" s="91"/>
      <c r="L12" s="91"/>
      <c r="M12" s="91"/>
      <c r="N12" s="92"/>
      <c r="O12" s="31"/>
      <c r="P12" s="95" t="s">
        <v>42</v>
      </c>
      <c r="Q12" s="64"/>
      <c r="R12" s="96">
        <v>100.0</v>
      </c>
      <c r="S12" s="64"/>
      <c r="T12" s="34"/>
      <c r="U12" s="54"/>
      <c r="V12" s="66" t="s">
        <v>43</v>
      </c>
      <c r="W12" s="67">
        <v>0.0</v>
      </c>
      <c r="X12" s="68"/>
      <c r="Y12" s="69">
        <f t="shared" si="1"/>
        <v>0</v>
      </c>
      <c r="Z12" s="81"/>
      <c r="AA12" s="89"/>
      <c r="AB12" s="27"/>
      <c r="AC12" s="27"/>
      <c r="AD12" s="48"/>
      <c r="AE12" s="5"/>
    </row>
    <row r="13">
      <c r="A13" s="30"/>
      <c r="B13" s="75"/>
      <c r="C13" s="76"/>
      <c r="D13" s="97"/>
      <c r="E13" s="98" t="s">
        <v>44</v>
      </c>
      <c r="F13" s="99"/>
      <c r="G13" s="100" t="s">
        <v>45</v>
      </c>
      <c r="H13" s="101"/>
      <c r="I13" s="102"/>
      <c r="J13" s="103" t="s">
        <v>46</v>
      </c>
      <c r="K13" s="104"/>
      <c r="L13" s="105">
        <v>0.0</v>
      </c>
      <c r="M13" s="106" t="s">
        <v>11</v>
      </c>
      <c r="N13" s="105">
        <v>0.0</v>
      </c>
      <c r="O13" s="107"/>
      <c r="P13" s="108"/>
      <c r="Q13" s="49"/>
      <c r="R13" s="49"/>
      <c r="S13" s="49"/>
      <c r="T13" s="30"/>
      <c r="U13" s="54"/>
      <c r="V13" s="73" t="s">
        <v>47</v>
      </c>
      <c r="W13" s="38">
        <v>0.0</v>
      </c>
      <c r="X13" s="13"/>
      <c r="Y13" s="74">
        <f t="shared" si="1"/>
        <v>0</v>
      </c>
      <c r="Z13" s="81"/>
      <c r="AA13" s="89"/>
      <c r="AB13" s="27"/>
      <c r="AC13" s="27"/>
      <c r="AD13" s="48"/>
      <c r="AE13" s="5"/>
    </row>
    <row r="14">
      <c r="A14" s="30"/>
      <c r="B14" s="75"/>
      <c r="C14" s="76"/>
      <c r="D14" s="31"/>
      <c r="E14" s="109" t="s">
        <v>48</v>
      </c>
      <c r="F14" s="110"/>
      <c r="G14" s="111" t="s">
        <v>49</v>
      </c>
      <c r="H14" s="112"/>
      <c r="I14" s="102"/>
      <c r="J14" s="113" t="s">
        <v>50</v>
      </c>
      <c r="K14" s="104"/>
      <c r="L14" s="105">
        <v>0.0</v>
      </c>
      <c r="M14" s="114" t="s">
        <v>20</v>
      </c>
      <c r="N14" s="115">
        <v>0.0</v>
      </c>
      <c r="O14" s="116"/>
      <c r="P14" s="36" t="s">
        <v>51</v>
      </c>
      <c r="Q14" s="117"/>
      <c r="R14" s="117"/>
      <c r="S14" s="37"/>
      <c r="T14" s="34"/>
      <c r="U14" s="54"/>
      <c r="V14" s="61" t="s">
        <v>52</v>
      </c>
      <c r="W14" s="33">
        <v>0.0</v>
      </c>
      <c r="X14" s="34"/>
      <c r="Y14" s="40">
        <f t="shared" si="1"/>
        <v>0</v>
      </c>
      <c r="Z14" s="81"/>
      <c r="AA14" s="89"/>
      <c r="AB14" s="27"/>
      <c r="AC14" s="27"/>
      <c r="AD14" s="48"/>
      <c r="AE14" s="5"/>
    </row>
    <row r="15">
      <c r="A15" s="30"/>
      <c r="B15" s="75"/>
      <c r="C15" s="76"/>
      <c r="D15" s="87"/>
      <c r="E15" s="88"/>
      <c r="F15" s="88"/>
      <c r="G15" s="88"/>
      <c r="H15" s="6"/>
      <c r="I15" s="118"/>
      <c r="J15" s="108"/>
      <c r="K15" s="119"/>
      <c r="L15" s="120"/>
      <c r="M15" s="121"/>
      <c r="N15" s="122"/>
      <c r="O15" s="6"/>
      <c r="P15" s="123"/>
      <c r="Q15" s="124"/>
      <c r="R15" s="124"/>
      <c r="S15" s="125"/>
      <c r="T15" s="34"/>
      <c r="U15" s="54"/>
      <c r="V15" s="66" t="s">
        <v>53</v>
      </c>
      <c r="W15" s="67">
        <v>0.0</v>
      </c>
      <c r="X15" s="68"/>
      <c r="Y15" s="69">
        <f t="shared" si="1"/>
        <v>0</v>
      </c>
      <c r="Z15" s="81"/>
      <c r="AA15" s="89"/>
      <c r="AB15" s="27"/>
      <c r="AC15" s="27"/>
      <c r="AD15" s="48"/>
      <c r="AE15" s="5"/>
    </row>
    <row r="16">
      <c r="A16" s="30"/>
      <c r="B16" s="75"/>
      <c r="C16" s="76"/>
      <c r="D16" s="48"/>
      <c r="E16" s="90" t="s">
        <v>54</v>
      </c>
      <c r="F16" s="91"/>
      <c r="G16" s="91"/>
      <c r="H16" s="92"/>
      <c r="I16" s="126"/>
      <c r="J16" s="127" t="s">
        <v>55</v>
      </c>
      <c r="K16" s="37"/>
      <c r="L16" s="128">
        <v>0.0</v>
      </c>
      <c r="M16" s="129"/>
      <c r="N16" s="130"/>
      <c r="O16" s="34"/>
      <c r="P16" s="131"/>
      <c r="S16" s="132"/>
      <c r="T16" s="34"/>
      <c r="U16" s="54"/>
      <c r="V16" s="73" t="s">
        <v>56</v>
      </c>
      <c r="W16" s="38">
        <v>0.0</v>
      </c>
      <c r="X16" s="13"/>
      <c r="Y16" s="74">
        <f t="shared" si="1"/>
        <v>0</v>
      </c>
      <c r="Z16" s="81"/>
      <c r="AA16" s="89"/>
      <c r="AB16" s="27"/>
      <c r="AC16" s="27"/>
      <c r="AD16" s="48"/>
      <c r="AE16" s="5"/>
    </row>
    <row r="17">
      <c r="A17" s="30"/>
      <c r="B17" s="75"/>
      <c r="C17" s="76"/>
      <c r="D17" s="48"/>
      <c r="E17" s="98" t="s">
        <v>44</v>
      </c>
      <c r="F17" s="99"/>
      <c r="G17" s="100" t="s">
        <v>45</v>
      </c>
      <c r="H17" s="133"/>
      <c r="I17" s="102"/>
      <c r="J17" s="53"/>
      <c r="K17" s="134"/>
      <c r="L17" s="135"/>
      <c r="M17" s="122"/>
      <c r="N17" s="136"/>
      <c r="O17" s="30"/>
      <c r="P17" s="131"/>
      <c r="S17" s="132"/>
      <c r="T17" s="34"/>
      <c r="U17" s="54"/>
      <c r="V17" s="61" t="s">
        <v>57</v>
      </c>
      <c r="W17" s="33">
        <v>0.0</v>
      </c>
      <c r="X17" s="34"/>
      <c r="Y17" s="40">
        <f t="shared" si="1"/>
        <v>0</v>
      </c>
      <c r="Z17" s="81"/>
      <c r="AA17" s="89"/>
      <c r="AB17" s="27"/>
      <c r="AC17" s="27"/>
      <c r="AD17" s="48"/>
      <c r="AE17" s="5"/>
    </row>
    <row r="18">
      <c r="A18" s="30"/>
      <c r="B18" s="137"/>
      <c r="C18" s="138"/>
      <c r="D18" s="48"/>
      <c r="E18" s="109" t="s">
        <v>48</v>
      </c>
      <c r="F18" s="110"/>
      <c r="G18" s="111" t="s">
        <v>49</v>
      </c>
      <c r="H18" s="112"/>
      <c r="I18" s="139"/>
      <c r="J18" s="140" t="s">
        <v>58</v>
      </c>
      <c r="K18" s="37"/>
      <c r="L18" s="141" t="str">
        <f>IF(C2="The Apothecary",INT(K7/2)+INT(K4/2),IF(C2="The Charmer",INT(K7/2)+INT(K6/2),"N/A"))</f>
        <v>N/A</v>
      </c>
      <c r="M18" s="122"/>
      <c r="N18" s="142"/>
      <c r="O18" s="30"/>
      <c r="P18" s="143"/>
      <c r="Q18" s="83"/>
      <c r="R18" s="83"/>
      <c r="S18" s="144"/>
      <c r="T18" s="34"/>
      <c r="U18" s="54"/>
      <c r="V18" s="145" t="s">
        <v>59</v>
      </c>
      <c r="W18" s="33">
        <v>0.0</v>
      </c>
      <c r="X18" s="146"/>
      <c r="Y18" s="40">
        <f t="shared" si="1"/>
        <v>0</v>
      </c>
      <c r="Z18" s="81"/>
      <c r="AA18" s="89"/>
      <c r="AB18" s="27"/>
      <c r="AC18" s="27"/>
      <c r="AD18" s="48"/>
      <c r="AE18" s="5"/>
    </row>
    <row r="19">
      <c r="A19" s="46"/>
      <c r="B19" s="49"/>
      <c r="C19" s="49"/>
      <c r="D19" s="4"/>
      <c r="E19" s="4"/>
      <c r="F19" s="4"/>
      <c r="G19" s="4"/>
      <c r="H19" s="49"/>
      <c r="I19" s="49"/>
      <c r="J19" s="49"/>
      <c r="K19" s="49"/>
      <c r="L19" s="49"/>
      <c r="M19" s="49"/>
      <c r="N19" s="4"/>
      <c r="O19" s="4"/>
      <c r="P19" s="49"/>
      <c r="Q19" s="49"/>
      <c r="R19" s="49"/>
      <c r="S19" s="49"/>
      <c r="T19" s="4"/>
      <c r="U19" s="27"/>
      <c r="V19" s="88"/>
      <c r="W19" s="147" t="s">
        <v>60</v>
      </c>
      <c r="X19" s="6"/>
      <c r="Y19" s="40">
        <f>SUM(Y3:Y18)</f>
        <v>0</v>
      </c>
      <c r="Z19" s="81"/>
      <c r="AA19" s="26"/>
      <c r="AB19" s="27"/>
      <c r="AC19" s="27"/>
      <c r="AD19" s="48"/>
      <c r="AE19" s="5"/>
    </row>
    <row r="20">
      <c r="A20" s="30"/>
      <c r="B20" s="148" t="s">
        <v>61</v>
      </c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37"/>
      <c r="U20" s="81"/>
      <c r="V20" s="108"/>
      <c r="W20" s="149"/>
      <c r="X20" s="4"/>
      <c r="Y20" s="4"/>
      <c r="Z20" s="88"/>
      <c r="AA20" s="88"/>
      <c r="AB20" s="88"/>
      <c r="AC20" s="88"/>
      <c r="AD20" s="46"/>
      <c r="AE20" s="5"/>
    </row>
    <row r="21">
      <c r="A21" s="30"/>
      <c r="B21" s="150"/>
      <c r="C21" s="37"/>
      <c r="D21" s="150"/>
      <c r="E21" s="117"/>
      <c r="F21" s="117"/>
      <c r="G21" s="117"/>
      <c r="H21" s="117"/>
      <c r="I21" s="37"/>
      <c r="J21" s="150"/>
      <c r="K21" s="117"/>
      <c r="L21" s="117"/>
      <c r="M21" s="117"/>
      <c r="N21" s="117"/>
      <c r="O21" s="37"/>
      <c r="P21" s="151"/>
      <c r="Q21" s="117"/>
      <c r="R21" s="117"/>
      <c r="S21" s="117"/>
      <c r="T21" s="37"/>
      <c r="U21" s="56"/>
      <c r="V21" s="152" t="s">
        <v>62</v>
      </c>
      <c r="W21" s="124"/>
      <c r="X21" s="124"/>
      <c r="Y21" s="125"/>
      <c r="Z21" s="48"/>
      <c r="AA21" s="46"/>
      <c r="AB21" s="46"/>
      <c r="AC21" s="46"/>
      <c r="AD21" s="46"/>
      <c r="AE21" s="5"/>
    </row>
    <row r="22">
      <c r="A22" s="30"/>
      <c r="B22" s="150"/>
      <c r="C22" s="37"/>
      <c r="D22" s="150"/>
      <c r="E22" s="117"/>
      <c r="F22" s="117"/>
      <c r="G22" s="117"/>
      <c r="H22" s="117"/>
      <c r="I22" s="37"/>
      <c r="J22" s="150"/>
      <c r="K22" s="117"/>
      <c r="L22" s="117"/>
      <c r="M22" s="117"/>
      <c r="N22" s="117"/>
      <c r="O22" s="37"/>
      <c r="P22" s="151"/>
      <c r="Q22" s="117"/>
      <c r="R22" s="117"/>
      <c r="S22" s="117"/>
      <c r="T22" s="37"/>
      <c r="U22" s="56"/>
      <c r="V22" s="131"/>
      <c r="Y22" s="132"/>
      <c r="Z22" s="48"/>
      <c r="AA22" s="46"/>
      <c r="AB22" s="46"/>
      <c r="AC22" s="46"/>
      <c r="AD22" s="46"/>
      <c r="AE22" s="5"/>
    </row>
    <row r="23">
      <c r="A23" s="30"/>
      <c r="B23" s="150"/>
      <c r="C23" s="37"/>
      <c r="D23" s="150"/>
      <c r="E23" s="117"/>
      <c r="F23" s="117"/>
      <c r="G23" s="117"/>
      <c r="H23" s="117"/>
      <c r="I23" s="37"/>
      <c r="J23" s="150"/>
      <c r="K23" s="117"/>
      <c r="L23" s="117"/>
      <c r="M23" s="117"/>
      <c r="N23" s="117"/>
      <c r="O23" s="37"/>
      <c r="P23" s="151"/>
      <c r="Q23" s="117"/>
      <c r="R23" s="117"/>
      <c r="S23" s="117"/>
      <c r="T23" s="37"/>
      <c r="U23" s="56"/>
      <c r="V23" s="131"/>
      <c r="Y23" s="132"/>
      <c r="Z23" s="48"/>
      <c r="AA23" s="46"/>
      <c r="AB23" s="46"/>
      <c r="AC23" s="46"/>
      <c r="AD23" s="46"/>
      <c r="AE23" s="5"/>
    </row>
    <row r="24">
      <c r="A24" s="30"/>
      <c r="B24" s="150"/>
      <c r="C24" s="37"/>
      <c r="D24" s="150"/>
      <c r="E24" s="117"/>
      <c r="F24" s="117"/>
      <c r="G24" s="117"/>
      <c r="H24" s="117"/>
      <c r="I24" s="37"/>
      <c r="J24" s="150"/>
      <c r="K24" s="117"/>
      <c r="L24" s="117"/>
      <c r="M24" s="117"/>
      <c r="N24" s="117"/>
      <c r="O24" s="37"/>
      <c r="P24" s="151"/>
      <c r="Q24" s="117"/>
      <c r="R24" s="117"/>
      <c r="S24" s="117"/>
      <c r="T24" s="37"/>
      <c r="U24" s="56"/>
      <c r="V24" s="131"/>
      <c r="Y24" s="132"/>
      <c r="Z24" s="48"/>
      <c r="AA24" s="46"/>
      <c r="AB24" s="46"/>
      <c r="AC24" s="46"/>
      <c r="AD24" s="46"/>
      <c r="AE24" s="5"/>
    </row>
    <row r="25">
      <c r="A25" s="30"/>
      <c r="B25" s="150"/>
      <c r="C25" s="37"/>
      <c r="D25" s="150"/>
      <c r="E25" s="117"/>
      <c r="F25" s="117"/>
      <c r="G25" s="117"/>
      <c r="H25" s="117"/>
      <c r="I25" s="37"/>
      <c r="J25" s="150"/>
      <c r="K25" s="117"/>
      <c r="L25" s="117"/>
      <c r="M25" s="117"/>
      <c r="N25" s="117"/>
      <c r="O25" s="37"/>
      <c r="P25" s="151"/>
      <c r="Q25" s="117"/>
      <c r="R25" s="117"/>
      <c r="S25" s="117"/>
      <c r="T25" s="37"/>
      <c r="U25" s="56"/>
      <c r="V25" s="131"/>
      <c r="Y25" s="132"/>
      <c r="Z25" s="48"/>
      <c r="AA25" s="46"/>
      <c r="AB25" s="46"/>
      <c r="AC25" s="46"/>
      <c r="AD25" s="46"/>
      <c r="AE25" s="5"/>
    </row>
    <row r="26">
      <c r="A26" s="30"/>
      <c r="B26" s="150"/>
      <c r="C26" s="37"/>
      <c r="D26" s="150"/>
      <c r="E26" s="117"/>
      <c r="F26" s="117"/>
      <c r="G26" s="117"/>
      <c r="H26" s="117"/>
      <c r="I26" s="37"/>
      <c r="J26" s="150"/>
      <c r="K26" s="117"/>
      <c r="L26" s="117"/>
      <c r="M26" s="117"/>
      <c r="N26" s="117"/>
      <c r="O26" s="37"/>
      <c r="P26" s="151"/>
      <c r="Q26" s="117"/>
      <c r="R26" s="117"/>
      <c r="S26" s="117"/>
      <c r="T26" s="37"/>
      <c r="U26" s="56"/>
      <c r="V26" s="131"/>
      <c r="Y26" s="132"/>
      <c r="Z26" s="48"/>
      <c r="AA26" s="46"/>
      <c r="AB26" s="46"/>
      <c r="AC26" s="46"/>
      <c r="AD26" s="46"/>
      <c r="AE26" s="5"/>
    </row>
    <row r="27">
      <c r="A27" s="30"/>
      <c r="B27" s="150"/>
      <c r="C27" s="37"/>
      <c r="D27" s="150"/>
      <c r="E27" s="117"/>
      <c r="F27" s="117"/>
      <c r="G27" s="117"/>
      <c r="H27" s="117"/>
      <c r="I27" s="37"/>
      <c r="J27" s="150"/>
      <c r="K27" s="117"/>
      <c r="L27" s="117"/>
      <c r="M27" s="117"/>
      <c r="N27" s="117"/>
      <c r="O27" s="37"/>
      <c r="P27" s="151"/>
      <c r="Q27" s="117"/>
      <c r="R27" s="117"/>
      <c r="S27" s="117"/>
      <c r="T27" s="37"/>
      <c r="U27" s="56"/>
      <c r="V27" s="143"/>
      <c r="W27" s="83"/>
      <c r="X27" s="83"/>
      <c r="Y27" s="144"/>
      <c r="Z27" s="48"/>
      <c r="AA27" s="46"/>
      <c r="AB27" s="46"/>
      <c r="AC27" s="46"/>
      <c r="AD27" s="46"/>
      <c r="AE27" s="5"/>
    </row>
    <row r="28">
      <c r="A28" s="30"/>
      <c r="B28" s="153"/>
      <c r="C28" s="154"/>
      <c r="D28" s="153"/>
      <c r="E28" s="155"/>
      <c r="F28" s="155"/>
      <c r="G28" s="155"/>
      <c r="H28" s="155"/>
      <c r="I28" s="154"/>
      <c r="J28" s="153"/>
      <c r="K28" s="155"/>
      <c r="L28" s="155"/>
      <c r="M28" s="155"/>
      <c r="N28" s="154"/>
      <c r="O28" s="153"/>
      <c r="P28" s="155"/>
      <c r="Q28" s="155"/>
      <c r="R28" s="155"/>
      <c r="S28" s="155"/>
      <c r="T28" s="154"/>
      <c r="U28" s="81"/>
      <c r="V28" s="87"/>
      <c r="W28" s="88"/>
      <c r="X28" s="88"/>
      <c r="Y28" s="88"/>
      <c r="Z28" s="46"/>
      <c r="AA28" s="46"/>
      <c r="AB28" s="46"/>
      <c r="AC28" s="46"/>
      <c r="AD28" s="46"/>
      <c r="AE28" s="5"/>
    </row>
    <row r="29">
      <c r="A29" s="30"/>
      <c r="B29" s="156"/>
      <c r="C29" s="157"/>
      <c r="D29" s="156"/>
      <c r="E29" s="158"/>
      <c r="F29" s="158"/>
      <c r="G29" s="158"/>
      <c r="H29" s="158"/>
      <c r="I29" s="157"/>
      <c r="J29" s="156"/>
      <c r="K29" s="158"/>
      <c r="L29" s="158"/>
      <c r="M29" s="158"/>
      <c r="N29" s="157"/>
      <c r="O29" s="156"/>
      <c r="P29" s="158"/>
      <c r="Q29" s="158"/>
      <c r="R29" s="158"/>
      <c r="S29" s="158"/>
      <c r="T29" s="157"/>
      <c r="U29" s="81"/>
      <c r="V29" s="48"/>
      <c r="W29" s="46"/>
      <c r="X29" s="46"/>
      <c r="Y29" s="46"/>
      <c r="Z29" s="46"/>
      <c r="AA29" s="46"/>
      <c r="AB29" s="46"/>
      <c r="AC29" s="46"/>
      <c r="AD29" s="46"/>
      <c r="AE29" s="5"/>
    </row>
    <row r="30">
      <c r="A30" s="30"/>
      <c r="B30" s="156"/>
      <c r="C30" s="157"/>
      <c r="D30" s="156"/>
      <c r="E30" s="158"/>
      <c r="F30" s="158"/>
      <c r="G30" s="158"/>
      <c r="H30" s="158"/>
      <c r="I30" s="157"/>
      <c r="J30" s="156"/>
      <c r="K30" s="158"/>
      <c r="L30" s="158"/>
      <c r="M30" s="158"/>
      <c r="N30" s="157"/>
      <c r="O30" s="156"/>
      <c r="P30" s="158"/>
      <c r="Q30" s="158"/>
      <c r="R30" s="158"/>
      <c r="S30" s="158"/>
      <c r="T30" s="157"/>
      <c r="U30" s="81"/>
      <c r="V30" s="48"/>
      <c r="W30" s="46"/>
      <c r="X30" s="46"/>
      <c r="Y30" s="46"/>
      <c r="Z30" s="46"/>
      <c r="AA30" s="46"/>
      <c r="AB30" s="46"/>
      <c r="AC30" s="46"/>
      <c r="AD30" s="46"/>
      <c r="AE30" s="5"/>
    </row>
    <row r="31">
      <c r="A31" s="30"/>
      <c r="B31" s="156"/>
      <c r="C31" s="157"/>
      <c r="D31" s="156"/>
      <c r="E31" s="158"/>
      <c r="F31" s="158"/>
      <c r="G31" s="158"/>
      <c r="H31" s="158"/>
      <c r="I31" s="157"/>
      <c r="J31" s="156"/>
      <c r="K31" s="158"/>
      <c r="L31" s="158"/>
      <c r="M31" s="158"/>
      <c r="N31" s="157"/>
      <c r="O31" s="156"/>
      <c r="P31" s="158"/>
      <c r="Q31" s="158"/>
      <c r="R31" s="158"/>
      <c r="S31" s="158"/>
      <c r="T31" s="157"/>
      <c r="U31" s="81"/>
      <c r="V31" s="48"/>
      <c r="W31" s="46"/>
      <c r="X31" s="46"/>
      <c r="Y31" s="46"/>
      <c r="Z31" s="46"/>
      <c r="AA31" s="46"/>
      <c r="AB31" s="46"/>
      <c r="AC31" s="46"/>
      <c r="AD31" s="46"/>
      <c r="AE31" s="5"/>
    </row>
    <row r="32">
      <c r="A32" s="30"/>
      <c r="B32" s="156"/>
      <c r="C32" s="157"/>
      <c r="D32" s="156"/>
      <c r="E32" s="158"/>
      <c r="F32" s="158"/>
      <c r="G32" s="158"/>
      <c r="H32" s="158"/>
      <c r="I32" s="157"/>
      <c r="J32" s="156"/>
      <c r="K32" s="158"/>
      <c r="L32" s="158"/>
      <c r="M32" s="158"/>
      <c r="N32" s="157"/>
      <c r="O32" s="156"/>
      <c r="P32" s="158"/>
      <c r="Q32" s="158"/>
      <c r="R32" s="158"/>
      <c r="S32" s="158"/>
      <c r="T32" s="157"/>
      <c r="U32" s="81"/>
      <c r="V32" s="48"/>
      <c r="W32" s="46"/>
      <c r="X32" s="46"/>
      <c r="Y32" s="46"/>
      <c r="Z32" s="46"/>
      <c r="AA32" s="46"/>
      <c r="AB32" s="46"/>
      <c r="AC32" s="46"/>
      <c r="AD32" s="46"/>
      <c r="AE32" s="5"/>
    </row>
    <row r="33">
      <c r="A33" s="30"/>
      <c r="B33" s="156"/>
      <c r="C33" s="157"/>
      <c r="D33" s="156"/>
      <c r="E33" s="158"/>
      <c r="F33" s="158"/>
      <c r="G33" s="158"/>
      <c r="H33" s="158"/>
      <c r="I33" s="157"/>
      <c r="J33" s="156"/>
      <c r="K33" s="158"/>
      <c r="L33" s="158"/>
      <c r="M33" s="158"/>
      <c r="N33" s="157"/>
      <c r="O33" s="156"/>
      <c r="P33" s="158"/>
      <c r="Q33" s="158"/>
      <c r="R33" s="158"/>
      <c r="S33" s="158"/>
      <c r="T33" s="157"/>
      <c r="U33" s="81"/>
      <c r="V33" s="48"/>
      <c r="W33" s="46"/>
      <c r="X33" s="46"/>
      <c r="Y33" s="46"/>
      <c r="Z33" s="46"/>
      <c r="AA33" s="46"/>
      <c r="AB33" s="46"/>
      <c r="AC33" s="46"/>
      <c r="AD33" s="46"/>
      <c r="AE33" s="5"/>
    </row>
    <row r="34">
      <c r="A34" s="30"/>
      <c r="B34" s="156"/>
      <c r="C34" s="157"/>
      <c r="D34" s="156"/>
      <c r="E34" s="158"/>
      <c r="F34" s="158"/>
      <c r="G34" s="158"/>
      <c r="H34" s="158"/>
      <c r="I34" s="157"/>
      <c r="J34" s="156"/>
      <c r="K34" s="158"/>
      <c r="L34" s="158"/>
      <c r="M34" s="158"/>
      <c r="N34" s="157"/>
      <c r="O34" s="156"/>
      <c r="P34" s="158"/>
      <c r="Q34" s="158"/>
      <c r="R34" s="158"/>
      <c r="S34" s="158"/>
      <c r="T34" s="157"/>
      <c r="U34" s="81"/>
      <c r="V34" s="48"/>
      <c r="W34" s="46"/>
      <c r="X34" s="46"/>
      <c r="Y34" s="46"/>
      <c r="Z34" s="46"/>
      <c r="AA34" s="46"/>
      <c r="AB34" s="46"/>
      <c r="AC34" s="46"/>
      <c r="AD34" s="46"/>
      <c r="AE34" s="5"/>
    </row>
    <row r="35">
      <c r="A35" s="30"/>
      <c r="B35" s="156"/>
      <c r="C35" s="157"/>
      <c r="D35" s="156"/>
      <c r="E35" s="158"/>
      <c r="F35" s="158"/>
      <c r="G35" s="158"/>
      <c r="H35" s="158"/>
      <c r="I35" s="157"/>
      <c r="J35" s="156"/>
      <c r="K35" s="158"/>
      <c r="L35" s="158"/>
      <c r="M35" s="158"/>
      <c r="N35" s="157"/>
      <c r="O35" s="156"/>
      <c r="P35" s="158"/>
      <c r="Q35" s="158"/>
      <c r="R35" s="158"/>
      <c r="S35" s="158"/>
      <c r="T35" s="157"/>
      <c r="U35" s="81"/>
      <c r="V35" s="48"/>
      <c r="W35" s="46"/>
      <c r="X35" s="46"/>
      <c r="Y35" s="46"/>
      <c r="Z35" s="46"/>
      <c r="AA35" s="46"/>
      <c r="AB35" s="46"/>
      <c r="AC35" s="46"/>
      <c r="AD35" s="46"/>
      <c r="AE35" s="5"/>
    </row>
    <row r="36">
      <c r="A36" s="30"/>
      <c r="B36" s="156"/>
      <c r="C36" s="157"/>
      <c r="D36" s="156"/>
      <c r="E36" s="158"/>
      <c r="F36" s="158"/>
      <c r="G36" s="158"/>
      <c r="H36" s="158"/>
      <c r="I36" s="157"/>
      <c r="J36" s="156"/>
      <c r="K36" s="158"/>
      <c r="L36" s="158"/>
      <c r="M36" s="158"/>
      <c r="N36" s="157"/>
      <c r="O36" s="156"/>
      <c r="P36" s="158"/>
      <c r="Q36" s="158"/>
      <c r="R36" s="158"/>
      <c r="S36" s="158"/>
      <c r="T36" s="157"/>
      <c r="U36" s="81"/>
      <c r="V36" s="48"/>
      <c r="W36" s="46"/>
      <c r="X36" s="46"/>
      <c r="Y36" s="46"/>
      <c r="Z36" s="46"/>
      <c r="AA36" s="46"/>
      <c r="AB36" s="46"/>
      <c r="AC36" s="46"/>
      <c r="AD36" s="46"/>
      <c r="AE36" s="5"/>
    </row>
    <row r="37">
      <c r="A37" s="46"/>
      <c r="B37" s="88"/>
      <c r="C37" s="88"/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5"/>
    </row>
    <row r="38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5"/>
    </row>
    <row r="39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5"/>
    </row>
    <row r="40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5"/>
    </row>
    <row r="41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5"/>
    </row>
    <row r="42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5"/>
    </row>
    <row r="43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5"/>
    </row>
    <row r="44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5"/>
    </row>
    <row r="45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5"/>
    </row>
    <row r="46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5"/>
    </row>
    <row r="47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5"/>
    </row>
    <row r="48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5"/>
    </row>
    <row r="49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5"/>
    </row>
    <row r="50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5"/>
    </row>
    <row r="51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5"/>
    </row>
    <row r="52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5"/>
    </row>
    <row r="53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5"/>
    </row>
    <row r="54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5"/>
    </row>
    <row r="55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5"/>
    </row>
    <row r="56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5"/>
    </row>
    <row r="57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5"/>
    </row>
    <row r="58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</row>
  </sheetData>
  <mergeCells count="92">
    <mergeCell ref="J35:N35"/>
    <mergeCell ref="J36:N36"/>
    <mergeCell ref="J34:N34"/>
    <mergeCell ref="J33:N33"/>
    <mergeCell ref="O35:T35"/>
    <mergeCell ref="O36:T36"/>
    <mergeCell ref="O34:T34"/>
    <mergeCell ref="O33:T33"/>
    <mergeCell ref="J31:N31"/>
    <mergeCell ref="J32:N32"/>
    <mergeCell ref="J30:N30"/>
    <mergeCell ref="O31:T31"/>
    <mergeCell ref="O32:T32"/>
    <mergeCell ref="O30:T30"/>
    <mergeCell ref="D32:I32"/>
    <mergeCell ref="B31:C31"/>
    <mergeCell ref="D31:I31"/>
    <mergeCell ref="B21:C21"/>
    <mergeCell ref="D21:I21"/>
    <mergeCell ref="B36:C36"/>
    <mergeCell ref="D36:I36"/>
    <mergeCell ref="D35:I35"/>
    <mergeCell ref="D34:I34"/>
    <mergeCell ref="D33:I33"/>
    <mergeCell ref="B34:C34"/>
    <mergeCell ref="B33:C33"/>
    <mergeCell ref="B35:C35"/>
    <mergeCell ref="B32:C32"/>
    <mergeCell ref="D30:I30"/>
    <mergeCell ref="B30:C30"/>
    <mergeCell ref="B29:C29"/>
    <mergeCell ref="D29:I29"/>
    <mergeCell ref="B28:C28"/>
    <mergeCell ref="D28:I28"/>
    <mergeCell ref="B27:C27"/>
    <mergeCell ref="D27:I27"/>
    <mergeCell ref="D26:I26"/>
    <mergeCell ref="B26:C26"/>
    <mergeCell ref="E16:H16"/>
    <mergeCell ref="E12:H12"/>
    <mergeCell ref="J16:K16"/>
    <mergeCell ref="J12:N12"/>
    <mergeCell ref="P12:Q12"/>
    <mergeCell ref="R12:S12"/>
    <mergeCell ref="O3:P3"/>
    <mergeCell ref="O5:P5"/>
    <mergeCell ref="O6:P6"/>
    <mergeCell ref="O7:P7"/>
    <mergeCell ref="O9:P9"/>
    <mergeCell ref="P15:S18"/>
    <mergeCell ref="P14:S14"/>
    <mergeCell ref="E2:G2"/>
    <mergeCell ref="V2:Y2"/>
    <mergeCell ref="E10:S10"/>
    <mergeCell ref="O2:P2"/>
    <mergeCell ref="A1:Y1"/>
    <mergeCell ref="B7:C18"/>
    <mergeCell ref="B6:C6"/>
    <mergeCell ref="N16:N18"/>
    <mergeCell ref="I2:K2"/>
    <mergeCell ref="J13:K13"/>
    <mergeCell ref="J14:K14"/>
    <mergeCell ref="L15:M15"/>
    <mergeCell ref="J29:N29"/>
    <mergeCell ref="O29:T29"/>
    <mergeCell ref="O28:T28"/>
    <mergeCell ref="P24:T24"/>
    <mergeCell ref="P25:T25"/>
    <mergeCell ref="J27:O27"/>
    <mergeCell ref="P27:T27"/>
    <mergeCell ref="P23:T23"/>
    <mergeCell ref="P21:T21"/>
    <mergeCell ref="P22:T22"/>
    <mergeCell ref="P26:T26"/>
    <mergeCell ref="V21:Y27"/>
    <mergeCell ref="J28:N28"/>
    <mergeCell ref="B22:C22"/>
    <mergeCell ref="J18:K18"/>
    <mergeCell ref="J21:O21"/>
    <mergeCell ref="B20:T20"/>
    <mergeCell ref="J24:O24"/>
    <mergeCell ref="B25:C25"/>
    <mergeCell ref="D25:I25"/>
    <mergeCell ref="B24:C24"/>
    <mergeCell ref="D24:I24"/>
    <mergeCell ref="B23:C23"/>
    <mergeCell ref="D23:I23"/>
    <mergeCell ref="D22:I22"/>
    <mergeCell ref="J22:O22"/>
    <mergeCell ref="J23:O23"/>
    <mergeCell ref="J25:O25"/>
    <mergeCell ref="J26:O26"/>
  </mergeCells>
  <dataValidations>
    <dataValidation type="list" allowBlank="1" sqref="C3">
      <formula1>"Human,Elf,Dwarf,Giant,Batman!"</formula1>
    </dataValidation>
    <dataValidation type="list" allowBlank="1" sqref="C2">
      <formula1>"The Brawler,The Marine,The Apothecary,The Tinker,The Outlaw,The Charmer"</formula1>
    </dataValidation>
  </dataValidations>
  <drawing r:id="rId1"/>
</worksheet>
</file>