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 activeTab="1"/>
  </bookViews>
  <sheets>
    <sheet name="NJ" sheetId="1" r:id="rId1"/>
    <sheet name="Daily inout" sheetId="9" r:id="rId2"/>
  </sheets>
  <definedNames>
    <definedName name="_xlnm._FilterDatabase" localSheetId="1" hidden="1">'Daily inout'!$Q$1:$Z$1</definedName>
    <definedName name="_xlnm._FilterDatabase" localSheetId="0" hidden="1">NJ!$A$2:$V$72</definedName>
  </definedName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G52" i="1"/>
  <c r="Q49" i="1"/>
  <c r="G49" i="1"/>
  <c r="Q38" i="1"/>
  <c r="G38" i="1"/>
  <c r="P45" i="1"/>
  <c r="F45" i="1"/>
  <c r="P9" i="1" l="1"/>
  <c r="Q42" i="1" l="1"/>
  <c r="G42" i="1"/>
  <c r="Q31" i="1"/>
  <c r="G31" i="1"/>
  <c r="P57" i="1"/>
  <c r="F57" i="1"/>
  <c r="P38" i="1" l="1"/>
  <c r="F38" i="1"/>
  <c r="Q62" i="1" l="1"/>
  <c r="G62" i="1"/>
  <c r="Q57" i="1" l="1"/>
  <c r="G57" i="1"/>
  <c r="Q45" i="1"/>
  <c r="G45" i="1"/>
  <c r="Q48" i="1" l="1"/>
  <c r="G48" i="1"/>
  <c r="Q53" i="1"/>
  <c r="G53" i="1"/>
  <c r="P29" i="1"/>
  <c r="F29" i="1"/>
  <c r="S43" i="1" l="1"/>
  <c r="I43" i="1"/>
  <c r="P37" i="1" l="1"/>
  <c r="F37" i="1"/>
  <c r="N48" i="1" l="1"/>
  <c r="O48" i="1"/>
  <c r="E48" i="1"/>
  <c r="Q12" i="1" l="1"/>
  <c r="G12" i="1"/>
  <c r="N52" i="1" l="1"/>
  <c r="O52" i="1"/>
  <c r="N53" i="1"/>
  <c r="O53" i="1"/>
  <c r="N54" i="1"/>
  <c r="O54" i="1"/>
  <c r="N55" i="1"/>
  <c r="O55" i="1"/>
  <c r="E53" i="1" l="1"/>
  <c r="Q6" i="1" l="1"/>
  <c r="G6" i="1"/>
  <c r="Q67" i="1" l="1"/>
  <c r="G67" i="1"/>
  <c r="Q27" i="1" l="1"/>
  <c r="G27" i="1"/>
  <c r="N49" i="1" l="1"/>
  <c r="O49" i="1"/>
  <c r="N50" i="1"/>
  <c r="O50" i="1"/>
  <c r="E49" i="1"/>
  <c r="E50" i="1" l="1"/>
  <c r="E51" i="1"/>
  <c r="E52" i="1"/>
  <c r="E54" i="1"/>
  <c r="E55" i="1"/>
  <c r="O56" i="1"/>
  <c r="O57" i="1"/>
  <c r="O58" i="1"/>
  <c r="O59" i="1"/>
  <c r="O60" i="1"/>
  <c r="O61" i="1"/>
  <c r="O62" i="1"/>
  <c r="O63" i="1"/>
  <c r="O64" i="1"/>
  <c r="O65" i="1"/>
  <c r="O66" i="1"/>
  <c r="O67" i="1"/>
  <c r="N51" i="1"/>
  <c r="N56" i="1"/>
  <c r="N57" i="1"/>
  <c r="N59" i="1"/>
  <c r="N60" i="1"/>
  <c r="N61" i="1"/>
  <c r="N62" i="1"/>
  <c r="N63" i="1"/>
  <c r="N64" i="1"/>
  <c r="N65" i="1"/>
  <c r="O51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0" i="1" l="1"/>
  <c r="Q72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<sst xmlns="http://schemas.openxmlformats.org/spreadsheetml/2006/main" count="1162" uniqueCount="341">
  <si>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</si>
  <si>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</si>
  <si>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</si>
  <si>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</si>
  <si>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</si>
  <si>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</si>
  <si>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</si>
  <si>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</si>
  <si>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</si>
  <si>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</si>
  <si>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</si>
  <si>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</si>
  <si>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</si>
  <si>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</si>
  <si>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</si>
  <si>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</si>
  <si>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</si>
  <si>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</si>
  <si>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</si>
  <si>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</si>
  <si>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</si>
  <si>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</si>
  <si>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</si>
  <si>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</si>
  <si>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</si>
  <si>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</si>
  <si>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</si>
  <si>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</si>
  <si>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</si>
  <si>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</si>
  <si>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</si>
  <si>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</si>
  <si>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</si>
  <si>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</si>
  <si>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</si>
  <si>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</si>
  <si>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</si>
  <si>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</si>
  <si>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</si>
  <si>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</si>
  <si>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</si>
  <si>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</si>
  <si>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</si>
  <si>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</si>
  <si>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</si>
  <si>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</si>
  <si>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</si>
  <si>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</si>
  <si>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</si>
  <si>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</si>
  <si>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</si>
  <si>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</si>
  <si>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</si>
  <si>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</si>
  <si>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</si>
  <si>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</si>
  <si>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</si>
  <si>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</si>
  <si>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</si>
  <si>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</si>
  <si>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</si>
  <si>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</si>
  <si>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</si>
  <si>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</si>
  <si>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</si>
  <si>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</si>
  <si>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</si>
  <si>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</si>
  <si>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</si>
  <si>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</si>
  <si>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</si>
  <si>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</si>
  <si>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</si>
  <si>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</si>
  <si>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</si>
  <si>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</si>
  <si>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</si>
  <si>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</si>
  <si>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</si>
  <si>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</si>
  <si>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</si>
  <si>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</si>
  <si>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</si>
  <si>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</si>
  <si>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</si>
  <si>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</si>
  <si>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</si>
  <si>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</si>
  <si>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</si>
  <si>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</si>
  <si>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</si>
  <si>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</si>
  <si>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</si>
  <si>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</si>
  <si>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</si>
  <si>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</si>
  <si>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</si>
  <si>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</si>
  <si>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</si>
  <si>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</si>
  <si>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</si>
  <si>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</si>
  <si>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</si>
  <si>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</si>
  <si>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</si>
  <si>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</si>
  <si>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</si>
  <si>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</si>
  <si>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</si>
  <si>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</si>
  <si>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</si>
  <si>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</si>
  <si>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</si>
  <si>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</si>
  <si>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</si>
  <si>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</si>
  <si>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</si>
  <si>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</si>
  <si>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</si>
  <si>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</si>
  <si>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</si>
  <si>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</si>
  <si>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</si>
  <si>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</si>
  <si>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</si>
  <si>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</si>
  <si>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</si>
  <si>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</si>
  <si>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</si>
  <si>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</si>
  <si>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</si>
  <si>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</si>
  <si>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</si>
  <si>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</si>
  <si>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</si>
  <si>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</si>
  <si>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</si>
  <si>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</si>
  <si>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</si>
  <si>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</si>
  <si>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</si>
  <si>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</si>
  <si>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</si>
  <si>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</si>
  <si>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</si>
  <si>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BMOU4550202</t>
  </si>
  <si>
    <t>FSCU8166358</t>
  </si>
  <si>
    <t>JZPU8027449</t>
  </si>
  <si>
    <t>TEMU7537698</t>
  </si>
  <si>
    <t>TGBU5768677</t>
  </si>
  <si>
    <t>ZCSU7041779</t>
  </si>
  <si>
    <t>ZCSU7168296</t>
  </si>
  <si>
    <t>ZCSU7282251</t>
  </si>
  <si>
    <t>ZCSU7372967</t>
  </si>
  <si>
    <t>ZCSU7385856</t>
  </si>
  <si>
    <t>ZCSU7771247</t>
  </si>
  <si>
    <t>ZCSU8495190</t>
  </si>
  <si>
    <t>ZCSU8563058</t>
  </si>
  <si>
    <t>BMOU5888827</t>
  </si>
  <si>
    <t>JXLU6635159</t>
  </si>
  <si>
    <t>ZCSU6768906</t>
  </si>
  <si>
    <t>ZCSU8663798</t>
  </si>
  <si>
    <t>BSIU9707244</t>
  </si>
  <si>
    <t>KSSU1000649</t>
  </si>
  <si>
    <t>TCNU6908726</t>
  </si>
  <si>
    <t>TLLU4780302</t>
  </si>
  <si>
    <t>TLLU5221680</t>
  </si>
  <si>
    <t>UETU5937583</t>
  </si>
  <si>
    <t>ZCSU6797503</t>
  </si>
  <si>
    <t>ZCSU7674822</t>
  </si>
  <si>
    <t>NJSPAR040604C</t>
  </si>
  <si>
    <t>NJSPAR040606C</t>
  </si>
  <si>
    <t>NJHUNT040801F</t>
  </si>
  <si>
    <t>30397371F</t>
  </si>
  <si>
    <t>DFSU6943371</t>
  </si>
  <si>
    <t>ZCSU7359543</t>
  </si>
  <si>
    <t>NJSPAR040605C</t>
  </si>
  <si>
    <t>NJSPAR040607C</t>
  </si>
  <si>
    <t>NJSPAR040608C</t>
  </si>
  <si>
    <t>NJSPAR040609C</t>
  </si>
  <si>
    <t>12005832C</t>
  </si>
  <si>
    <t>THIS ORDER NEVER SHIPPED, ADDED BACK INTO STOCK MANUALLY IN CELLO 4/11</t>
  </si>
  <si>
    <t>PTIK21S12297_393416816</t>
  </si>
  <si>
    <t>NJBOWL041101C</t>
  </si>
  <si>
    <t>NJBOWL041102C</t>
  </si>
  <si>
    <t>NJFERR040501C</t>
  </si>
  <si>
    <t>NJFERR040502C</t>
  </si>
  <si>
    <t>NJFERR040503C</t>
  </si>
  <si>
    <t>5Y86461 </t>
  </si>
  <si>
    <t>5Y86469 </t>
  </si>
  <si>
    <t>5Y86407 </t>
  </si>
  <si>
    <t>5Y86420</t>
  </si>
  <si>
    <t>5Y86397</t>
  </si>
  <si>
    <t>cancelled TMS due to not shipped</t>
  </si>
  <si>
    <t>NJ55NH041301</t>
  </si>
  <si>
    <t>5X98297 </t>
  </si>
  <si>
    <t>5X98238 </t>
  </si>
  <si>
    <t>5X98266 </t>
  </si>
  <si>
    <t xml:space="preserve">5X98274 </t>
  </si>
  <si>
    <t>5X98221 </t>
  </si>
  <si>
    <t>5X90025 </t>
  </si>
  <si>
    <t>5Y86392</t>
  </si>
  <si>
    <t>5Y86385</t>
  </si>
  <si>
    <t>5Y86389</t>
  </si>
  <si>
    <t>5Y86363</t>
  </si>
  <si>
    <t>5Y86336</t>
  </si>
  <si>
    <t>KIMOPO</t>
  </si>
  <si>
    <t>NJHMNJ041401A</t>
  </si>
  <si>
    <t>NJHMNJ041402A</t>
  </si>
  <si>
    <t>30361018A</t>
  </si>
  <si>
    <t>NJ491041401R</t>
  </si>
  <si>
    <t>12002679R</t>
  </si>
  <si>
    <t>NJ4971041401R1</t>
  </si>
  <si>
    <t>ONEYPKGC09345800</t>
  </si>
  <si>
    <t>SDSMY20220218-02</t>
  </si>
  <si>
    <t>CXDU1305617</t>
  </si>
  <si>
    <t>NYKU4443900</t>
  </si>
  <si>
    <t>KKFU7761205</t>
  </si>
  <si>
    <t>PIONEERNB</t>
  </si>
  <si>
    <t>EGLV091230135875</t>
  </si>
  <si>
    <t>22SEPKG12838</t>
  </si>
  <si>
    <t>TGBU6951131</t>
  </si>
  <si>
    <t>EGLV091230135883</t>
  </si>
  <si>
    <t>22SEPKG12839</t>
  </si>
  <si>
    <t>TGBU6111136</t>
  </si>
  <si>
    <t>NJ0PT6041801R</t>
  </si>
  <si>
    <t>NJ0PT6041802R</t>
  </si>
  <si>
    <t>MAEU216573162</t>
  </si>
  <si>
    <t>RSEWR2203016</t>
  </si>
  <si>
    <t>GESU5712574</t>
  </si>
  <si>
    <t>MSKU1687582</t>
  </si>
  <si>
    <t>TEMU6969830</t>
  </si>
  <si>
    <t>NJ491041401R1</t>
  </si>
  <si>
    <t>NJ4971041401R</t>
  </si>
  <si>
    <t>NJFERR040504C</t>
  </si>
  <si>
    <t>NJFERR040505C</t>
  </si>
  <si>
    <t>GASPT2042002C</t>
  </si>
  <si>
    <t>GASPT2042003C</t>
  </si>
  <si>
    <t>GASPT2042004C</t>
  </si>
  <si>
    <t>30397471C</t>
  </si>
  <si>
    <t>ONEYSELC10388500</t>
  </si>
  <si>
    <t>PTIK22U02001</t>
  </si>
  <si>
    <t>FDCU0616001</t>
  </si>
  <si>
    <t>DUO BLK ML-G10BC.A+/TS 400</t>
  </si>
  <si>
    <t>30390256H</t>
  </si>
  <si>
    <t>NJFERR040506C</t>
  </si>
  <si>
    <t>GASPT2042001C</t>
  </si>
  <si>
    <t>6E52329 </t>
  </si>
  <si>
    <t>6E52387 </t>
  </si>
  <si>
    <t>6E52486 </t>
  </si>
  <si>
    <t>6E52590 </t>
  </si>
  <si>
    <t>NJSTON033002C</t>
  </si>
  <si>
    <t>NJSTON033002C1</t>
  </si>
  <si>
    <t>MSKU0321449</t>
  </si>
  <si>
    <t>MSKU8508708</t>
  </si>
  <si>
    <t>BEAU5420699</t>
  </si>
  <si>
    <t>FCIU8987251</t>
  </si>
  <si>
    <t>TCLU8146828</t>
  </si>
  <si>
    <t>TRHU4345817</t>
  </si>
  <si>
    <t>TRHU5123537</t>
  </si>
  <si>
    <t>5X89985 </t>
  </si>
  <si>
    <t>NJ7272041801C</t>
  </si>
  <si>
    <t>NJ7272041801C1</t>
  </si>
  <si>
    <t>6E52428 </t>
  </si>
  <si>
    <t>6E52711 </t>
  </si>
  <si>
    <t>6E52635 </t>
  </si>
  <si>
    <t>6E52648 </t>
  </si>
  <si>
    <t>6E52664 </t>
  </si>
  <si>
    <t>6E52690 </t>
  </si>
  <si>
    <t>6E52780 </t>
  </si>
  <si>
    <t>6E52810 </t>
  </si>
  <si>
    <t>5Y86382</t>
  </si>
  <si>
    <t>5Y86311</t>
  </si>
  <si>
    <t>5Y86211</t>
  </si>
  <si>
    <t>5Y86225</t>
  </si>
  <si>
    <t>5Y86236</t>
  </si>
  <si>
    <t>5Y86256</t>
  </si>
  <si>
    <t>5Y86267</t>
  </si>
  <si>
    <t>5Y86271</t>
  </si>
  <si>
    <t>5Y86290</t>
  </si>
  <si>
    <t>6E52827 </t>
  </si>
  <si>
    <t>30397472F</t>
  </si>
  <si>
    <t>PONU7624787</t>
  </si>
  <si>
    <t>TLLU5458749</t>
  </si>
  <si>
    <t>394848505-1</t>
  </si>
  <si>
    <t>394848505-2</t>
  </si>
  <si>
    <t>30390372C</t>
  </si>
  <si>
    <t>6E52883</t>
  </si>
  <si>
    <t>OCGU8067023</t>
  </si>
  <si>
    <t>FFAU1115054</t>
  </si>
  <si>
    <t>CAAU5497748</t>
  </si>
  <si>
    <t>EISU9226088</t>
  </si>
  <si>
    <t>EGLV091230159537</t>
  </si>
  <si>
    <t>SEAE22030086</t>
  </si>
  <si>
    <t>NJFERR040507C</t>
  </si>
  <si>
    <t>5Y86299</t>
  </si>
  <si>
    <t>6E52507</t>
  </si>
  <si>
    <t>394848424-1</t>
  </si>
  <si>
    <t>GTG WH</t>
  </si>
  <si>
    <t>NJ246S042901H</t>
  </si>
  <si>
    <t>NJ246S042902H</t>
  </si>
  <si>
    <t>NJ246S042903H</t>
  </si>
  <si>
    <t>NJ246S042904H</t>
  </si>
  <si>
    <t>NJ2SPT1042901H</t>
  </si>
  <si>
    <t>NJ2SPT1042902H</t>
  </si>
  <si>
    <t>NJ246S042905H</t>
  </si>
  <si>
    <t>NJ246S042906H</t>
  </si>
  <si>
    <t>NJ246S042907H</t>
  </si>
  <si>
    <t>NJ540S042901H</t>
  </si>
  <si>
    <t>NJUTAH042901H</t>
  </si>
  <si>
    <t>NJ6939042901H</t>
  </si>
  <si>
    <t>NJVILL042901H</t>
  </si>
  <si>
    <t>NJVILL042902H</t>
  </si>
  <si>
    <t>CMAU6420710</t>
  </si>
  <si>
    <t>CMDUAYN0947412</t>
  </si>
  <si>
    <t>MYNYC2230290</t>
  </si>
  <si>
    <t>EITU9236881</t>
  </si>
  <si>
    <t>EGLV091230135905</t>
  </si>
  <si>
    <t>22SEPKG12837</t>
  </si>
  <si>
    <t>CMAU7078643</t>
  </si>
  <si>
    <t>CMAU4210592</t>
  </si>
  <si>
    <t>NJ491041401R2RETURN</t>
  </si>
  <si>
    <t>3 pallet IDs</t>
  </si>
  <si>
    <t>12004246R</t>
  </si>
  <si>
    <t>4/19-3 pcs (3 different pallet IDs) returned from Empire all damaged</t>
  </si>
  <si>
    <t>NJ246S050202H</t>
  </si>
  <si>
    <t>NJ246S050201H</t>
  </si>
  <si>
    <t>NJWOR042901C</t>
  </si>
  <si>
    <t>NJSPT4050201H</t>
  </si>
  <si>
    <t>NJ0056050201H</t>
  </si>
  <si>
    <t>FFAU2289240</t>
  </si>
  <si>
    <t>MAEU216579245</t>
  </si>
  <si>
    <t>PTIK22U02013</t>
  </si>
  <si>
    <t>CMAU7693811</t>
  </si>
  <si>
    <t>GCXU5205747</t>
  </si>
  <si>
    <t>GESU5752279</t>
  </si>
  <si>
    <t>MAEU216579133</t>
  </si>
  <si>
    <t>PTIK22U02012</t>
  </si>
  <si>
    <t>TCKU7003445</t>
  </si>
  <si>
    <t>MAEU216579071</t>
  </si>
  <si>
    <t>PTIK22U02011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</si>
</sst>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10"/>
      <name val="Calibri"/>
      <family val="2"/>
    </font>
    <font>
      <sz val="11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9"/>
      <color theme="4"/>
      <name val="Calibri"/>
      <family val="2"/>
      <scheme val="minor"/>
    </font>
    <font>
      <sz val="9"/>
      <color theme="1"/>
      <name val="Jost"/>
    </font>
    <font>
      <b/>
      <sz val="10"/>
      <color rgb="FF0C23F5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CC99"/>
      <name val="Calibri"/>
      <family val="2"/>
    </font>
    <font>
      <b/>
      <sz val="9"/>
      <color rgb="FF00CC99"/>
      <name val="Calibri"/>
      <family val="2"/>
      <scheme val="minor"/>
    </font>
    <font>
      <sz val="9"/>
      <color rgb="FF00CC99"/>
      <name val="Calibri"/>
      <family val="2"/>
      <scheme val="minor"/>
    </font>
    <font>
      <sz val="9"/>
      <color rgb="FF00CC99"/>
      <name val="Calibri"/>
      <family val="2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1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16" fillId="12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14" fontId="16" fillId="0" borderId="16" xfId="0" applyNumberFormat="1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164" fontId="10" fillId="6" borderId="11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2" fillId="0" borderId="0" xfId="0" applyFont="1"/>
    <xf numFmtId="0" fontId="10" fillId="16" borderId="0" xfId="0" applyNumberFormat="1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9" borderId="0" xfId="0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1" xfId="0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0" fillId="6" borderId="18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6" fillId="6" borderId="0" xfId="0" applyFont="1" applyFill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0" fillId="0" borderId="18" xfId="0" applyNumberFormat="1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164" fontId="10" fillId="13" borderId="0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4" fillId="7" borderId="1" xfId="0" applyFont="1" applyFill="1" applyBorder="1" applyAlignment="1">
      <alignment horizontal="center" wrapText="1"/>
    </xf>
    <xf numFmtId="14" fontId="16" fillId="0" borderId="19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14" fontId="16" fillId="0" borderId="22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14" fontId="0" fillId="0" borderId="19" xfId="0" applyNumberFormat="1" applyBorder="1"/>
    <xf numFmtId="14" fontId="16" fillId="0" borderId="19" xfId="0" applyNumberFormat="1" applyFont="1" applyBorder="1" applyAlignment="1">
      <alignment horizontal="center" wrapText="1"/>
    </xf>
    <xf numFmtId="0" fontId="16" fillId="0" borderId="2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28" fillId="6" borderId="0" xfId="0" applyFont="1" applyFill="1" applyBorder="1" applyAlignment="1">
      <alignment horizontal="center" wrapText="1"/>
    </xf>
    <xf numFmtId="0" fontId="10" fillId="17" borderId="0" xfId="0" applyFont="1" applyFill="1" applyBorder="1" applyAlignment="1">
      <alignment horizontal="center"/>
    </xf>
    <xf numFmtId="0" fontId="32" fillId="17" borderId="0" xfId="0" applyFont="1" applyFill="1" applyBorder="1" applyAlignment="1">
      <alignment horizontal="center" wrapText="1"/>
    </xf>
    <xf numFmtId="0" fontId="33" fillId="17" borderId="0" xfId="0" applyFont="1" applyFill="1" applyBorder="1" applyAlignment="1">
      <alignment horizontal="center"/>
    </xf>
    <xf numFmtId="0" fontId="29" fillId="17" borderId="0" xfId="0" applyFont="1" applyFill="1" applyBorder="1" applyAlignment="1">
      <alignment horizontal="center" wrapText="1"/>
    </xf>
    <xf numFmtId="0" fontId="28" fillId="17" borderId="0" xfId="0" applyFont="1" applyFill="1" applyBorder="1" applyAlignment="1">
      <alignment horizontal="center" wrapText="1"/>
    </xf>
    <xf numFmtId="14" fontId="29" fillId="17" borderId="0" xfId="0" applyNumberFormat="1" applyFont="1" applyFill="1" applyBorder="1" applyAlignment="1">
      <alignment horizontal="center" wrapText="1"/>
    </xf>
    <xf numFmtId="11" fontId="10" fillId="6" borderId="0" xfId="0" applyNumberFormat="1" applyFont="1" applyFill="1" applyBorder="1" applyAlignment="1">
      <alignment horizontal="center"/>
    </xf>
    <xf numFmtId="0" fontId="30" fillId="17" borderId="0" xfId="0" applyFont="1" applyFill="1" applyBorder="1" applyAlignment="1">
      <alignment horizontal="center"/>
    </xf>
    <xf numFmtId="0" fontId="34" fillId="17" borderId="0" xfId="0" applyFont="1" applyFill="1" applyBorder="1" applyAlignment="1">
      <alignment horizontal="center"/>
    </xf>
    <xf numFmtId="14" fontId="31" fillId="17" borderId="0" xfId="0" applyNumberFormat="1" applyFont="1" applyFill="1" applyBorder="1" applyAlignment="1">
      <alignment horizontal="center" wrapText="1"/>
    </xf>
    <xf numFmtId="0" fontId="31" fillId="6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14" fontId="31" fillId="0" borderId="0" xfId="0" applyNumberFormat="1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1" fillId="17" borderId="1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/>
    </xf>
    <xf numFmtId="11" fontId="28" fillId="6" borderId="0" xfId="0" applyNumberFormat="1" applyFont="1" applyFill="1" applyBorder="1" applyAlignment="1">
      <alignment horizontal="center" wrapText="1"/>
    </xf>
    <xf numFmtId="14" fontId="0" fillId="0" borderId="5" xfId="0" applyNumberFormat="1" applyBorder="1" applyAlignment="1">
      <alignment horizontal="center"/>
    </xf>
    <xf numFmtId="0" fontId="16" fillId="0" borderId="1" xfId="0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17" borderId="1" xfId="0" applyFont="1" applyFill="1" applyBorder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  <xf numFmtId="0" fontId="31" fillId="17" borderId="0" xfId="0" applyFont="1" applyFill="1" applyBorder="1" applyAlignment="1">
      <alignment horizontal="center" wrapText="1"/>
    </xf>
    <xf numFmtId="0" fontId="31" fillId="17" borderId="0" xfId="0" applyFont="1" applyFill="1" applyBorder="1" applyAlignment="1">
      <alignment horizontal="center"/>
    </xf>
    <xf numFmtId="0" fontId="30" fillId="6" borderId="0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14" fontId="30" fillId="0" borderId="0" xfId="0" applyNumberFormat="1" applyFont="1" applyBorder="1" applyAlignment="1">
      <alignment horizontal="center"/>
    </xf>
    <xf numFmtId="0" fontId="31" fillId="6" borderId="0" xfId="0" applyFont="1" applyFill="1" applyBorder="1" applyAlignment="1">
      <alignment horizontal="center"/>
    </xf>
    <xf numFmtId="0" fontId="32" fillId="12" borderId="1" xfId="0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0" fontId="28" fillId="12" borderId="1" xfId="0" applyFont="1" applyFill="1" applyBorder="1" applyAlignment="1">
      <alignment horizontal="center" wrapText="1"/>
    </xf>
    <xf numFmtId="0" fontId="28" fillId="12" borderId="5" xfId="0" applyFont="1" applyFill="1" applyBorder="1" applyAlignment="1">
      <alignment horizontal="center" wrapText="1"/>
    </xf>
    <xf numFmtId="0" fontId="31" fillId="17" borderId="5" xfId="0" applyFont="1" applyFill="1" applyBorder="1" applyAlignment="1">
      <alignment horizontal="center" wrapText="1"/>
    </xf>
    <xf numFmtId="0" fontId="32" fillId="12" borderId="5" xfId="0" applyFont="1" applyFill="1" applyBorder="1" applyAlignment="1">
      <alignment horizontal="center" wrapText="1"/>
    </xf>
    <xf numFmtId="14" fontId="10" fillId="0" borderId="5" xfId="0" applyNumberFormat="1" applyFont="1" applyBorder="1" applyAlignment="1">
      <alignment horizontal="center"/>
    </xf>
    <xf numFmtId="0" fontId="31" fillId="12" borderId="1" xfId="0" applyFont="1" applyFill="1" applyBorder="1" applyAlignment="1">
      <alignment horizontal="center" wrapText="1"/>
    </xf>
    <xf numFmtId="14" fontId="31" fillId="12" borderId="1" xfId="0" applyNumberFormat="1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wrapText="1"/>
    </xf>
    <xf numFmtId="14" fontId="16" fillId="0" borderId="1" xfId="0" applyNumberFormat="1" applyFont="1" applyBorder="1" applyAlignment="1">
      <alignment horizontal="center"/>
    </xf>
    <xf numFmtId="0" fontId="0" fillId="0" borderId="1" xfId="0" applyBorder="1"/>
    <xf numFmtId="0" fontId="17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wrapText="1"/>
    </xf>
    <xf numFmtId="0" fontId="24" fillId="7" borderId="5" xfId="0" applyFont="1" applyFill="1" applyBorder="1" applyAlignment="1">
      <alignment horizontal="center" wrapText="1"/>
    </xf>
    <xf numFmtId="0" fontId="0" fillId="0" borderId="5" xfId="0" applyBorder="1"/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36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 wrapText="1"/>
    </xf>
    <xf numFmtId="0" fontId="24" fillId="7" borderId="21" xfId="0" applyFont="1" applyFill="1" applyBorder="1" applyAlignment="1">
      <alignment horizontal="center" wrapText="1"/>
    </xf>
    <xf numFmtId="0" fontId="16" fillId="0" borderId="21" xfId="0" applyFont="1" applyFill="1" applyBorder="1" applyAlignment="1">
      <alignment horizontal="center" wrapText="1"/>
    </xf>
    <xf numFmtId="14" fontId="36" fillId="0" borderId="21" xfId="0" applyNumberFormat="1" applyFont="1" applyBorder="1" applyAlignment="1">
      <alignment horizontal="center"/>
    </xf>
    <xf numFmtId="0" fontId="36" fillId="0" borderId="22" xfId="0" applyFont="1" applyBorder="1" applyAlignment="1">
      <alignment horizontal="left"/>
    </xf>
    <xf numFmtId="0" fontId="36" fillId="0" borderId="19" xfId="0" applyFont="1" applyBorder="1" applyAlignment="1">
      <alignment horizontal="left"/>
    </xf>
    <xf numFmtId="0" fontId="0" fillId="0" borderId="19" xfId="0" applyBorder="1"/>
    <xf numFmtId="0" fontId="36" fillId="0" borderId="19" xfId="0" applyFont="1" applyBorder="1"/>
    <xf numFmtId="0" fontId="18" fillId="0" borderId="13" xfId="0" applyFont="1" applyBorder="1" applyAlignment="1">
      <alignment horizontal="center" wrapText="1"/>
    </xf>
    <xf numFmtId="0" fontId="18" fillId="10" borderId="13" xfId="0" applyFont="1" applyFill="1" applyBorder="1" applyAlignment="1">
      <alignment horizontal="center" wrapText="1"/>
    </xf>
    <xf numFmtId="14" fontId="0" fillId="0" borderId="26" xfId="0" applyNumberFormat="1" applyBorder="1" applyAlignment="1">
      <alignment horizontal="center"/>
    </xf>
    <xf numFmtId="0" fontId="38" fillId="17" borderId="21" xfId="0" applyFont="1" applyFill="1" applyBorder="1" applyAlignment="1">
      <alignment horizontal="center"/>
    </xf>
    <xf numFmtId="0" fontId="17" fillId="17" borderId="1" xfId="0" applyFont="1" applyFill="1" applyBorder="1" applyAlignment="1">
      <alignment horizontal="center"/>
    </xf>
    <xf numFmtId="0" fontId="17" fillId="17" borderId="12" xfId="0" applyFont="1" applyFill="1" applyBorder="1" applyAlignment="1">
      <alignment horizontal="center" wrapText="1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4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84.591714004629" createdVersion="5" refreshedVersion="5" minRefreshableVersion="3" recordCount="246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5378896"/>
    </cacheField>
    <cacheField name="Origin" numFmtId="0">
      <sharedItems containsBlank="1" count="10">
        <s v="PIONEER"/>
        <s v="GTG"/>
        <s v="FNS"/>
        <s v="GTG WH"/>
        <m/>
        <s v="PIONEER-1665" u="1"/>
        <s v="GTG-201BA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21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s v="30397471C"/>
        <s v="30397472F"/>
        <s v="30390372C"/>
        <s v="30390456H"/>
        <s v="12004246R"/>
        <m/>
        <n v="12005804" u="1"/>
        <n v="30390371" u="1"/>
        <n v="30397571" u="1"/>
      </sharedItems>
    </cacheField>
    <cacheField name="Tariff (%)" numFmtId="0">
      <sharedItems containsString="0" containsBlank="1" containsNumber="1" minValue="0" maxValue="25"/>
    </cacheField>
    <cacheField name="Qty" numFmtId="0">
      <sharedItems containsString="0" containsBlank="1" containsNumber="1" containsInteger="1" minValue="3" maxValue="864"/>
    </cacheField>
    <cacheField name="Pallet" numFmtId="0">
      <sharedItems containsBlank="1" containsMixedTypes="1" containsNumber="1" containsInteger="1" minValue="1" maxValue="27"/>
    </cacheField>
    <cacheField name="Pick Up Date" numFmtId="0">
      <sharedItems containsNonDate="0" containsDate="1" containsString="0" containsBlank="1" minDate="2022-03-01T00:00:00" maxDate="2022-05-03T00:00:00" count="47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9T00:00:00"/>
        <d v="2022-04-30T00:00:00"/>
        <d v="2022-05-02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16"/>
    <x v="1"/>
    <x v="6"/>
    <n v="0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HUNT040801F"/>
    <x v="0"/>
    <x v="7"/>
    <n v="18"/>
    <n v="290"/>
    <n v="10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s v="NJSPAR040605C"/>
    <x v="1"/>
    <x v="2"/>
    <n v="15"/>
    <n v="600"/>
    <n v="2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n v="394305092"/>
    <x v="0"/>
    <x v="0"/>
    <n v="0"/>
    <n v="600"/>
    <n v="20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564632"/>
    <x v="0"/>
    <x v="5"/>
    <n v="0"/>
    <n v="580"/>
    <n v="20"/>
    <x v="6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NJFERR040503C"/>
    <x v="1"/>
    <x v="2"/>
    <n v="15"/>
    <n v="600"/>
    <n v="20"/>
    <x v="8"/>
  </r>
  <r>
    <s v="5Y86461 "/>
    <x v="1"/>
    <x v="2"/>
    <n v="15"/>
    <n v="600"/>
    <n v="20"/>
    <x v="8"/>
  </r>
  <r>
    <s v="5Y86469 "/>
    <x v="1"/>
    <x v="2"/>
    <n v="15"/>
    <n v="600"/>
    <n v="20"/>
    <x v="8"/>
  </r>
  <r>
    <s v="5Y86407 "/>
    <x v="1"/>
    <x v="2"/>
    <n v="15"/>
    <n v="600"/>
    <n v="20"/>
    <x v="8"/>
  </r>
  <r>
    <s v="5Y86420"/>
    <x v="1"/>
    <x v="2"/>
    <n v="15"/>
    <n v="600"/>
    <n v="20"/>
    <x v="8"/>
  </r>
  <r>
    <s v="5Y86397"/>
    <x v="1"/>
    <x v="2"/>
    <n v="15"/>
    <n v="600"/>
    <n v="20"/>
    <x v="8"/>
  </r>
  <r>
    <s v="NJ55NH041301"/>
    <x v="0"/>
    <x v="9"/>
    <n v="0"/>
    <n v="21"/>
    <n v="1"/>
    <x v="8"/>
  </r>
  <r>
    <s v="5X98297 "/>
    <x v="0"/>
    <x v="2"/>
    <n v="15"/>
    <n v="600"/>
    <n v="20"/>
    <x v="8"/>
  </r>
  <r>
    <s v="5X98238 "/>
    <x v="0"/>
    <x v="2"/>
    <n v="15"/>
    <n v="600"/>
    <n v="20"/>
    <x v="8"/>
  </r>
  <r>
    <s v="5X98266 "/>
    <x v="0"/>
    <x v="2"/>
    <n v="15"/>
    <n v="600"/>
    <n v="20"/>
    <x v="8"/>
  </r>
  <r>
    <s v="5X98274 "/>
    <x v="0"/>
    <x v="2"/>
    <n v="15"/>
    <n v="600"/>
    <n v="20"/>
    <x v="8"/>
  </r>
  <r>
    <s v="5X98221 "/>
    <x v="0"/>
    <x v="2"/>
    <n v="15"/>
    <n v="600"/>
    <n v="20"/>
    <x v="8"/>
  </r>
  <r>
    <s v="5X90025 "/>
    <x v="0"/>
    <x v="2"/>
    <n v="15"/>
    <n v="600"/>
    <n v="20"/>
    <x v="8"/>
  </r>
  <r>
    <s v="5Y86392"/>
    <x v="1"/>
    <x v="2"/>
    <n v="15"/>
    <n v="600"/>
    <n v="20"/>
    <x v="9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63"/>
    <x v="1"/>
    <x v="2"/>
    <n v="15"/>
    <n v="600"/>
    <n v="20"/>
    <x v="9"/>
  </r>
  <r>
    <s v="5Y86336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3417061"/>
    <x v="1"/>
    <x v="4"/>
    <n v="15"/>
    <n v="580"/>
    <n v="20"/>
    <x v="11"/>
  </r>
  <r>
    <n v="394563087"/>
    <x v="1"/>
    <x v="4"/>
    <n v="15"/>
    <n v="580"/>
    <n v="20"/>
    <x v="11"/>
  </r>
  <r>
    <n v="393417125"/>
    <x v="1"/>
    <x v="4"/>
    <n v="15"/>
    <n v="580"/>
    <n v="20"/>
    <x v="11"/>
  </r>
  <r>
    <n v="394563130"/>
    <x v="1"/>
    <x v="4"/>
    <n v="15"/>
    <n v="580"/>
    <n v="20"/>
    <x v="11"/>
  </r>
  <r>
    <n v="393417178"/>
    <x v="1"/>
    <x v="4"/>
    <n v="15"/>
    <n v="580"/>
    <n v="20"/>
    <x v="11"/>
  </r>
  <r>
    <n v="394563195"/>
    <x v="1"/>
    <x v="4"/>
    <n v="15"/>
    <n v="580"/>
    <n v="20"/>
    <x v="11"/>
  </r>
  <r>
    <n v="393417217"/>
    <x v="1"/>
    <x v="4"/>
    <n v="15"/>
    <n v="580"/>
    <n v="20"/>
    <x v="11"/>
  </r>
  <r>
    <n v="394563939"/>
    <x v="1"/>
    <x v="8"/>
    <n v="15"/>
    <n v="600"/>
    <n v="20"/>
    <x v="11"/>
  </r>
  <r>
    <n v="394564065"/>
    <x v="1"/>
    <x v="8"/>
    <n v="15"/>
    <n v="600"/>
    <n v="20"/>
    <x v="11"/>
  </r>
  <r>
    <n v="394564112"/>
    <x v="1"/>
    <x v="8"/>
    <n v="15"/>
    <n v="600"/>
    <n v="20"/>
    <x v="11"/>
  </r>
  <r>
    <n v="394562832"/>
    <x v="1"/>
    <x v="4"/>
    <n v="15"/>
    <n v="580"/>
    <n v="20"/>
    <x v="11"/>
  </r>
  <r>
    <n v="394563006"/>
    <x v="1"/>
    <x v="4"/>
    <n v="15"/>
    <n v="580"/>
    <n v="20"/>
    <x v="11"/>
  </r>
  <r>
    <s v="NJ491041401R1"/>
    <x v="1"/>
    <x v="10"/>
    <n v="20"/>
    <n v="87"/>
    <n v="3"/>
    <x v="12"/>
  </r>
  <r>
    <s v="NJ4971041401R"/>
    <x v="1"/>
    <x v="10"/>
    <n v="20"/>
    <n v="87"/>
    <n v="3"/>
    <x v="12"/>
  </r>
  <r>
    <s v="NJ4971041401R1"/>
    <x v="1"/>
    <x v="10"/>
    <n v="20"/>
    <n v="21"/>
    <n v="1"/>
    <x v="12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1"/>
    <x v="4"/>
    <n v="15"/>
    <n v="580"/>
    <n v="20"/>
    <x v="12"/>
  </r>
  <r>
    <n v="394730771"/>
    <x v="1"/>
    <x v="4"/>
    <n v="15"/>
    <n v="580"/>
    <n v="20"/>
    <x v="12"/>
  </r>
  <r>
    <n v="394730869"/>
    <x v="1"/>
    <x v="4"/>
    <n v="15"/>
    <n v="580"/>
    <n v="20"/>
    <x v="12"/>
  </r>
  <r>
    <n v="394730897"/>
    <x v="1"/>
    <x v="4"/>
    <n v="15"/>
    <n v="580"/>
    <n v="20"/>
    <x v="12"/>
  </r>
  <r>
    <n v="394730915"/>
    <x v="1"/>
    <x v="4"/>
    <n v="15"/>
    <n v="580"/>
    <n v="20"/>
    <x v="12"/>
  </r>
  <r>
    <n v="394730989"/>
    <x v="1"/>
    <x v="4"/>
    <n v="15"/>
    <n v="580"/>
    <n v="20"/>
    <x v="12"/>
  </r>
  <r>
    <n v="394731006"/>
    <x v="1"/>
    <x v="4"/>
    <n v="15"/>
    <n v="580"/>
    <n v="20"/>
    <x v="12"/>
  </r>
  <r>
    <s v="NJFERR040504C"/>
    <x v="1"/>
    <x v="2"/>
    <n v="15"/>
    <n v="600"/>
    <n v="20"/>
    <x v="12"/>
  </r>
  <r>
    <s v="NJFERR040505C"/>
    <x v="1"/>
    <x v="2"/>
    <n v="15"/>
    <n v="600"/>
    <n v="20"/>
    <x v="12"/>
  </r>
  <r>
    <s v="GASPT2042002C"/>
    <x v="2"/>
    <x v="12"/>
    <n v="15"/>
    <n v="609"/>
    <n v="21"/>
    <x v="13"/>
  </r>
  <r>
    <s v="GASPT2042003C"/>
    <x v="2"/>
    <x v="12"/>
    <n v="15"/>
    <n v="609"/>
    <n v="21"/>
    <x v="13"/>
  </r>
  <r>
    <s v="GASPT2042004C"/>
    <x v="2"/>
    <x v="12"/>
    <n v="15"/>
    <n v="580"/>
    <n v="20"/>
    <x v="13"/>
  </r>
  <r>
    <n v="394729528"/>
    <x v="1"/>
    <x v="8"/>
    <n v="15"/>
    <n v="600"/>
    <n v="20"/>
    <x v="13"/>
  </r>
  <r>
    <n v="394729985"/>
    <x v="1"/>
    <x v="8"/>
    <n v="15"/>
    <n v="600"/>
    <n v="20"/>
    <x v="13"/>
  </r>
  <r>
    <n v="394730236"/>
    <x v="1"/>
    <x v="8"/>
    <n v="15"/>
    <n v="600"/>
    <n v="20"/>
    <x v="13"/>
  </r>
  <r>
    <n v="394730572"/>
    <x v="1"/>
    <x v="8"/>
    <n v="15"/>
    <n v="600"/>
    <n v="20"/>
    <x v="13"/>
  </r>
  <r>
    <s v="NJFERR040506C"/>
    <x v="1"/>
    <x v="2"/>
    <n v="15"/>
    <n v="600"/>
    <n v="20"/>
    <x v="13"/>
  </r>
  <r>
    <s v="GASPT2042001C"/>
    <x v="2"/>
    <x v="12"/>
    <n v="15"/>
    <n v="609"/>
    <n v="21"/>
    <x v="14"/>
  </r>
  <r>
    <s v="6E52329 "/>
    <x v="1"/>
    <x v="2"/>
    <n v="15"/>
    <n v="600"/>
    <n v="20"/>
    <x v="14"/>
  </r>
  <r>
    <s v="6E52387 "/>
    <x v="1"/>
    <x v="2"/>
    <n v="15"/>
    <n v="600"/>
    <n v="20"/>
    <x v="14"/>
  </r>
  <r>
    <s v="6E52486 "/>
    <x v="1"/>
    <x v="2"/>
    <n v="15"/>
    <n v="600"/>
    <n v="20"/>
    <x v="14"/>
  </r>
  <r>
    <s v="6E52590 "/>
    <x v="1"/>
    <x v="2"/>
    <n v="15"/>
    <n v="600"/>
    <n v="20"/>
    <x v="14"/>
  </r>
  <r>
    <s v="NJSTON033002C"/>
    <x v="1"/>
    <x v="2"/>
    <n v="15"/>
    <n v="600"/>
    <n v="20"/>
    <x v="14"/>
  </r>
  <r>
    <s v="NJSTON033002C1"/>
    <x v="1"/>
    <x v="2"/>
    <n v="15"/>
    <n v="8"/>
    <n v="1"/>
    <x v="14"/>
  </r>
  <r>
    <s v="5X89985 "/>
    <x v="0"/>
    <x v="2"/>
    <n v="15"/>
    <n v="600"/>
    <n v="20"/>
    <x v="15"/>
  </r>
  <r>
    <s v="NJ7272041801C"/>
    <x v="1"/>
    <x v="13"/>
    <n v="18"/>
    <n v="87"/>
    <n v="3"/>
    <x v="15"/>
  </r>
  <r>
    <s v="NJ7272041801C1"/>
    <x v="1"/>
    <x v="13"/>
    <n v="18"/>
    <n v="19"/>
    <n v="1"/>
    <x v="15"/>
  </r>
  <r>
    <s v="6E52428 "/>
    <x v="1"/>
    <x v="2"/>
    <n v="15"/>
    <n v="600"/>
    <n v="20"/>
    <x v="15"/>
  </r>
  <r>
    <s v="6E52711 "/>
    <x v="1"/>
    <x v="2"/>
    <n v="15"/>
    <n v="600"/>
    <n v="20"/>
    <x v="15"/>
  </r>
  <r>
    <s v="6E52635 "/>
    <x v="1"/>
    <x v="2"/>
    <n v="15"/>
    <n v="600"/>
    <n v="20"/>
    <x v="15"/>
  </r>
  <r>
    <s v="6E52648 "/>
    <x v="1"/>
    <x v="2"/>
    <n v="15"/>
    <n v="600"/>
    <n v="20"/>
    <x v="15"/>
  </r>
  <r>
    <s v="6E52664 "/>
    <x v="1"/>
    <x v="2"/>
    <n v="15"/>
    <n v="600"/>
    <n v="20"/>
    <x v="15"/>
  </r>
  <r>
    <s v="6E52690 "/>
    <x v="1"/>
    <x v="2"/>
    <n v="15"/>
    <n v="600"/>
    <n v="20"/>
    <x v="15"/>
  </r>
  <r>
    <s v="6E52780 "/>
    <x v="1"/>
    <x v="2"/>
    <n v="15"/>
    <n v="600"/>
    <n v="20"/>
    <x v="15"/>
  </r>
  <r>
    <s v="6E52810 "/>
    <x v="1"/>
    <x v="2"/>
    <n v="15"/>
    <n v="600"/>
    <n v="20"/>
    <x v="15"/>
  </r>
  <r>
    <s v="5Y86382"/>
    <x v="1"/>
    <x v="2"/>
    <n v="15"/>
    <n v="600"/>
    <n v="20"/>
    <x v="16"/>
  </r>
  <r>
    <s v="5Y86311"/>
    <x v="1"/>
    <x v="2"/>
    <n v="15"/>
    <n v="600"/>
    <n v="20"/>
    <x v="16"/>
  </r>
  <r>
    <s v="5Y86211"/>
    <x v="1"/>
    <x v="2"/>
    <n v="15"/>
    <n v="600"/>
    <n v="20"/>
    <x v="16"/>
  </r>
  <r>
    <s v="5Y86225"/>
    <x v="1"/>
    <x v="2"/>
    <n v="15"/>
    <n v="600"/>
    <n v="20"/>
    <x v="16"/>
  </r>
  <r>
    <s v="5Y86236"/>
    <x v="1"/>
    <x v="2"/>
    <n v="15"/>
    <n v="600"/>
    <n v="20"/>
    <x v="16"/>
  </r>
  <r>
    <s v="5Y86256"/>
    <x v="1"/>
    <x v="2"/>
    <n v="15"/>
    <n v="600"/>
    <n v="20"/>
    <x v="16"/>
  </r>
  <r>
    <s v="5Y86267"/>
    <x v="1"/>
    <x v="2"/>
    <n v="15"/>
    <n v="600"/>
    <n v="20"/>
    <x v="16"/>
  </r>
  <r>
    <s v="5Y86271"/>
    <x v="1"/>
    <x v="2"/>
    <n v="15"/>
    <n v="600"/>
    <n v="20"/>
    <x v="16"/>
  </r>
  <r>
    <s v="5Y86290"/>
    <x v="1"/>
    <x v="2"/>
    <n v="15"/>
    <n v="600"/>
    <n v="20"/>
    <x v="16"/>
  </r>
  <r>
    <s v="6E52827 "/>
    <x v="1"/>
    <x v="2"/>
    <n v="15"/>
    <n v="600"/>
    <n v="20"/>
    <x v="16"/>
  </r>
  <r>
    <n v="394732430"/>
    <x v="1"/>
    <x v="4"/>
    <n v="15"/>
    <n v="580"/>
    <n v="20"/>
    <x v="17"/>
  </r>
  <r>
    <n v="394732520"/>
    <x v="1"/>
    <x v="4"/>
    <n v="15"/>
    <n v="580"/>
    <n v="20"/>
    <x v="17"/>
  </r>
  <r>
    <n v="394732545"/>
    <x v="1"/>
    <x v="4"/>
    <n v="15"/>
    <n v="580"/>
    <n v="20"/>
    <x v="17"/>
  </r>
  <r>
    <n v="394732559"/>
    <x v="1"/>
    <x v="4"/>
    <n v="15"/>
    <n v="580"/>
    <n v="20"/>
    <x v="17"/>
  </r>
  <r>
    <n v="394732587"/>
    <x v="1"/>
    <x v="4"/>
    <n v="15"/>
    <n v="580"/>
    <n v="20"/>
    <x v="17"/>
  </r>
  <r>
    <n v="394732601"/>
    <x v="1"/>
    <x v="4"/>
    <n v="15"/>
    <n v="580"/>
    <n v="20"/>
    <x v="17"/>
  </r>
  <r>
    <n v="394732620"/>
    <x v="1"/>
    <x v="4"/>
    <n v="15"/>
    <n v="580"/>
    <n v="20"/>
    <x v="17"/>
  </r>
  <r>
    <n v="394848326"/>
    <x v="0"/>
    <x v="5"/>
    <n v="15"/>
    <n v="638"/>
    <n v="22"/>
    <x v="17"/>
  </r>
  <r>
    <n v="394848505"/>
    <x v="0"/>
    <x v="4"/>
    <n v="15"/>
    <n v="290"/>
    <n v="10"/>
    <x v="17"/>
  </r>
  <r>
    <s v="394848505-1"/>
    <x v="0"/>
    <x v="6"/>
    <n v="0"/>
    <n v="290"/>
    <n v="10"/>
    <x v="17"/>
  </r>
  <r>
    <s v="394848505-2"/>
    <x v="0"/>
    <x v="14"/>
    <n v="15"/>
    <n v="58"/>
    <n v="2"/>
    <x v="17"/>
  </r>
  <r>
    <s v="6E52883"/>
    <x v="1"/>
    <x v="2"/>
    <n v="15"/>
    <n v="390"/>
    <n v="13"/>
    <x v="17"/>
  </r>
  <r>
    <n v="394732836"/>
    <x v="1"/>
    <x v="4"/>
    <n v="15"/>
    <n v="580"/>
    <n v="20"/>
    <x v="18"/>
  </r>
  <r>
    <n v="394732897"/>
    <x v="1"/>
    <x v="4"/>
    <n v="15"/>
    <n v="580"/>
    <n v="20"/>
    <x v="18"/>
  </r>
  <r>
    <n v="394732989"/>
    <x v="1"/>
    <x v="4"/>
    <n v="15"/>
    <n v="580"/>
    <n v="20"/>
    <x v="18"/>
  </r>
  <r>
    <n v="394733031"/>
    <x v="1"/>
    <x v="4"/>
    <n v="15"/>
    <n v="580"/>
    <n v="20"/>
    <x v="18"/>
  </r>
  <r>
    <n v="394733097"/>
    <x v="1"/>
    <x v="4"/>
    <n v="15"/>
    <n v="580"/>
    <n v="20"/>
    <x v="18"/>
  </r>
  <r>
    <s v="NJFERR040507C"/>
    <x v="1"/>
    <x v="2"/>
    <n v="15"/>
    <n v="540"/>
    <n v="18"/>
    <x v="18"/>
  </r>
  <r>
    <s v="5Y86299"/>
    <x v="1"/>
    <x v="2"/>
    <n v="15"/>
    <n v="600"/>
    <n v="20"/>
    <x v="19"/>
  </r>
  <r>
    <s v="6E52507"/>
    <x v="1"/>
    <x v="2"/>
    <n v="15"/>
    <n v="600"/>
    <n v="20"/>
    <x v="19"/>
  </r>
  <r>
    <n v="394733142"/>
    <x v="3"/>
    <x v="4"/>
    <n v="15"/>
    <n v="580"/>
    <n v="20"/>
    <x v="20"/>
  </r>
  <r>
    <n v="394733210"/>
    <x v="3"/>
    <x v="4"/>
    <n v="15"/>
    <n v="580"/>
    <n v="20"/>
    <x v="20"/>
  </r>
  <r>
    <n v="394733258"/>
    <x v="3"/>
    <x v="4"/>
    <n v="15"/>
    <n v="580"/>
    <n v="20"/>
    <x v="20"/>
  </r>
  <r>
    <n v="394733267"/>
    <x v="3"/>
    <x v="4"/>
    <n v="15"/>
    <n v="580"/>
    <n v="20"/>
    <x v="20"/>
  </r>
  <r>
    <n v="394733301"/>
    <x v="3"/>
    <x v="4"/>
    <n v="15"/>
    <n v="580"/>
    <n v="20"/>
    <x v="20"/>
  </r>
  <r>
    <n v="394731082"/>
    <x v="3"/>
    <x v="4"/>
    <n v="15"/>
    <n v="580"/>
    <n v="20"/>
    <x v="20"/>
  </r>
  <r>
    <n v="395263777"/>
    <x v="3"/>
    <x v="6"/>
    <n v="0"/>
    <n v="580"/>
    <n v="20"/>
    <x v="20"/>
  </r>
  <r>
    <n v="394848424"/>
    <x v="0"/>
    <x v="3"/>
    <n v="18"/>
    <n v="464"/>
    <n v="16"/>
    <x v="20"/>
  </r>
  <r>
    <s v="394848424-1"/>
    <x v="0"/>
    <x v="14"/>
    <n v="15"/>
    <n v="174"/>
    <n v="6"/>
    <x v="20"/>
  </r>
  <r>
    <n v="394847953"/>
    <x v="0"/>
    <x v="0"/>
    <n v="0"/>
    <n v="600"/>
    <n v="20"/>
    <x v="20"/>
  </r>
  <r>
    <n v="394848133"/>
    <x v="0"/>
    <x v="0"/>
    <n v="0"/>
    <n v="600"/>
    <n v="20"/>
    <x v="20"/>
  </r>
  <r>
    <n v="394565486"/>
    <x v="0"/>
    <x v="0"/>
    <n v="0"/>
    <n v="600"/>
    <n v="20"/>
    <x v="20"/>
  </r>
  <r>
    <n v="395378896"/>
    <x v="3"/>
    <x v="4"/>
    <n v="15"/>
    <n v="580"/>
    <n v="20"/>
    <x v="20"/>
  </r>
  <r>
    <n v="394732653"/>
    <x v="3"/>
    <x v="4"/>
    <n v="15"/>
    <n v="580"/>
    <n v="20"/>
    <x v="21"/>
  </r>
  <r>
    <n v="394732725"/>
    <x v="3"/>
    <x v="4"/>
    <n v="15"/>
    <n v="580"/>
    <n v="20"/>
    <x v="21"/>
  </r>
  <r>
    <n v="394732737"/>
    <x v="3"/>
    <x v="4"/>
    <n v="15"/>
    <n v="580"/>
    <n v="20"/>
    <x v="21"/>
  </r>
  <r>
    <n v="395378869"/>
    <x v="3"/>
    <x v="4"/>
    <n v="15"/>
    <n v="580"/>
    <n v="20"/>
    <x v="21"/>
  </r>
  <r>
    <n v="395378880"/>
    <x v="3"/>
    <x v="4"/>
    <n v="15"/>
    <n v="580"/>
    <n v="20"/>
    <x v="21"/>
  </r>
  <r>
    <n v="394732770"/>
    <x v="3"/>
    <x v="4"/>
    <n v="15"/>
    <n v="580"/>
    <n v="20"/>
    <x v="21"/>
  </r>
  <r>
    <n v="395378866"/>
    <x v="3"/>
    <x v="4"/>
    <n v="15"/>
    <n v="580"/>
    <n v="20"/>
    <x v="21"/>
  </r>
  <r>
    <s v="NJ246S042901H"/>
    <x v="0"/>
    <x v="15"/>
    <n v="14.75"/>
    <n v="832"/>
    <n v="26"/>
    <x v="20"/>
  </r>
  <r>
    <s v="NJ246S042902H"/>
    <x v="0"/>
    <x v="15"/>
    <n v="14.75"/>
    <n v="832"/>
    <n v="26"/>
    <x v="20"/>
  </r>
  <r>
    <s v="NJ246S042903H"/>
    <x v="0"/>
    <x v="15"/>
    <n v="14.75"/>
    <n v="832"/>
    <n v="26"/>
    <x v="20"/>
  </r>
  <r>
    <s v="NJ246S042904H"/>
    <x v="0"/>
    <x v="15"/>
    <n v="14.75"/>
    <n v="832"/>
    <n v="26"/>
    <x v="20"/>
  </r>
  <r>
    <s v="NJ2SPT1042901H"/>
    <x v="0"/>
    <x v="15"/>
    <n v="14.75"/>
    <n v="864"/>
    <n v="27"/>
    <x v="20"/>
  </r>
  <r>
    <s v="NJ2SPT1042902H"/>
    <x v="0"/>
    <x v="15"/>
    <n v="14.75"/>
    <n v="864"/>
    <n v="27"/>
    <x v="20"/>
  </r>
  <r>
    <s v="NJ246S042905H"/>
    <x v="0"/>
    <x v="15"/>
    <n v="14.75"/>
    <n v="832"/>
    <n v="26"/>
    <x v="20"/>
  </r>
  <r>
    <s v="NJ246S042906H"/>
    <x v="0"/>
    <x v="15"/>
    <n v="14.75"/>
    <n v="832"/>
    <n v="26"/>
    <x v="20"/>
  </r>
  <r>
    <s v="NJ246S042907H"/>
    <x v="0"/>
    <x v="15"/>
    <n v="14.75"/>
    <n v="832"/>
    <n v="26"/>
    <x v="20"/>
  </r>
  <r>
    <s v="NJ540S042901H"/>
    <x v="0"/>
    <x v="15"/>
    <n v="14.75"/>
    <n v="768"/>
    <n v="24"/>
    <x v="20"/>
  </r>
  <r>
    <s v="NJUTAH042901H"/>
    <x v="0"/>
    <x v="15"/>
    <n v="14.75"/>
    <n v="416"/>
    <n v="13"/>
    <x v="20"/>
  </r>
  <r>
    <s v="NJ6939042901H"/>
    <x v="0"/>
    <x v="15"/>
    <n v="14.75"/>
    <n v="768"/>
    <n v="24"/>
    <x v="20"/>
  </r>
  <r>
    <s v="NJVILL042901H"/>
    <x v="0"/>
    <x v="15"/>
    <n v="14.75"/>
    <n v="160"/>
    <n v="5"/>
    <x v="20"/>
  </r>
  <r>
    <s v="NJVILL042902H"/>
    <x v="0"/>
    <x v="15"/>
    <n v="14.75"/>
    <n v="160"/>
    <n v="5"/>
    <x v="20"/>
  </r>
  <r>
    <s v="NJ491041401R2RETURN"/>
    <x v="1"/>
    <x v="10"/>
    <n v="20"/>
    <n v="3"/>
    <s v="3 pallet IDs"/>
    <x v="12"/>
  </r>
  <r>
    <s v="NJ491041401R2RETURN"/>
    <x v="1"/>
    <x v="16"/>
    <n v="20"/>
    <n v="30"/>
    <n v="1"/>
    <x v="12"/>
  </r>
  <r>
    <n v="394731739"/>
    <x v="1"/>
    <x v="4"/>
    <n v="15"/>
    <n v="580"/>
    <n v="20"/>
    <x v="22"/>
  </r>
  <r>
    <n v="394731564"/>
    <x v="1"/>
    <x v="4"/>
    <n v="15"/>
    <n v="580"/>
    <n v="20"/>
    <x v="22"/>
  </r>
  <r>
    <n v="394731611"/>
    <x v="1"/>
    <x v="4"/>
    <n v="15"/>
    <n v="580"/>
    <n v="20"/>
    <x v="22"/>
  </r>
  <r>
    <n v="394731634"/>
    <x v="1"/>
    <x v="4"/>
    <n v="15"/>
    <n v="580"/>
    <n v="20"/>
    <x v="22"/>
  </r>
  <r>
    <n v="394731659"/>
    <x v="1"/>
    <x v="4"/>
    <n v="15"/>
    <n v="580"/>
    <n v="20"/>
    <x v="22"/>
  </r>
  <r>
    <n v="394731679"/>
    <x v="1"/>
    <x v="4"/>
    <n v="15"/>
    <n v="580"/>
    <n v="20"/>
    <x v="22"/>
  </r>
  <r>
    <n v="394731717"/>
    <x v="1"/>
    <x v="4"/>
    <n v="15"/>
    <n v="580"/>
    <n v="20"/>
    <x v="22"/>
  </r>
  <r>
    <s v="NJ246S050202H"/>
    <x v="0"/>
    <x v="15"/>
    <n v="14.75"/>
    <n v="832"/>
    <n v="26"/>
    <x v="22"/>
  </r>
  <r>
    <s v="NJ246S050201H"/>
    <x v="0"/>
    <x v="15"/>
    <n v="14.75"/>
    <n v="832"/>
    <n v="26"/>
    <x v="22"/>
  </r>
  <r>
    <s v="NJSPT4050201H"/>
    <x v="0"/>
    <x v="15"/>
    <n v="14.75"/>
    <n v="768"/>
    <n v="24"/>
    <x v="22"/>
  </r>
  <r>
    <s v="NJ0056050201H"/>
    <x v="0"/>
    <x v="15"/>
    <n v="14.75"/>
    <n v="768"/>
    <n v="24"/>
    <x v="22"/>
  </r>
  <r>
    <s v="NJWOR042901C"/>
    <x v="0"/>
    <x v="2"/>
    <n v="15"/>
    <n v="29"/>
    <n v="1"/>
    <x v="22"/>
  </r>
  <r>
    <m/>
    <x v="4"/>
    <x v="17"/>
    <m/>
    <m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73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4"/>
        <item m="1" x="5"/>
        <item x="2"/>
        <item m="1" x="7"/>
        <item m="1" x="6"/>
        <item m="1" x="8"/>
        <item x="3"/>
      </items>
    </pivotField>
    <pivotField axis="axisRow" showAll="0">
      <items count="22">
        <item m="1" x="20"/>
        <item x="2"/>
        <item x="17"/>
        <item m="1" x="18"/>
        <item m="1" x="19"/>
        <item x="5"/>
        <item x="1"/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7">
        <item m="1" x="38"/>
        <item m="1" x="25"/>
        <item m="1" x="34"/>
        <item m="1" x="43"/>
        <item m="1" x="28"/>
        <item m="1" x="37"/>
        <item m="1" x="46"/>
        <item x="23"/>
        <item m="1" x="32"/>
        <item m="1" x="41"/>
        <item m="1" x="27"/>
        <item m="1" x="36"/>
        <item m="1" x="45"/>
        <item m="1" x="31"/>
        <item m="1" x="40"/>
        <item m="1" x="26"/>
        <item m="1" x="35"/>
        <item m="1" x="44"/>
        <item m="1" x="30"/>
        <item m="1" x="39"/>
        <item m="1" x="24"/>
        <item m="1" x="33"/>
        <item m="1" x="42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3">
    <field x="1"/>
    <field x="6"/>
    <field x="2"/>
  </rowFields>
  <rowItems count="71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 r="1">
      <x v="35"/>
      <x v="9"/>
    </i>
    <i r="2">
      <x v="12"/>
    </i>
    <i r="1">
      <x v="36"/>
      <x v="1"/>
    </i>
    <i r="2">
      <x v="9"/>
    </i>
    <i r="2">
      <x v="14"/>
    </i>
    <i r="2">
      <x v="20"/>
    </i>
    <i r="1">
      <x v="37"/>
      <x v="1"/>
    </i>
    <i r="2">
      <x v="12"/>
    </i>
    <i r="1">
      <x v="38"/>
      <x v="1"/>
    </i>
    <i r="1">
      <x v="39"/>
      <x v="1"/>
    </i>
    <i r="2">
      <x v="17"/>
    </i>
    <i r="1">
      <x v="40"/>
      <x v="1"/>
    </i>
    <i r="1">
      <x v="41"/>
      <x v="1"/>
    </i>
    <i r="2">
      <x v="9"/>
    </i>
    <i r="1">
      <x v="42"/>
      <x v="1"/>
    </i>
    <i r="2">
      <x v="9"/>
    </i>
    <i r="1">
      <x v="43"/>
      <x v="1"/>
    </i>
    <i r="1">
      <x v="46"/>
      <x v="9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 r="1">
      <x v="39"/>
      <x v="1"/>
    </i>
    <i r="1">
      <x v="41"/>
      <x v="5"/>
    </i>
    <i r="2">
      <x v="9"/>
    </i>
    <i r="2">
      <x v="10"/>
    </i>
    <i r="2">
      <x v="18"/>
    </i>
    <i r="1">
      <x v="44"/>
      <x v="7"/>
    </i>
    <i r="2">
      <x v="8"/>
    </i>
    <i r="2">
      <x v="18"/>
    </i>
    <i r="2">
      <x v="19"/>
    </i>
    <i r="1">
      <x v="46"/>
      <x v="1"/>
    </i>
    <i r="2">
      <x v="19"/>
    </i>
    <i>
      <x v="3"/>
      <x v="7"/>
      <x v="2"/>
    </i>
    <i>
      <x v="5"/>
      <x v="37"/>
      <x v="16"/>
    </i>
    <i r="1">
      <x v="38"/>
      <x v="16"/>
    </i>
    <i>
      <x v="9"/>
      <x v="44"/>
      <x v="9"/>
    </i>
    <i r="2">
      <x v="10"/>
    </i>
    <i r="1">
      <x v="45"/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3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enterscreen.jbhunt.com/centerScreen/ViewCenterScreen.do?method=refreshScreen&amp;searchBy=2&amp;searchByValue=HAIR6" TargetMode="External"/><Relationship Id="rId3" Type="http://schemas.openxmlformats.org/officeDocument/2006/relationships/hyperlink" Target="https://centerscreen.jbhunt.com/centerScreen/ViewCenterScreen.do?method=refreshScreen&amp;searchBy=2&amp;searchByValue=HAIR6" TargetMode="External"/><Relationship Id="rId7" Type="http://schemas.openxmlformats.org/officeDocument/2006/relationships/hyperlink" Target="https://centerscreen.jbhunt.com/centerScreen/ViewCenterScreen.do?method=refreshScreen&amp;searchBy=2&amp;searchByValue=HAIR6" TargetMode="External"/><Relationship Id="rId2" Type="http://schemas.openxmlformats.org/officeDocument/2006/relationships/hyperlink" Target="https://centerscreen.jbhunt.com/centerScreen/ViewCenterScreen.do?method=refreshScreen&amp;searchBy=2&amp;searchByValue=HAIR6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centerscreen.jbhunt.com/centerScreen/ViewCenterScreen.do?method=refreshScreen&amp;searchBy=2&amp;searchByValue=HAIR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nterscreen.jbhunt.com/centerScreen/ViewCenterScreen.do?method=refreshScreen&amp;searchBy=2&amp;searchByValue=HAIR6" TargetMode="External"/><Relationship Id="rId10" Type="http://schemas.openxmlformats.org/officeDocument/2006/relationships/hyperlink" Target="https://centerscreen.jbhunt.com/centerScreen/ViewCenterScreen.do?method=refreshScreen&amp;searchBy=2&amp;searchByValue=HAIR6" TargetMode="External"/><Relationship Id="rId4" Type="http://schemas.openxmlformats.org/officeDocument/2006/relationships/hyperlink" Target="https://centerscreen.jbhunt.com/centerScreen/ViewCenterScreen.do?method=refreshScreen&amp;searchBy=2&amp;searchByValue=HAIR6" TargetMode="External"/><Relationship Id="rId9" Type="http://schemas.openxmlformats.org/officeDocument/2006/relationships/hyperlink" Target="https://centerscreen.jbhunt.com/centerScreen/ViewCenterScreen.do?method=refreshScreen&amp;searchBy=2&amp;searchByValue=HAI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zoomScale="82" zoomScaleNormal="82" workbookViewId="0">
      <pane ySplit="2" topLeftCell="A52" activePane="bottomLeft" state="frozen"/>
      <selection pane="bottomLeft" activeCell="Q73" sqref="Q73"/>
    </sheetView>
  </sheetViews>
  <sheetFormatPr defaultColWidth="21.88671875" defaultRowHeight="14.4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14.33203125" style="2" customWidth="1"/>
    <col min="23" max="16384" width="21.88671875" style="1"/>
  </cols>
  <sheetData>
    <row r="1" spans="1:22">
      <c r="A1" s="3"/>
      <c r="B1" s="2"/>
      <c r="C1" s="2"/>
      <c r="D1" s="2"/>
      <c r="E1" s="2"/>
      <c r="F1" s="172" t="s">
        <v>0</v>
      </c>
      <c r="G1" s="173"/>
      <c r="H1" s="173"/>
      <c r="I1" s="173"/>
      <c r="J1" s="173"/>
      <c r="K1" s="176" t="s">
        <v>1</v>
      </c>
      <c r="L1" s="177"/>
      <c r="M1" s="177"/>
      <c r="N1" s="2"/>
      <c r="O1" s="2"/>
      <c r="P1" s="174" t="s">
        <v>2</v>
      </c>
      <c r="Q1" s="175"/>
      <c r="R1" s="175"/>
      <c r="S1" s="175"/>
      <c r="T1" s="175"/>
      <c r="U1" s="2"/>
    </row>
    <row r="2" spans="1:22" s="23" customFormat="1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1200</v>
      </c>
      <c r="F9" s="6"/>
      <c r="G9" s="14"/>
      <c r="H9" s="6"/>
      <c r="I9" s="6"/>
      <c r="J9" s="6"/>
      <c r="K9" s="6">
        <v>3</v>
      </c>
      <c r="L9" s="6"/>
      <c r="M9" s="6"/>
      <c r="N9" s="6">
        <f t="shared" si="3"/>
        <v>0</v>
      </c>
      <c r="O9" s="6">
        <f t="shared" si="2"/>
        <v>3</v>
      </c>
      <c r="P9" s="6">
        <f>1-1+1</f>
        <v>1</v>
      </c>
      <c r="Q9" s="14"/>
      <c r="R9" s="6"/>
      <c r="S9" s="6"/>
      <c r="T9" s="6"/>
      <c r="U9" t="s">
        <v>324</v>
      </c>
    </row>
    <row r="10" spans="1:22" ht="15" customHeight="1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13175</v>
      </c>
      <c r="F10" s="6">
        <v>30</v>
      </c>
      <c r="G10" s="14"/>
      <c r="H10" s="6"/>
      <c r="I10" s="6"/>
      <c r="J10" s="6"/>
      <c r="K10" s="6"/>
      <c r="L10" s="6">
        <v>1</v>
      </c>
      <c r="M10" s="6"/>
      <c r="N10" s="6">
        <f t="shared" si="3"/>
        <v>30</v>
      </c>
      <c r="O10" s="6">
        <f t="shared" si="2"/>
        <v>1</v>
      </c>
      <c r="P10" s="6">
        <v>1</v>
      </c>
      <c r="Q10" s="14">
        <v>1</v>
      </c>
      <c r="R10" s="6"/>
      <c r="S10" s="6"/>
      <c r="T10" s="6"/>
      <c r="U10" s="6"/>
    </row>
    <row r="11" spans="1:22" ht="15" customHeight="1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0</v>
      </c>
      <c r="F31" s="6"/>
      <c r="G31" s="14">
        <f>1740-1276-464</f>
        <v>0</v>
      </c>
      <c r="H31" s="6"/>
      <c r="I31" s="6"/>
      <c r="J31" s="6"/>
      <c r="K31" s="6"/>
      <c r="L31" s="6"/>
      <c r="M31" s="6"/>
      <c r="N31" s="6">
        <f t="shared" si="3"/>
        <v>0</v>
      </c>
      <c r="O31" s="6">
        <f t="shared" si="2"/>
        <v>0</v>
      </c>
      <c r="P31" s="6"/>
      <c r="Q31" s="14">
        <f>60-44-16</f>
        <v>0</v>
      </c>
      <c r="R31" s="6"/>
      <c r="S31" s="6"/>
      <c r="T31" s="6"/>
      <c r="U31" s="6"/>
      <c r="V31" s="2" t="s">
        <v>206</v>
      </c>
    </row>
    <row r="32" spans="1:22" ht="15" customHeight="1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2" ht="15" customHeight="1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  <c r="V33" s="2" t="s">
        <v>206</v>
      </c>
    </row>
    <row r="34" spans="1:22" ht="15" customHeight="1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2" ht="15" customHeight="1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2" ht="15" customHeight="1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2" ht="15" customHeight="1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588480</v>
      </c>
      <c r="F37" s="6">
        <f>7800-2400-1800-2400</f>
        <v>1200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1226</v>
      </c>
      <c r="O37" s="6">
        <f t="shared" si="2"/>
        <v>0</v>
      </c>
      <c r="P37" s="6">
        <f>260-80-60-80</f>
        <v>40</v>
      </c>
      <c r="Q37" s="14">
        <v>1</v>
      </c>
      <c r="R37" s="6"/>
      <c r="S37" s="6"/>
      <c r="T37" s="6"/>
      <c r="U37" s="6"/>
      <c r="V37" s="2" t="s">
        <v>206</v>
      </c>
    </row>
    <row r="38" spans="1:22" ht="15" customHeight="1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1495300</v>
      </c>
      <c r="F38" s="6">
        <f>39220-600-4212-1800-1200-2310-1170-1200-3600-3000-1200-600-3008-4800-6000-390-540-1200</f>
        <v>2390</v>
      </c>
      <c r="G38" s="14">
        <f>4987-3600-600-29</f>
        <v>758</v>
      </c>
      <c r="H38" s="6"/>
      <c r="I38" s="6"/>
      <c r="J38" s="6"/>
      <c r="K38" s="6"/>
      <c r="L38" s="6"/>
      <c r="M38" s="6"/>
      <c r="N38" s="6">
        <f t="shared" si="3"/>
        <v>3148</v>
      </c>
      <c r="O38" s="6">
        <f t="shared" si="2"/>
        <v>0</v>
      </c>
      <c r="P38" s="6">
        <f>1308-20-141-60-40-77-39-40-120-100-40-20-101+1-160-200-13-18-40</f>
        <v>80</v>
      </c>
      <c r="Q38" s="14">
        <f>167-120-20-1</f>
        <v>26</v>
      </c>
      <c r="R38" s="6"/>
      <c r="S38" s="6"/>
      <c r="T38" s="6"/>
      <c r="U38" s="6"/>
    </row>
    <row r="39" spans="1:22" ht="15" customHeight="1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2" ht="15" customHeight="1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2" ht="15" customHeight="1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2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278400</v>
      </c>
      <c r="F42" s="6"/>
      <c r="G42" s="14">
        <f>232-58-174</f>
        <v>0</v>
      </c>
      <c r="H42" s="6"/>
      <c r="I42" s="6"/>
      <c r="J42" s="6">
        <v>580</v>
      </c>
      <c r="K42" s="6"/>
      <c r="L42" s="6"/>
      <c r="M42" s="6"/>
      <c r="N42" s="6">
        <f t="shared" si="3"/>
        <v>580</v>
      </c>
      <c r="O42" s="6">
        <f t="shared" si="2"/>
        <v>0</v>
      </c>
      <c r="P42" s="6"/>
      <c r="Q42" s="14">
        <f>8-2-6</f>
        <v>0</v>
      </c>
      <c r="R42" s="6"/>
      <c r="S42" s="6"/>
      <c r="T42" s="6">
        <v>20</v>
      </c>
      <c r="U42" s="6"/>
      <c r="V42" s="2" t="s">
        <v>206</v>
      </c>
    </row>
    <row r="43" spans="1:22" ht="15" customHeight="1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506350</v>
      </c>
      <c r="F43" s="6"/>
      <c r="G43" s="14"/>
      <c r="H43" s="6"/>
      <c r="I43" s="6">
        <f>3473-1798-609</f>
        <v>1066</v>
      </c>
      <c r="J43" s="6"/>
      <c r="K43" s="6"/>
      <c r="L43" s="6"/>
      <c r="M43" s="6"/>
      <c r="N43" s="6">
        <f t="shared" si="3"/>
        <v>1066</v>
      </c>
      <c r="O43" s="6">
        <f t="shared" si="2"/>
        <v>0</v>
      </c>
      <c r="P43" s="6"/>
      <c r="Q43" s="14"/>
      <c r="R43" s="6"/>
      <c r="S43" s="6">
        <f>120-62-21</f>
        <v>37</v>
      </c>
      <c r="T43" s="6"/>
      <c r="U43" s="6"/>
    </row>
    <row r="44" spans="1:22" ht="15" customHeight="1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2" ht="15" customHeight="1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10126560</v>
      </c>
      <c r="F45" s="6">
        <f>50170-1276-5220-4060-4060-2900-8120-4060</f>
        <v>20474</v>
      </c>
      <c r="G45" s="14">
        <f>2146-1276-580-290</f>
        <v>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21068</v>
      </c>
      <c r="O45" s="6">
        <f t="shared" si="2"/>
        <v>29</v>
      </c>
      <c r="P45" s="6">
        <f>1730-44-180-140-140-100-280-140</f>
        <v>706</v>
      </c>
      <c r="Q45" s="14">
        <f>74-44-20-10</f>
        <v>0</v>
      </c>
      <c r="R45" s="6"/>
      <c r="S45" s="6">
        <v>14</v>
      </c>
      <c r="T45" s="6">
        <v>8</v>
      </c>
      <c r="U45" s="6" t="s">
        <v>77</v>
      </c>
      <c r="V45" s="2" t="s">
        <v>206</v>
      </c>
    </row>
    <row r="46" spans="1:22" ht="15" customHeight="1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2" ht="15" customHeight="1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  <c r="V47" s="2" t="s">
        <v>206</v>
      </c>
    </row>
    <row r="48" spans="1:22" ht="15" customHeight="1">
      <c r="A48" s="62">
        <v>30390256</v>
      </c>
      <c r="B48" s="62" t="s">
        <v>243</v>
      </c>
      <c r="C48" s="62">
        <v>400</v>
      </c>
      <c r="D48" s="62">
        <v>14.75</v>
      </c>
      <c r="E48" s="13">
        <f>C48*(SUM(F48:M48))</f>
        <v>1747200</v>
      </c>
      <c r="F48" s="6"/>
      <c r="G48" s="14">
        <f>624+3120+624</f>
        <v>4368</v>
      </c>
      <c r="H48" s="6"/>
      <c r="I48" s="6"/>
      <c r="J48" s="6"/>
      <c r="K48" s="6"/>
      <c r="L48" s="6"/>
      <c r="M48" s="6"/>
      <c r="N48" s="6">
        <f t="shared" ref="N48" si="4">F48+G48+I48+H48+J48</f>
        <v>4368</v>
      </c>
      <c r="O48" s="6">
        <f t="shared" ref="O48" si="5">L48+K48+M48</f>
        <v>0</v>
      </c>
      <c r="P48" s="6"/>
      <c r="Q48" s="14">
        <f>24+120+24</f>
        <v>168</v>
      </c>
      <c r="R48" s="6"/>
      <c r="S48" s="6"/>
      <c r="T48" s="6"/>
      <c r="U48" s="6"/>
    </row>
    <row r="49" spans="1:22" ht="15" customHeight="1">
      <c r="A49" s="61">
        <v>30390456</v>
      </c>
      <c r="B49" s="62" t="s">
        <v>125</v>
      </c>
      <c r="C49" s="62">
        <v>400</v>
      </c>
      <c r="D49" s="62">
        <v>14.75</v>
      </c>
      <c r="E49" s="13">
        <f>C49*(SUM(F49:M49))</f>
        <v>8192000</v>
      </c>
      <c r="F49" s="6"/>
      <c r="G49" s="14">
        <f>3840+6144+13056+6144+1536-9824-3200+2784</f>
        <v>20480</v>
      </c>
      <c r="H49" s="6"/>
      <c r="I49" s="6"/>
      <c r="J49" s="6"/>
      <c r="K49" s="6"/>
      <c r="L49" s="6"/>
      <c r="M49" s="6"/>
      <c r="N49" s="6">
        <f t="shared" ref="N49:N50" si="6">F49+G49+I49+H49+J49</f>
        <v>20480</v>
      </c>
      <c r="O49" s="6">
        <f t="shared" ref="O49:O50" si="7">L49+K49+M49</f>
        <v>0</v>
      </c>
      <c r="P49" s="6"/>
      <c r="Q49" s="14">
        <f>120+192+408+192+48-307-100+96</f>
        <v>649</v>
      </c>
      <c r="R49" s="6"/>
      <c r="S49" s="6"/>
      <c r="T49" s="6"/>
      <c r="U49" s="6"/>
    </row>
    <row r="50" spans="1:22" ht="15" customHeight="1">
      <c r="A50" s="12">
        <v>10018044</v>
      </c>
      <c r="B50" s="12" t="s">
        <v>48</v>
      </c>
      <c r="C50" s="12">
        <v>265</v>
      </c>
      <c r="D50" s="12">
        <v>0</v>
      </c>
      <c r="E50" s="13">
        <f t="shared" si="0"/>
        <v>2120</v>
      </c>
      <c r="F50" s="6"/>
      <c r="G50" s="14"/>
      <c r="H50" s="6"/>
      <c r="I50" s="6"/>
      <c r="J50" s="6"/>
      <c r="K50" s="6"/>
      <c r="L50" s="6">
        <v>8</v>
      </c>
      <c r="M50" s="6"/>
      <c r="N50" s="6">
        <f t="shared" si="6"/>
        <v>0</v>
      </c>
      <c r="O50" s="6">
        <f t="shared" si="7"/>
        <v>8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>
      <c r="A51" s="12">
        <v>10018791</v>
      </c>
      <c r="B51" s="12" t="s">
        <v>49</v>
      </c>
      <c r="C51" s="12">
        <v>325</v>
      </c>
      <c r="D51" s="12">
        <v>0</v>
      </c>
      <c r="E51" s="13">
        <f t="shared" si="0"/>
        <v>975</v>
      </c>
      <c r="F51" s="6"/>
      <c r="G51" s="14"/>
      <c r="H51" s="6"/>
      <c r="I51" s="6"/>
      <c r="J51" s="6"/>
      <c r="K51" s="6"/>
      <c r="L51" s="6">
        <v>3</v>
      </c>
      <c r="M51" s="6"/>
      <c r="N51" s="6">
        <f t="shared" ref="N51:N65" si="8">F51+G51+I51+H51+J51</f>
        <v>0</v>
      </c>
      <c r="O51" s="6">
        <f t="shared" si="2"/>
        <v>3</v>
      </c>
      <c r="P51" s="6"/>
      <c r="Q51" s="14">
        <v>1</v>
      </c>
      <c r="R51" s="6"/>
      <c r="S51" s="6"/>
      <c r="T51" s="6"/>
      <c r="U51" s="6" t="s">
        <v>67</v>
      </c>
    </row>
    <row r="52" spans="1:22" ht="15" customHeight="1">
      <c r="A52" s="12">
        <v>12005832</v>
      </c>
      <c r="B52" s="12" t="s">
        <v>69</v>
      </c>
      <c r="C52" s="12">
        <v>480</v>
      </c>
      <c r="D52" s="12">
        <v>0</v>
      </c>
      <c r="E52" s="13">
        <f t="shared" si="0"/>
        <v>1728000</v>
      </c>
      <c r="F52" s="6"/>
      <c r="G52" s="14">
        <f>1200-1200+2400-1800+2400+600</f>
        <v>3600</v>
      </c>
      <c r="H52" s="6"/>
      <c r="I52" s="6"/>
      <c r="J52" s="6"/>
      <c r="K52" s="6"/>
      <c r="L52" s="6"/>
      <c r="M52" s="6"/>
      <c r="N52" s="6">
        <f t="shared" ref="N52:N55" si="9">F52+G52+I52+H52+J52</f>
        <v>3600</v>
      </c>
      <c r="O52" s="6">
        <f t="shared" ref="O52:O55" si="10">L52+K52+M52</f>
        <v>0</v>
      </c>
      <c r="P52" s="6"/>
      <c r="Q52" s="14">
        <f>40-40+80-60+80+20</f>
        <v>120</v>
      </c>
      <c r="R52" s="6"/>
      <c r="S52" s="6"/>
      <c r="T52" s="6"/>
      <c r="U52" s="6"/>
      <c r="V52" s="2" t="s">
        <v>206</v>
      </c>
    </row>
    <row r="53" spans="1:22" ht="15" customHeight="1">
      <c r="A53" s="12">
        <v>12005833</v>
      </c>
      <c r="B53" s="12" t="s">
        <v>34</v>
      </c>
      <c r="C53" s="12">
        <v>475</v>
      </c>
      <c r="D53" s="12">
        <v>0</v>
      </c>
      <c r="E53" s="13">
        <f t="shared" si="0"/>
        <v>2565000</v>
      </c>
      <c r="F53" s="6"/>
      <c r="G53" s="14">
        <f>1800+1800+1200+600</f>
        <v>5400</v>
      </c>
      <c r="H53" s="6"/>
      <c r="I53" s="6"/>
      <c r="J53" s="6"/>
      <c r="K53" s="6"/>
      <c r="L53" s="6"/>
      <c r="M53" s="6"/>
      <c r="N53" s="6">
        <f t="shared" si="9"/>
        <v>5400</v>
      </c>
      <c r="O53" s="6">
        <f t="shared" si="10"/>
        <v>0</v>
      </c>
      <c r="P53" s="6"/>
      <c r="Q53" s="14">
        <f>60+60+40+20</f>
        <v>180</v>
      </c>
      <c r="R53" s="6"/>
      <c r="S53" s="6"/>
      <c r="T53" s="6"/>
      <c r="U53" s="6"/>
    </row>
    <row r="54" spans="1:22" ht="15" customHeight="1">
      <c r="A54" s="12">
        <v>30368358</v>
      </c>
      <c r="B54" s="12" t="s">
        <v>50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9"/>
        <v>0</v>
      </c>
      <c r="O54" s="6">
        <f t="shared" si="10"/>
        <v>2</v>
      </c>
      <c r="P54" s="6"/>
      <c r="Q54" s="14">
        <v>2</v>
      </c>
      <c r="R54" s="6"/>
      <c r="S54" s="6"/>
      <c r="T54" s="6"/>
      <c r="U54" s="6" t="s">
        <v>68</v>
      </c>
    </row>
    <row r="55" spans="1:22" ht="15" customHeight="1">
      <c r="A55" s="12">
        <v>30390370</v>
      </c>
      <c r="B55" s="12" t="s">
        <v>103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9"/>
        <v>259</v>
      </c>
      <c r="O55" s="6">
        <f t="shared" si="10"/>
        <v>0</v>
      </c>
      <c r="P55" s="6"/>
      <c r="Q55" s="14">
        <v>9</v>
      </c>
      <c r="R55" s="6"/>
      <c r="S55" s="6"/>
      <c r="T55" s="6"/>
      <c r="U55" s="6"/>
    </row>
    <row r="56" spans="1:22" ht="15" customHeight="1">
      <c r="A56" s="12">
        <v>30390371</v>
      </c>
      <c r="B56" s="12" t="s">
        <v>76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8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2">
      <c r="A57" s="44">
        <v>30390372</v>
      </c>
      <c r="B57" s="12" t="s">
        <v>75</v>
      </c>
      <c r="C57" s="12">
        <v>480</v>
      </c>
      <c r="D57" s="12">
        <v>0</v>
      </c>
      <c r="E57" s="13">
        <f t="shared" si="0"/>
        <v>420000</v>
      </c>
      <c r="F57" s="6">
        <f>6380-638-3190-1740+638-580</f>
        <v>870</v>
      </c>
      <c r="G57" s="14">
        <f>295-290</f>
        <v>5</v>
      </c>
      <c r="H57" s="6"/>
      <c r="I57" s="6"/>
      <c r="J57" s="6"/>
      <c r="K57" s="6"/>
      <c r="L57" s="6"/>
      <c r="M57" s="6"/>
      <c r="N57" s="6">
        <f t="shared" si="8"/>
        <v>875</v>
      </c>
      <c r="O57" s="6">
        <f t="shared" si="2"/>
        <v>0</v>
      </c>
      <c r="P57" s="6">
        <f>220-22-110-60+22-20</f>
        <v>30</v>
      </c>
      <c r="Q57" s="14">
        <f>11-10</f>
        <v>1</v>
      </c>
      <c r="R57" s="6"/>
      <c r="S57" s="6"/>
      <c r="T57" s="6"/>
      <c r="U57" s="6"/>
      <c r="V57" s="2" t="s">
        <v>206</v>
      </c>
    </row>
    <row r="58" spans="1:22" ht="15" customHeight="1">
      <c r="A58" s="12">
        <v>30390373</v>
      </c>
      <c r="B58" s="12" t="s">
        <v>87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8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2" ht="15" customHeight="1">
      <c r="A59" s="12">
        <v>30397570</v>
      </c>
      <c r="B59" s="12" t="s">
        <v>86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>
      <c r="A60" s="12">
        <v>30397573</v>
      </c>
      <c r="B60" s="12" t="s">
        <v>102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>
      <c r="A61" s="44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>
      <c r="A62" s="44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206</v>
      </c>
    </row>
    <row r="63" spans="1:22" ht="15" customHeight="1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>
      <c r="A68" s="12">
        <v>49401140</v>
      </c>
      <c r="B68" s="12" t="s">
        <v>101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>
      <c r="A70" s="12" t="s">
        <v>59</v>
      </c>
      <c r="B70" s="12" t="s">
        <v>60</v>
      </c>
      <c r="C70" s="12">
        <v>260</v>
      </c>
      <c r="D70" s="12">
        <v>0</v>
      </c>
      <c r="E70" s="13">
        <f t="shared" si="11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12"/>
        <v>0</v>
      </c>
      <c r="O70" s="6">
        <f t="shared" ref="O70" si="15">L70+K70+M70</f>
        <v>3</v>
      </c>
      <c r="P70" s="6"/>
      <c r="Q70" s="14">
        <v>1</v>
      </c>
      <c r="R70" s="6"/>
      <c r="S70" s="6"/>
      <c r="T70" s="6"/>
      <c r="U70" s="6" t="s">
        <v>67</v>
      </c>
    </row>
    <row r="71" spans="1:21" ht="15" customHeight="1" thickBot="1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6">F71+G71+I71+H71+J71</f>
        <v>14</v>
      </c>
      <c r="O71" s="6">
        <f t="shared" ref="O71" si="17">L71+K71</f>
        <v>0</v>
      </c>
      <c r="P71" s="17"/>
      <c r="Q71" s="18">
        <v>1</v>
      </c>
      <c r="R71" s="17"/>
      <c r="S71" s="17"/>
      <c r="T71" s="17"/>
      <c r="U71" s="6" t="s">
        <v>63</v>
      </c>
    </row>
    <row r="72" spans="1:21" ht="15.75" customHeight="1" thickBot="1">
      <c r="A72" s="2"/>
      <c r="B72" s="2"/>
      <c r="C72" s="2"/>
      <c r="D72" s="2"/>
      <c r="E72" s="2"/>
      <c r="F72" s="19">
        <f t="shared" ref="F72:T72" si="18">SUM(F3:F71)</f>
        <v>32197</v>
      </c>
      <c r="G72" s="19">
        <f t="shared" si="18"/>
        <v>84256</v>
      </c>
      <c r="H72" s="19">
        <f t="shared" si="18"/>
        <v>29</v>
      </c>
      <c r="I72" s="19">
        <f t="shared" si="18"/>
        <v>10011</v>
      </c>
      <c r="J72" s="19">
        <f t="shared" si="18"/>
        <v>11501</v>
      </c>
      <c r="K72" s="19">
        <f t="shared" si="18"/>
        <v>67</v>
      </c>
      <c r="L72" s="19">
        <f t="shared" si="18"/>
        <v>356</v>
      </c>
      <c r="M72" s="19">
        <f t="shared" si="18"/>
        <v>29</v>
      </c>
      <c r="N72" s="19">
        <f>SUM(N3:N71)</f>
        <v>137994</v>
      </c>
      <c r="O72" s="19">
        <f t="shared" si="18"/>
        <v>452</v>
      </c>
      <c r="P72" s="19">
        <f t="shared" si="18"/>
        <v>1111</v>
      </c>
      <c r="Q72" s="19">
        <f>SUM(Q3:Q71)</f>
        <v>2877</v>
      </c>
      <c r="R72" s="19">
        <f t="shared" si="18"/>
        <v>1</v>
      </c>
      <c r="S72" s="19">
        <f t="shared" si="18"/>
        <v>350</v>
      </c>
      <c r="T72" s="19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6"/>
  <sheetViews>
    <sheetView tabSelected="1" topLeftCell="N58" workbookViewId="0">
      <selection activeCell="S67" sqref="S67:S75"/>
    </sheetView>
  </sheetViews>
  <sheetFormatPr defaultRowHeight="14.4"/>
  <cols>
    <col min="1" max="1" width="16.77734375" style="29" customWidth="1"/>
    <col min="2" max="2" width="11.44140625" style="29" bestFit="1" customWidth="1"/>
    <col min="3" max="3" width="10.77734375" style="29" customWidth="1"/>
    <col min="4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7" style="29" customWidth="1"/>
    <col min="20" max="20" width="28" style="29" bestFit="1" customWidth="1"/>
    <col min="21" max="21" width="11.44140625" style="29" customWidth="1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ht="28.2" thickBot="1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3">
        <v>44655</v>
      </c>
      <c r="Z2" t="s">
        <v>133</v>
      </c>
    </row>
    <row r="3" spans="1:26" ht="15" thickBot="1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4">
        <v>44655</v>
      </c>
      <c r="Z3" t="s">
        <v>133</v>
      </c>
    </row>
    <row r="4" spans="1:26" ht="15" thickBot="1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4">
        <v>44655</v>
      </c>
      <c r="Z4" t="s">
        <v>133</v>
      </c>
    </row>
    <row r="5" spans="1:26" ht="15" thickBot="1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4">
        <v>44655</v>
      </c>
      <c r="Z5" t="s">
        <v>133</v>
      </c>
    </row>
    <row r="6" spans="1:26" ht="15" thickBot="1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4">
        <v>44655</v>
      </c>
      <c r="Z6" t="s">
        <v>133</v>
      </c>
    </row>
    <row r="7" spans="1:26" ht="15" thickBot="1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110</v>
      </c>
      <c r="M7" s="33">
        <v>3190</v>
      </c>
      <c r="Q7" s="50" t="s">
        <v>122</v>
      </c>
      <c r="R7" s="51" t="s">
        <v>123</v>
      </c>
      <c r="S7" s="67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8">
        <v>44656</v>
      </c>
      <c r="Z7" t="s">
        <v>133</v>
      </c>
    </row>
    <row r="8" spans="1:26" ht="15" thickBot="1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9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70">
        <v>44656</v>
      </c>
      <c r="Z8" t="s">
        <v>133</v>
      </c>
    </row>
    <row r="9" spans="1:26" ht="15" thickBot="1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9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70">
        <v>44656</v>
      </c>
      <c r="Z9" t="s">
        <v>133</v>
      </c>
    </row>
    <row r="10" spans="1:26" ht="15" thickBot="1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9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70">
        <v>44656</v>
      </c>
      <c r="Z10" t="s">
        <v>133</v>
      </c>
    </row>
    <row r="11" spans="1:26" ht="15" thickBot="1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9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70">
        <v>44656</v>
      </c>
      <c r="Z11" t="s">
        <v>133</v>
      </c>
    </row>
    <row r="12" spans="1:26" ht="15" thickBot="1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9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70">
        <v>44656</v>
      </c>
      <c r="Z12" t="s">
        <v>133</v>
      </c>
    </row>
    <row r="13" spans="1:26" ht="15" thickBot="1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9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70">
        <v>44656</v>
      </c>
      <c r="Z13" t="s">
        <v>133</v>
      </c>
    </row>
    <row r="14" spans="1:26" ht="15" thickBot="1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9" t="s">
        <v>141</v>
      </c>
      <c r="T14" s="56" t="s">
        <v>125</v>
      </c>
      <c r="U14" s="58" t="s">
        <v>126</v>
      </c>
      <c r="V14" s="59">
        <v>14.75</v>
      </c>
      <c r="W14" s="56">
        <v>768</v>
      </c>
      <c r="X14" s="56">
        <v>24</v>
      </c>
      <c r="Y14" s="70">
        <v>44656</v>
      </c>
      <c r="Z14" t="s">
        <v>133</v>
      </c>
    </row>
    <row r="15" spans="1:26" ht="15" thickBot="1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50" t="s">
        <v>122</v>
      </c>
      <c r="R15" s="51" t="s">
        <v>123</v>
      </c>
      <c r="S15" s="67" t="s">
        <v>145</v>
      </c>
      <c r="T15" s="51" t="s">
        <v>125</v>
      </c>
      <c r="U15" s="53" t="s">
        <v>126</v>
      </c>
      <c r="V15" s="54">
        <v>14.75</v>
      </c>
      <c r="W15" s="51">
        <v>768</v>
      </c>
      <c r="X15" s="51">
        <v>24</v>
      </c>
      <c r="Y15" s="63">
        <v>44657</v>
      </c>
      <c r="Z15" t="s">
        <v>133</v>
      </c>
    </row>
    <row r="16" spans="1:26" ht="15" thickBot="1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5" t="s">
        <v>122</v>
      </c>
      <c r="R16" s="56" t="s">
        <v>123</v>
      </c>
      <c r="S16" s="69" t="s">
        <v>146</v>
      </c>
      <c r="T16" s="56" t="s">
        <v>125</v>
      </c>
      <c r="U16" s="58" t="s">
        <v>126</v>
      </c>
      <c r="V16" s="59">
        <v>14.75</v>
      </c>
      <c r="W16" s="56">
        <v>768</v>
      </c>
      <c r="X16" s="56">
        <v>24</v>
      </c>
      <c r="Y16" s="64">
        <v>44657</v>
      </c>
      <c r="Z16" t="s">
        <v>133</v>
      </c>
    </row>
    <row r="17" spans="1:26" ht="15" thickBot="1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211</v>
      </c>
      <c r="L17" s="33">
        <v>13</v>
      </c>
      <c r="M17" s="33">
        <v>365</v>
      </c>
      <c r="Q17" s="55" t="s">
        <v>122</v>
      </c>
      <c r="R17" s="56" t="s">
        <v>123</v>
      </c>
      <c r="S17" s="69" t="s">
        <v>147</v>
      </c>
      <c r="T17" s="56" t="s">
        <v>125</v>
      </c>
      <c r="U17" s="58" t="s">
        <v>126</v>
      </c>
      <c r="V17" s="59">
        <v>14.75</v>
      </c>
      <c r="W17" s="56">
        <v>768</v>
      </c>
      <c r="X17" s="56">
        <v>24</v>
      </c>
      <c r="Y17" s="64">
        <v>44657</v>
      </c>
      <c r="Z17" t="s">
        <v>133</v>
      </c>
    </row>
    <row r="18" spans="1:26" ht="15" thickBot="1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J18" s="35">
        <v>44669</v>
      </c>
      <c r="K18" s="32" t="s">
        <v>121</v>
      </c>
      <c r="L18" s="33">
        <v>180</v>
      </c>
      <c r="M18" s="33">
        <v>5220</v>
      </c>
      <c r="Q18" s="55" t="s">
        <v>122</v>
      </c>
      <c r="R18" s="56" t="s">
        <v>123</v>
      </c>
      <c r="S18" s="69" t="s">
        <v>148</v>
      </c>
      <c r="T18" s="56" t="s">
        <v>125</v>
      </c>
      <c r="U18" s="58" t="s">
        <v>126</v>
      </c>
      <c r="V18" s="59">
        <v>14.75</v>
      </c>
      <c r="W18" s="56">
        <v>768</v>
      </c>
      <c r="X18" s="56">
        <v>24</v>
      </c>
      <c r="Y18" s="64">
        <v>44657</v>
      </c>
      <c r="Z18" t="s">
        <v>133</v>
      </c>
    </row>
    <row r="19" spans="1:26" ht="15" thickBot="1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180</v>
      </c>
      <c r="L19" s="33">
        <v>60</v>
      </c>
      <c r="M19" s="33">
        <v>1800</v>
      </c>
      <c r="Q19" s="55" t="s">
        <v>122</v>
      </c>
      <c r="R19" s="56" t="s">
        <v>123</v>
      </c>
      <c r="S19" s="69" t="s">
        <v>149</v>
      </c>
      <c r="T19" s="56" t="s">
        <v>125</v>
      </c>
      <c r="U19" s="58" t="s">
        <v>126</v>
      </c>
      <c r="V19" s="59">
        <v>14.75</v>
      </c>
      <c r="W19" s="56">
        <v>768</v>
      </c>
      <c r="X19" s="56">
        <v>24</v>
      </c>
      <c r="Y19" s="64">
        <v>44657</v>
      </c>
      <c r="Z19" t="s">
        <v>133</v>
      </c>
    </row>
    <row r="20" spans="1:26" ht="15" thickBot="1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44670</v>
      </c>
      <c r="K20" s="32" t="s">
        <v>79</v>
      </c>
      <c r="L20" s="33">
        <v>40</v>
      </c>
      <c r="M20" s="33">
        <v>1200</v>
      </c>
      <c r="Q20" s="55" t="s">
        <v>122</v>
      </c>
      <c r="R20" s="56" t="s">
        <v>123</v>
      </c>
      <c r="S20" s="69" t="s">
        <v>150</v>
      </c>
      <c r="T20" s="56" t="s">
        <v>125</v>
      </c>
      <c r="U20" s="58" t="s">
        <v>126</v>
      </c>
      <c r="V20" s="59">
        <v>14.75</v>
      </c>
      <c r="W20" s="56">
        <v>768</v>
      </c>
      <c r="X20" s="56">
        <v>24</v>
      </c>
      <c r="Y20" s="64">
        <v>44657</v>
      </c>
      <c r="Z20" t="s">
        <v>133</v>
      </c>
    </row>
    <row r="21" spans="1:26" ht="15" thickBot="1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121</v>
      </c>
      <c r="L21" s="33">
        <v>140</v>
      </c>
      <c r="M21" s="33">
        <v>4060</v>
      </c>
      <c r="Q21" s="55" t="s">
        <v>122</v>
      </c>
      <c r="R21" s="56" t="s">
        <v>123</v>
      </c>
      <c r="S21" s="69" t="s">
        <v>151</v>
      </c>
      <c r="T21" s="56" t="s">
        <v>125</v>
      </c>
      <c r="U21" s="58" t="s">
        <v>126</v>
      </c>
      <c r="V21" s="59">
        <v>14.75</v>
      </c>
      <c r="W21" s="56">
        <v>768</v>
      </c>
      <c r="X21" s="56">
        <v>24</v>
      </c>
      <c r="Y21" s="64">
        <v>44657</v>
      </c>
      <c r="Z21" t="s">
        <v>133</v>
      </c>
    </row>
    <row r="22" spans="1:26" ht="15" thickBot="1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 t="s">
        <v>211</v>
      </c>
      <c r="L22" s="33">
        <v>7</v>
      </c>
      <c r="M22" s="33">
        <v>198</v>
      </c>
      <c r="Q22" s="55" t="s">
        <v>122</v>
      </c>
      <c r="R22" s="56" t="s">
        <v>123</v>
      </c>
      <c r="S22" s="69" t="s">
        <v>152</v>
      </c>
      <c r="T22" s="56" t="s">
        <v>125</v>
      </c>
      <c r="U22" s="58" t="s">
        <v>126</v>
      </c>
      <c r="V22" s="59">
        <v>14.75</v>
      </c>
      <c r="W22" s="56">
        <v>768</v>
      </c>
      <c r="X22" s="56">
        <v>24</v>
      </c>
      <c r="Y22" s="64">
        <v>44657</v>
      </c>
      <c r="Z22" t="s">
        <v>133</v>
      </c>
    </row>
    <row r="23" spans="1:26" ht="15" thickBot="1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K23" s="32" t="s">
        <v>323</v>
      </c>
      <c r="L23" s="33">
        <v>1</v>
      </c>
      <c r="M23" s="33">
        <v>30</v>
      </c>
      <c r="Q23" s="55" t="s">
        <v>122</v>
      </c>
      <c r="R23" s="56" t="s">
        <v>123</v>
      </c>
      <c r="S23" s="69" t="s">
        <v>153</v>
      </c>
      <c r="T23" s="56" t="s">
        <v>125</v>
      </c>
      <c r="U23" s="58" t="s">
        <v>126</v>
      </c>
      <c r="V23" s="59">
        <v>14.75</v>
      </c>
      <c r="W23" s="56">
        <v>768</v>
      </c>
      <c r="X23" s="56">
        <v>24</v>
      </c>
      <c r="Y23" s="64">
        <v>44657</v>
      </c>
      <c r="Z23" t="s">
        <v>133</v>
      </c>
    </row>
    <row r="24" spans="1:26" ht="15" thickBot="1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J24" s="35">
        <v>44671</v>
      </c>
      <c r="K24" s="32" t="s">
        <v>79</v>
      </c>
      <c r="L24" s="33">
        <v>20</v>
      </c>
      <c r="M24" s="33">
        <v>600</v>
      </c>
      <c r="Q24" s="55" t="s">
        <v>122</v>
      </c>
      <c r="R24" s="56" t="s">
        <v>123</v>
      </c>
      <c r="S24" s="69" t="s">
        <v>154</v>
      </c>
      <c r="T24" s="56" t="s">
        <v>125</v>
      </c>
      <c r="U24" s="58" t="s">
        <v>126</v>
      </c>
      <c r="V24" s="59">
        <v>14.75</v>
      </c>
      <c r="W24" s="56">
        <v>768</v>
      </c>
      <c r="X24" s="56">
        <v>24</v>
      </c>
      <c r="Y24" s="64">
        <v>44657</v>
      </c>
      <c r="Z24" t="s">
        <v>133</v>
      </c>
    </row>
    <row r="25" spans="1:26" ht="15" thickBot="1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K25" s="32" t="s">
        <v>180</v>
      </c>
      <c r="L25" s="33">
        <v>80</v>
      </c>
      <c r="M25" s="33">
        <v>2400</v>
      </c>
      <c r="Q25" s="55" t="s">
        <v>122</v>
      </c>
      <c r="R25" s="56" t="s">
        <v>123</v>
      </c>
      <c r="S25" s="69" t="s">
        <v>155</v>
      </c>
      <c r="T25" s="56" t="s">
        <v>125</v>
      </c>
      <c r="U25" s="58" t="s">
        <v>126</v>
      </c>
      <c r="V25" s="59">
        <v>14.75</v>
      </c>
      <c r="W25" s="56">
        <v>768</v>
      </c>
      <c r="X25" s="56">
        <v>24</v>
      </c>
      <c r="Y25" s="64">
        <v>44657</v>
      </c>
      <c r="Z25" t="s">
        <v>133</v>
      </c>
    </row>
    <row r="26" spans="1:26" ht="15" thickBot="1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44672</v>
      </c>
      <c r="K26" s="32" t="s">
        <v>79</v>
      </c>
      <c r="L26" s="33">
        <v>101</v>
      </c>
      <c r="M26" s="33">
        <v>3008</v>
      </c>
      <c r="Q26" s="55" t="s">
        <v>122</v>
      </c>
      <c r="R26" s="56" t="s">
        <v>123</v>
      </c>
      <c r="S26" s="69" t="s">
        <v>156</v>
      </c>
      <c r="T26" s="56" t="s">
        <v>125</v>
      </c>
      <c r="U26" s="58" t="s">
        <v>126</v>
      </c>
      <c r="V26" s="59">
        <v>14.75</v>
      </c>
      <c r="W26" s="56">
        <v>768</v>
      </c>
      <c r="X26" s="56">
        <v>24</v>
      </c>
      <c r="Y26" s="64">
        <v>44657</v>
      </c>
      <c r="Z26" t="s">
        <v>133</v>
      </c>
    </row>
    <row r="27" spans="1:26" ht="15" thickBot="1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J27" s="35">
        <v>44673</v>
      </c>
      <c r="K27" s="32" t="s">
        <v>79</v>
      </c>
      <c r="L27" s="33">
        <v>160</v>
      </c>
      <c r="M27" s="33">
        <v>4800</v>
      </c>
      <c r="Q27" s="55" t="s">
        <v>122</v>
      </c>
      <c r="R27" s="56" t="s">
        <v>123</v>
      </c>
      <c r="S27" s="71" t="s">
        <v>157</v>
      </c>
      <c r="T27" s="56" t="s">
        <v>125</v>
      </c>
      <c r="U27" s="58" t="s">
        <v>126</v>
      </c>
      <c r="V27" s="59">
        <v>14.75</v>
      </c>
      <c r="W27" s="56">
        <v>768</v>
      </c>
      <c r="X27" s="56">
        <v>24</v>
      </c>
      <c r="Y27" s="64">
        <v>44657</v>
      </c>
      <c r="Z27" t="s">
        <v>133</v>
      </c>
    </row>
    <row r="28" spans="1:26" ht="15" thickBot="1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K28" s="32" t="s">
        <v>281</v>
      </c>
      <c r="L28" s="33">
        <v>4</v>
      </c>
      <c r="M28" s="33">
        <v>106</v>
      </c>
      <c r="Q28" s="55" t="s">
        <v>129</v>
      </c>
      <c r="R28" s="56" t="s">
        <v>130</v>
      </c>
      <c r="S28" s="57" t="s">
        <v>158</v>
      </c>
      <c r="T28" s="56" t="s">
        <v>125</v>
      </c>
      <c r="U28" s="58" t="s">
        <v>126</v>
      </c>
      <c r="V28" s="59">
        <v>14.75</v>
      </c>
      <c r="W28" s="56">
        <v>768</v>
      </c>
      <c r="X28" s="56">
        <v>24</v>
      </c>
      <c r="Y28" s="64">
        <v>44657</v>
      </c>
      <c r="Z28" t="s">
        <v>133</v>
      </c>
    </row>
    <row r="29" spans="1:26" ht="15" thickBot="1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44674</v>
      </c>
      <c r="K29" s="32" t="s">
        <v>79</v>
      </c>
      <c r="L29" s="33">
        <v>200</v>
      </c>
      <c r="M29" s="33">
        <v>6000</v>
      </c>
      <c r="Q29" s="55" t="s">
        <v>129</v>
      </c>
      <c r="R29" s="56" t="s">
        <v>130</v>
      </c>
      <c r="S29" s="57" t="s">
        <v>159</v>
      </c>
      <c r="T29" s="56" t="s">
        <v>125</v>
      </c>
      <c r="U29" s="58" t="s">
        <v>126</v>
      </c>
      <c r="V29" s="59">
        <v>14.75</v>
      </c>
      <c r="W29" s="56">
        <v>768</v>
      </c>
      <c r="X29" s="56">
        <v>24</v>
      </c>
      <c r="Y29" s="64">
        <v>44657</v>
      </c>
      <c r="Z29" t="s">
        <v>133</v>
      </c>
    </row>
    <row r="30" spans="1:26" ht="15" thickBot="1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J30" s="35">
        <v>44676</v>
      </c>
      <c r="K30" s="32" t="s">
        <v>79</v>
      </c>
      <c r="L30" s="33">
        <v>13</v>
      </c>
      <c r="M30" s="33">
        <v>390</v>
      </c>
      <c r="Q30" s="55" t="s">
        <v>129</v>
      </c>
      <c r="R30" s="56" t="s">
        <v>130</v>
      </c>
      <c r="S30" s="57" t="s">
        <v>160</v>
      </c>
      <c r="T30" s="56" t="s">
        <v>125</v>
      </c>
      <c r="U30" s="58" t="s">
        <v>126</v>
      </c>
      <c r="V30" s="59">
        <v>14.75</v>
      </c>
      <c r="W30" s="56">
        <v>768</v>
      </c>
      <c r="X30" s="56">
        <v>24</v>
      </c>
      <c r="Y30" s="64">
        <v>44657</v>
      </c>
      <c r="Z30" t="s">
        <v>133</v>
      </c>
    </row>
    <row r="31" spans="1:26" ht="15" thickBot="1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K31" s="32" t="s">
        <v>121</v>
      </c>
      <c r="L31" s="33">
        <v>140</v>
      </c>
      <c r="M31" s="33">
        <v>4060</v>
      </c>
      <c r="Q31" s="55" t="s">
        <v>129</v>
      </c>
      <c r="R31" s="56" t="s">
        <v>130</v>
      </c>
      <c r="S31" s="57" t="s">
        <v>161</v>
      </c>
      <c r="T31" s="56" t="s">
        <v>125</v>
      </c>
      <c r="U31" s="58" t="s">
        <v>126</v>
      </c>
      <c r="V31" s="59">
        <v>14.75</v>
      </c>
      <c r="W31" s="56">
        <v>768</v>
      </c>
      <c r="X31" s="56">
        <v>24</v>
      </c>
      <c r="Y31" s="64">
        <v>44657</v>
      </c>
      <c r="Z31" t="s">
        <v>133</v>
      </c>
    </row>
    <row r="32" spans="1:26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J32" s="35">
        <v>44677</v>
      </c>
      <c r="K32" s="32" t="s">
        <v>79</v>
      </c>
      <c r="L32" s="33">
        <v>18</v>
      </c>
      <c r="M32" s="33">
        <v>540</v>
      </c>
      <c r="Q32" s="72" t="s">
        <v>122</v>
      </c>
      <c r="R32" s="72" t="s">
        <v>123</v>
      </c>
      <c r="S32" s="73" t="s">
        <v>162</v>
      </c>
      <c r="T32" s="72" t="s">
        <v>125</v>
      </c>
      <c r="U32" s="74" t="s">
        <v>126</v>
      </c>
      <c r="V32" s="75">
        <v>14.75</v>
      </c>
      <c r="W32" s="72">
        <v>768</v>
      </c>
      <c r="X32" s="72">
        <v>24</v>
      </c>
      <c r="Y32" s="76">
        <v>44658</v>
      </c>
      <c r="Z32" t="s">
        <v>133</v>
      </c>
    </row>
    <row r="33" spans="1:26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K33" s="32" t="s">
        <v>121</v>
      </c>
      <c r="L33" s="33">
        <v>100</v>
      </c>
      <c r="M33" s="33">
        <v>2900</v>
      </c>
      <c r="Q33" s="72" t="s">
        <v>122</v>
      </c>
      <c r="R33" s="72" t="s">
        <v>123</v>
      </c>
      <c r="S33" s="73" t="s">
        <v>163</v>
      </c>
      <c r="T33" s="72" t="s">
        <v>125</v>
      </c>
      <c r="U33" s="74" t="s">
        <v>126</v>
      </c>
      <c r="V33" s="75">
        <v>14.75</v>
      </c>
      <c r="W33" s="72">
        <v>768</v>
      </c>
      <c r="X33" s="72">
        <v>24</v>
      </c>
      <c r="Y33" s="76">
        <v>44658</v>
      </c>
      <c r="Z33" t="s">
        <v>133</v>
      </c>
    </row>
    <row r="34" spans="1:26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J34" s="35">
        <v>44678</v>
      </c>
      <c r="K34" s="32" t="s">
        <v>79</v>
      </c>
      <c r="L34" s="33">
        <v>40</v>
      </c>
      <c r="M34" s="33">
        <v>1200</v>
      </c>
      <c r="Q34" s="72" t="s">
        <v>122</v>
      </c>
      <c r="R34" s="72" t="s">
        <v>123</v>
      </c>
      <c r="S34" s="73" t="s">
        <v>164</v>
      </c>
      <c r="T34" s="72" t="s">
        <v>125</v>
      </c>
      <c r="U34" s="74" t="s">
        <v>126</v>
      </c>
      <c r="V34" s="75">
        <v>14.75</v>
      </c>
      <c r="W34" s="72">
        <v>768</v>
      </c>
      <c r="X34" s="72">
        <v>24</v>
      </c>
      <c r="Y34" s="76">
        <v>44658</v>
      </c>
      <c r="Z34" t="s">
        <v>133</v>
      </c>
    </row>
    <row r="35" spans="1:26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J35" s="35">
        <v>44683</v>
      </c>
      <c r="K35" s="32" t="s">
        <v>121</v>
      </c>
      <c r="L35" s="33">
        <v>140</v>
      </c>
      <c r="M35" s="33">
        <v>4060</v>
      </c>
      <c r="Q35" s="72" t="s">
        <v>122</v>
      </c>
      <c r="R35" s="72" t="s">
        <v>123</v>
      </c>
      <c r="S35" s="73" t="s">
        <v>165</v>
      </c>
      <c r="T35" s="72" t="s">
        <v>125</v>
      </c>
      <c r="U35" s="74" t="s">
        <v>126</v>
      </c>
      <c r="V35" s="75">
        <v>14.75</v>
      </c>
      <c r="W35" s="72">
        <v>768</v>
      </c>
      <c r="X35" s="72">
        <v>24</v>
      </c>
      <c r="Y35" s="76">
        <v>44658</v>
      </c>
      <c r="Z35" t="s">
        <v>133</v>
      </c>
    </row>
    <row r="36" spans="1:26" ht="15" thickBot="1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I36" s="32" t="s">
        <v>78</v>
      </c>
      <c r="J36" s="35">
        <v>44652</v>
      </c>
      <c r="K36" s="32" t="s">
        <v>104</v>
      </c>
      <c r="L36" s="33">
        <v>27</v>
      </c>
      <c r="M36" s="33">
        <v>783</v>
      </c>
      <c r="Q36" s="72" t="s">
        <v>122</v>
      </c>
      <c r="R36" s="72" t="s">
        <v>123</v>
      </c>
      <c r="S36" s="73" t="s">
        <v>166</v>
      </c>
      <c r="T36" s="72" t="s">
        <v>125</v>
      </c>
      <c r="U36" s="74" t="s">
        <v>126</v>
      </c>
      <c r="V36" s="75">
        <v>14.75</v>
      </c>
      <c r="W36" s="72">
        <v>768</v>
      </c>
      <c r="X36" s="72">
        <v>24</v>
      </c>
      <c r="Y36" s="76">
        <v>44658</v>
      </c>
      <c r="Z36" t="s">
        <v>133</v>
      </c>
    </row>
    <row r="37" spans="1:26">
      <c r="A37" s="26">
        <v>394205937</v>
      </c>
      <c r="B37" s="40" t="s">
        <v>78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K37" s="32">
        <v>12005832</v>
      </c>
      <c r="L37" s="33">
        <v>180</v>
      </c>
      <c r="M37" s="33">
        <v>5400</v>
      </c>
      <c r="Q37" s="72" t="s">
        <v>122</v>
      </c>
      <c r="R37" s="72" t="s">
        <v>123</v>
      </c>
      <c r="S37" s="73" t="s">
        <v>167</v>
      </c>
      <c r="T37" s="72" t="s">
        <v>125</v>
      </c>
      <c r="U37" s="74" t="s">
        <v>126</v>
      </c>
      <c r="V37" s="75">
        <v>14.75</v>
      </c>
      <c r="W37" s="72">
        <v>768</v>
      </c>
      <c r="X37" s="72">
        <v>24</v>
      </c>
      <c r="Y37" s="76">
        <v>44658</v>
      </c>
      <c r="Z37" t="s">
        <v>133</v>
      </c>
    </row>
    <row r="38" spans="1:26">
      <c r="A38" s="26">
        <v>394206088</v>
      </c>
      <c r="B38" s="40" t="s">
        <v>78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J38" s="35">
        <v>44655</v>
      </c>
      <c r="K38" s="32">
        <v>30397572</v>
      </c>
      <c r="L38" s="33">
        <v>154</v>
      </c>
      <c r="M38" s="33">
        <v>4466</v>
      </c>
      <c r="Q38" s="72" t="s">
        <v>122</v>
      </c>
      <c r="R38" s="72" t="s">
        <v>123</v>
      </c>
      <c r="S38" s="73" t="s">
        <v>168</v>
      </c>
      <c r="T38" s="72" t="s">
        <v>125</v>
      </c>
      <c r="U38" s="74" t="s">
        <v>126</v>
      </c>
      <c r="V38" s="75">
        <v>14.75</v>
      </c>
      <c r="W38" s="72">
        <v>768</v>
      </c>
      <c r="X38" s="72">
        <v>24</v>
      </c>
      <c r="Y38" s="76">
        <v>44658</v>
      </c>
      <c r="Z38" t="s">
        <v>133</v>
      </c>
    </row>
    <row r="39" spans="1:26" ht="15" thickBot="1">
      <c r="A39" s="26">
        <v>394206123</v>
      </c>
      <c r="B39" s="40" t="s">
        <v>78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K39" s="32" t="s">
        <v>104</v>
      </c>
      <c r="L39" s="33">
        <v>27</v>
      </c>
      <c r="M39" s="33">
        <v>783</v>
      </c>
      <c r="Q39" s="72" t="s">
        <v>129</v>
      </c>
      <c r="R39" s="72" t="s">
        <v>130</v>
      </c>
      <c r="S39" s="77" t="s">
        <v>169</v>
      </c>
      <c r="T39" s="72" t="s">
        <v>125</v>
      </c>
      <c r="U39" s="74" t="s">
        <v>126</v>
      </c>
      <c r="V39" s="75">
        <v>14.75</v>
      </c>
      <c r="W39" s="72">
        <v>768</v>
      </c>
      <c r="X39" s="72">
        <v>24</v>
      </c>
      <c r="Y39" s="76">
        <v>44658</v>
      </c>
      <c r="Z39" t="s">
        <v>133</v>
      </c>
    </row>
    <row r="40" spans="1:26" ht="15" thickBot="1">
      <c r="A40" s="26">
        <v>394206148</v>
      </c>
      <c r="B40" s="40" t="s">
        <v>78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K40" s="32">
        <v>12005832</v>
      </c>
      <c r="L40" s="33">
        <v>20</v>
      </c>
      <c r="M40" s="33">
        <v>600</v>
      </c>
      <c r="Q40" s="50" t="s">
        <v>122</v>
      </c>
      <c r="R40" s="51" t="s">
        <v>123</v>
      </c>
      <c r="S40" s="67" t="s">
        <v>174</v>
      </c>
      <c r="T40" s="51" t="s">
        <v>125</v>
      </c>
      <c r="U40" s="53" t="s">
        <v>126</v>
      </c>
      <c r="V40" s="54">
        <v>14.75</v>
      </c>
      <c r="W40" s="51">
        <v>768</v>
      </c>
      <c r="X40" s="51">
        <v>24</v>
      </c>
      <c r="Y40" s="76">
        <v>44659</v>
      </c>
      <c r="Z40" t="s">
        <v>133</v>
      </c>
    </row>
    <row r="41" spans="1:26" ht="15" thickBot="1">
      <c r="A41" s="46">
        <v>394206277</v>
      </c>
      <c r="B41" s="40" t="s">
        <v>78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K41" s="32" t="s">
        <v>120</v>
      </c>
      <c r="L41" s="33">
        <v>44</v>
      </c>
      <c r="M41" s="33">
        <v>1276</v>
      </c>
      <c r="Q41" s="55" t="s">
        <v>122</v>
      </c>
      <c r="R41" s="56" t="s">
        <v>123</v>
      </c>
      <c r="S41" s="69" t="s">
        <v>175</v>
      </c>
      <c r="T41" s="56" t="s">
        <v>125</v>
      </c>
      <c r="U41" s="58" t="s">
        <v>126</v>
      </c>
      <c r="V41" s="59">
        <v>14.75</v>
      </c>
      <c r="W41" s="56">
        <v>768</v>
      </c>
      <c r="X41" s="56">
        <v>24</v>
      </c>
      <c r="Y41" s="76">
        <v>44659</v>
      </c>
      <c r="Z41" t="s">
        <v>133</v>
      </c>
    </row>
    <row r="42" spans="1:26">
      <c r="A42" s="26">
        <v>394206291</v>
      </c>
      <c r="B42" s="40" t="s">
        <v>78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K42" s="32" t="s">
        <v>121</v>
      </c>
      <c r="L42" s="33">
        <v>44</v>
      </c>
      <c r="M42" s="33">
        <v>1276</v>
      </c>
    </row>
    <row r="43" spans="1:26">
      <c r="A43" s="26">
        <v>394206335</v>
      </c>
      <c r="B43" s="40" t="s">
        <v>78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J43" s="35">
        <v>44656</v>
      </c>
      <c r="K43" s="32">
        <v>12005832</v>
      </c>
      <c r="L43" s="33">
        <v>140</v>
      </c>
      <c r="M43" s="33">
        <v>4200</v>
      </c>
      <c r="Q43" s="26">
        <v>393416816</v>
      </c>
      <c r="R43" s="40" t="s">
        <v>7</v>
      </c>
      <c r="S43" s="45">
        <v>30390372</v>
      </c>
      <c r="T43" s="45">
        <v>0</v>
      </c>
      <c r="U43" s="40">
        <v>638</v>
      </c>
      <c r="V43" s="40">
        <v>22</v>
      </c>
      <c r="W43" s="41">
        <v>44656</v>
      </c>
      <c r="Y43" s="85" t="s">
        <v>182</v>
      </c>
      <c r="Z43" s="29" t="s">
        <v>181</v>
      </c>
    </row>
    <row r="44" spans="1:26" ht="15" thickBot="1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J44" s="35">
        <v>44657</v>
      </c>
      <c r="K44" s="32">
        <v>12005832</v>
      </c>
      <c r="L44" s="33">
        <v>60</v>
      </c>
      <c r="M44" s="33">
        <v>1800</v>
      </c>
    </row>
    <row r="45" spans="1:26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J45" s="35">
        <v>44659</v>
      </c>
      <c r="K45" s="32">
        <v>12005832</v>
      </c>
      <c r="L45" s="33">
        <v>180</v>
      </c>
      <c r="M45" s="33">
        <v>5400</v>
      </c>
      <c r="Q45" s="123" t="s">
        <v>213</v>
      </c>
      <c r="R45" s="124" t="s">
        <v>214</v>
      </c>
      <c r="S45" s="125" t="s">
        <v>215</v>
      </c>
      <c r="T45" s="124" t="s">
        <v>34</v>
      </c>
      <c r="U45" s="126">
        <v>12005833</v>
      </c>
      <c r="V45" s="127">
        <v>0</v>
      </c>
      <c r="W45" s="124">
        <v>600</v>
      </c>
      <c r="X45" s="124">
        <v>20</v>
      </c>
      <c r="Y45" s="128">
        <v>44665</v>
      </c>
      <c r="Z45" t="s">
        <v>218</v>
      </c>
    </row>
    <row r="46" spans="1:26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K46" s="32" t="s">
        <v>173</v>
      </c>
      <c r="L46" s="33">
        <v>10</v>
      </c>
      <c r="M46" s="33">
        <v>290</v>
      </c>
      <c r="Q46" s="129" t="s">
        <v>213</v>
      </c>
      <c r="R46" s="112" t="s">
        <v>214</v>
      </c>
      <c r="S46" s="120" t="s">
        <v>216</v>
      </c>
      <c r="T46" s="112" t="s">
        <v>34</v>
      </c>
      <c r="U46" s="114">
        <v>12005833</v>
      </c>
      <c r="V46" s="121">
        <v>0</v>
      </c>
      <c r="W46" s="112">
        <v>600</v>
      </c>
      <c r="X46" s="112">
        <v>20</v>
      </c>
      <c r="Y46" s="119">
        <v>44665</v>
      </c>
      <c r="Z46" t="s">
        <v>218</v>
      </c>
    </row>
    <row r="47" spans="1:26">
      <c r="A47" s="26">
        <v>393416816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J47" s="35">
        <v>44662</v>
      </c>
      <c r="K47" s="32">
        <v>30397572</v>
      </c>
      <c r="L47" s="33">
        <v>20</v>
      </c>
      <c r="M47" s="33">
        <v>580</v>
      </c>
      <c r="Q47" s="129" t="s">
        <v>213</v>
      </c>
      <c r="R47" s="112" t="s">
        <v>214</v>
      </c>
      <c r="S47" s="120" t="s">
        <v>217</v>
      </c>
      <c r="T47" s="112" t="s">
        <v>34</v>
      </c>
      <c r="U47" s="114">
        <v>12005833</v>
      </c>
      <c r="V47" s="121">
        <v>0</v>
      </c>
      <c r="W47" s="112">
        <v>600</v>
      </c>
      <c r="X47" s="112">
        <v>20</v>
      </c>
      <c r="Y47" s="119">
        <v>44665</v>
      </c>
      <c r="Z47" t="s">
        <v>218</v>
      </c>
    </row>
    <row r="48" spans="1:26">
      <c r="A48" s="86">
        <v>393416891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H48" t="s">
        <v>193</v>
      </c>
      <c r="K48" s="32">
        <v>12005832</v>
      </c>
      <c r="L48" s="33">
        <v>120</v>
      </c>
      <c r="M48" s="33">
        <v>3600</v>
      </c>
      <c r="Q48" s="130" t="s">
        <v>219</v>
      </c>
      <c r="R48" s="116" t="s">
        <v>220</v>
      </c>
      <c r="S48" s="122" t="s">
        <v>221</v>
      </c>
      <c r="T48" s="116" t="s">
        <v>69</v>
      </c>
      <c r="U48" s="117">
        <v>12005832</v>
      </c>
      <c r="V48" s="118">
        <v>0</v>
      </c>
      <c r="W48" s="116">
        <v>600</v>
      </c>
      <c r="X48" s="116">
        <v>20</v>
      </c>
      <c r="Y48" s="131">
        <v>44669</v>
      </c>
      <c r="Z48" t="s">
        <v>218</v>
      </c>
    </row>
    <row r="49" spans="1:26">
      <c r="A49" s="26">
        <v>393416970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J49" s="35">
        <v>44664</v>
      </c>
      <c r="K49" s="32" t="s">
        <v>79</v>
      </c>
      <c r="L49" s="33">
        <v>120</v>
      </c>
      <c r="M49" s="33">
        <v>3600</v>
      </c>
      <c r="Q49" s="130" t="s">
        <v>222</v>
      </c>
      <c r="R49" s="116" t="s">
        <v>223</v>
      </c>
      <c r="S49" s="122" t="s">
        <v>224</v>
      </c>
      <c r="T49" s="116" t="s">
        <v>69</v>
      </c>
      <c r="U49" s="117">
        <v>12005832</v>
      </c>
      <c r="V49" s="118">
        <v>0</v>
      </c>
      <c r="W49" s="116">
        <v>600</v>
      </c>
      <c r="X49" s="116">
        <v>20</v>
      </c>
      <c r="Y49" s="131">
        <v>44669</v>
      </c>
      <c r="Z49" t="s">
        <v>218</v>
      </c>
    </row>
    <row r="50" spans="1:26" ht="15" thickBot="1">
      <c r="A50" s="36">
        <v>393417009</v>
      </c>
      <c r="B50" s="40" t="s">
        <v>7</v>
      </c>
      <c r="C50" s="66">
        <v>30390372</v>
      </c>
      <c r="D50" s="66">
        <v>0</v>
      </c>
      <c r="E50" s="37">
        <v>638</v>
      </c>
      <c r="F50" s="37">
        <v>22</v>
      </c>
      <c r="G50" s="39">
        <v>44656</v>
      </c>
      <c r="K50" s="32">
        <v>44103133</v>
      </c>
      <c r="L50" s="33">
        <v>1</v>
      </c>
      <c r="M50" s="33">
        <v>21</v>
      </c>
      <c r="Q50" s="130" t="s">
        <v>227</v>
      </c>
      <c r="R50" s="116" t="s">
        <v>228</v>
      </c>
      <c r="S50" s="122" t="s">
        <v>229</v>
      </c>
      <c r="T50" s="116" t="s">
        <v>34</v>
      </c>
      <c r="U50" s="117">
        <v>12005833</v>
      </c>
      <c r="V50" s="118">
        <v>0</v>
      </c>
      <c r="W50" s="116">
        <v>600</v>
      </c>
      <c r="X50" s="116">
        <v>20</v>
      </c>
      <c r="Y50" s="132">
        <v>44670</v>
      </c>
      <c r="Z50" t="s">
        <v>218</v>
      </c>
    </row>
    <row r="51" spans="1:26">
      <c r="A51" s="26">
        <v>394206168</v>
      </c>
      <c r="B51" s="40" t="s">
        <v>78</v>
      </c>
      <c r="C51" s="65">
        <v>12005832</v>
      </c>
      <c r="D51" s="65">
        <v>0</v>
      </c>
      <c r="E51" s="40">
        <v>600</v>
      </c>
      <c r="F51" s="40">
        <v>20</v>
      </c>
      <c r="G51" s="41">
        <v>44657</v>
      </c>
      <c r="J51" s="35">
        <v>44666</v>
      </c>
      <c r="K51" s="32" t="s">
        <v>209</v>
      </c>
      <c r="L51" s="33">
        <v>2</v>
      </c>
      <c r="M51" s="33">
        <v>32</v>
      </c>
      <c r="Q51" s="130" t="s">
        <v>227</v>
      </c>
      <c r="R51" s="116" t="s">
        <v>228</v>
      </c>
      <c r="S51" s="122" t="s">
        <v>230</v>
      </c>
      <c r="T51" s="116" t="s">
        <v>34</v>
      </c>
      <c r="U51" s="117">
        <v>12005833</v>
      </c>
      <c r="V51" s="118">
        <v>0</v>
      </c>
      <c r="W51" s="116">
        <v>600</v>
      </c>
      <c r="X51" s="116">
        <v>20</v>
      </c>
      <c r="Y51" s="132">
        <v>44670</v>
      </c>
      <c r="Z51" t="s">
        <v>218</v>
      </c>
    </row>
    <row r="52" spans="1:26">
      <c r="A52" s="26">
        <v>394206186</v>
      </c>
      <c r="B52" s="40" t="s">
        <v>78</v>
      </c>
      <c r="C52" s="65">
        <v>12005832</v>
      </c>
      <c r="D52" s="65">
        <v>0</v>
      </c>
      <c r="E52" s="40">
        <v>600</v>
      </c>
      <c r="F52" s="40">
        <v>20</v>
      </c>
      <c r="G52" s="41">
        <v>44657</v>
      </c>
      <c r="J52" s="35">
        <v>44669</v>
      </c>
      <c r="K52" s="32" t="s">
        <v>104</v>
      </c>
      <c r="L52" s="33">
        <v>40</v>
      </c>
      <c r="M52" s="33">
        <v>1160</v>
      </c>
      <c r="Q52" s="130" t="s">
        <v>227</v>
      </c>
      <c r="R52" s="116" t="s">
        <v>228</v>
      </c>
      <c r="S52" s="122" t="s">
        <v>231</v>
      </c>
      <c r="T52" s="116" t="s">
        <v>34</v>
      </c>
      <c r="U52" s="117">
        <v>12005833</v>
      </c>
      <c r="V52" s="118">
        <v>0</v>
      </c>
      <c r="W52" s="116">
        <v>600</v>
      </c>
      <c r="X52" s="116">
        <v>20</v>
      </c>
      <c r="Y52" s="132">
        <v>44670</v>
      </c>
      <c r="Z52" t="s">
        <v>218</v>
      </c>
    </row>
    <row r="53" spans="1:26">
      <c r="A53" s="26">
        <v>394206234</v>
      </c>
      <c r="B53" s="40" t="s">
        <v>78</v>
      </c>
      <c r="C53" s="65">
        <v>12005832</v>
      </c>
      <c r="D53" s="65">
        <v>0</v>
      </c>
      <c r="E53" s="40">
        <v>600</v>
      </c>
      <c r="F53" s="40">
        <v>20</v>
      </c>
      <c r="G53" s="41">
        <v>44657</v>
      </c>
      <c r="K53" s="32">
        <v>12005832</v>
      </c>
      <c r="L53" s="33">
        <v>40</v>
      </c>
      <c r="M53" s="33">
        <v>1200</v>
      </c>
      <c r="Q53" s="129" t="s">
        <v>240</v>
      </c>
      <c r="R53" s="112" t="s">
        <v>241</v>
      </c>
      <c r="S53" s="120" t="s">
        <v>242</v>
      </c>
      <c r="T53" s="112" t="s">
        <v>243</v>
      </c>
      <c r="U53" s="114" t="s">
        <v>244</v>
      </c>
      <c r="V53" s="115">
        <v>14.75</v>
      </c>
      <c r="W53" s="112">
        <v>624</v>
      </c>
      <c r="X53" s="112">
        <v>24</v>
      </c>
      <c r="Y53" s="132">
        <v>44671</v>
      </c>
      <c r="Z53" t="s">
        <v>133</v>
      </c>
    </row>
    <row r="54" spans="1:26">
      <c r="A54" s="26" t="s">
        <v>142</v>
      </c>
      <c r="B54" s="40" t="s">
        <v>7</v>
      </c>
      <c r="C54" s="48" t="s">
        <v>79</v>
      </c>
      <c r="D54" s="48">
        <v>15</v>
      </c>
      <c r="E54" s="40">
        <v>600</v>
      </c>
      <c r="F54" s="40">
        <v>20</v>
      </c>
      <c r="G54" s="41">
        <v>44657</v>
      </c>
      <c r="J54" s="35">
        <v>44670</v>
      </c>
      <c r="K54" s="32">
        <v>30397572</v>
      </c>
      <c r="L54" s="33">
        <v>20</v>
      </c>
      <c r="M54" s="33">
        <v>580</v>
      </c>
      <c r="Q54" s="129" t="s">
        <v>227</v>
      </c>
      <c r="R54" s="112" t="s">
        <v>228</v>
      </c>
      <c r="S54" s="120" t="s">
        <v>253</v>
      </c>
      <c r="T54" s="112" t="s">
        <v>34</v>
      </c>
      <c r="U54" s="114">
        <v>12005833</v>
      </c>
      <c r="V54" s="121">
        <v>0</v>
      </c>
      <c r="W54" s="112">
        <v>600</v>
      </c>
      <c r="X54" s="112">
        <v>20</v>
      </c>
      <c r="Y54" s="119">
        <v>44672</v>
      </c>
      <c r="Z54" t="s">
        <v>218</v>
      </c>
    </row>
    <row r="55" spans="1:26">
      <c r="A55" s="26" t="s">
        <v>143</v>
      </c>
      <c r="B55" s="40" t="s">
        <v>7</v>
      </c>
      <c r="C55" s="48" t="s">
        <v>79</v>
      </c>
      <c r="D55" s="48">
        <v>15</v>
      </c>
      <c r="E55" s="40">
        <v>600</v>
      </c>
      <c r="F55" s="40">
        <v>20</v>
      </c>
      <c r="G55" s="41">
        <v>44657</v>
      </c>
      <c r="K55" s="32" t="s">
        <v>121</v>
      </c>
      <c r="L55" s="33">
        <v>20</v>
      </c>
      <c r="M55" s="33">
        <v>580</v>
      </c>
      <c r="Q55" s="129" t="s">
        <v>227</v>
      </c>
      <c r="R55" s="112" t="s">
        <v>228</v>
      </c>
      <c r="S55" s="120" t="s">
        <v>254</v>
      </c>
      <c r="T55" s="112" t="s">
        <v>34</v>
      </c>
      <c r="U55" s="114">
        <v>12005833</v>
      </c>
      <c r="V55" s="121">
        <v>0</v>
      </c>
      <c r="W55" s="112">
        <v>600</v>
      </c>
      <c r="X55" s="112">
        <v>20</v>
      </c>
      <c r="Y55" s="119">
        <v>44672</v>
      </c>
      <c r="Z55" t="s">
        <v>218</v>
      </c>
    </row>
    <row r="56" spans="1:26" ht="15" thickBot="1">
      <c r="A56" s="36" t="s">
        <v>144</v>
      </c>
      <c r="B56" s="40" t="s">
        <v>7</v>
      </c>
      <c r="C56" s="38" t="s">
        <v>79</v>
      </c>
      <c r="D56" s="38">
        <v>15</v>
      </c>
      <c r="E56" s="37">
        <v>600</v>
      </c>
      <c r="F56" s="37">
        <v>20</v>
      </c>
      <c r="G56" s="39">
        <v>44657</v>
      </c>
      <c r="J56" s="35">
        <v>44673</v>
      </c>
      <c r="K56" s="32" t="s">
        <v>79</v>
      </c>
      <c r="L56" s="33">
        <v>20</v>
      </c>
      <c r="M56" s="33">
        <v>600</v>
      </c>
      <c r="Q56" s="129" t="s">
        <v>240</v>
      </c>
      <c r="R56" s="112" t="s">
        <v>241</v>
      </c>
      <c r="S56" s="113" t="s">
        <v>255</v>
      </c>
      <c r="T56" s="112" t="s">
        <v>243</v>
      </c>
      <c r="U56" s="114" t="s">
        <v>244</v>
      </c>
      <c r="V56" s="115">
        <v>14.75</v>
      </c>
      <c r="W56" s="112">
        <v>624</v>
      </c>
      <c r="X56" s="112">
        <v>24</v>
      </c>
      <c r="Y56" s="119">
        <v>44672</v>
      </c>
      <c r="Z56" t="s">
        <v>133</v>
      </c>
    </row>
    <row r="57" spans="1:26">
      <c r="A57" s="26" t="s">
        <v>170</v>
      </c>
      <c r="B57" s="40" t="s">
        <v>7</v>
      </c>
      <c r="C57" s="80" t="s">
        <v>79</v>
      </c>
      <c r="D57" s="80">
        <v>15</v>
      </c>
      <c r="E57" s="78">
        <v>600</v>
      </c>
      <c r="F57" s="78">
        <v>20</v>
      </c>
      <c r="G57" s="81">
        <v>44658</v>
      </c>
      <c r="J57" s="35">
        <v>44676</v>
      </c>
      <c r="K57" s="32">
        <v>30397572</v>
      </c>
      <c r="L57" s="33">
        <v>22</v>
      </c>
      <c r="M57" s="33">
        <v>638</v>
      </c>
      <c r="Q57" s="129" t="s">
        <v>240</v>
      </c>
      <c r="R57" s="112" t="s">
        <v>241</v>
      </c>
      <c r="S57" s="120" t="s">
        <v>256</v>
      </c>
      <c r="T57" s="112" t="s">
        <v>243</v>
      </c>
      <c r="U57" s="114" t="s">
        <v>244</v>
      </c>
      <c r="V57" s="115">
        <v>14.75</v>
      </c>
      <c r="W57" s="112">
        <v>624</v>
      </c>
      <c r="X57" s="112">
        <v>24</v>
      </c>
      <c r="Y57" s="119">
        <v>44672</v>
      </c>
      <c r="Z57" t="s">
        <v>133</v>
      </c>
    </row>
    <row r="58" spans="1:26" ht="15" thickBot="1">
      <c r="A58" s="36" t="s">
        <v>171</v>
      </c>
      <c r="B58" s="40" t="s">
        <v>7</v>
      </c>
      <c r="C58" s="82" t="s">
        <v>79</v>
      </c>
      <c r="D58" s="82">
        <v>15</v>
      </c>
      <c r="E58" s="79">
        <v>600</v>
      </c>
      <c r="F58" s="79">
        <v>20</v>
      </c>
      <c r="G58" s="83">
        <v>44658</v>
      </c>
      <c r="K58" s="32" t="s">
        <v>121</v>
      </c>
      <c r="L58" s="33">
        <v>10</v>
      </c>
      <c r="M58" s="33">
        <v>290</v>
      </c>
      <c r="Q58" s="129" t="s">
        <v>240</v>
      </c>
      <c r="R58" s="112" t="s">
        <v>241</v>
      </c>
      <c r="S58" s="120" t="s">
        <v>257</v>
      </c>
      <c r="T58" s="112" t="s">
        <v>243</v>
      </c>
      <c r="U58" s="114" t="s">
        <v>244</v>
      </c>
      <c r="V58" s="115">
        <v>14.75</v>
      </c>
      <c r="W58" s="112">
        <v>624</v>
      </c>
      <c r="X58" s="112">
        <v>24</v>
      </c>
      <c r="Y58" s="119">
        <v>44672</v>
      </c>
      <c r="Z58" t="s">
        <v>133</v>
      </c>
    </row>
    <row r="59" spans="1:26">
      <c r="A59" s="26" t="s">
        <v>172</v>
      </c>
      <c r="B59" s="40" t="s">
        <v>78</v>
      </c>
      <c r="C59" s="47" t="s">
        <v>173</v>
      </c>
      <c r="D59" s="47">
        <v>18</v>
      </c>
      <c r="E59" s="40">
        <v>290</v>
      </c>
      <c r="F59" s="40">
        <v>10</v>
      </c>
      <c r="G59" s="41">
        <v>44659</v>
      </c>
      <c r="K59" s="32">
        <v>30390372</v>
      </c>
      <c r="L59" s="33">
        <v>10</v>
      </c>
      <c r="M59" s="33">
        <v>290</v>
      </c>
      <c r="Q59" s="129" t="s">
        <v>240</v>
      </c>
      <c r="R59" s="112" t="s">
        <v>241</v>
      </c>
      <c r="S59" s="120" t="s">
        <v>258</v>
      </c>
      <c r="T59" s="112" t="s">
        <v>243</v>
      </c>
      <c r="U59" s="114" t="s">
        <v>244</v>
      </c>
      <c r="V59" s="115">
        <v>14.75</v>
      </c>
      <c r="W59" s="112">
        <v>624</v>
      </c>
      <c r="X59" s="112">
        <v>24</v>
      </c>
      <c r="Y59" s="119">
        <v>44672</v>
      </c>
      <c r="Z59" t="s">
        <v>133</v>
      </c>
    </row>
    <row r="60" spans="1:26">
      <c r="A60" s="26">
        <v>394018679</v>
      </c>
      <c r="B60" s="40" t="s">
        <v>78</v>
      </c>
      <c r="C60" s="65">
        <v>12005832</v>
      </c>
      <c r="D60" s="65">
        <v>0</v>
      </c>
      <c r="E60" s="40">
        <v>600</v>
      </c>
      <c r="F60" s="40">
        <v>20</v>
      </c>
      <c r="G60" s="41">
        <v>44659</v>
      </c>
      <c r="K60" s="32" t="s">
        <v>286</v>
      </c>
      <c r="L60" s="33">
        <v>2</v>
      </c>
      <c r="M60" s="33">
        <v>58</v>
      </c>
      <c r="Q60" s="133" t="s">
        <v>240</v>
      </c>
      <c r="R60" s="134" t="s">
        <v>241</v>
      </c>
      <c r="S60" s="135" t="s">
        <v>259</v>
      </c>
      <c r="T60" s="134" t="s">
        <v>243</v>
      </c>
      <c r="U60" s="136" t="s">
        <v>244</v>
      </c>
      <c r="V60" s="137">
        <v>14.75</v>
      </c>
      <c r="W60" s="134">
        <v>624</v>
      </c>
      <c r="X60" s="134">
        <v>24</v>
      </c>
      <c r="Y60" s="138">
        <v>44672</v>
      </c>
      <c r="Z60" t="s">
        <v>133</v>
      </c>
    </row>
    <row r="61" spans="1:26">
      <c r="A61" s="26">
        <v>394304768</v>
      </c>
      <c r="B61" s="40" t="s">
        <v>78</v>
      </c>
      <c r="C61" s="65">
        <v>12005832</v>
      </c>
      <c r="D61" s="65">
        <v>0</v>
      </c>
      <c r="E61" s="40">
        <v>600</v>
      </c>
      <c r="F61" s="40">
        <v>20</v>
      </c>
      <c r="G61" s="41">
        <v>44659</v>
      </c>
      <c r="J61" s="35">
        <v>44680</v>
      </c>
      <c r="K61" s="32">
        <v>12005832</v>
      </c>
      <c r="L61" s="33">
        <v>60</v>
      </c>
      <c r="M61" s="33">
        <v>1800</v>
      </c>
      <c r="Q61" s="112" t="s">
        <v>227</v>
      </c>
      <c r="R61" s="112" t="s">
        <v>228</v>
      </c>
      <c r="S61" s="120" t="s">
        <v>282</v>
      </c>
      <c r="T61" s="112" t="s">
        <v>34</v>
      </c>
      <c r="U61" s="114">
        <v>12005833</v>
      </c>
      <c r="V61" s="121">
        <v>0</v>
      </c>
      <c r="W61" s="112">
        <v>600</v>
      </c>
      <c r="X61" s="112">
        <v>20</v>
      </c>
      <c r="Y61" s="194">
        <v>44673</v>
      </c>
      <c r="Z61" s="195" t="s">
        <v>218</v>
      </c>
    </row>
    <row r="62" spans="1:26">
      <c r="A62" s="26">
        <v>394305160</v>
      </c>
      <c r="B62" s="40" t="s">
        <v>78</v>
      </c>
      <c r="C62" s="65">
        <v>12005832</v>
      </c>
      <c r="D62" s="65">
        <v>0</v>
      </c>
      <c r="E62" s="40">
        <v>600</v>
      </c>
      <c r="F62" s="40">
        <v>20</v>
      </c>
      <c r="G62" s="41">
        <v>44659</v>
      </c>
      <c r="K62" s="32" t="s">
        <v>120</v>
      </c>
      <c r="L62" s="33">
        <v>16</v>
      </c>
      <c r="M62" s="33">
        <v>464</v>
      </c>
      <c r="Q62" s="112" t="s">
        <v>240</v>
      </c>
      <c r="R62" s="112" t="s">
        <v>241</v>
      </c>
      <c r="S62" s="113" t="s">
        <v>283</v>
      </c>
      <c r="T62" s="112" t="s">
        <v>243</v>
      </c>
      <c r="U62" s="114" t="s">
        <v>244</v>
      </c>
      <c r="V62" s="115">
        <v>14.75</v>
      </c>
      <c r="W62" s="112">
        <v>624</v>
      </c>
      <c r="X62" s="112">
        <v>24</v>
      </c>
      <c r="Y62" s="194">
        <v>44673</v>
      </c>
      <c r="Z62" s="195" t="s">
        <v>133</v>
      </c>
    </row>
    <row r="63" spans="1:26">
      <c r="A63" s="26">
        <v>394305234</v>
      </c>
      <c r="B63" s="40" t="s">
        <v>78</v>
      </c>
      <c r="C63" s="65">
        <v>12005832</v>
      </c>
      <c r="D63" s="65">
        <v>0</v>
      </c>
      <c r="E63" s="40">
        <v>600</v>
      </c>
      <c r="F63" s="40">
        <v>20</v>
      </c>
      <c r="G63" s="41">
        <v>44659</v>
      </c>
      <c r="K63" s="32" t="s">
        <v>286</v>
      </c>
      <c r="L63" s="33">
        <v>6</v>
      </c>
      <c r="M63" s="33">
        <v>174</v>
      </c>
      <c r="Q63" s="116" t="s">
        <v>292</v>
      </c>
      <c r="R63" s="116" t="s">
        <v>293</v>
      </c>
      <c r="S63" s="196" t="s">
        <v>288</v>
      </c>
      <c r="T63" s="116" t="s">
        <v>69</v>
      </c>
      <c r="U63" s="117">
        <v>12005832</v>
      </c>
      <c r="V63" s="118">
        <v>0</v>
      </c>
      <c r="W63" s="116">
        <v>600</v>
      </c>
      <c r="X63" s="116">
        <v>20</v>
      </c>
      <c r="Y63" s="141">
        <v>44676</v>
      </c>
      <c r="Z63" s="195" t="s">
        <v>218</v>
      </c>
    </row>
    <row r="64" spans="1:26">
      <c r="A64" s="26">
        <v>394305304</v>
      </c>
      <c r="B64" s="40" t="s">
        <v>78</v>
      </c>
      <c r="C64" s="65">
        <v>12005832</v>
      </c>
      <c r="D64" s="65">
        <v>0</v>
      </c>
      <c r="E64" s="40">
        <v>600</v>
      </c>
      <c r="F64" s="40">
        <v>20</v>
      </c>
      <c r="G64" s="41">
        <v>44659</v>
      </c>
      <c r="K64" s="32" t="s">
        <v>126</v>
      </c>
      <c r="L64" s="33">
        <v>307</v>
      </c>
      <c r="M64" s="33">
        <v>9824</v>
      </c>
      <c r="Q64" s="116" t="s">
        <v>292</v>
      </c>
      <c r="R64" s="116" t="s">
        <v>293</v>
      </c>
      <c r="S64" s="196" t="s">
        <v>289</v>
      </c>
      <c r="T64" s="116" t="s">
        <v>69</v>
      </c>
      <c r="U64" s="117">
        <v>12005832</v>
      </c>
      <c r="V64" s="118">
        <v>0</v>
      </c>
      <c r="W64" s="116">
        <v>600</v>
      </c>
      <c r="X64" s="116">
        <v>20</v>
      </c>
      <c r="Y64" s="141">
        <v>44676</v>
      </c>
      <c r="Z64" s="195" t="s">
        <v>218</v>
      </c>
    </row>
    <row r="65" spans="1:27">
      <c r="A65" s="26">
        <v>394305379</v>
      </c>
      <c r="B65" s="40" t="s">
        <v>78</v>
      </c>
      <c r="C65" s="65">
        <v>12005832</v>
      </c>
      <c r="D65" s="65">
        <v>0</v>
      </c>
      <c r="E65" s="40">
        <v>600</v>
      </c>
      <c r="F65" s="40">
        <v>20</v>
      </c>
      <c r="G65" s="41">
        <v>44659</v>
      </c>
      <c r="J65" s="35">
        <v>44683</v>
      </c>
      <c r="K65" s="32" t="s">
        <v>79</v>
      </c>
      <c r="L65" s="33">
        <v>1</v>
      </c>
      <c r="M65" s="33">
        <v>29</v>
      </c>
      <c r="Q65" s="116" t="s">
        <v>292</v>
      </c>
      <c r="R65" s="116" t="s">
        <v>293</v>
      </c>
      <c r="S65" s="196" t="s">
        <v>290</v>
      </c>
      <c r="T65" s="116" t="s">
        <v>69</v>
      </c>
      <c r="U65" s="117">
        <v>12005832</v>
      </c>
      <c r="V65" s="118">
        <v>0</v>
      </c>
      <c r="W65" s="116">
        <v>600</v>
      </c>
      <c r="X65" s="116">
        <v>20</v>
      </c>
      <c r="Y65" s="141">
        <v>44676</v>
      </c>
      <c r="Z65" s="195" t="s">
        <v>218</v>
      </c>
    </row>
    <row r="66" spans="1:27" ht="15" thickBot="1">
      <c r="A66" s="26">
        <v>394305506</v>
      </c>
      <c r="B66" s="40" t="s">
        <v>78</v>
      </c>
      <c r="C66" s="65">
        <v>12005832</v>
      </c>
      <c r="D66" s="65">
        <v>0</v>
      </c>
      <c r="E66" s="40">
        <v>600</v>
      </c>
      <c r="F66" s="40">
        <v>20</v>
      </c>
      <c r="G66" s="41">
        <v>44659</v>
      </c>
      <c r="K66" s="32" t="s">
        <v>126</v>
      </c>
      <c r="L66" s="33">
        <v>100</v>
      </c>
      <c r="M66" s="33">
        <v>3200</v>
      </c>
      <c r="Q66" s="197" t="s">
        <v>292</v>
      </c>
      <c r="R66" s="197" t="s">
        <v>293</v>
      </c>
      <c r="S66" s="198" t="s">
        <v>291</v>
      </c>
      <c r="T66" s="197" t="s">
        <v>69</v>
      </c>
      <c r="U66" s="199">
        <v>12005832</v>
      </c>
      <c r="V66" s="200">
        <v>0</v>
      </c>
      <c r="W66" s="197">
        <v>600</v>
      </c>
      <c r="X66" s="197">
        <v>20</v>
      </c>
      <c r="Y66" s="165">
        <v>44676</v>
      </c>
      <c r="Z66" s="201" t="s">
        <v>218</v>
      </c>
    </row>
    <row r="67" spans="1:27">
      <c r="A67" s="26">
        <v>394305538</v>
      </c>
      <c r="B67" s="40" t="s">
        <v>78</v>
      </c>
      <c r="C67" s="65">
        <v>12005832</v>
      </c>
      <c r="D67" s="65">
        <v>0</v>
      </c>
      <c r="E67" s="40">
        <v>600</v>
      </c>
      <c r="F67" s="40">
        <v>20</v>
      </c>
      <c r="G67" s="41">
        <v>44659</v>
      </c>
      <c r="I67" s="32" t="s">
        <v>95</v>
      </c>
      <c r="J67" s="32" t="s">
        <v>95</v>
      </c>
      <c r="K67" s="32" t="s">
        <v>95</v>
      </c>
      <c r="L67" s="33"/>
      <c r="M67" s="33"/>
      <c r="Q67" s="202" t="s">
        <v>314</v>
      </c>
      <c r="R67" s="203" t="s">
        <v>315</v>
      </c>
      <c r="S67" s="216" t="s">
        <v>313</v>
      </c>
      <c r="T67" s="204" t="s">
        <v>69</v>
      </c>
      <c r="U67" s="205">
        <v>12005832</v>
      </c>
      <c r="V67" s="206">
        <v>0</v>
      </c>
      <c r="W67" s="207">
        <v>600</v>
      </c>
      <c r="X67" s="207">
        <v>20</v>
      </c>
      <c r="Y67" s="208">
        <v>44681</v>
      </c>
      <c r="Z67" s="209" t="s">
        <v>218</v>
      </c>
      <c r="AA67" s="29"/>
    </row>
    <row r="68" spans="1:27">
      <c r="A68" s="26">
        <v>394305686</v>
      </c>
      <c r="B68" s="40" t="s">
        <v>78</v>
      </c>
      <c r="C68" s="65">
        <v>12005832</v>
      </c>
      <c r="D68" s="65">
        <v>0</v>
      </c>
      <c r="E68" s="40">
        <v>600</v>
      </c>
      <c r="F68" s="40">
        <v>20</v>
      </c>
      <c r="G68" s="41">
        <v>44659</v>
      </c>
      <c r="I68" s="32" t="s">
        <v>10</v>
      </c>
      <c r="J68" s="35">
        <v>44671</v>
      </c>
      <c r="K68" s="32" t="s">
        <v>239</v>
      </c>
      <c r="L68" s="33">
        <v>62</v>
      </c>
      <c r="M68" s="33">
        <v>1798</v>
      </c>
      <c r="Q68" s="130" t="s">
        <v>317</v>
      </c>
      <c r="R68" s="116" t="s">
        <v>318</v>
      </c>
      <c r="S68" s="170" t="s">
        <v>316</v>
      </c>
      <c r="T68" s="168" t="s">
        <v>69</v>
      </c>
      <c r="U68" s="117">
        <v>12005832</v>
      </c>
      <c r="V68" s="118">
        <v>0</v>
      </c>
      <c r="W68" s="166">
        <v>600</v>
      </c>
      <c r="X68" s="166">
        <v>20</v>
      </c>
      <c r="Y68" s="167">
        <v>44681</v>
      </c>
      <c r="Z68" s="210" t="s">
        <v>218</v>
      </c>
      <c r="AA68" s="29"/>
    </row>
    <row r="69" spans="1:27">
      <c r="A69" s="26" t="s">
        <v>176</v>
      </c>
      <c r="B69" s="40" t="s">
        <v>7</v>
      </c>
      <c r="C69" s="48" t="s">
        <v>79</v>
      </c>
      <c r="D69" s="48">
        <v>15</v>
      </c>
      <c r="E69" s="40">
        <v>600</v>
      </c>
      <c r="F69" s="40">
        <v>20</v>
      </c>
      <c r="G69" s="41">
        <v>44659</v>
      </c>
      <c r="J69" s="35">
        <v>44672</v>
      </c>
      <c r="K69" s="32" t="s">
        <v>239</v>
      </c>
      <c r="L69" s="33">
        <v>21</v>
      </c>
      <c r="M69" s="33">
        <v>609</v>
      </c>
      <c r="Q69" s="130" t="s">
        <v>314</v>
      </c>
      <c r="R69" s="116" t="s">
        <v>315</v>
      </c>
      <c r="S69" s="170" t="s">
        <v>319</v>
      </c>
      <c r="T69" s="168" t="s">
        <v>69</v>
      </c>
      <c r="U69" s="117">
        <v>12005832</v>
      </c>
      <c r="V69" s="118">
        <v>0</v>
      </c>
      <c r="W69" s="166">
        <v>600</v>
      </c>
      <c r="X69" s="166">
        <v>20</v>
      </c>
      <c r="Y69" s="167">
        <v>44681</v>
      </c>
      <c r="Z69" s="210" t="s">
        <v>218</v>
      </c>
      <c r="AA69" s="29"/>
    </row>
    <row r="70" spans="1:27">
      <c r="A70" s="26" t="s">
        <v>177</v>
      </c>
      <c r="B70" s="40" t="s">
        <v>7</v>
      </c>
      <c r="C70" s="80" t="s">
        <v>79</v>
      </c>
      <c r="D70" s="80">
        <v>15</v>
      </c>
      <c r="E70" s="78">
        <v>600</v>
      </c>
      <c r="F70" s="78">
        <v>20</v>
      </c>
      <c r="G70" s="81">
        <v>44659</v>
      </c>
      <c r="I70" s="32" t="s">
        <v>298</v>
      </c>
      <c r="J70" s="35">
        <v>44680</v>
      </c>
      <c r="K70" s="32" t="s">
        <v>121</v>
      </c>
      <c r="L70" s="33">
        <v>140</v>
      </c>
      <c r="M70" s="33">
        <v>4060</v>
      </c>
      <c r="Q70" s="130" t="s">
        <v>314</v>
      </c>
      <c r="R70" s="116" t="s">
        <v>315</v>
      </c>
      <c r="S70" s="171" t="s">
        <v>320</v>
      </c>
      <c r="T70" s="168" t="s">
        <v>69</v>
      </c>
      <c r="U70" s="169">
        <v>12005832</v>
      </c>
      <c r="V70" s="118">
        <v>0</v>
      </c>
      <c r="W70" s="166">
        <v>600</v>
      </c>
      <c r="X70" s="166">
        <v>20</v>
      </c>
      <c r="Y70" s="167">
        <v>44681</v>
      </c>
      <c r="Z70" s="210" t="s">
        <v>218</v>
      </c>
    </row>
    <row r="71" spans="1:27">
      <c r="A71" s="26" t="s">
        <v>178</v>
      </c>
      <c r="B71" s="40" t="s">
        <v>7</v>
      </c>
      <c r="C71" s="48" t="s">
        <v>79</v>
      </c>
      <c r="D71" s="48">
        <v>15</v>
      </c>
      <c r="E71" s="40">
        <v>600</v>
      </c>
      <c r="F71" s="40">
        <v>20</v>
      </c>
      <c r="G71" s="41">
        <v>44659</v>
      </c>
      <c r="K71" s="32">
        <v>30390372</v>
      </c>
      <c r="L71" s="33">
        <v>20</v>
      </c>
      <c r="M71" s="33">
        <v>580</v>
      </c>
      <c r="Q71" s="130" t="s">
        <v>331</v>
      </c>
      <c r="R71" s="116" t="s">
        <v>332</v>
      </c>
      <c r="S71" s="171" t="s">
        <v>330</v>
      </c>
      <c r="T71" s="168" t="s">
        <v>125</v>
      </c>
      <c r="U71" s="169" t="s">
        <v>126</v>
      </c>
      <c r="V71" s="115">
        <v>14.75</v>
      </c>
      <c r="W71" s="166">
        <v>768</v>
      </c>
      <c r="X71" s="166">
        <v>24</v>
      </c>
      <c r="Y71" s="141">
        <v>44683</v>
      </c>
      <c r="Z71" s="211" t="s">
        <v>133</v>
      </c>
    </row>
    <row r="72" spans="1:27">
      <c r="A72" s="26" t="s">
        <v>179</v>
      </c>
      <c r="B72" s="40" t="s">
        <v>7</v>
      </c>
      <c r="C72" s="48" t="s">
        <v>79</v>
      </c>
      <c r="D72" s="48">
        <v>15</v>
      </c>
      <c r="E72" s="40">
        <v>510</v>
      </c>
      <c r="F72" s="40">
        <v>17</v>
      </c>
      <c r="G72" s="41">
        <v>44659</v>
      </c>
      <c r="J72" s="35">
        <v>44681</v>
      </c>
      <c r="K72" s="32" t="s">
        <v>121</v>
      </c>
      <c r="L72" s="33">
        <v>140</v>
      </c>
      <c r="M72" s="33">
        <v>4060</v>
      </c>
      <c r="Q72" s="130" t="s">
        <v>314</v>
      </c>
      <c r="R72" s="116" t="s">
        <v>315</v>
      </c>
      <c r="S72" s="171" t="s">
        <v>333</v>
      </c>
      <c r="T72" s="168" t="s">
        <v>69</v>
      </c>
      <c r="U72" s="169">
        <v>12005832</v>
      </c>
      <c r="V72" s="118">
        <v>0</v>
      </c>
      <c r="W72" s="166">
        <v>600</v>
      </c>
      <c r="X72" s="166">
        <v>20</v>
      </c>
      <c r="Y72" s="141">
        <v>44683</v>
      </c>
      <c r="Z72" s="212" t="s">
        <v>218</v>
      </c>
    </row>
    <row r="73" spans="1:27">
      <c r="A73" s="26">
        <v>394290699</v>
      </c>
      <c r="B73" s="40" t="s">
        <v>7</v>
      </c>
      <c r="C73" s="65">
        <v>30390372</v>
      </c>
      <c r="D73" s="65">
        <v>0</v>
      </c>
      <c r="E73" s="40">
        <v>580</v>
      </c>
      <c r="F73" s="40">
        <v>20</v>
      </c>
      <c r="G73" s="41">
        <v>44659</v>
      </c>
      <c r="I73" s="32" t="s">
        <v>96</v>
      </c>
      <c r="L73" s="33">
        <v>4616</v>
      </c>
      <c r="M73" s="33">
        <v>137374</v>
      </c>
      <c r="Q73" s="130" t="s">
        <v>240</v>
      </c>
      <c r="R73" s="116" t="s">
        <v>241</v>
      </c>
      <c r="S73" s="171" t="s">
        <v>334</v>
      </c>
      <c r="T73" s="168" t="s">
        <v>243</v>
      </c>
      <c r="U73" s="169" t="s">
        <v>244</v>
      </c>
      <c r="V73" s="115">
        <v>14.75</v>
      </c>
      <c r="W73" s="166">
        <v>624</v>
      </c>
      <c r="X73" s="166">
        <v>24</v>
      </c>
      <c r="Y73" s="141">
        <v>44683</v>
      </c>
      <c r="Z73" s="211" t="s">
        <v>133</v>
      </c>
    </row>
    <row r="74" spans="1:27" ht="15" thickBot="1">
      <c r="A74" s="26">
        <v>394290901</v>
      </c>
      <c r="B74" s="40" t="s">
        <v>7</v>
      </c>
      <c r="C74" s="84">
        <v>30390372</v>
      </c>
      <c r="D74" s="84">
        <v>0</v>
      </c>
      <c r="E74" s="78">
        <v>580</v>
      </c>
      <c r="F74" s="78">
        <v>20</v>
      </c>
      <c r="G74" s="81">
        <v>44659</v>
      </c>
      <c r="Q74" s="130" t="s">
        <v>336</v>
      </c>
      <c r="R74" s="116" t="s">
        <v>337</v>
      </c>
      <c r="S74" s="217" t="s">
        <v>335</v>
      </c>
      <c r="T74" s="168" t="s">
        <v>125</v>
      </c>
      <c r="U74" s="169" t="s">
        <v>126</v>
      </c>
      <c r="V74" s="115">
        <v>14.75</v>
      </c>
      <c r="W74" s="166">
        <v>768</v>
      </c>
      <c r="X74" s="166">
        <v>24</v>
      </c>
      <c r="Y74" s="141">
        <v>44683</v>
      </c>
      <c r="Z74" s="211" t="s">
        <v>133</v>
      </c>
    </row>
    <row r="75" spans="1:27" ht="14.4" customHeight="1" thickBot="1">
      <c r="A75" s="26">
        <v>394290950</v>
      </c>
      <c r="B75" s="40" t="s">
        <v>7</v>
      </c>
      <c r="C75" s="65">
        <v>30390372</v>
      </c>
      <c r="D75" s="65">
        <v>0</v>
      </c>
      <c r="E75" s="40">
        <v>580</v>
      </c>
      <c r="F75" s="40">
        <v>20</v>
      </c>
      <c r="G75" s="41">
        <v>44659</v>
      </c>
      <c r="Q75" s="139" t="s">
        <v>339</v>
      </c>
      <c r="R75" s="140" t="s">
        <v>340</v>
      </c>
      <c r="S75" s="218" t="s">
        <v>338</v>
      </c>
      <c r="T75" s="140" t="s">
        <v>243</v>
      </c>
      <c r="U75" s="213" t="s">
        <v>244</v>
      </c>
      <c r="V75" s="214">
        <v>14.75</v>
      </c>
      <c r="W75" s="140">
        <v>624</v>
      </c>
      <c r="X75" s="140">
        <v>24</v>
      </c>
      <c r="Y75" s="215">
        <v>44683</v>
      </c>
      <c r="Z75" s="211" t="s">
        <v>133</v>
      </c>
    </row>
    <row r="76" spans="1:27">
      <c r="A76" s="26">
        <v>394291006</v>
      </c>
      <c r="B76" s="40" t="s">
        <v>7</v>
      </c>
      <c r="C76" s="48" t="s">
        <v>180</v>
      </c>
      <c r="D76" s="48">
        <v>15</v>
      </c>
      <c r="E76" s="40">
        <v>600</v>
      </c>
      <c r="F76" s="40">
        <v>20</v>
      </c>
      <c r="G76" s="41">
        <v>44659</v>
      </c>
    </row>
    <row r="77" spans="1:27">
      <c r="A77" s="26">
        <v>394291167</v>
      </c>
      <c r="B77" s="40" t="s">
        <v>7</v>
      </c>
      <c r="C77" s="48" t="s">
        <v>180</v>
      </c>
      <c r="D77" s="48">
        <v>15</v>
      </c>
      <c r="E77" s="40">
        <v>600</v>
      </c>
      <c r="F77" s="40">
        <v>20</v>
      </c>
      <c r="G77" s="41">
        <v>44659</v>
      </c>
    </row>
    <row r="78" spans="1:27">
      <c r="A78" s="26">
        <v>394291216</v>
      </c>
      <c r="B78" s="40" t="s">
        <v>7</v>
      </c>
      <c r="C78" s="80" t="s">
        <v>180</v>
      </c>
      <c r="D78" s="80">
        <v>15</v>
      </c>
      <c r="E78" s="78">
        <v>600</v>
      </c>
      <c r="F78" s="78">
        <v>20</v>
      </c>
      <c r="G78" s="81">
        <v>44659</v>
      </c>
    </row>
    <row r="79" spans="1:27" ht="15" thickBot="1">
      <c r="A79" s="36">
        <v>394291786</v>
      </c>
      <c r="B79" s="40" t="s">
        <v>7</v>
      </c>
      <c r="C79" s="38" t="s">
        <v>180</v>
      </c>
      <c r="D79" s="38">
        <v>15</v>
      </c>
      <c r="E79" s="37">
        <v>600</v>
      </c>
      <c r="F79" s="37">
        <v>20</v>
      </c>
      <c r="G79" s="39">
        <v>44659</v>
      </c>
    </row>
    <row r="80" spans="1:27">
      <c r="A80" s="26">
        <v>394305092</v>
      </c>
      <c r="B80" s="40" t="s">
        <v>78</v>
      </c>
      <c r="C80" s="65">
        <v>12005832</v>
      </c>
      <c r="D80" s="65">
        <v>0</v>
      </c>
      <c r="E80" s="40">
        <v>600</v>
      </c>
      <c r="F80" s="40">
        <v>20</v>
      </c>
      <c r="G80" s="41">
        <v>44662</v>
      </c>
    </row>
    <row r="81" spans="1:7">
      <c r="A81" s="26">
        <v>394305619</v>
      </c>
      <c r="B81" s="40" t="s">
        <v>78</v>
      </c>
      <c r="C81" s="65">
        <v>12005832</v>
      </c>
      <c r="D81" s="65">
        <v>0</v>
      </c>
      <c r="E81" s="40">
        <v>600</v>
      </c>
      <c r="F81" s="40">
        <v>20</v>
      </c>
      <c r="G81" s="41">
        <v>44662</v>
      </c>
    </row>
    <row r="82" spans="1:7">
      <c r="A82" s="26">
        <v>394564990</v>
      </c>
      <c r="B82" s="40" t="s">
        <v>78</v>
      </c>
      <c r="C82" s="65">
        <v>12005832</v>
      </c>
      <c r="D82" s="65">
        <v>0</v>
      </c>
      <c r="E82" s="40">
        <v>600</v>
      </c>
      <c r="F82" s="40">
        <v>20</v>
      </c>
      <c r="G82" s="41">
        <v>44662</v>
      </c>
    </row>
    <row r="83" spans="1:7">
      <c r="A83" s="26">
        <v>394565266</v>
      </c>
      <c r="B83" s="40" t="s">
        <v>78</v>
      </c>
      <c r="C83" s="65">
        <v>12005832</v>
      </c>
      <c r="D83" s="65">
        <v>0</v>
      </c>
      <c r="E83" s="40">
        <v>600</v>
      </c>
      <c r="F83" s="40">
        <v>20</v>
      </c>
      <c r="G83" s="41">
        <v>44662</v>
      </c>
    </row>
    <row r="84" spans="1:7">
      <c r="A84" s="26">
        <v>394565330</v>
      </c>
      <c r="B84" s="40" t="s">
        <v>78</v>
      </c>
      <c r="C84" s="65">
        <v>12005832</v>
      </c>
      <c r="D84" s="65">
        <v>0</v>
      </c>
      <c r="E84" s="40">
        <v>600</v>
      </c>
      <c r="F84" s="40">
        <v>20</v>
      </c>
      <c r="G84" s="41">
        <v>44662</v>
      </c>
    </row>
    <row r="85" spans="1:7">
      <c r="A85" s="26">
        <v>394565414</v>
      </c>
      <c r="B85" s="40" t="s">
        <v>78</v>
      </c>
      <c r="C85" s="65">
        <v>12005832</v>
      </c>
      <c r="D85" s="65">
        <v>0</v>
      </c>
      <c r="E85" s="40">
        <v>600</v>
      </c>
      <c r="F85" s="40">
        <v>20</v>
      </c>
      <c r="G85" s="41">
        <v>44662</v>
      </c>
    </row>
    <row r="86" spans="1:7">
      <c r="A86" s="26">
        <v>394564632</v>
      </c>
      <c r="B86" s="40" t="s">
        <v>78</v>
      </c>
      <c r="C86" s="65">
        <v>30397572</v>
      </c>
      <c r="D86" s="65">
        <v>0</v>
      </c>
      <c r="E86" s="40">
        <v>580</v>
      </c>
      <c r="F86" s="40">
        <v>20</v>
      </c>
      <c r="G86" s="41">
        <v>44662</v>
      </c>
    </row>
    <row r="87" spans="1:7">
      <c r="A87" s="26" t="s">
        <v>183</v>
      </c>
      <c r="B87" s="40" t="s">
        <v>7</v>
      </c>
      <c r="C87" s="48" t="s">
        <v>79</v>
      </c>
      <c r="D87" s="48">
        <v>15</v>
      </c>
      <c r="E87" s="40">
        <v>600</v>
      </c>
      <c r="F87" s="40">
        <v>20</v>
      </c>
      <c r="G87" s="41">
        <v>44662</v>
      </c>
    </row>
    <row r="88" spans="1:7" ht="15" thickBot="1">
      <c r="A88" s="36" t="s">
        <v>184</v>
      </c>
      <c r="B88" s="40" t="s">
        <v>7</v>
      </c>
      <c r="C88" s="38" t="s">
        <v>79</v>
      </c>
      <c r="D88" s="38">
        <v>15</v>
      </c>
      <c r="E88" s="37">
        <v>570</v>
      </c>
      <c r="F88" s="37">
        <v>19</v>
      </c>
      <c r="G88" s="39">
        <v>44662</v>
      </c>
    </row>
    <row r="89" spans="1:7">
      <c r="A89" s="26" t="s">
        <v>185</v>
      </c>
      <c r="B89" s="40" t="s">
        <v>7</v>
      </c>
      <c r="C89" s="80" t="s">
        <v>79</v>
      </c>
      <c r="D89" s="80">
        <v>15</v>
      </c>
      <c r="E89" s="78">
        <v>600</v>
      </c>
      <c r="F89" s="78">
        <v>20</v>
      </c>
      <c r="G89" s="81">
        <v>44663</v>
      </c>
    </row>
    <row r="90" spans="1:7" ht="15" thickBot="1">
      <c r="A90" s="36" t="s">
        <v>186</v>
      </c>
      <c r="B90" s="40" t="s">
        <v>7</v>
      </c>
      <c r="C90" s="82" t="s">
        <v>79</v>
      </c>
      <c r="D90" s="82">
        <v>15</v>
      </c>
      <c r="E90" s="79">
        <v>600</v>
      </c>
      <c r="F90" s="79">
        <v>20</v>
      </c>
      <c r="G90" s="83">
        <v>44663</v>
      </c>
    </row>
    <row r="91" spans="1:7">
      <c r="A91" s="26" t="s">
        <v>187</v>
      </c>
      <c r="B91" s="40" t="s">
        <v>7</v>
      </c>
      <c r="C91" s="48" t="s">
        <v>79</v>
      </c>
      <c r="D91" s="48">
        <v>15</v>
      </c>
      <c r="E91" s="40">
        <v>600</v>
      </c>
      <c r="F91" s="40">
        <v>20</v>
      </c>
      <c r="G91" s="41">
        <v>44664</v>
      </c>
    </row>
    <row r="92" spans="1:7">
      <c r="A92" s="26" t="s">
        <v>188</v>
      </c>
      <c r="B92" s="40" t="s">
        <v>7</v>
      </c>
      <c r="C92" s="48" t="s">
        <v>79</v>
      </c>
      <c r="D92" s="48">
        <v>15</v>
      </c>
      <c r="E92" s="40">
        <v>600</v>
      </c>
      <c r="F92" s="40">
        <v>20</v>
      </c>
      <c r="G92" s="41">
        <v>44664</v>
      </c>
    </row>
    <row r="93" spans="1:7">
      <c r="A93" s="26" t="s">
        <v>189</v>
      </c>
      <c r="B93" s="40" t="s">
        <v>7</v>
      </c>
      <c r="C93" s="48" t="s">
        <v>79</v>
      </c>
      <c r="D93" s="48">
        <v>15</v>
      </c>
      <c r="E93" s="40">
        <v>600</v>
      </c>
      <c r="F93" s="40">
        <v>20</v>
      </c>
      <c r="G93" s="41">
        <v>44664</v>
      </c>
    </row>
    <row r="94" spans="1:7">
      <c r="A94" s="26" t="s">
        <v>190</v>
      </c>
      <c r="B94" s="40" t="s">
        <v>7</v>
      </c>
      <c r="C94" s="48" t="s">
        <v>79</v>
      </c>
      <c r="D94" s="48">
        <v>15</v>
      </c>
      <c r="E94" s="40">
        <v>600</v>
      </c>
      <c r="F94" s="40">
        <v>20</v>
      </c>
      <c r="G94" s="41">
        <v>44664</v>
      </c>
    </row>
    <row r="95" spans="1:7">
      <c r="A95" s="26" t="s">
        <v>191</v>
      </c>
      <c r="B95" s="40" t="s">
        <v>7</v>
      </c>
      <c r="C95" s="48" t="s">
        <v>79</v>
      </c>
      <c r="D95" s="48">
        <v>15</v>
      </c>
      <c r="E95" s="40">
        <v>600</v>
      </c>
      <c r="F95" s="40">
        <v>20</v>
      </c>
      <c r="G95" s="41">
        <v>44664</v>
      </c>
    </row>
    <row r="96" spans="1:7">
      <c r="A96" s="26" t="s">
        <v>192</v>
      </c>
      <c r="B96" s="40" t="s">
        <v>7</v>
      </c>
      <c r="C96" s="48" t="s">
        <v>79</v>
      </c>
      <c r="D96" s="48">
        <v>15</v>
      </c>
      <c r="E96" s="40">
        <v>600</v>
      </c>
      <c r="F96" s="40">
        <v>20</v>
      </c>
      <c r="G96" s="41">
        <v>44664</v>
      </c>
    </row>
    <row r="97" spans="1:7">
      <c r="A97" s="26" t="s">
        <v>194</v>
      </c>
      <c r="B97" s="40" t="s">
        <v>78</v>
      </c>
      <c r="C97" s="65">
        <v>44103133</v>
      </c>
      <c r="D97" s="65">
        <v>0</v>
      </c>
      <c r="E97" s="40">
        <v>21</v>
      </c>
      <c r="F97" s="40">
        <v>1</v>
      </c>
      <c r="G97" s="41">
        <v>44664</v>
      </c>
    </row>
    <row r="98" spans="1:7">
      <c r="A98" s="26" t="s">
        <v>195</v>
      </c>
      <c r="B98" s="40" t="s">
        <v>78</v>
      </c>
      <c r="C98" s="48" t="s">
        <v>79</v>
      </c>
      <c r="D98" s="48">
        <v>15</v>
      </c>
      <c r="E98" s="40">
        <v>600</v>
      </c>
      <c r="F98" s="40">
        <v>20</v>
      </c>
      <c r="G98" s="41">
        <v>44664</v>
      </c>
    </row>
    <row r="99" spans="1:7">
      <c r="A99" s="26" t="s">
        <v>196</v>
      </c>
      <c r="B99" s="40" t="s">
        <v>78</v>
      </c>
      <c r="C99" s="48" t="s">
        <v>79</v>
      </c>
      <c r="D99" s="48">
        <v>15</v>
      </c>
      <c r="E99" s="40">
        <v>600</v>
      </c>
      <c r="F99" s="40">
        <v>20</v>
      </c>
      <c r="G99" s="41">
        <v>44664</v>
      </c>
    </row>
    <row r="100" spans="1:7">
      <c r="A100" s="26" t="s">
        <v>197</v>
      </c>
      <c r="B100" s="40" t="s">
        <v>78</v>
      </c>
      <c r="C100" s="48" t="s">
        <v>79</v>
      </c>
      <c r="D100" s="48">
        <v>15</v>
      </c>
      <c r="E100" s="40">
        <v>600</v>
      </c>
      <c r="F100" s="40">
        <v>20</v>
      </c>
      <c r="G100" s="41">
        <v>44664</v>
      </c>
    </row>
    <row r="101" spans="1:7">
      <c r="A101" s="26" t="s">
        <v>198</v>
      </c>
      <c r="B101" s="40" t="s">
        <v>78</v>
      </c>
      <c r="C101" s="48" t="s">
        <v>79</v>
      </c>
      <c r="D101" s="48">
        <v>15</v>
      </c>
      <c r="E101" s="40">
        <v>600</v>
      </c>
      <c r="F101" s="40">
        <v>20</v>
      </c>
      <c r="G101" s="41">
        <v>44664</v>
      </c>
    </row>
    <row r="102" spans="1:7">
      <c r="A102" s="26" t="s">
        <v>199</v>
      </c>
      <c r="B102" s="40" t="s">
        <v>78</v>
      </c>
      <c r="C102" s="48" t="s">
        <v>79</v>
      </c>
      <c r="D102" s="48">
        <v>15</v>
      </c>
      <c r="E102" s="40">
        <v>600</v>
      </c>
      <c r="F102" s="40">
        <v>20</v>
      </c>
      <c r="G102" s="41">
        <v>44664</v>
      </c>
    </row>
    <row r="103" spans="1:7" ht="15" thickBot="1">
      <c r="A103" s="36" t="s">
        <v>200</v>
      </c>
      <c r="B103" s="40" t="s">
        <v>78</v>
      </c>
      <c r="C103" s="38" t="s">
        <v>79</v>
      </c>
      <c r="D103" s="38">
        <v>15</v>
      </c>
      <c r="E103" s="37">
        <v>600</v>
      </c>
      <c r="F103" s="37">
        <v>20</v>
      </c>
      <c r="G103" s="39">
        <v>44664</v>
      </c>
    </row>
    <row r="104" spans="1:7">
      <c r="A104" s="26" t="s">
        <v>201</v>
      </c>
      <c r="B104" s="40" t="s">
        <v>7</v>
      </c>
      <c r="C104" s="48" t="s">
        <v>79</v>
      </c>
      <c r="D104" s="48">
        <v>15</v>
      </c>
      <c r="E104" s="40">
        <v>600</v>
      </c>
      <c r="F104" s="40">
        <v>20</v>
      </c>
      <c r="G104" s="41">
        <v>44665</v>
      </c>
    </row>
    <row r="105" spans="1:7">
      <c r="A105" s="26" t="s">
        <v>202</v>
      </c>
      <c r="B105" s="40" t="s">
        <v>7</v>
      </c>
      <c r="C105" s="48" t="s">
        <v>79</v>
      </c>
      <c r="D105" s="48">
        <v>15</v>
      </c>
      <c r="E105" s="40">
        <v>600</v>
      </c>
      <c r="F105" s="40">
        <v>20</v>
      </c>
      <c r="G105" s="41">
        <v>44665</v>
      </c>
    </row>
    <row r="106" spans="1:7">
      <c r="A106" s="26" t="s">
        <v>203</v>
      </c>
      <c r="B106" s="40" t="s">
        <v>7</v>
      </c>
      <c r="C106" s="48" t="s">
        <v>79</v>
      </c>
      <c r="D106" s="48">
        <v>15</v>
      </c>
      <c r="E106" s="40">
        <v>600</v>
      </c>
      <c r="F106" s="40">
        <v>20</v>
      </c>
      <c r="G106" s="41">
        <v>44665</v>
      </c>
    </row>
    <row r="107" spans="1:7">
      <c r="A107" s="26" t="s">
        <v>204</v>
      </c>
      <c r="B107" s="40" t="s">
        <v>7</v>
      </c>
      <c r="C107" s="48" t="s">
        <v>79</v>
      </c>
      <c r="D107" s="48">
        <v>15</v>
      </c>
      <c r="E107" s="40">
        <v>600</v>
      </c>
      <c r="F107" s="40">
        <v>20</v>
      </c>
      <c r="G107" s="41">
        <v>44665</v>
      </c>
    </row>
    <row r="108" spans="1:7">
      <c r="A108" s="26" t="s">
        <v>205</v>
      </c>
      <c r="B108" s="40" t="s">
        <v>7</v>
      </c>
      <c r="C108" s="48" t="s">
        <v>79</v>
      </c>
      <c r="D108" s="48">
        <v>15</v>
      </c>
      <c r="E108" s="40">
        <v>600</v>
      </c>
      <c r="F108" s="40">
        <v>20</v>
      </c>
      <c r="G108" s="41">
        <v>44665</v>
      </c>
    </row>
    <row r="109" spans="1:7">
      <c r="A109" s="92" t="s">
        <v>210</v>
      </c>
      <c r="B109" s="40" t="s">
        <v>7</v>
      </c>
      <c r="C109" s="93" t="s">
        <v>211</v>
      </c>
      <c r="D109" s="93">
        <v>20</v>
      </c>
      <c r="E109" s="94">
        <v>348</v>
      </c>
      <c r="F109" s="94">
        <v>12</v>
      </c>
      <c r="G109" s="41">
        <v>44665</v>
      </c>
    </row>
    <row r="110" spans="1:7" ht="15" thickBot="1">
      <c r="A110" s="95" t="s">
        <v>212</v>
      </c>
      <c r="B110" s="40" t="s">
        <v>7</v>
      </c>
      <c r="C110" s="96" t="s">
        <v>211</v>
      </c>
      <c r="D110" s="96">
        <v>20</v>
      </c>
      <c r="E110" s="97">
        <v>17</v>
      </c>
      <c r="F110" s="97">
        <v>1</v>
      </c>
      <c r="G110" s="41">
        <v>44665</v>
      </c>
    </row>
    <row r="111" spans="1:7">
      <c r="A111" s="99" t="s">
        <v>207</v>
      </c>
      <c r="B111" s="40" t="s">
        <v>78</v>
      </c>
      <c r="C111" s="88" t="s">
        <v>209</v>
      </c>
      <c r="D111" s="88">
        <v>25</v>
      </c>
      <c r="E111" s="87">
        <v>29</v>
      </c>
      <c r="F111" s="87">
        <v>1</v>
      </c>
      <c r="G111" s="90">
        <v>44666</v>
      </c>
    </row>
    <row r="112" spans="1:7" ht="15" thickBot="1">
      <c r="A112" s="36" t="s">
        <v>208</v>
      </c>
      <c r="B112" s="40" t="s">
        <v>78</v>
      </c>
      <c r="C112" s="89" t="s">
        <v>209</v>
      </c>
      <c r="D112" s="89">
        <v>25</v>
      </c>
      <c r="E112" s="37">
        <v>3</v>
      </c>
      <c r="F112" s="37">
        <v>1</v>
      </c>
      <c r="G112" s="91">
        <v>44666</v>
      </c>
    </row>
    <row r="113" spans="1:7">
      <c r="A113" s="26" t="s">
        <v>225</v>
      </c>
      <c r="B113" s="40" t="s">
        <v>78</v>
      </c>
      <c r="C113" s="98" t="s">
        <v>104</v>
      </c>
      <c r="D113" s="98">
        <v>20</v>
      </c>
      <c r="E113" s="40">
        <v>580</v>
      </c>
      <c r="F113" s="40">
        <v>20</v>
      </c>
      <c r="G113" s="41">
        <v>44669</v>
      </c>
    </row>
    <row r="114" spans="1:7">
      <c r="A114" s="26" t="s">
        <v>226</v>
      </c>
      <c r="B114" s="40" t="s">
        <v>78</v>
      </c>
      <c r="C114" s="98" t="s">
        <v>104</v>
      </c>
      <c r="D114" s="98">
        <v>20</v>
      </c>
      <c r="E114" s="40">
        <v>580</v>
      </c>
      <c r="F114" s="40">
        <v>20</v>
      </c>
      <c r="G114" s="41">
        <v>44669</v>
      </c>
    </row>
    <row r="115" spans="1:7">
      <c r="A115" s="26">
        <v>394848046</v>
      </c>
      <c r="B115" s="40" t="s">
        <v>78</v>
      </c>
      <c r="C115" s="45">
        <v>12005832</v>
      </c>
      <c r="D115" s="45">
        <v>0</v>
      </c>
      <c r="E115" s="40">
        <v>600</v>
      </c>
      <c r="F115" s="40">
        <v>20</v>
      </c>
      <c r="G115" s="41">
        <v>44669</v>
      </c>
    </row>
    <row r="116" spans="1:7" ht="15" thickBot="1">
      <c r="A116" s="36">
        <v>394848093</v>
      </c>
      <c r="B116" s="37" t="s">
        <v>78</v>
      </c>
      <c r="C116" s="66">
        <v>12005832</v>
      </c>
      <c r="D116" s="66">
        <v>0</v>
      </c>
      <c r="E116" s="37">
        <v>600</v>
      </c>
      <c r="F116" s="37">
        <v>20</v>
      </c>
      <c r="G116" s="39">
        <v>44669</v>
      </c>
    </row>
    <row r="117" spans="1:7">
      <c r="A117" s="26">
        <v>393417061</v>
      </c>
      <c r="B117" s="40" t="s">
        <v>7</v>
      </c>
      <c r="C117" s="48" t="s">
        <v>121</v>
      </c>
      <c r="D117" s="48">
        <v>15</v>
      </c>
      <c r="E117" s="40">
        <v>580</v>
      </c>
      <c r="F117" s="40">
        <v>20</v>
      </c>
      <c r="G117" s="41">
        <v>44669</v>
      </c>
    </row>
    <row r="118" spans="1:7">
      <c r="A118" s="26">
        <v>394563087</v>
      </c>
      <c r="B118" s="40" t="s">
        <v>7</v>
      </c>
      <c r="C118" s="48" t="s">
        <v>121</v>
      </c>
      <c r="D118" s="48">
        <v>15</v>
      </c>
      <c r="E118" s="40">
        <v>580</v>
      </c>
      <c r="F118" s="40">
        <v>20</v>
      </c>
      <c r="G118" s="41">
        <v>44669</v>
      </c>
    </row>
    <row r="119" spans="1:7">
      <c r="A119" s="26">
        <v>393417125</v>
      </c>
      <c r="B119" s="40" t="s">
        <v>7</v>
      </c>
      <c r="C119" s="48" t="s">
        <v>121</v>
      </c>
      <c r="D119" s="48">
        <v>15</v>
      </c>
      <c r="E119" s="40">
        <v>580</v>
      </c>
      <c r="F119" s="40">
        <v>20</v>
      </c>
      <c r="G119" s="41">
        <v>44669</v>
      </c>
    </row>
    <row r="120" spans="1:7">
      <c r="A120" s="26">
        <v>394563130</v>
      </c>
      <c r="B120" s="40" t="s">
        <v>7</v>
      </c>
      <c r="C120" s="48" t="s">
        <v>121</v>
      </c>
      <c r="D120" s="48">
        <v>15</v>
      </c>
      <c r="E120" s="40">
        <v>580</v>
      </c>
      <c r="F120" s="40">
        <v>20</v>
      </c>
      <c r="G120" s="41">
        <v>44669</v>
      </c>
    </row>
    <row r="121" spans="1:7">
      <c r="A121" s="26">
        <v>393417178</v>
      </c>
      <c r="B121" s="40" t="s">
        <v>7</v>
      </c>
      <c r="C121" s="48" t="s">
        <v>121</v>
      </c>
      <c r="D121" s="48">
        <v>15</v>
      </c>
      <c r="E121" s="40">
        <v>580</v>
      </c>
      <c r="F121" s="40">
        <v>20</v>
      </c>
      <c r="G121" s="41">
        <v>44669</v>
      </c>
    </row>
    <row r="122" spans="1:7">
      <c r="A122" s="26">
        <v>394563195</v>
      </c>
      <c r="B122" s="40" t="s">
        <v>7</v>
      </c>
      <c r="C122" s="48" t="s">
        <v>121</v>
      </c>
      <c r="D122" s="48">
        <v>15</v>
      </c>
      <c r="E122" s="40">
        <v>580</v>
      </c>
      <c r="F122" s="40">
        <v>20</v>
      </c>
      <c r="G122" s="41">
        <v>44669</v>
      </c>
    </row>
    <row r="123" spans="1:7">
      <c r="A123" s="26">
        <v>393417217</v>
      </c>
      <c r="B123" s="40" t="s">
        <v>7</v>
      </c>
      <c r="C123" s="48" t="s">
        <v>121</v>
      </c>
      <c r="D123" s="48">
        <v>15</v>
      </c>
      <c r="E123" s="40">
        <v>580</v>
      </c>
      <c r="F123" s="40">
        <v>20</v>
      </c>
      <c r="G123" s="41">
        <v>44669</v>
      </c>
    </row>
    <row r="124" spans="1:7">
      <c r="A124" s="26">
        <v>394563939</v>
      </c>
      <c r="B124" s="40" t="s">
        <v>7</v>
      </c>
      <c r="C124" s="48" t="s">
        <v>180</v>
      </c>
      <c r="D124" s="48">
        <v>15</v>
      </c>
      <c r="E124" s="40">
        <v>600</v>
      </c>
      <c r="F124" s="40">
        <v>20</v>
      </c>
      <c r="G124" s="41">
        <v>44669</v>
      </c>
    </row>
    <row r="125" spans="1:7">
      <c r="A125" s="26">
        <v>394564065</v>
      </c>
      <c r="B125" s="40" t="s">
        <v>7</v>
      </c>
      <c r="C125" s="48" t="s">
        <v>180</v>
      </c>
      <c r="D125" s="48">
        <v>15</v>
      </c>
      <c r="E125" s="40">
        <v>600</v>
      </c>
      <c r="F125" s="40">
        <v>20</v>
      </c>
      <c r="G125" s="41">
        <v>44669</v>
      </c>
    </row>
    <row r="126" spans="1:7">
      <c r="A126" s="26">
        <v>394564112</v>
      </c>
      <c r="B126" s="40" t="s">
        <v>7</v>
      </c>
      <c r="C126" s="48" t="s">
        <v>180</v>
      </c>
      <c r="D126" s="48">
        <v>15</v>
      </c>
      <c r="E126" s="40">
        <v>600</v>
      </c>
      <c r="F126" s="40">
        <v>20</v>
      </c>
      <c r="G126" s="41">
        <v>44669</v>
      </c>
    </row>
    <row r="127" spans="1:7">
      <c r="A127" s="26">
        <v>394562832</v>
      </c>
      <c r="B127" s="40" t="s">
        <v>7</v>
      </c>
      <c r="C127" s="48" t="s">
        <v>121</v>
      </c>
      <c r="D127" s="48">
        <v>15</v>
      </c>
      <c r="E127" s="40">
        <v>580</v>
      </c>
      <c r="F127" s="40">
        <v>20</v>
      </c>
      <c r="G127" s="41">
        <v>44669</v>
      </c>
    </row>
    <row r="128" spans="1:7" ht="15" thickBot="1">
      <c r="A128" s="26">
        <v>394563006</v>
      </c>
      <c r="B128" s="40" t="s">
        <v>7</v>
      </c>
      <c r="C128" s="48" t="s">
        <v>121</v>
      </c>
      <c r="D128" s="48">
        <v>15</v>
      </c>
      <c r="E128" s="40">
        <v>580</v>
      </c>
      <c r="F128" s="40">
        <v>20</v>
      </c>
      <c r="G128" s="41">
        <v>44669</v>
      </c>
    </row>
    <row r="129" spans="1:7" ht="15" thickBot="1">
      <c r="A129" s="92" t="s">
        <v>232</v>
      </c>
      <c r="B129" s="40" t="s">
        <v>7</v>
      </c>
      <c r="C129" s="93" t="s">
        <v>211</v>
      </c>
      <c r="D129" s="93">
        <v>20</v>
      </c>
      <c r="E129" s="102">
        <v>87</v>
      </c>
      <c r="F129" s="102">
        <v>3</v>
      </c>
      <c r="G129" s="105">
        <v>44670</v>
      </c>
    </row>
    <row r="130" spans="1:7" ht="15" thickBot="1">
      <c r="A130" s="92" t="s">
        <v>233</v>
      </c>
      <c r="B130" s="40" t="s">
        <v>7</v>
      </c>
      <c r="C130" s="93" t="s">
        <v>211</v>
      </c>
      <c r="D130" s="93">
        <v>20</v>
      </c>
      <c r="E130" s="102">
        <v>87</v>
      </c>
      <c r="F130" s="102">
        <v>3</v>
      </c>
      <c r="G130" s="105">
        <v>44670</v>
      </c>
    </row>
    <row r="131" spans="1:7">
      <c r="A131" s="100" t="s">
        <v>212</v>
      </c>
      <c r="B131" s="40" t="s">
        <v>7</v>
      </c>
      <c r="C131" s="93" t="s">
        <v>211</v>
      </c>
      <c r="D131" s="93">
        <v>20</v>
      </c>
      <c r="E131" s="103">
        <v>21</v>
      </c>
      <c r="F131" s="104">
        <v>1</v>
      </c>
      <c r="G131" s="105">
        <v>44670</v>
      </c>
    </row>
    <row r="132" spans="1:7">
      <c r="A132" s="26">
        <v>394848716</v>
      </c>
      <c r="B132" s="40" t="s">
        <v>78</v>
      </c>
      <c r="C132" s="48" t="s">
        <v>121</v>
      </c>
      <c r="D132" s="48">
        <v>15</v>
      </c>
      <c r="E132" s="40">
        <v>580</v>
      </c>
      <c r="F132" s="40">
        <v>20</v>
      </c>
      <c r="G132" s="41">
        <v>44670</v>
      </c>
    </row>
    <row r="133" spans="1:7">
      <c r="A133" s="26">
        <v>394848984</v>
      </c>
      <c r="B133" s="40" t="s">
        <v>78</v>
      </c>
      <c r="C133" s="45">
        <v>30397572</v>
      </c>
      <c r="D133" s="45">
        <v>0</v>
      </c>
      <c r="E133" s="40">
        <v>580</v>
      </c>
      <c r="F133" s="40">
        <v>20</v>
      </c>
      <c r="G133" s="41">
        <v>44670</v>
      </c>
    </row>
    <row r="134" spans="1:7">
      <c r="A134" s="101">
        <v>394730670</v>
      </c>
      <c r="B134" s="40" t="s">
        <v>7</v>
      </c>
      <c r="C134" s="80" t="s">
        <v>121</v>
      </c>
      <c r="D134" s="80">
        <v>15</v>
      </c>
      <c r="E134" s="78">
        <v>580</v>
      </c>
      <c r="F134" s="78">
        <v>20</v>
      </c>
      <c r="G134" s="81">
        <v>44670</v>
      </c>
    </row>
    <row r="135" spans="1:7">
      <c r="A135" s="26">
        <v>394730771</v>
      </c>
      <c r="B135" s="40" t="s">
        <v>7</v>
      </c>
      <c r="C135" s="80" t="s">
        <v>121</v>
      </c>
      <c r="D135" s="80">
        <v>15</v>
      </c>
      <c r="E135" s="78">
        <v>580</v>
      </c>
      <c r="F135" s="78">
        <v>20</v>
      </c>
      <c r="G135" s="81">
        <v>44670</v>
      </c>
    </row>
    <row r="136" spans="1:7">
      <c r="A136" s="26">
        <v>394730869</v>
      </c>
      <c r="B136" s="40" t="s">
        <v>7</v>
      </c>
      <c r="C136" s="80" t="s">
        <v>121</v>
      </c>
      <c r="D136" s="80">
        <v>15</v>
      </c>
      <c r="E136" s="78">
        <v>580</v>
      </c>
      <c r="F136" s="78">
        <v>20</v>
      </c>
      <c r="G136" s="81">
        <v>44670</v>
      </c>
    </row>
    <row r="137" spans="1:7">
      <c r="A137" s="26">
        <v>394730897</v>
      </c>
      <c r="B137" s="40" t="s">
        <v>7</v>
      </c>
      <c r="C137" s="48" t="s">
        <v>121</v>
      </c>
      <c r="D137" s="48">
        <v>15</v>
      </c>
      <c r="E137" s="40">
        <v>580</v>
      </c>
      <c r="F137" s="40">
        <v>20</v>
      </c>
      <c r="G137" s="41">
        <v>44670</v>
      </c>
    </row>
    <row r="138" spans="1:7">
      <c r="A138" s="26">
        <v>394730915</v>
      </c>
      <c r="B138" s="40" t="s">
        <v>7</v>
      </c>
      <c r="C138" s="80" t="s">
        <v>121</v>
      </c>
      <c r="D138" s="80">
        <v>15</v>
      </c>
      <c r="E138" s="78">
        <v>580</v>
      </c>
      <c r="F138" s="78">
        <v>20</v>
      </c>
      <c r="G138" s="81">
        <v>44670</v>
      </c>
    </row>
    <row r="139" spans="1:7">
      <c r="A139" s="26">
        <v>394730989</v>
      </c>
      <c r="B139" s="40" t="s">
        <v>7</v>
      </c>
      <c r="C139" s="48" t="s">
        <v>121</v>
      </c>
      <c r="D139" s="48">
        <v>15</v>
      </c>
      <c r="E139" s="40">
        <v>580</v>
      </c>
      <c r="F139" s="40">
        <v>20</v>
      </c>
      <c r="G139" s="41">
        <v>44670</v>
      </c>
    </row>
    <row r="140" spans="1:7">
      <c r="A140" s="101">
        <v>394731006</v>
      </c>
      <c r="B140" s="40" t="s">
        <v>7</v>
      </c>
      <c r="C140" s="48" t="s">
        <v>121</v>
      </c>
      <c r="D140" s="48">
        <v>15</v>
      </c>
      <c r="E140" s="40">
        <v>580</v>
      </c>
      <c r="F140" s="40">
        <v>20</v>
      </c>
      <c r="G140" s="41">
        <v>44670</v>
      </c>
    </row>
    <row r="141" spans="1:7">
      <c r="A141" s="26" t="s">
        <v>234</v>
      </c>
      <c r="B141" s="40" t="s">
        <v>7</v>
      </c>
      <c r="C141" s="80" t="s">
        <v>79</v>
      </c>
      <c r="D141" s="80">
        <v>15</v>
      </c>
      <c r="E141" s="78">
        <v>600</v>
      </c>
      <c r="F141" s="78">
        <v>20</v>
      </c>
      <c r="G141" s="81">
        <v>44670</v>
      </c>
    </row>
    <row r="142" spans="1:7" ht="15" thickBot="1">
      <c r="A142" s="36" t="s">
        <v>235</v>
      </c>
      <c r="B142" s="40" t="s">
        <v>7</v>
      </c>
      <c r="C142" s="82" t="s">
        <v>79</v>
      </c>
      <c r="D142" s="82">
        <v>15</v>
      </c>
      <c r="E142" s="79">
        <v>600</v>
      </c>
      <c r="F142" s="79">
        <v>20</v>
      </c>
      <c r="G142" s="83">
        <v>44670</v>
      </c>
    </row>
    <row r="143" spans="1:7">
      <c r="A143" s="26" t="s">
        <v>236</v>
      </c>
      <c r="B143" s="106" t="s">
        <v>10</v>
      </c>
      <c r="C143" s="107" t="s">
        <v>239</v>
      </c>
      <c r="D143" s="107">
        <v>15</v>
      </c>
      <c r="E143" s="106">
        <v>609</v>
      </c>
      <c r="F143" s="106">
        <v>21</v>
      </c>
      <c r="G143" s="108">
        <v>44671</v>
      </c>
    </row>
    <row r="144" spans="1:7">
      <c r="A144" s="26" t="s">
        <v>237</v>
      </c>
      <c r="B144" s="106" t="s">
        <v>10</v>
      </c>
      <c r="C144" s="107" t="s">
        <v>239</v>
      </c>
      <c r="D144" s="107">
        <v>15</v>
      </c>
      <c r="E144" s="106">
        <v>609</v>
      </c>
      <c r="F144" s="106">
        <v>21</v>
      </c>
      <c r="G144" s="108">
        <v>44671</v>
      </c>
    </row>
    <row r="145" spans="1:7">
      <c r="A145" s="26" t="s">
        <v>238</v>
      </c>
      <c r="B145" s="106" t="s">
        <v>10</v>
      </c>
      <c r="C145" s="107" t="s">
        <v>239</v>
      </c>
      <c r="D145" s="107">
        <v>15</v>
      </c>
      <c r="E145" s="106">
        <v>580</v>
      </c>
      <c r="F145" s="106">
        <v>20</v>
      </c>
      <c r="G145" s="108">
        <v>44671</v>
      </c>
    </row>
    <row r="146" spans="1:7">
      <c r="A146" s="26">
        <v>394729528</v>
      </c>
      <c r="B146" s="40" t="s">
        <v>7</v>
      </c>
      <c r="C146" s="48" t="s">
        <v>180</v>
      </c>
      <c r="D146" s="48">
        <v>15</v>
      </c>
      <c r="E146" s="40">
        <v>600</v>
      </c>
      <c r="F146" s="40">
        <v>20</v>
      </c>
      <c r="G146" s="41">
        <v>44671</v>
      </c>
    </row>
    <row r="147" spans="1:7">
      <c r="A147" s="26">
        <v>394729985</v>
      </c>
      <c r="B147" s="40" t="s">
        <v>7</v>
      </c>
      <c r="C147" s="48" t="s">
        <v>180</v>
      </c>
      <c r="D147" s="48">
        <v>15</v>
      </c>
      <c r="E147" s="40">
        <v>600</v>
      </c>
      <c r="F147" s="40">
        <v>20</v>
      </c>
      <c r="G147" s="41">
        <v>44671</v>
      </c>
    </row>
    <row r="148" spans="1:7">
      <c r="A148" s="26">
        <v>394730236</v>
      </c>
      <c r="B148" s="40" t="s">
        <v>7</v>
      </c>
      <c r="C148" s="48" t="s">
        <v>180</v>
      </c>
      <c r="D148" s="48">
        <v>15</v>
      </c>
      <c r="E148" s="40">
        <v>600</v>
      </c>
      <c r="F148" s="40">
        <v>20</v>
      </c>
      <c r="G148" s="41">
        <v>44671</v>
      </c>
    </row>
    <row r="149" spans="1:7">
      <c r="A149" s="26">
        <v>394730572</v>
      </c>
      <c r="B149" s="40" t="s">
        <v>7</v>
      </c>
      <c r="C149" s="48" t="s">
        <v>180</v>
      </c>
      <c r="D149" s="48">
        <v>15</v>
      </c>
      <c r="E149" s="40">
        <v>600</v>
      </c>
      <c r="F149" s="40">
        <v>20</v>
      </c>
      <c r="G149" s="41">
        <v>44671</v>
      </c>
    </row>
    <row r="150" spans="1:7" ht="15" thickBot="1">
      <c r="A150" s="36" t="s">
        <v>245</v>
      </c>
      <c r="B150" s="40" t="s">
        <v>7</v>
      </c>
      <c r="C150" s="38" t="s">
        <v>79</v>
      </c>
      <c r="D150" s="38">
        <v>15</v>
      </c>
      <c r="E150" s="37">
        <v>600</v>
      </c>
      <c r="F150" s="37">
        <v>20</v>
      </c>
      <c r="G150" s="39">
        <v>44671</v>
      </c>
    </row>
    <row r="151" spans="1:7">
      <c r="A151" s="26" t="s">
        <v>246</v>
      </c>
      <c r="B151" s="106" t="s">
        <v>10</v>
      </c>
      <c r="C151" s="107" t="s">
        <v>239</v>
      </c>
      <c r="D151" s="107">
        <v>15</v>
      </c>
      <c r="E151" s="106">
        <v>609</v>
      </c>
      <c r="F151" s="106">
        <v>21</v>
      </c>
      <c r="G151" s="108">
        <v>44672</v>
      </c>
    </row>
    <row r="152" spans="1:7">
      <c r="A152" s="26" t="s">
        <v>247</v>
      </c>
      <c r="B152" s="40" t="s">
        <v>7</v>
      </c>
      <c r="C152" s="48" t="s">
        <v>79</v>
      </c>
      <c r="D152" s="48">
        <v>15</v>
      </c>
      <c r="E152" s="40">
        <v>600</v>
      </c>
      <c r="F152" s="40">
        <v>20</v>
      </c>
      <c r="G152" s="41">
        <v>44672</v>
      </c>
    </row>
    <row r="153" spans="1:7">
      <c r="A153" s="26" t="s">
        <v>248</v>
      </c>
      <c r="B153" s="40" t="s">
        <v>7</v>
      </c>
      <c r="C153" s="48" t="s">
        <v>79</v>
      </c>
      <c r="D153" s="48">
        <v>15</v>
      </c>
      <c r="E153" s="40">
        <v>600</v>
      </c>
      <c r="F153" s="40">
        <v>20</v>
      </c>
      <c r="G153" s="41">
        <v>44672</v>
      </c>
    </row>
    <row r="154" spans="1:7">
      <c r="A154" s="26" t="s">
        <v>249</v>
      </c>
      <c r="B154" s="40" t="s">
        <v>7</v>
      </c>
      <c r="C154" s="48" t="s">
        <v>79</v>
      </c>
      <c r="D154" s="48">
        <v>15</v>
      </c>
      <c r="E154" s="40">
        <v>600</v>
      </c>
      <c r="F154" s="40">
        <v>20</v>
      </c>
      <c r="G154" s="41">
        <v>44672</v>
      </c>
    </row>
    <row r="155" spans="1:7">
      <c r="A155" s="26" t="s">
        <v>250</v>
      </c>
      <c r="B155" s="40" t="s">
        <v>7</v>
      </c>
      <c r="C155" s="48" t="s">
        <v>79</v>
      </c>
      <c r="D155" s="48">
        <v>15</v>
      </c>
      <c r="E155" s="40">
        <v>600</v>
      </c>
      <c r="F155" s="40">
        <v>20</v>
      </c>
      <c r="G155" s="41">
        <v>44672</v>
      </c>
    </row>
    <row r="156" spans="1:7">
      <c r="A156" s="26" t="s">
        <v>251</v>
      </c>
      <c r="B156" s="40" t="s">
        <v>7</v>
      </c>
      <c r="C156" s="48" t="s">
        <v>79</v>
      </c>
      <c r="D156" s="48">
        <v>15</v>
      </c>
      <c r="E156" s="40">
        <v>600</v>
      </c>
      <c r="F156" s="40">
        <v>20</v>
      </c>
      <c r="G156" s="49">
        <v>44672</v>
      </c>
    </row>
    <row r="157" spans="1:7" ht="15" thickBot="1">
      <c r="A157" s="36" t="s">
        <v>252</v>
      </c>
      <c r="B157" s="40" t="s">
        <v>7</v>
      </c>
      <c r="C157" s="38" t="s">
        <v>79</v>
      </c>
      <c r="D157" s="38">
        <v>15</v>
      </c>
      <c r="E157" s="37">
        <v>8</v>
      </c>
      <c r="F157" s="37">
        <v>1</v>
      </c>
      <c r="G157" s="49">
        <v>44672</v>
      </c>
    </row>
    <row r="158" spans="1:7">
      <c r="A158" s="26" t="s">
        <v>260</v>
      </c>
      <c r="B158" s="40" t="s">
        <v>78</v>
      </c>
      <c r="C158" s="48" t="s">
        <v>79</v>
      </c>
      <c r="D158" s="48">
        <v>15</v>
      </c>
      <c r="E158" s="40">
        <v>600</v>
      </c>
      <c r="F158" s="40">
        <v>20</v>
      </c>
      <c r="G158" s="41">
        <v>44673</v>
      </c>
    </row>
    <row r="159" spans="1:7">
      <c r="A159" s="26" t="s">
        <v>261</v>
      </c>
      <c r="B159" s="40" t="s">
        <v>7</v>
      </c>
      <c r="C159" s="47" t="s">
        <v>281</v>
      </c>
      <c r="D159" s="47">
        <v>18</v>
      </c>
      <c r="E159" s="40">
        <v>87</v>
      </c>
      <c r="F159" s="40">
        <v>3</v>
      </c>
      <c r="G159" s="111">
        <v>44673</v>
      </c>
    </row>
    <row r="160" spans="1:7">
      <c r="A160" s="46" t="s">
        <v>262</v>
      </c>
      <c r="B160" s="40" t="s">
        <v>7</v>
      </c>
      <c r="C160" s="47" t="s">
        <v>281</v>
      </c>
      <c r="D160" s="47">
        <v>18</v>
      </c>
      <c r="E160" s="40">
        <v>19</v>
      </c>
      <c r="F160" s="40">
        <v>1</v>
      </c>
      <c r="G160" s="111">
        <v>44673</v>
      </c>
    </row>
    <row r="161" spans="1:7">
      <c r="A161" s="26" t="s">
        <v>263</v>
      </c>
      <c r="B161" s="40" t="s">
        <v>7</v>
      </c>
      <c r="C161" s="80" t="s">
        <v>79</v>
      </c>
      <c r="D161" s="80">
        <v>15</v>
      </c>
      <c r="E161" s="78">
        <v>600</v>
      </c>
      <c r="F161" s="78">
        <v>20</v>
      </c>
      <c r="G161" s="81">
        <v>44673</v>
      </c>
    </row>
    <row r="162" spans="1:7">
      <c r="A162" s="26" t="s">
        <v>264</v>
      </c>
      <c r="B162" s="40" t="s">
        <v>7</v>
      </c>
      <c r="C162" s="48" t="s">
        <v>79</v>
      </c>
      <c r="D162" s="48">
        <v>15</v>
      </c>
      <c r="E162" s="40">
        <v>600</v>
      </c>
      <c r="F162" s="40">
        <v>20</v>
      </c>
      <c r="G162" s="41">
        <v>44673</v>
      </c>
    </row>
    <row r="163" spans="1:7">
      <c r="A163" s="26" t="s">
        <v>265</v>
      </c>
      <c r="B163" s="40" t="s">
        <v>7</v>
      </c>
      <c r="C163" s="48" t="s">
        <v>79</v>
      </c>
      <c r="D163" s="48">
        <v>15</v>
      </c>
      <c r="E163" s="40">
        <v>600</v>
      </c>
      <c r="F163" s="40">
        <v>20</v>
      </c>
      <c r="G163" s="41">
        <v>44673</v>
      </c>
    </row>
    <row r="164" spans="1:7">
      <c r="A164" s="26" t="s">
        <v>266</v>
      </c>
      <c r="B164" s="40" t="s">
        <v>7</v>
      </c>
      <c r="C164" s="48" t="s">
        <v>79</v>
      </c>
      <c r="D164" s="48">
        <v>15</v>
      </c>
      <c r="E164" s="40">
        <v>600</v>
      </c>
      <c r="F164" s="40">
        <v>20</v>
      </c>
      <c r="G164" s="41">
        <v>44673</v>
      </c>
    </row>
    <row r="165" spans="1:7">
      <c r="A165" s="26" t="s">
        <v>267</v>
      </c>
      <c r="B165" s="40" t="s">
        <v>7</v>
      </c>
      <c r="C165" s="48" t="s">
        <v>79</v>
      </c>
      <c r="D165" s="48">
        <v>15</v>
      </c>
      <c r="E165" s="40">
        <v>600</v>
      </c>
      <c r="F165" s="40">
        <v>20</v>
      </c>
      <c r="G165" s="41">
        <v>44673</v>
      </c>
    </row>
    <row r="166" spans="1:7">
      <c r="A166" s="26" t="s">
        <v>268</v>
      </c>
      <c r="B166" s="40" t="s">
        <v>7</v>
      </c>
      <c r="C166" s="48" t="s">
        <v>79</v>
      </c>
      <c r="D166" s="48">
        <v>15</v>
      </c>
      <c r="E166" s="40">
        <v>600</v>
      </c>
      <c r="F166" s="40">
        <v>20</v>
      </c>
      <c r="G166" s="41">
        <v>44673</v>
      </c>
    </row>
    <row r="167" spans="1:7">
      <c r="A167" s="26" t="s">
        <v>269</v>
      </c>
      <c r="B167" s="40" t="s">
        <v>7</v>
      </c>
      <c r="C167" s="48" t="s">
        <v>79</v>
      </c>
      <c r="D167" s="48">
        <v>15</v>
      </c>
      <c r="E167" s="40">
        <v>600</v>
      </c>
      <c r="F167" s="40">
        <v>20</v>
      </c>
      <c r="G167" s="41">
        <v>44673</v>
      </c>
    </row>
    <row r="168" spans="1:7" ht="15" thickBot="1">
      <c r="A168" s="36" t="s">
        <v>270</v>
      </c>
      <c r="B168" s="40" t="s">
        <v>7</v>
      </c>
      <c r="C168" s="38" t="s">
        <v>79</v>
      </c>
      <c r="D168" s="38">
        <v>15</v>
      </c>
      <c r="E168" s="37">
        <v>600</v>
      </c>
      <c r="F168" s="37">
        <v>20</v>
      </c>
      <c r="G168" s="39">
        <v>44673</v>
      </c>
    </row>
    <row r="169" spans="1:7">
      <c r="A169" s="99" t="s">
        <v>271</v>
      </c>
      <c r="B169" s="40" t="s">
        <v>7</v>
      </c>
      <c r="C169" s="109" t="s">
        <v>79</v>
      </c>
      <c r="D169" s="109">
        <v>15</v>
      </c>
      <c r="E169" s="87">
        <v>600</v>
      </c>
      <c r="F169" s="87">
        <v>20</v>
      </c>
      <c r="G169" s="110">
        <v>44674</v>
      </c>
    </row>
    <row r="170" spans="1:7">
      <c r="A170" s="26" t="s">
        <v>272</v>
      </c>
      <c r="B170" s="40" t="s">
        <v>7</v>
      </c>
      <c r="C170" s="48" t="s">
        <v>79</v>
      </c>
      <c r="D170" s="48">
        <v>15</v>
      </c>
      <c r="E170" s="40">
        <v>600</v>
      </c>
      <c r="F170" s="40">
        <v>20</v>
      </c>
      <c r="G170" s="41">
        <v>44674</v>
      </c>
    </row>
    <row r="171" spans="1:7">
      <c r="A171" s="26" t="s">
        <v>273</v>
      </c>
      <c r="B171" s="40" t="s">
        <v>7</v>
      </c>
      <c r="C171" s="48" t="s">
        <v>79</v>
      </c>
      <c r="D171" s="48">
        <v>15</v>
      </c>
      <c r="E171" s="40">
        <v>600</v>
      </c>
      <c r="F171" s="40">
        <v>20</v>
      </c>
      <c r="G171" s="41">
        <v>44674</v>
      </c>
    </row>
    <row r="172" spans="1:7">
      <c r="A172" s="26" t="s">
        <v>274</v>
      </c>
      <c r="B172" s="40" t="s">
        <v>7</v>
      </c>
      <c r="C172" s="48" t="s">
        <v>79</v>
      </c>
      <c r="D172" s="48">
        <v>15</v>
      </c>
      <c r="E172" s="40">
        <v>600</v>
      </c>
      <c r="F172" s="40">
        <v>20</v>
      </c>
      <c r="G172" s="41">
        <v>44674</v>
      </c>
    </row>
    <row r="173" spans="1:7">
      <c r="A173" s="26" t="s">
        <v>275</v>
      </c>
      <c r="B173" s="40" t="s">
        <v>7</v>
      </c>
      <c r="C173" s="48" t="s">
        <v>79</v>
      </c>
      <c r="D173" s="48">
        <v>15</v>
      </c>
      <c r="E173" s="40">
        <v>600</v>
      </c>
      <c r="F173" s="40">
        <v>20</v>
      </c>
      <c r="G173" s="41">
        <v>44674</v>
      </c>
    </row>
    <row r="174" spans="1:7">
      <c r="A174" s="26" t="s">
        <v>276</v>
      </c>
      <c r="B174" s="40" t="s">
        <v>7</v>
      </c>
      <c r="C174" s="48" t="s">
        <v>79</v>
      </c>
      <c r="D174" s="48">
        <v>15</v>
      </c>
      <c r="E174" s="40">
        <v>600</v>
      </c>
      <c r="F174" s="40">
        <v>20</v>
      </c>
      <c r="G174" s="41">
        <v>44674</v>
      </c>
    </row>
    <row r="175" spans="1:7">
      <c r="A175" s="26" t="s">
        <v>277</v>
      </c>
      <c r="B175" s="40" t="s">
        <v>7</v>
      </c>
      <c r="C175" s="48" t="s">
        <v>79</v>
      </c>
      <c r="D175" s="48">
        <v>15</v>
      </c>
      <c r="E175" s="40">
        <v>600</v>
      </c>
      <c r="F175" s="40">
        <v>20</v>
      </c>
      <c r="G175" s="41">
        <v>44674</v>
      </c>
    </row>
    <row r="176" spans="1:7">
      <c r="A176" s="26" t="s">
        <v>278</v>
      </c>
      <c r="B176" s="40" t="s">
        <v>7</v>
      </c>
      <c r="C176" s="48" t="s">
        <v>79</v>
      </c>
      <c r="D176" s="48">
        <v>15</v>
      </c>
      <c r="E176" s="40">
        <v>600</v>
      </c>
      <c r="F176" s="40">
        <v>20</v>
      </c>
      <c r="G176" s="41">
        <v>44674</v>
      </c>
    </row>
    <row r="177" spans="1:7">
      <c r="A177" s="26" t="s">
        <v>279</v>
      </c>
      <c r="B177" s="40" t="s">
        <v>7</v>
      </c>
      <c r="C177" s="48" t="s">
        <v>79</v>
      </c>
      <c r="D177" s="48">
        <v>15</v>
      </c>
      <c r="E177" s="40">
        <v>600</v>
      </c>
      <c r="F177" s="40">
        <v>20</v>
      </c>
      <c r="G177" s="41">
        <v>44674</v>
      </c>
    </row>
    <row r="178" spans="1:7">
      <c r="A178" s="26" t="s">
        <v>280</v>
      </c>
      <c r="B178" s="40" t="s">
        <v>7</v>
      </c>
      <c r="C178" s="48" t="s">
        <v>79</v>
      </c>
      <c r="D178" s="48">
        <v>15</v>
      </c>
      <c r="E178" s="40">
        <v>600</v>
      </c>
      <c r="F178" s="40">
        <v>20</v>
      </c>
      <c r="G178" s="41">
        <v>44674</v>
      </c>
    </row>
    <row r="179" spans="1:7">
      <c r="A179" s="142">
        <v>394732430</v>
      </c>
      <c r="B179" s="143" t="s">
        <v>7</v>
      </c>
      <c r="C179" s="144" t="s">
        <v>121</v>
      </c>
      <c r="D179" s="145">
        <v>15</v>
      </c>
      <c r="E179" s="146">
        <v>580</v>
      </c>
      <c r="F179" s="147">
        <v>20</v>
      </c>
      <c r="G179" s="148">
        <v>44676</v>
      </c>
    </row>
    <row r="180" spans="1:7">
      <c r="A180" s="142">
        <v>394732520</v>
      </c>
      <c r="B180" s="143" t="s">
        <v>7</v>
      </c>
      <c r="C180" s="144" t="s">
        <v>121</v>
      </c>
      <c r="D180" s="145">
        <v>15</v>
      </c>
      <c r="E180" s="146">
        <v>580</v>
      </c>
      <c r="F180" s="147">
        <v>20</v>
      </c>
      <c r="G180" s="148">
        <v>44676</v>
      </c>
    </row>
    <row r="181" spans="1:7">
      <c r="A181" s="142">
        <v>394732545</v>
      </c>
      <c r="B181" s="143" t="s">
        <v>7</v>
      </c>
      <c r="C181" s="144" t="s">
        <v>121</v>
      </c>
      <c r="D181" s="145">
        <v>15</v>
      </c>
      <c r="E181" s="146">
        <v>580</v>
      </c>
      <c r="F181" s="147">
        <v>20</v>
      </c>
      <c r="G181" s="148">
        <v>44676</v>
      </c>
    </row>
    <row r="182" spans="1:7">
      <c r="A182" s="142">
        <v>394732559</v>
      </c>
      <c r="B182" s="143" t="s">
        <v>7</v>
      </c>
      <c r="C182" s="144" t="s">
        <v>121</v>
      </c>
      <c r="D182" s="145">
        <v>15</v>
      </c>
      <c r="E182" s="146">
        <v>580</v>
      </c>
      <c r="F182" s="147">
        <v>20</v>
      </c>
      <c r="G182" s="148">
        <v>44676</v>
      </c>
    </row>
    <row r="183" spans="1:7">
      <c r="A183" s="142">
        <v>394732587</v>
      </c>
      <c r="B183" s="143" t="s">
        <v>7</v>
      </c>
      <c r="C183" s="144" t="s">
        <v>121</v>
      </c>
      <c r="D183" s="145">
        <v>15</v>
      </c>
      <c r="E183" s="146">
        <v>580</v>
      </c>
      <c r="F183" s="147">
        <v>20</v>
      </c>
      <c r="G183" s="148">
        <v>44676</v>
      </c>
    </row>
    <row r="184" spans="1:7">
      <c r="A184" s="142">
        <v>394732601</v>
      </c>
      <c r="B184" s="143" t="s">
        <v>7</v>
      </c>
      <c r="C184" s="144" t="s">
        <v>121</v>
      </c>
      <c r="D184" s="145">
        <v>15</v>
      </c>
      <c r="E184" s="146">
        <v>580</v>
      </c>
      <c r="F184" s="147">
        <v>20</v>
      </c>
      <c r="G184" s="148">
        <v>44676</v>
      </c>
    </row>
    <row r="185" spans="1:7">
      <c r="A185" s="142">
        <v>394732620</v>
      </c>
      <c r="B185" s="143" t="s">
        <v>7</v>
      </c>
      <c r="C185" s="144" t="s">
        <v>121</v>
      </c>
      <c r="D185" s="145">
        <v>15</v>
      </c>
      <c r="E185" s="146">
        <v>580</v>
      </c>
      <c r="F185" s="147">
        <v>20</v>
      </c>
      <c r="G185" s="148">
        <v>44676</v>
      </c>
    </row>
    <row r="186" spans="1:7">
      <c r="A186" s="142">
        <v>394848326</v>
      </c>
      <c r="B186" s="146" t="s">
        <v>78</v>
      </c>
      <c r="C186" s="144">
        <v>30397572</v>
      </c>
      <c r="D186" s="145">
        <v>15</v>
      </c>
      <c r="E186" s="146">
        <v>638</v>
      </c>
      <c r="F186" s="147">
        <v>22</v>
      </c>
      <c r="G186" s="148">
        <v>44676</v>
      </c>
    </row>
    <row r="187" spans="1:7">
      <c r="A187" s="142">
        <v>394848505</v>
      </c>
      <c r="B187" s="146" t="s">
        <v>78</v>
      </c>
      <c r="C187" s="144" t="s">
        <v>121</v>
      </c>
      <c r="D187" s="145">
        <v>15</v>
      </c>
      <c r="E187" s="146">
        <v>290</v>
      </c>
      <c r="F187" s="147">
        <v>10</v>
      </c>
      <c r="G187" s="148">
        <v>44676</v>
      </c>
    </row>
    <row r="188" spans="1:7">
      <c r="A188" s="142" t="s">
        <v>284</v>
      </c>
      <c r="B188" s="146" t="s">
        <v>78</v>
      </c>
      <c r="C188" s="144">
        <v>30390372</v>
      </c>
      <c r="D188" s="145">
        <v>0</v>
      </c>
      <c r="E188" s="146">
        <v>290</v>
      </c>
      <c r="F188" s="147">
        <v>10</v>
      </c>
      <c r="G188" s="148">
        <v>44676</v>
      </c>
    </row>
    <row r="189" spans="1:7">
      <c r="A189" s="142" t="s">
        <v>285</v>
      </c>
      <c r="B189" s="146" t="s">
        <v>78</v>
      </c>
      <c r="C189" s="144" t="s">
        <v>286</v>
      </c>
      <c r="D189" s="145">
        <v>15</v>
      </c>
      <c r="E189" s="146">
        <v>58</v>
      </c>
      <c r="F189" s="147">
        <v>2</v>
      </c>
      <c r="G189" s="148">
        <v>44676</v>
      </c>
    </row>
    <row r="190" spans="1:7">
      <c r="A190" s="149" t="s">
        <v>287</v>
      </c>
      <c r="B190" s="150" t="s">
        <v>7</v>
      </c>
      <c r="C190" s="145" t="s">
        <v>79</v>
      </c>
      <c r="D190" s="151">
        <v>15</v>
      </c>
      <c r="E190" s="150">
        <v>390</v>
      </c>
      <c r="F190" s="150">
        <v>13</v>
      </c>
      <c r="G190" s="152">
        <v>44676</v>
      </c>
    </row>
    <row r="191" spans="1:7">
      <c r="A191" s="153">
        <v>394732836</v>
      </c>
      <c r="B191" s="154" t="s">
        <v>7</v>
      </c>
      <c r="C191" s="155" t="s">
        <v>121</v>
      </c>
      <c r="D191" s="156">
        <v>15</v>
      </c>
      <c r="E191" s="157">
        <v>580</v>
      </c>
      <c r="F191" s="157">
        <v>20</v>
      </c>
      <c r="G191" s="158">
        <v>44677</v>
      </c>
    </row>
    <row r="192" spans="1:7">
      <c r="A192" s="153">
        <v>394732897</v>
      </c>
      <c r="B192" s="154" t="s">
        <v>7</v>
      </c>
      <c r="C192" s="155" t="s">
        <v>121</v>
      </c>
      <c r="D192" s="156">
        <v>15</v>
      </c>
      <c r="E192" s="157">
        <v>580</v>
      </c>
      <c r="F192" s="157">
        <v>20</v>
      </c>
      <c r="G192" s="158">
        <v>44677</v>
      </c>
    </row>
    <row r="193" spans="1:7">
      <c r="A193" s="153">
        <v>394732989</v>
      </c>
      <c r="B193" s="154" t="s">
        <v>7</v>
      </c>
      <c r="C193" s="155" t="s">
        <v>121</v>
      </c>
      <c r="D193" s="156">
        <v>15</v>
      </c>
      <c r="E193" s="157">
        <v>580</v>
      </c>
      <c r="F193" s="157">
        <v>20</v>
      </c>
      <c r="G193" s="158">
        <v>44677</v>
      </c>
    </row>
    <row r="194" spans="1:7">
      <c r="A194" s="153">
        <v>394733031</v>
      </c>
      <c r="B194" s="154" t="s">
        <v>7</v>
      </c>
      <c r="C194" s="155" t="s">
        <v>121</v>
      </c>
      <c r="D194" s="156">
        <v>15</v>
      </c>
      <c r="E194" s="157">
        <v>580</v>
      </c>
      <c r="F194" s="157">
        <v>20</v>
      </c>
      <c r="G194" s="158">
        <v>44677</v>
      </c>
    </row>
    <row r="195" spans="1:7">
      <c r="A195" s="153">
        <v>394733097</v>
      </c>
      <c r="B195" s="154" t="s">
        <v>7</v>
      </c>
      <c r="C195" s="155" t="s">
        <v>121</v>
      </c>
      <c r="D195" s="156">
        <v>15</v>
      </c>
      <c r="E195" s="157">
        <v>580</v>
      </c>
      <c r="F195" s="157">
        <v>20</v>
      </c>
      <c r="G195" s="158">
        <v>44677</v>
      </c>
    </row>
    <row r="196" spans="1:7">
      <c r="A196" s="78" t="s">
        <v>294</v>
      </c>
      <c r="B196" s="154" t="s">
        <v>7</v>
      </c>
      <c r="C196" s="159" t="s">
        <v>79</v>
      </c>
      <c r="D196" s="156">
        <v>15</v>
      </c>
      <c r="E196" s="157">
        <v>540</v>
      </c>
      <c r="F196" s="157">
        <v>18</v>
      </c>
      <c r="G196" s="158">
        <v>44677</v>
      </c>
    </row>
    <row r="197" spans="1:7" s="29" customFormat="1">
      <c r="A197" s="142" t="s">
        <v>295</v>
      </c>
      <c r="B197" s="154" t="s">
        <v>7</v>
      </c>
      <c r="C197" s="161" t="s">
        <v>79</v>
      </c>
      <c r="D197" s="156">
        <v>15</v>
      </c>
      <c r="E197" s="162">
        <v>600</v>
      </c>
      <c r="F197" s="162">
        <v>20</v>
      </c>
      <c r="G197" s="163">
        <v>44678</v>
      </c>
    </row>
    <row r="198" spans="1:7" s="29" customFormat="1">
      <c r="A198" s="164" t="s">
        <v>296</v>
      </c>
      <c r="B198" s="154" t="s">
        <v>7</v>
      </c>
      <c r="C198" s="161" t="s">
        <v>79</v>
      </c>
      <c r="D198" s="156">
        <v>15</v>
      </c>
      <c r="E198" s="162">
        <v>600</v>
      </c>
      <c r="F198" s="162">
        <v>20</v>
      </c>
      <c r="G198" s="163">
        <v>44678</v>
      </c>
    </row>
    <row r="199" spans="1:7">
      <c r="A199" s="153">
        <v>394733142</v>
      </c>
      <c r="B199" s="178" t="s">
        <v>298</v>
      </c>
      <c r="C199" s="144" t="s">
        <v>121</v>
      </c>
      <c r="D199" s="179">
        <v>15</v>
      </c>
      <c r="E199" s="178">
        <v>580</v>
      </c>
      <c r="F199" s="178">
        <v>20</v>
      </c>
      <c r="G199" s="152">
        <v>44680</v>
      </c>
    </row>
    <row r="200" spans="1:7">
      <c r="A200" s="153">
        <v>394733210</v>
      </c>
      <c r="B200" s="178" t="s">
        <v>298</v>
      </c>
      <c r="C200" s="144" t="s">
        <v>121</v>
      </c>
      <c r="D200" s="179">
        <v>15</v>
      </c>
      <c r="E200" s="178">
        <v>580</v>
      </c>
      <c r="F200" s="178">
        <v>20</v>
      </c>
      <c r="G200" s="152">
        <v>44680</v>
      </c>
    </row>
    <row r="201" spans="1:7">
      <c r="A201" s="153">
        <v>394733258</v>
      </c>
      <c r="B201" s="178" t="s">
        <v>298</v>
      </c>
      <c r="C201" s="144" t="s">
        <v>121</v>
      </c>
      <c r="D201" s="179">
        <v>15</v>
      </c>
      <c r="E201" s="178">
        <v>580</v>
      </c>
      <c r="F201" s="178">
        <v>20</v>
      </c>
      <c r="G201" s="152">
        <v>44680</v>
      </c>
    </row>
    <row r="202" spans="1:7">
      <c r="A202" s="153">
        <v>394733267</v>
      </c>
      <c r="B202" s="178" t="s">
        <v>298</v>
      </c>
      <c r="C202" s="144" t="s">
        <v>121</v>
      </c>
      <c r="D202" s="179">
        <v>15</v>
      </c>
      <c r="E202" s="178">
        <v>580</v>
      </c>
      <c r="F202" s="178">
        <v>20</v>
      </c>
      <c r="G202" s="152">
        <v>44680</v>
      </c>
    </row>
    <row r="203" spans="1:7">
      <c r="A203" s="153">
        <v>394733301</v>
      </c>
      <c r="B203" s="178" t="s">
        <v>298</v>
      </c>
      <c r="C203" s="144" t="s">
        <v>121</v>
      </c>
      <c r="D203" s="179">
        <v>15</v>
      </c>
      <c r="E203" s="178">
        <v>580</v>
      </c>
      <c r="F203" s="178">
        <v>20</v>
      </c>
      <c r="G203" s="152">
        <v>44680</v>
      </c>
    </row>
    <row r="204" spans="1:7">
      <c r="A204" s="153">
        <v>394731082</v>
      </c>
      <c r="B204" s="178" t="s">
        <v>298</v>
      </c>
      <c r="C204" s="144" t="s">
        <v>121</v>
      </c>
      <c r="D204" s="179">
        <v>15</v>
      </c>
      <c r="E204" s="178">
        <v>580</v>
      </c>
      <c r="F204" s="178">
        <v>20</v>
      </c>
      <c r="G204" s="152">
        <v>44680</v>
      </c>
    </row>
    <row r="205" spans="1:7">
      <c r="A205" s="153">
        <v>395263777</v>
      </c>
      <c r="B205" s="178" t="s">
        <v>298</v>
      </c>
      <c r="C205" s="144">
        <v>30390372</v>
      </c>
      <c r="D205" s="179">
        <v>0</v>
      </c>
      <c r="E205" s="178">
        <v>580</v>
      </c>
      <c r="F205" s="178">
        <v>20</v>
      </c>
      <c r="G205" s="152">
        <v>44680</v>
      </c>
    </row>
    <row r="206" spans="1:7">
      <c r="A206" s="153">
        <v>394848424</v>
      </c>
      <c r="B206" s="178" t="s">
        <v>78</v>
      </c>
      <c r="C206" s="144" t="s">
        <v>120</v>
      </c>
      <c r="D206" s="179">
        <v>18</v>
      </c>
      <c r="E206" s="178">
        <v>464</v>
      </c>
      <c r="F206" s="178">
        <v>16</v>
      </c>
      <c r="G206" s="152">
        <v>44680</v>
      </c>
    </row>
    <row r="207" spans="1:7">
      <c r="A207" s="153" t="s">
        <v>297</v>
      </c>
      <c r="B207" s="178" t="s">
        <v>78</v>
      </c>
      <c r="C207" s="144" t="s">
        <v>286</v>
      </c>
      <c r="D207" s="179">
        <v>15</v>
      </c>
      <c r="E207" s="178">
        <v>174</v>
      </c>
      <c r="F207" s="178">
        <v>6</v>
      </c>
      <c r="G207" s="152">
        <v>44680</v>
      </c>
    </row>
    <row r="208" spans="1:7">
      <c r="A208" s="153">
        <v>394847953</v>
      </c>
      <c r="B208" s="178" t="s">
        <v>78</v>
      </c>
      <c r="C208" s="144">
        <v>12005832</v>
      </c>
      <c r="D208" s="150">
        <v>0</v>
      </c>
      <c r="E208" s="178">
        <v>600</v>
      </c>
      <c r="F208" s="178">
        <v>20</v>
      </c>
      <c r="G208" s="152">
        <v>44680</v>
      </c>
    </row>
    <row r="209" spans="1:7">
      <c r="A209" s="153">
        <v>394848133</v>
      </c>
      <c r="B209" s="178" t="s">
        <v>78</v>
      </c>
      <c r="C209" s="144">
        <v>12005832</v>
      </c>
      <c r="D209" s="150">
        <v>0</v>
      </c>
      <c r="E209" s="178">
        <v>600</v>
      </c>
      <c r="F209" s="178">
        <v>20</v>
      </c>
      <c r="G209" s="152">
        <v>44680</v>
      </c>
    </row>
    <row r="210" spans="1:7">
      <c r="A210" s="153">
        <v>394565486</v>
      </c>
      <c r="B210" s="178" t="s">
        <v>78</v>
      </c>
      <c r="C210" s="144">
        <v>12005832</v>
      </c>
      <c r="D210" s="150">
        <v>0</v>
      </c>
      <c r="E210" s="178">
        <v>600</v>
      </c>
      <c r="F210" s="178">
        <v>20</v>
      </c>
      <c r="G210" s="152">
        <v>44680</v>
      </c>
    </row>
    <row r="211" spans="1:7">
      <c r="A211" s="153">
        <v>395378896</v>
      </c>
      <c r="B211" s="178" t="s">
        <v>298</v>
      </c>
      <c r="C211" s="144" t="s">
        <v>121</v>
      </c>
      <c r="D211" s="179">
        <v>15</v>
      </c>
      <c r="E211" s="178">
        <v>580</v>
      </c>
      <c r="F211" s="178">
        <v>20</v>
      </c>
      <c r="G211" s="152">
        <v>44680</v>
      </c>
    </row>
    <row r="212" spans="1:7">
      <c r="A212" s="153">
        <v>394732653</v>
      </c>
      <c r="B212" s="178" t="s">
        <v>298</v>
      </c>
      <c r="C212" s="144" t="s">
        <v>121</v>
      </c>
      <c r="D212" s="179">
        <v>15</v>
      </c>
      <c r="E212" s="178">
        <v>580</v>
      </c>
      <c r="F212" s="178">
        <v>20</v>
      </c>
      <c r="G212" s="152">
        <v>44681</v>
      </c>
    </row>
    <row r="213" spans="1:7">
      <c r="A213" s="153">
        <v>394732725</v>
      </c>
      <c r="B213" s="178" t="s">
        <v>298</v>
      </c>
      <c r="C213" s="144" t="s">
        <v>121</v>
      </c>
      <c r="D213" s="179">
        <v>15</v>
      </c>
      <c r="E213" s="178">
        <v>580</v>
      </c>
      <c r="F213" s="178">
        <v>20</v>
      </c>
      <c r="G213" s="152">
        <v>44681</v>
      </c>
    </row>
    <row r="214" spans="1:7">
      <c r="A214" s="153">
        <v>394732737</v>
      </c>
      <c r="B214" s="178" t="s">
        <v>298</v>
      </c>
      <c r="C214" s="144" t="s">
        <v>121</v>
      </c>
      <c r="D214" s="179">
        <v>15</v>
      </c>
      <c r="E214" s="178">
        <v>580</v>
      </c>
      <c r="F214" s="178">
        <v>20</v>
      </c>
      <c r="G214" s="152">
        <v>44681</v>
      </c>
    </row>
    <row r="215" spans="1:7">
      <c r="A215" s="153">
        <v>395378869</v>
      </c>
      <c r="B215" s="178" t="s">
        <v>298</v>
      </c>
      <c r="C215" s="144" t="s">
        <v>121</v>
      </c>
      <c r="D215" s="179">
        <v>15</v>
      </c>
      <c r="E215" s="178">
        <v>580</v>
      </c>
      <c r="F215" s="178">
        <v>20</v>
      </c>
      <c r="G215" s="152">
        <v>44681</v>
      </c>
    </row>
    <row r="216" spans="1:7">
      <c r="A216" s="153">
        <v>395378880</v>
      </c>
      <c r="B216" s="178" t="s">
        <v>298</v>
      </c>
      <c r="C216" s="144" t="s">
        <v>121</v>
      </c>
      <c r="D216" s="179">
        <v>15</v>
      </c>
      <c r="E216" s="178">
        <v>580</v>
      </c>
      <c r="F216" s="178">
        <v>20</v>
      </c>
      <c r="G216" s="152">
        <v>44681</v>
      </c>
    </row>
    <row r="217" spans="1:7">
      <c r="A217" s="153">
        <v>394732770</v>
      </c>
      <c r="B217" s="178" t="s">
        <v>298</v>
      </c>
      <c r="C217" s="144" t="s">
        <v>121</v>
      </c>
      <c r="D217" s="179">
        <v>15</v>
      </c>
      <c r="E217" s="178">
        <v>580</v>
      </c>
      <c r="F217" s="178">
        <v>20</v>
      </c>
      <c r="G217" s="152">
        <v>44681</v>
      </c>
    </row>
    <row r="218" spans="1:7">
      <c r="A218" s="153">
        <v>395378866</v>
      </c>
      <c r="B218" s="178" t="s">
        <v>298</v>
      </c>
      <c r="C218" s="144" t="s">
        <v>121</v>
      </c>
      <c r="D218" s="179">
        <v>15</v>
      </c>
      <c r="E218" s="178">
        <v>580</v>
      </c>
      <c r="F218" s="178">
        <v>20</v>
      </c>
      <c r="G218" s="152">
        <v>44681</v>
      </c>
    </row>
    <row r="219" spans="1:7">
      <c r="A219" s="153" t="s">
        <v>299</v>
      </c>
      <c r="B219" s="178" t="s">
        <v>78</v>
      </c>
      <c r="C219" s="144" t="s">
        <v>126</v>
      </c>
      <c r="D219" s="178">
        <v>14.75</v>
      </c>
      <c r="E219" s="178">
        <v>832</v>
      </c>
      <c r="F219" s="178">
        <v>26</v>
      </c>
      <c r="G219" s="152">
        <v>44680</v>
      </c>
    </row>
    <row r="220" spans="1:7">
      <c r="A220" s="153" t="s">
        <v>300</v>
      </c>
      <c r="B220" s="178" t="s">
        <v>78</v>
      </c>
      <c r="C220" s="144" t="s">
        <v>126</v>
      </c>
      <c r="D220" s="178">
        <v>14.75</v>
      </c>
      <c r="E220" s="178">
        <v>832</v>
      </c>
      <c r="F220" s="178">
        <v>26</v>
      </c>
      <c r="G220" s="152">
        <v>44680</v>
      </c>
    </row>
    <row r="221" spans="1:7">
      <c r="A221" s="153" t="s">
        <v>301</v>
      </c>
      <c r="B221" s="178" t="s">
        <v>78</v>
      </c>
      <c r="C221" s="144" t="s">
        <v>126</v>
      </c>
      <c r="D221" s="178">
        <v>14.75</v>
      </c>
      <c r="E221" s="178">
        <v>832</v>
      </c>
      <c r="F221" s="178">
        <v>26</v>
      </c>
      <c r="G221" s="152">
        <v>44680</v>
      </c>
    </row>
    <row r="222" spans="1:7">
      <c r="A222" s="153" t="s">
        <v>302</v>
      </c>
      <c r="B222" s="178" t="s">
        <v>78</v>
      </c>
      <c r="C222" s="144" t="s">
        <v>126</v>
      </c>
      <c r="D222" s="178">
        <v>14.75</v>
      </c>
      <c r="E222" s="178">
        <v>832</v>
      </c>
      <c r="F222" s="178">
        <v>26</v>
      </c>
      <c r="G222" s="152">
        <v>44680</v>
      </c>
    </row>
    <row r="223" spans="1:7">
      <c r="A223" s="153" t="s">
        <v>303</v>
      </c>
      <c r="B223" s="178" t="s">
        <v>78</v>
      </c>
      <c r="C223" s="144" t="s">
        <v>126</v>
      </c>
      <c r="D223" s="178">
        <v>14.75</v>
      </c>
      <c r="E223" s="178">
        <v>864</v>
      </c>
      <c r="F223" s="178">
        <v>27</v>
      </c>
      <c r="G223" s="152">
        <v>44680</v>
      </c>
    </row>
    <row r="224" spans="1:7">
      <c r="A224" s="153" t="s">
        <v>304</v>
      </c>
      <c r="B224" s="178" t="s">
        <v>78</v>
      </c>
      <c r="C224" s="144" t="s">
        <v>126</v>
      </c>
      <c r="D224" s="178">
        <v>14.75</v>
      </c>
      <c r="E224" s="178">
        <v>864</v>
      </c>
      <c r="F224" s="178">
        <v>27</v>
      </c>
      <c r="G224" s="152">
        <v>44680</v>
      </c>
    </row>
    <row r="225" spans="1:7">
      <c r="A225" s="153" t="s">
        <v>305</v>
      </c>
      <c r="B225" s="178" t="s">
        <v>78</v>
      </c>
      <c r="C225" s="144" t="s">
        <v>126</v>
      </c>
      <c r="D225" s="178">
        <v>14.75</v>
      </c>
      <c r="E225" s="178">
        <v>832</v>
      </c>
      <c r="F225" s="178">
        <v>26</v>
      </c>
      <c r="G225" s="152">
        <v>44680</v>
      </c>
    </row>
    <row r="226" spans="1:7">
      <c r="A226" s="153" t="s">
        <v>306</v>
      </c>
      <c r="B226" s="178" t="s">
        <v>78</v>
      </c>
      <c r="C226" s="144" t="s">
        <v>126</v>
      </c>
      <c r="D226" s="178">
        <v>14.75</v>
      </c>
      <c r="E226" s="178">
        <v>832</v>
      </c>
      <c r="F226" s="178">
        <v>26</v>
      </c>
      <c r="G226" s="152">
        <v>44680</v>
      </c>
    </row>
    <row r="227" spans="1:7">
      <c r="A227" s="153" t="s">
        <v>307</v>
      </c>
      <c r="B227" s="178" t="s">
        <v>78</v>
      </c>
      <c r="C227" s="144" t="s">
        <v>126</v>
      </c>
      <c r="D227" s="178">
        <v>14.75</v>
      </c>
      <c r="E227" s="178">
        <v>832</v>
      </c>
      <c r="F227" s="178">
        <v>26</v>
      </c>
      <c r="G227" s="152">
        <v>44680</v>
      </c>
    </row>
    <row r="228" spans="1:7">
      <c r="A228" s="153" t="s">
        <v>308</v>
      </c>
      <c r="B228" s="178" t="s">
        <v>78</v>
      </c>
      <c r="C228" s="144" t="s">
        <v>126</v>
      </c>
      <c r="D228" s="178">
        <v>14.75</v>
      </c>
      <c r="E228" s="178">
        <v>768</v>
      </c>
      <c r="F228" s="178">
        <v>24</v>
      </c>
      <c r="G228" s="152">
        <v>44680</v>
      </c>
    </row>
    <row r="229" spans="1:7">
      <c r="A229" s="153" t="s">
        <v>309</v>
      </c>
      <c r="B229" s="178" t="s">
        <v>78</v>
      </c>
      <c r="C229" s="144" t="s">
        <v>126</v>
      </c>
      <c r="D229" s="178">
        <v>14.75</v>
      </c>
      <c r="E229" s="178">
        <v>416</v>
      </c>
      <c r="F229" s="178">
        <v>13</v>
      </c>
      <c r="G229" s="152">
        <v>44680</v>
      </c>
    </row>
    <row r="230" spans="1:7">
      <c r="A230" s="153" t="s">
        <v>310</v>
      </c>
      <c r="B230" s="178" t="s">
        <v>78</v>
      </c>
      <c r="C230" s="144" t="s">
        <v>126</v>
      </c>
      <c r="D230" s="178">
        <v>14.75</v>
      </c>
      <c r="E230" s="178">
        <v>768</v>
      </c>
      <c r="F230" s="178">
        <v>24</v>
      </c>
      <c r="G230" s="152">
        <v>44680</v>
      </c>
    </row>
    <row r="231" spans="1:7">
      <c r="A231" s="153" t="s">
        <v>311</v>
      </c>
      <c r="B231" s="178" t="s">
        <v>78</v>
      </c>
      <c r="C231" s="144" t="s">
        <v>126</v>
      </c>
      <c r="D231" s="178">
        <v>14.75</v>
      </c>
      <c r="E231" s="178">
        <v>160</v>
      </c>
      <c r="F231" s="178">
        <v>5</v>
      </c>
      <c r="G231" s="152">
        <v>44680</v>
      </c>
    </row>
    <row r="232" spans="1:7">
      <c r="A232" s="153" t="s">
        <v>312</v>
      </c>
      <c r="B232" s="178" t="s">
        <v>78</v>
      </c>
      <c r="C232" s="144" t="s">
        <v>126</v>
      </c>
      <c r="D232" s="178">
        <v>14.75</v>
      </c>
      <c r="E232" s="178">
        <v>160</v>
      </c>
      <c r="F232" s="178">
        <v>5</v>
      </c>
      <c r="G232" s="152">
        <v>44680</v>
      </c>
    </row>
    <row r="233" spans="1:7">
      <c r="A233" s="180" t="s">
        <v>321</v>
      </c>
      <c r="B233" s="178" t="s">
        <v>7</v>
      </c>
      <c r="C233" s="159" t="s">
        <v>211</v>
      </c>
      <c r="D233" s="178">
        <v>20</v>
      </c>
      <c r="E233" s="178">
        <v>3</v>
      </c>
      <c r="F233" s="181" t="s">
        <v>322</v>
      </c>
      <c r="G233" s="182">
        <v>44670</v>
      </c>
    </row>
    <row r="234" spans="1:7">
      <c r="A234" s="183" t="s">
        <v>321</v>
      </c>
      <c r="B234" s="178" t="s">
        <v>7</v>
      </c>
      <c r="C234" s="159" t="s">
        <v>323</v>
      </c>
      <c r="D234" s="178">
        <v>20</v>
      </c>
      <c r="E234" s="178">
        <v>30</v>
      </c>
      <c r="F234" s="178">
        <v>1</v>
      </c>
      <c r="G234" s="182">
        <v>44670</v>
      </c>
    </row>
    <row r="235" spans="1:7">
      <c r="A235" s="186">
        <v>394731739</v>
      </c>
      <c r="B235" s="160" t="s">
        <v>7</v>
      </c>
      <c r="C235" s="184" t="s">
        <v>121</v>
      </c>
      <c r="D235" s="160">
        <v>15</v>
      </c>
      <c r="E235" s="160">
        <v>580</v>
      </c>
      <c r="F235" s="160">
        <v>20</v>
      </c>
      <c r="G235" s="185">
        <v>44683</v>
      </c>
    </row>
    <row r="236" spans="1:7">
      <c r="A236" s="186">
        <v>394731564</v>
      </c>
      <c r="B236" s="160" t="s">
        <v>7</v>
      </c>
      <c r="C236" s="184" t="s">
        <v>121</v>
      </c>
      <c r="D236" s="160">
        <v>15</v>
      </c>
      <c r="E236" s="160">
        <v>580</v>
      </c>
      <c r="F236" s="160">
        <v>20</v>
      </c>
      <c r="G236" s="185">
        <v>44683</v>
      </c>
    </row>
    <row r="237" spans="1:7">
      <c r="A237" s="186">
        <v>394731611</v>
      </c>
      <c r="B237" s="160" t="s">
        <v>7</v>
      </c>
      <c r="C237" s="184" t="s">
        <v>121</v>
      </c>
      <c r="D237" s="160">
        <v>15</v>
      </c>
      <c r="E237" s="160">
        <v>580</v>
      </c>
      <c r="F237" s="160">
        <v>20</v>
      </c>
      <c r="G237" s="185">
        <v>44683</v>
      </c>
    </row>
    <row r="238" spans="1:7">
      <c r="A238" s="186">
        <v>394731634</v>
      </c>
      <c r="B238" s="160" t="s">
        <v>7</v>
      </c>
      <c r="C238" s="184" t="s">
        <v>121</v>
      </c>
      <c r="D238" s="160">
        <v>15</v>
      </c>
      <c r="E238" s="160">
        <v>580</v>
      </c>
      <c r="F238" s="160">
        <v>20</v>
      </c>
      <c r="G238" s="185">
        <v>44683</v>
      </c>
    </row>
    <row r="239" spans="1:7">
      <c r="A239" s="186">
        <v>394731659</v>
      </c>
      <c r="B239" s="160" t="s">
        <v>7</v>
      </c>
      <c r="C239" s="184" t="s">
        <v>121</v>
      </c>
      <c r="D239" s="160">
        <v>15</v>
      </c>
      <c r="E239" s="160">
        <v>580</v>
      </c>
      <c r="F239" s="160">
        <v>20</v>
      </c>
      <c r="G239" s="185">
        <v>44683</v>
      </c>
    </row>
    <row r="240" spans="1:7">
      <c r="A240" s="186">
        <v>394731679</v>
      </c>
      <c r="B240" s="160" t="s">
        <v>7</v>
      </c>
      <c r="C240" s="184" t="s">
        <v>121</v>
      </c>
      <c r="D240" s="160">
        <v>15</v>
      </c>
      <c r="E240" s="160">
        <v>580</v>
      </c>
      <c r="F240" s="160">
        <v>20</v>
      </c>
      <c r="G240" s="185">
        <v>44683</v>
      </c>
    </row>
    <row r="241" spans="1:7">
      <c r="A241" s="187">
        <v>394731717</v>
      </c>
      <c r="B241" s="188" t="s">
        <v>7</v>
      </c>
      <c r="C241" s="189" t="s">
        <v>121</v>
      </c>
      <c r="D241" s="188">
        <v>15</v>
      </c>
      <c r="E241" s="188">
        <v>580</v>
      </c>
      <c r="F241" s="188">
        <v>20</v>
      </c>
      <c r="G241" s="190">
        <v>44683</v>
      </c>
    </row>
    <row r="242" spans="1:7">
      <c r="A242" s="191" t="s">
        <v>325</v>
      </c>
      <c r="B242" s="160" t="s">
        <v>78</v>
      </c>
      <c r="C242" s="193" t="s">
        <v>126</v>
      </c>
      <c r="D242" s="191">
        <v>14.75</v>
      </c>
      <c r="E242" s="191">
        <v>832</v>
      </c>
      <c r="F242" s="191">
        <v>26</v>
      </c>
      <c r="G242" s="192">
        <v>44683</v>
      </c>
    </row>
    <row r="243" spans="1:7">
      <c r="A243" s="191" t="s">
        <v>326</v>
      </c>
      <c r="B243" s="160" t="s">
        <v>78</v>
      </c>
      <c r="C243" s="193" t="s">
        <v>126</v>
      </c>
      <c r="D243" s="191">
        <v>14.75</v>
      </c>
      <c r="E243" s="191">
        <v>832</v>
      </c>
      <c r="F243" s="191">
        <v>26</v>
      </c>
      <c r="G243" s="192">
        <v>44683</v>
      </c>
    </row>
    <row r="244" spans="1:7">
      <c r="A244" s="191" t="s">
        <v>328</v>
      </c>
      <c r="B244" s="160" t="s">
        <v>78</v>
      </c>
      <c r="C244" s="193" t="s">
        <v>126</v>
      </c>
      <c r="D244" s="191">
        <v>14.75</v>
      </c>
      <c r="E244" s="191">
        <v>768</v>
      </c>
      <c r="F244" s="191">
        <v>24</v>
      </c>
      <c r="G244" s="192">
        <v>44683</v>
      </c>
    </row>
    <row r="245" spans="1:7">
      <c r="A245" s="191" t="s">
        <v>329</v>
      </c>
      <c r="B245" s="160" t="s">
        <v>78</v>
      </c>
      <c r="C245" s="193" t="s">
        <v>126</v>
      </c>
      <c r="D245" s="191">
        <v>14.75</v>
      </c>
      <c r="E245" s="191">
        <v>768</v>
      </c>
      <c r="F245" s="191">
        <v>24</v>
      </c>
      <c r="G245" s="192">
        <v>44683</v>
      </c>
    </row>
    <row r="246" spans="1:7">
      <c r="A246" s="191" t="s">
        <v>327</v>
      </c>
      <c r="B246" s="160" t="s">
        <v>78</v>
      </c>
      <c r="C246" s="193" t="s">
        <v>79</v>
      </c>
      <c r="D246" s="191">
        <v>15</v>
      </c>
      <c r="E246" s="191">
        <v>29</v>
      </c>
      <c r="F246" s="191">
        <v>1</v>
      </c>
      <c r="G246" s="192">
        <v>44683</v>
      </c>
    </row>
  </sheetData>
  <autoFilter ref="Q1:Z1"/>
  <hyperlinks>
    <hyperlink ref="A95" r:id="rId2" display="https://centerscreen.jbhunt.com/centerScreen/ViewCenterScreen.do?method=refreshScreen&amp;searchBy=2&amp;searchByValue=HAIR6"/>
    <hyperlink ref="A96" r:id="rId3" display="https://centerscreen.jbhunt.com/centerScreen/ViewCenterScreen.do?method=refreshScreen&amp;searchBy=2&amp;searchByValue=HAIR6"/>
    <hyperlink ref="A104" r:id="rId4" display="https://centerscreen.jbhunt.com/centerScreen/ViewCenterScreen.do?method=refreshScreen&amp;searchBy=2&amp;searchByValue=HAIR6"/>
    <hyperlink ref="A105" r:id="rId5" display="https://centerscreen.jbhunt.com/centerScreen/ViewCenterScreen.do?method=refreshScreen&amp;searchBy=2&amp;searchByValue=HAIR6"/>
    <hyperlink ref="A106" r:id="rId6" display="https://centerscreen.jbhunt.com/centerScreen/ViewCenterScreen.do?method=refreshScreen&amp;searchBy=2&amp;searchByValue=HAIR6"/>
    <hyperlink ref="A107" r:id="rId7" display="https://centerscreen.jbhunt.com/centerScreen/ViewCenterScreen.do?method=refreshScreen&amp;searchBy=2&amp;searchByValue=HAIR6"/>
    <hyperlink ref="A108" r:id="rId8" display="https://centerscreen.jbhunt.com/centerScreen/ViewCenterScreen.do?method=refreshScreen&amp;searchBy=2&amp;searchByValue=HAIR6"/>
    <hyperlink ref="A169" r:id="rId9" display="https://centerscreen.jbhunt.com/centerScreen/ViewCenterScreen.do?method=refreshScreen&amp;searchBy=2&amp;searchByValue=HAIR6"/>
    <hyperlink ref="A170" r:id="rId10" display="https://centerscreen.jbhunt.com/centerScreen/ViewCenterScreen.do?method=refreshScreen&amp;searchBy=2&amp;searchByValue=HAIR6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2022-05-03T19:35:18Z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