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1EE22E06-AFD5-4108-96CB-E45D75800753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9" l="1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50" i="3" l="1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E240" i="3" a="1"/>
  <c r="E240" i="3" s="1"/>
  <c r="W293" i="3"/>
  <c r="W229" i="3"/>
  <c r="W165" i="3"/>
  <c r="W101" i="3"/>
  <c r="W37" i="3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36" i="3" a="1"/>
  <c r="E236" i="3" s="1"/>
  <c r="E212" i="3" a="1"/>
  <c r="E212" i="3" s="1"/>
  <c r="E249" i="3" a="1"/>
  <c r="E249" i="3" s="1"/>
  <c r="C5" i="3"/>
  <c r="A5" i="3" s="1"/>
  <c r="E106" i="3" a="1"/>
  <c r="E106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4" i="3" a="1"/>
  <c r="E154" i="3" s="1"/>
  <c r="E158" i="3" a="1"/>
  <c r="E158" i="3" s="1"/>
  <c r="E115" i="3" a="1"/>
  <c r="E115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56" i="3" a="1"/>
  <c r="E156" i="3" s="1"/>
  <c r="E235" i="3" a="1"/>
  <c r="E235" i="3" s="1"/>
  <c r="E195" i="3" a="1"/>
  <c r="E195" i="3" s="1"/>
  <c r="E183" i="3" a="1"/>
  <c r="E183" i="3" s="1"/>
  <c r="E165" i="3" a="1"/>
  <c r="E165" i="3" s="1"/>
  <c r="E153" i="3" a="1"/>
  <c r="E153" i="3" s="1"/>
  <c r="E266" i="3" a="1"/>
  <c r="E266" i="3" s="1"/>
  <c r="E238" i="3" a="1"/>
  <c r="E238" i="3" s="1"/>
  <c r="E222" i="3" a="1"/>
  <c r="E222" i="3" s="1"/>
  <c r="E163" i="3" a="1"/>
  <c r="E163" i="3" s="1"/>
  <c r="E117" i="3" a="1"/>
  <c r="E117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N149" i="19" l="1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E302" i="3" l="1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E198" i="3" s="1" a="1"/>
  <c r="E198" i="3" s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E234" i="3" s="1" a="1"/>
  <c r="E234" i="3" s="1"/>
  <c r="B215" i="5" a="1"/>
  <c r="E219" i="3" s="1" a="1"/>
  <c r="E219" i="3" s="1"/>
  <c r="B208" i="5" a="1"/>
  <c r="B208" i="5" s="1"/>
  <c r="B200" i="5" a="1"/>
  <c r="B200" i="5" s="1"/>
  <c r="B186" i="5" a="1"/>
  <c r="B186" i="5" s="1"/>
  <c r="E190" i="3" s="1" a="1"/>
  <c r="E190" i="3" s="1"/>
  <c r="B180" i="5" a="1"/>
  <c r="B180" i="5" s="1"/>
  <c r="B173" i="5" a="1"/>
  <c r="B166" i="5" a="1"/>
  <c r="B159" i="5" a="1"/>
  <c r="B159" i="5" s="1"/>
  <c r="B150" i="5" a="1"/>
  <c r="B150" i="5" s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91" i="5" s="1"/>
  <c r="B178" i="5" a="1"/>
  <c r="E182" i="3" s="1" a="1"/>
  <c r="E182" i="3" s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1" i="5" s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5" i="5" s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E231" i="3" s="1" a="1"/>
  <c r="E231" i="3" s="1"/>
  <c r="B223" i="5" a="1"/>
  <c r="B226" i="5" a="1"/>
  <c r="B226" i="5" s="1"/>
  <c r="B232" i="5" a="1"/>
  <c r="B232" i="5" s="1"/>
  <c r="B236" i="5" a="1"/>
  <c r="B236" i="5" s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32" i="9" a="1"/>
  <c r="I12" i="9" a="1"/>
  <c r="I31" i="9" a="1"/>
  <c r="I11" i="9" a="1"/>
  <c r="I21" i="9" a="1"/>
  <c r="I29" i="9" a="1"/>
  <c r="I15" i="9" a="1"/>
  <c r="I18" i="9" a="1"/>
  <c r="I9" i="9" a="1"/>
  <c r="I17" i="9" a="1"/>
  <c r="I25" i="9" a="1"/>
  <c r="I19" i="9" a="1"/>
  <c r="I5" i="9" a="1"/>
  <c r="I6" i="9" a="1"/>
  <c r="I27" i="9" a="1"/>
  <c r="I20" i="9" a="1"/>
  <c r="I26" i="9" a="1"/>
  <c r="I14" i="9" a="1"/>
  <c r="I7" i="9" a="1"/>
  <c r="I16" i="9" a="1"/>
  <c r="I13" i="9" a="1"/>
  <c r="I22" i="9" a="1"/>
  <c r="I23" i="9" a="1"/>
  <c r="I8" i="9" a="1"/>
  <c r="I28" i="9" a="1"/>
  <c r="I30" i="9" a="1"/>
  <c r="I10" i="9" a="1"/>
  <c r="I24" i="9" a="1"/>
  <c r="B299" i="13" l="1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E152" i="3" a="1"/>
  <c r="E152" i="3" s="1"/>
  <c r="B121" i="5"/>
  <c r="E125" i="3" a="1"/>
  <c r="E125" i="3" s="1"/>
  <c r="B253" i="5"/>
  <c r="E257" i="3" a="1"/>
  <c r="E257" i="3" s="1"/>
  <c r="B125" i="5"/>
  <c r="E129" i="3" a="1"/>
  <c r="E129" i="3" s="1"/>
  <c r="B246" i="5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73" i="3" a="1"/>
  <c r="E273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79" i="3" a="1"/>
  <c r="E179" i="3" s="1"/>
  <c r="E180" i="3" a="1"/>
  <c r="E180" i="3" s="1"/>
  <c r="B263" i="5"/>
  <c r="E267" i="3" s="1" a="1"/>
  <c r="E267" i="3" s="1"/>
  <c r="E274" i="3" a="1"/>
  <c r="E274" i="3" s="1"/>
  <c r="B221" i="5"/>
  <c r="E225" i="3" s="1" a="1"/>
  <c r="E225" i="3" s="1"/>
  <c r="E232" i="3" a="1"/>
  <c r="E232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E93" i="3" a="1"/>
  <c r="E93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6" i="3" a="1"/>
  <c r="E206" i="3" s="1"/>
  <c r="B179" i="5"/>
  <c r="E189" i="3" a="1"/>
  <c r="E189" i="3" s="1"/>
  <c r="B131" i="5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2" i="3" s="1" a="1"/>
  <c r="E92" i="3" s="1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O168" i="19" l="1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P167" i="19"/>
  <c r="P147" i="19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<sst xmlns="http://schemas.openxmlformats.org/spreadsheetml/2006/main" count="11802" uniqueCount="2066">
  <si>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</si>
  <si>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</si>
  <si>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</si>
  <si>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</si>
  <si>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</si>
  <si>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</si>
  <si>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</si>
  <si>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</si>
  <si>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</si>
  <si>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</si>
  <si>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</si>
  <si>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</si>
  <si>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</si>
  <si>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</si>
  <si>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</si>
  <si>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</si>
  <si>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</si>
  <si>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</si>
  <si>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</si>
  <si>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</si>
  <si>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</si>
  <si>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</si>
  <si>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</si>
  <si>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</si>
  <si>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</si>
  <si>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</si>
  <si>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</si>
  <si>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</si>
  <si>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</si>
  <si>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</si>
  <si>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</si>
  <si>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</si>
  <si>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</si>
  <si>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</si>
  <si>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</si>
  <si>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</si>
  <si>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</si>
  <si>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</si>
  <si>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</si>
  <si>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</si>
  <si>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</si>
  <si>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</si>
  <si>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</si>
  <si>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</si>
  <si>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</si>
  <si>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</si>
  <si>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</si>
  <si>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</si>
  <si>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</si>
  <si>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</si>
  <si>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</si>
  <si>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</si>
  <si>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</si>
  <si>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</si>
  <si>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</si>
  <si>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</si>
  <si>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</si>
  <si>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</si>
  <si>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</si>
  <si>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</si>
  <si>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</si>
  <si>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</si>
  <si>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</si>
  <si>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</si>
  <si>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</si>
  <si>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</si>
  <si>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</si>
  <si>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</si>
  <si>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</si>
  <si>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</si>
  <si>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</si>
  <si>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</si>
  <si>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</si>
  <si>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</si>
  <si>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</si>
  <si>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</si>
  <si>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</si>
  <si>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</si>
  <si>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</si>
  <si>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</si>
  <si>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</si>
  <si>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</si>
  <si>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</si>
  <si>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</si>
  <si>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</si>
  <si>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</si>
  <si>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</si>
  <si>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</si>
  <si>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</si>
  <si>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</si>
  <si>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</si>
  <si>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</si>
  <si>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</si>
  <si>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</si>
  <si>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</si>
  <si>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</si>
  <si>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</si>
  <si>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</si>
  <si>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</si>
  <si>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</si>
  <si>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</si>
  <si>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</si>
  <si>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</si>
  <si>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</si>
  <si>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</si>
  <si>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</si>
  <si>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</si>
  <si>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</si>
  <si>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</si>
  <si>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</si>
  <si>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</si>
  <si>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</si>
  <si>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</si>
  <si>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</si>
  <si>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</si>
  <si>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</si>
  <si>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</si>
  <si>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</si>
  <si>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</si>
  <si>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</si>
  <si>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</si>
  <si>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</si>
  <si>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</si>
  <si>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</si>
  <si>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</si>
  <si>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</si>
  <si>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</si>
  <si>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</si>
  <si>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</si>
  <si>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</si>
  <si>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</si>
  <si>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</si>
  <si>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</si>
  <si>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</si>
  <si>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</si>
  <si>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</si>
  <si>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</si>
  <si>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</si>
  <si>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</si>
  <si>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</si>
  <si>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</si>
  <si>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</si>
  <si>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</si>
  <si>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</si>
  <si>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</si>
  <si>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</si>
  <si>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</si>
  <si>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</si>
  <si>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</si>
  <si>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</si>
  <si>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</si>
  <si>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</si>
  <si>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</si>
  <si>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</si>
  <si>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</si>
  <si>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</si>
  <si>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</si>
  <si>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</si>
  <si>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</si>
  <si>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</si>
  <si>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</si>
  <si>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</si>
  <si>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</si>
  <si>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</si>
  <si>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</si>
  <si>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</si>
  <si>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</si>
  <si>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</si>
  <si>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</si>
  <si>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</si>
  <si>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</si>
  <si>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</si>
  <si>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</si>
  <si>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</si>
  <si>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</si>
  <si>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</si>
  <si>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</si>
  <si>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</si>
  <si>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</si>
  <si>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</si>
  <si>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</si>
  <si>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</si>
  <si>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</si>
  <si>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</si>
  <si>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</si>
  <si>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</si>
  <si>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</si>
  <si>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</si>
  <si>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</si>
  <si>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</si>
  <si>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</si>
  <si>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</si>
  <si>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</si>
  <si>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</si>
  <si>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</si>
  <si>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</si>
  <si>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</si>
  <si>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</si>
  <si>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</si>
  <si>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</si>
  <si>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</si>
  <si>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</si>
  <si>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</si>
  <si>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</si>
  <si>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</si>
  <si>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</si>
  <si>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</si>
  <si>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</si>
  <si>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</si>
  <si>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</si>
  <si>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</si>
  <si>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</si>
  <si>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</si>
  <si>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</si>
  <si>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</si>
  <si>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</si>
  <si>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</si>
  <si>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</si>
  <si>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</si>
  <si>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</si>
  <si>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</si>
  <si>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</si>
  <si>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</si>
  <si>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</si>
  <si>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</si>
  <si>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</si>
  <si>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</si>
  <si>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</si>
  <si>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</si>
  <si>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</si>
  <si>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</si>
  <si>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</si>
  <si>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</si>
  <si>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</si>
  <si>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</si>
  <si>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</si>
  <si>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</si>
  <si>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</si>
  <si>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</si>
  <si>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</si>
  <si>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</si>
  <si>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</si>
  <si>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</si>
  <si>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</si>
  <si>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</si>
  <si>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</si>
  <si>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</si>
  <si>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</si>
  <si>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</si>
  <si>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</si>
  <si>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</si>
  <si>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</si>
  <si>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</si>
  <si>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</si>
  <si>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</si>
  <si>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</si>
  <si>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</si>
  <si>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</si>
  <si>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</si>
  <si>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</si>
  <si>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</si>
  <si>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</si>
  <si>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</si>
  <si>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</si>
  <si>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</si>
  <si>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</si>
  <si>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</si>
  <si>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</si>
  <si>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</si>
  <si>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</si>
  <si>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</si>
  <si>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</si>
  <si>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</si>
  <si>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</si>
  <si>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</si>
  <si>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</si>
  <si>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</si>
  <si>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</si>
  <si>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</si>
  <si>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</si>
  <si>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</si>
  <si>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</si>
  <si>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</si>
  <si>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</si>
  <si>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</si>
  <si>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</si>
  <si>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</si>
  <si>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</si>
  <si>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</si>
  <si>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</si>
  <si>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</si>
  <si>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</si>
  <si>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</si>
  <si>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</si>
  <si>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</si>
  <si>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</si>
  <si>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</si>
  <si>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</si>
  <si>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</si>
  <si>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</si>
  <si>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</si>
  <si>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</si>
  <si>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</si>
  <si>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</si>
  <si>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</si>
  <si>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</si>
  <si>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</si>
  <si>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</si>
  <si>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</si>
  <si>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</si>
  <si>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</si>
  <si>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</si>
  <si>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</si>
  <si>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</si>
  <si>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</si>
  <si>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</si>
  <si>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</si>
  <si>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</si>
  <si>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</si>
  <si>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</si>
  <si>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</si>
  <si>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</si>
  <si>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</si>
  <si>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</si>
  <si>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</si>
  <si>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</si>
  <si>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</si>
  <si>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</si>
  <si>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</si>
  <si>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</si>
  <si>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</si>
  <si>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</si>
  <si>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</si>
  <si>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</si>
  <si>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</si>
  <si>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</si>
  <si>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</si>
  <si>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</si>
  <si>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</si>
  <si>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</si>
  <si>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</si>
  <si>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</si>
  <si>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</si>
  <si>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</si>
  <si>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</si>
  <si>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</si>
  <si>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</si>
  <si>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</si>
  <si>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</si>
  <si>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</si>
  <si>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</si>
  <si>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</si>
  <si>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</si>
  <si>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</si>
  <si>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</si>
  <si>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</si>
  <si>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</si>
  <si>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</si>
  <si>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</si>
  <si>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</si>
  <si>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</si>
  <si>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</si>
  <si>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</si>
  <si>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</si>
  <si>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</si>
  <si>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</si>
  <si>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</si>
  <si>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</si>
  <si>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</si>
  <si>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</si>
  <si>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</si>
  <si>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</si>
  <si>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</si>
  <si>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</si>
  <si>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</si>
  <si>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</si>
  <si>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</si>
  <si>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</si>
  <si>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</si>
  <si>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</si>
  <si>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</si>
  <si>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</si>
  <si>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</si>
  <si>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</si>
  <si>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</si>
  <si>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</si>
  <si>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</si>
  <si>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</si>
  <si>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</si>
  <si>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</si>
  <si>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</si>
  <si>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</si>
  <si>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</si>
  <si>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</si>
  <si>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</si>
  <si>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</si>
  <si>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</si>
  <si>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</si>
  <si>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</si>
  <si>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</si>
  <si>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</si>
  <si>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</si>
  <si>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</si>
  <si>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</si>
  <si>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</si>
  <si>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</si>
  <si>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</si>
  <si>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</si>
  <si>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</si>
  <si>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</si>
  <si>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</si>
  <si>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</si>
  <si>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</si>
  <si>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</si>
  <si>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</si>
  <si>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</si>
  <si>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</si>
  <si>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</si>
  <si>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</si>
  <si>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</si>
  <si>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</si>
  <si>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</si>
  <si>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</si>
  <si>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</si>
  <si>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</si>
  <si>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</si>
  <si>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</si>
  <si>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</si>
  <si>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</si>
  <si>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</si>
  <si>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</si>
  <si>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</si>
  <si>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</si>
  <si>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</si>
  <si>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</si>
  <si>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</si>
  <si>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</si>
  <si>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</si>
  <si>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</si>
  <si>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</si>
  <si>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</si>
  <si>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</si>
  <si>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</si>
  <si>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</si>
  <si>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</si>
  <si>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</si>
  <si>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</si>
  <si>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</si>
  <si>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</si>
  <si>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</si>
  <si>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</si>
  <si>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</si>
  <si>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</si>
  <si>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</si>
  <si>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</si>
  <si>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</si>
  <si>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</si>
  <si>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</si>
  <si>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</si>
  <si>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</si>
  <si>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</si>
  <si>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</si>
  <si>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</si>
  <si>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</si>
  <si>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</si>
  <si>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</si>
  <si>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</si>
  <si>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</si>
  <si>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</si>
  <si>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</si>
  <si>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</si>
  <si>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</si>
  <si>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</si>
  <si>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</si>
  <si>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</si>
  <si>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</si>
  <si>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</si>
  <si>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</si>
  <si>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</si>
  <si>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</si>
  <si>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</si>
  <si>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</si>
  <si>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</si>
  <si>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</si>
  <si>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</si>
  <si>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</si>
  <si>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</si>
  <si>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</si>
  <si>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</si>
  <si>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</si>
  <si>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</si>
  <si>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</si>
  <si>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</si>
  <si>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</si>
  <si>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</si>
  <si>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</si>
  <si>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</si>
  <si>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</si>
  <si>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</si>
  <si>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</si>
  <si>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</si>
  <si>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</si>
  <si>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</si>
  <si>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</si>
  <si>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</si>
  <si>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</si>
  <si>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</si>
  <si>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</si>
  <si>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</si>
  <si>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</si>
  <si>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</si>
  <si>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</si>
  <si>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</si>
  <si>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</si>
  <si>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</si>
  <si>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</si>
  <si>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</si>
  <si>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</si>
  <si>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</si>
  <si>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</si>
  <si>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</si>
  <si>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</si>
  <si>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</si>
  <si>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</si>
  <si>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</si>
  <si>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</si>
  <si>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</si>
  <si>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</si>
  <si>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</si>
  <si>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</si>
  <si>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</si>
  <si>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</si>
  <si>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</si>
  <si>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</si>
  <si>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</si>
  <si>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</si>
  <si>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</si>
  <si>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</si>
  <si>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</si>
  <si>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</si>
  <si>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</si>
  <si>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</si>
  <si>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</si>
  <si>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</si>
  <si>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</si>
  <si>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</si>
  <si>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</si>
  <si>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</si>
  <si>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</si>
  <si>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</si>
  <si>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</si>
  <si>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</si>
  <si>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</si>
  <si>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</si>
  <si>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</si>
  <si>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</si>
  <si>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</si>
  <si>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</si>
  <si>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</si>
  <si>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</si>
  <si>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</si>
  <si>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</si>
  <si>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</si>
  <si>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</si>
  <si>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</si>
  <si>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</si>
  <si>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</si>
  <si>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</si>
  <si>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</si>
  <si>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</si>
  <si>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</si>
  <si>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</si>
  <si>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</si>
  <si>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</si>
  <si>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</si>
  <si>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</si>
  <si>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</si>
  <si>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</si>
  <si>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</si>
  <si>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</si>
  <si>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</si>
  <si>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</si>
  <si>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</si>
  <si>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</si>
  <si>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</si>
  <si>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</si>
  <si>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</si>
  <si>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</si>
  <si>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</si>
  <si>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</si>
  <si>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</si>
  <si>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</si>
  <si>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</si>
  <si>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</si>
  <si>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</si>
  <si>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</si>
  <si>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</si>
  <si>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</si>
  <si>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</si>
  <si>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</si>
  <si>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</si>
  <si>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</si>
  <si>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</si>
  <si>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</si>
  <si>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</si>
  <si>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</si>
  <si>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</si>
  <si>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</si>
  <si>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</si>
  <si>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</si>
  <si>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</si>
  <si>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</si>
  <si>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</si>
  <si>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</si>
  <si>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</si>
  <si>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</si>
  <si>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</si>
  <si>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</si>
  <si>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</si>
  <si>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</si>
  <si>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</si>
  <si>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</si>
  <si>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</si>
  <si>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</si>
  <si>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</si>
  <si>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</si>
  <si>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</si>
  <si>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</si>
  <si>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</si>
  <si>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</si>
  <si>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</si>
  <si>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</si>
  <si>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</si>
  <si>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</si>
  <si>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</si>
  <si>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</si>
  <si>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</si>
  <si>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</si>
  <si>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</si>
  <si>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</si>
  <si>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</si>
  <si>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</si>
  <si>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</si>
  <si>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</si>
  <si>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</si>
  <si>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</si>
  <si>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</si>
  <si>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</si>
  <si>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</si>
  <si>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</si>
  <si>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</si>
  <si>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</si>
  <si>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</si>
  <si>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</si>
  <si>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</si>
  <si>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</si>
  <si>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</si>
  <si>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</si>
  <si>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</si>
  <si>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</si>
  <si>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</si>
  <si>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</si>
  <si>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</si>
  <si>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</si>
  <si>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</si>
  <si>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</si>
  <si>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</si>
  <si>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</si>
  <si>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</si>
  <si>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</si>
  <si>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</si>
  <si>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</si>
  <si>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</si>
  <si>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</si>
  <si>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</si>
  <si>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</si>
  <si>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</si>
  <si>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</si>
  <si>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</si>
  <si>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</si>
  <si>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</si>
  <si>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</si>
  <si>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</si>
  <si>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</si>
  <si>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</si>
  <si>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</si>
  <si>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</si>
  <si>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</si>
  <si>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</si>
  <si>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</si>
  <si>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</si>
  <si>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</si>
  <si>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</si>
  <si>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</si>
  <si>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</si>
  <si>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</si>
  <si>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</si>
  <si>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</si>
  <si>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</si>
  <si>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</si>
  <si>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</si>
  <si>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</si>
  <si>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</si>
  <si>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</si>
  <si>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</si>
  <si>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</si>
  <si>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</si>
  <si>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</si>
  <si>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</si>
  <si>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</si>
  <si>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</si>
  <si>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</si>
  <si>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</si>
  <si>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</si>
  <si>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</si>
  <si>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</si>
  <si>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</si>
  <si>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</si>
  <si>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</si>
  <si>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</si>
  <si>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</si>
  <si>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</si>
  <si>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</si>
  <si>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</si>
  <si>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</si>
  <si>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</si>
  <si>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</si>
  <si>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</si>
  <si>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</si>
  <si>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</si>
  <si>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</si>
  <si>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</si>
  <si>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</si>
  <si>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</si>
  <si>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</si>
  <si>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</si>
  <si>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</si>
  <si>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</si>
  <si>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</si>
  <si>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</si>
  <si>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</si>
  <si>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</si>
  <si>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</si>
  <si>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</si>
  <si>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</si>
  <si>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</si>
  <si>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</si>
  <si>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</si>
  <si>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</si>
  <si>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</si>
  <si>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</si>
  <si>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</si>
  <si>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</si>
  <si>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</si>
  <si>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</si>
  <si>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</si>
  <si>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</si>
  <si>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</si>
  <si>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</si>
  <si>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</si>
  <si>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</si>
  <si>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</si>
  <si>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</si>
  <si>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</si>
  <si>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</si>
  <si>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</si>
  <si>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</si>
  <si>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</si>
  <si>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</si>
  <si>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</si>
  <si>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</si>
  <si>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</si>
  <si>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</si>
  <si>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</si>
  <si>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</si>
  <si>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</si>
  <si>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</si>
  <si>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</si>
  <si>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</si>
  <si>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</si>
  <si>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</si>
  <si>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</si>
  <si>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</si>
  <si>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</si>
  <si>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</si>
  <si>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</si>
  <si>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</si>
  <si>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</si>
  <si>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</si>
  <si>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</si>
  <si>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</si>
  <si>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</si>
  <si>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</si>
  <si>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</si>
  <si>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</si>
  <si>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</si>
  <si>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</si>
  <si>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</si>
  <si>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</si>
  <si>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</si>
  <si>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</si>
  <si>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</si>
  <si>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</si>
  <si>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</si>
  <si>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</si>
  <si>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</si>
  <si>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</si>
  <si>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</si>
  <si>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</si>
  <si>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</si>
  <si>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</si>
  <si>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</si>
  <si>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</si>
  <si>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</si>
  <si>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</si>
  <si>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</si>
  <si>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</si>
  <si>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</si>
  <si>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</si>
  <si>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</si>
  <si>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</si>
  <si>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</si>
  <si>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</si>
  <si>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</si>
  <si>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</si>
  <si>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</si>
  <si>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</si>
  <si>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</si>
  <si>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</si>
  <si>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</si>
  <si>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</si>
  <si>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</si>
  <si>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</si>
  <si>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</si>
  <si>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</si>
  <si>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</si>
  <si>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</si>
  <si>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</si>
  <si>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</si>
  <si>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</si>
  <si>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</si>
  <si>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</si>
  <si>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</si>
  <si>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</si>
  <si>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</si>
  <si>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</si>
  <si>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</si>
  <si>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</si>
  <si>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</si>
  <si>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</si>
  <si>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</si>
  <si>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</si>
  <si>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</si>
  <si>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</si>
  <si>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</si>
  <si>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</si>
  <si>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</si>
  <si>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</si>
  <si>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</si>
  <si>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</si>
  <si>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</si>
  <si>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</si>
  <si>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</si>
  <si>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</si>
  <si>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</si>
  <si>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</si>
  <si>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</si>
  <si>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</si>
  <si>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</si>
  <si>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</si>
  <si>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</si>
  <si>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</si>
  <si>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</si>
  <si>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</si>
  <si>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</si>
  <si>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</si>
  <si>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</si>
  <si>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</si>
  <si>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</si>
  <si>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</si>
  <si>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</si>
  <si>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</si>
  <si>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</si>
  <si>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</si>
  <si>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</si>
  <si>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</si>
  <si>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</si>
  <si>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</si>
  <si>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</si>
  <si>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</si>
  <si>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</si>
  <si>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</si>
  <si>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</si>
  <si>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</si>
  <si>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</si>
  <si>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</si>
  <si>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</si>
  <si>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</si>
  <si>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</si>
  <si>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</si>
  <si>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</si>
  <si>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</si>
  <si>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</si>
  <si>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</si>
  <si>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</si>
  <si>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</si>
  <si>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</si>
  <si>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</si>
  <si>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</si>
  <si>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</si>
  <si>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</si>
  <si>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</si>
  <si>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</si>
  <si>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</si>
  <si>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</si>
  <si>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</si>
  <si>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</si>
  <si>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</si>
  <si>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</si>
  <si>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</si>
  <si>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</si>
  <si>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</si>
  <si>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</si>
  <si>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</si>
  <si>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</si>
  <si>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</si>
  <si>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</si>
  <si>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</si>
  <si>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</si>
  <si>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</si>
  <si>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</si>
  <si>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</si>
  <si>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</si>
  <si>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</si>
  <si>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</si>
  <si>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</si>
  <si>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</si>
  <si>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</si>
  <si>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</si>
  <si>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</si>
  <si>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</si>
  <si>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</si>
  <si>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</si>
  <si>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</si>
  <si>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</si>
  <si>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</si>
  <si>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</si>
  <si>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</si>
  <si>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</si>
  <si>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</si>
  <si>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</si>
  <si>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</si>
  <si>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</si>
  <si>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</si>
  <si>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</si>
  <si>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</si>
  <si>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</si>
  <si>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</si>
  <si>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</si>
  <si>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</si>
  <si>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</si>
  <si>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</si>
  <si>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</si>
  <si>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</si>
  <si>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</si>
  <si>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</si>
  <si>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</si>
  <si>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</si>
  <si>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</si>
  <si>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</si>
  <si>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</si>
  <si>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</si>
  <si>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</si>
  <si>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</si>
  <si>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</si>
  <si>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</si>
  <si>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</si>
  <si>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</si>
  <si>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</si>
  <si>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</si>
  <si>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</si>
  <si>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</si>
  <si>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</si>
  <si>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</si>
  <si>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</si>
  <si>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</si>
  <si>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</si>
  <si>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</si>
  <si>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</si>
  <si>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</si>
  <si>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</si>
  <si>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</si>
  <si>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</si>
  <si>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</si>
  <si>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</si>
  <si>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</si>
  <si>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</si>
  <si>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</si>
  <si>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</si>
  <si>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</si>
  <si>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</si>
  <si>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</si>
  <si>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</si>
  <si>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</si>
  <si>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</si>
  <si>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</si>
  <si>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</si>
  <si>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</si>
  <si>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</si>
  <si>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</si>
  <si>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</si>
  <si>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</si>
  <si>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</si>
  <si>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</si>
  <si>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</si>
  <si>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</si>
  <si>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</si>
  <si>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</si>
  <si>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</si>
  <si>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</si>
  <si>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</si>
  <si>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</si>
  <si>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</si>
  <si>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</si>
  <si>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</si>
  <si>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</si>
  <si>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</si>
  <si>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</si>
  <si>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</si>
  <si>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</si>
  <si>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</si>
  <si>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</si>
  <si>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</si>
  <si>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</si>
  <si>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</si>
  <si>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</si>
  <si>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</si>
  <si>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</si>
  <si>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</si>
  <si>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</si>
  <si>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</si>
  <si>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</si>
  <si>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</si>
  <si>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</si>
  <si>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</si>
  <si>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</si>
  <si>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</si>
  <si>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</si>
  <si>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</si>
  <si>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</si>
  <si>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</si>
  <si>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</si>
  <si>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</si>
  <si>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</si>
  <si>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</si>
  <si>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</si>
  <si>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</si>
  <si>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</si>
  <si>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</si>
  <si>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</si>
  <si>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</si>
  <si>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</si>
  <si>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</si>
  <si>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</si>
  <si>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</si>
  <si>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</si>
  <si>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</si>
  <si>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</si>
  <si>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</si>
  <si>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</si>
  <si>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</si>
  <si>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</si>
  <si>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</si>
  <si>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</si>
  <si>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</si>
  <si>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</si>
  <si>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</si>
  <si>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</si>
  <si>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</si>
  <si>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</si>
  <si>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</si>
  <si>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</si>
  <si>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</si>
  <si>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</si>
  <si>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</si>
  <si>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</si>
  <si>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</si>
  <si>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</si>
  <si>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</si>
  <si>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</si>
  <si>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</si>
  <si>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</si>
  <si>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</si>
  <si>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</si>
  <si>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</si>
  <si>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</si>
  <si>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</si>
  <si>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</si>
  <si>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</si>
  <si>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</si>
  <si>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</si>
  <si>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</si>
  <si>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</si>
  <si>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</si>
  <si>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</si>
  <si>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</si>
  <si>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</si>
  <si>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</si>
  <si>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</si>
  <si>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</si>
  <si>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</si>
  <si>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</si>
  <si>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</si>
  <si>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</si>
  <si>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</si>
  <si>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</si>
  <si>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</si>
  <si>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</si>
  <si>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</si>
  <si>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</si>
  <si>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</si>
  <si>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</si>
  <si>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</si>
  <si>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</si>
  <si>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</si>
  <si>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</si>
  <si>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</si>
  <si>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</si>
  <si>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</si>
  <si>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</si>
  <si>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</si>
  <si>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</si>
  <si>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</si>
  <si>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</si>
  <si>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</si>
  <si>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</si>
  <si>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</si>
  <si>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</si>
  <si>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</si>
  <si>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</si>
  <si>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</si>
  <si>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</si>
  <si>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</si>
  <si>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</si>
  <si>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</si>
  <si>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</si>
  <si>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</si>
  <si>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</si>
  <si>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</si>
  <si>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</si>
  <si>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</si>
  <si>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</si>
  <si>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</si>
  <si>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</si>
  <si>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</si>
  <si>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</si>
  <si>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</si>
  <si>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</si>
  <si>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</si>
  <si>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</si>
  <si>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</si>
  <si>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</si>
  <si>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</si>
  <si>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</si>
  <si>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</si>
  <si>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</si>
  <si>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</si>
  <si>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</si>
  <si>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</si>
  <si>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</si>
  <si>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</si>
  <si>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</si>
  <si>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</si>
  <si>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</si>
  <si>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</si>
  <si>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</si>
  <si>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</si>
  <si>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</si>
  <si>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</si>
  <si>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</si>
  <si>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</si>
  <si>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</si>
  <si>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</si>
  <si>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</si>
  <si>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</si>
  <si>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</si>
  <si>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</si>
  <si>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</si>
  <si>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</si>
  <si>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</si>
  <si>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</si>
  <si>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</si>
  <si>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</si>
  <si>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</si>
  <si>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</si>
  <si>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</si>
  <si>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</si>
  <si>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</si>
  <si>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</si>
  <si>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</si>
  <si>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</si>
  <si>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</si>
  <si>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</si>
  <si>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</si>
  <si>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</si>
  <si>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</si>
  <si>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</si>
  <si>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</si>
  <si>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</si>
  <si>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</si>
  <si>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</si>
  <si>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</si>
  <si>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</si>
  <si>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</si>
  <si>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</si>
  <si>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</si>
  <si>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</si>
  <si>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</si>
  <si>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</si>
  <si>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</si>
  <si>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</si>
  <si>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</si>
  <si>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</si>
  <si>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</si>
  <si>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</si>
  <si>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</si>
  <si>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</si>
  <si>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</si>
  <si>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</si>
  <si>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</si>
  <si>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</si>
  <si>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</si>
  <si>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</si>
  <si>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</si>
  <si>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</si>
  <si>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</si>
  <si>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</si>
  <si>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</si>
  <si>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</si>
  <si>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</si>
  <si>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</si>
  <si>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</si>
  <si>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</si>
  <si>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</si>
  <si>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</si>
  <si>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</si>
  <si>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</si>
  <si>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</si>
  <si>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</si>
  <si>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</si>
  <si>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</si>
  <si>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</si>
  <si>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</si>
  <si>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</si>
  <si>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</si>
  <si>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</si>
  <si>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</si>
  <si>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</si>
  <si>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</si>
  <si>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</si>
  <si>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</si>
  <si>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</si>
  <si>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</si>
  <si>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</si>
  <si>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</si>
  <si>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</si>
  <si>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</si>
  <si>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</si>
  <si>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</si>
  <si>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</si>
  <si>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</si>
  <si>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</si>
  <si>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</si>
  <si>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</si>
  <si>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</si>
  <si>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</si>
  <si>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</si>
  <si>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</si>
  <si>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</si>
  <si>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</si>
  <si>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</si>
  <si>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</si>
  <si>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</si>
  <si>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</si>
  <si>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</si>
  <si>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</si>
  <si>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</si>
  <si>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</si>
  <si>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</si>
  <si>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</si>
  <si>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</si>
  <si>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</si>
  <si>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</si>
  <si>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</si>
  <si>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</si>
  <si>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</si>
  <si>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</si>
  <si>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</si>
  <si>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</si>
  <si>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</si>
  <si>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</si>
  <si>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</si>
  <si>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</si>
  <si>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</si>
  <si>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</si>
  <si>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</si>
  <si>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</si>
  <si>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</si>
  <si>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</si>
  <si>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</si>
  <si>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</si>
  <si>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</si>
  <si>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</si>
  <si>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</si>
  <si>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</si>
  <si>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</si>
  <si>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</si>
  <si>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</si>
  <si>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</si>
  <si>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</si>
  <si>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</si>
  <si>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</si>
  <si>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</si>
  <si>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</si>
  <si>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</si>
  <si>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</si>
  <si>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</si>
  <si>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</si>
  <si>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</si>
  <si>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</si>
  <si>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</si>
  <si>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</si>
  <si>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</si>
  <si>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</si>
  <si>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</si>
  <si>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</si>
  <si>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</si>
  <si>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</si>
  <si>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</si>
  <si>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</si>
  <si>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</si>
  <si>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</si>
  <si>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</si>
  <si>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</si>
  <si>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</si>
  <si>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</si>
  <si>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</si>
  <si>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</si>
  <si>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</si>
  <si>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</si>
  <si>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</si>
  <si>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</si>
  <si>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</si>
  <si>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</si>
  <si>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</si>
  <si>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</si>
  <si>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</si>
  <si>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</si>
  <si>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</si>
  <si>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</si>
  <si>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</si>
  <si>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</si>
  <si>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</si>
  <si>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</si>
  <si>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</si>
  <si>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</si>
  <si>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</si>
  <si>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</si>
  <si>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</si>
  <si>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</si>
  <si>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</si>
  <si>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</si>
  <si>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</si>
  <si>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</si>
  <si>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</si>
  <si>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</si>
  <si>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</si>
  <si>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</si>
  <si>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</si>
  <si>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</si>
  <si>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</si>
  <si>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</si>
  <si>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</si>
  <si>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</si>
  <si>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</si>
  <si>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</si>
  <si>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</si>
  <si>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</si>
  <si>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</si>
  <si>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</si>
  <si>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</si>
  <si>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</si>
  <si>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</si>
  <si>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</si>
  <si>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</si>
  <si>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</si>
  <si>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</si>
  <si>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</si>
  <si>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</si>
  <si>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</si>
  <si>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</si>
  <si>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</si>
  <si>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</si>
  <si>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</si>
  <si>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</si>
  <si>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</si>
  <si>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</si>
  <si>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</si>
  <si>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</si>
  <si>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</si>
  <si>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</si>
  <si>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</si>
  <si>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</si>
  <si>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</si>
  <si>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</si>
  <si>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</si>
  <si>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</si>
  <si>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</si>
  <si>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</si>
  <si>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</si>
  <si>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</si>
  <si>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</si>
  <si>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</si>
  <si>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</si>
  <si>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</si>
  <si>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</si>
  <si>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</si>
  <si>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</si>
  <si>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</si>
  <si>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</si>
  <si>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</si>
  <si>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</si>
  <si>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</si>
  <si>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</si>
  <si>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</si>
  <si>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</si>
  <si>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</si>
  <si>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</si>
  <si>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</si>
  <si>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</si>
  <si>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</si>
  <si>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</si>
  <si>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</si>
  <si>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</si>
  <si>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</si>
  <si>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</si>
  <si>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</si>
  <si>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</si>
  <si>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</si>
  <si>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</si>
  <si>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</si>
  <si>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</si>
  <si>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</si>
  <si>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</si>
  <si>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</si>
  <si>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</si>
  <si>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</si>
  <si>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</si>
  <si>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</si>
  <si>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</si>
  <si>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</si>
  <si>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</si>
  <si>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</si>
  <si>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</si>
  <si>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</si>
  <si>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</si>
  <si>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</si>
  <si>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</si>
  <si>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</si>
  <si>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</si>
  <si>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</si>
  <si>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</si>
  <si>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</si>
  <si>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</si>
  <si>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</si>
  <si>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</si>
  <si>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</si>
  <si>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</si>
  <si>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</si>
  <si>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</si>
  <si>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</si>
  <si>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</si>
  <si>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</si>
  <si>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</si>
  <si>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</si>
  <si>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</si>
  <si>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</si>
  <si>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</si>
  <si>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</si>
  <si>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</si>
  <si>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</si>
  <si>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</si>
  <si>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</si>
  <si>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</si>
  <si>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</si>
  <si>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</si>
  <si>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</si>
  <si>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</si>
  <si>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</si>
  <si>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</si>
  <si>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</si>
  <si>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</si>
  <si>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</si>
  <si>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</si>
  <si>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</si>
  <si>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</si>
  <si>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</si>
  <si>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</si>
  <si>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</si>
  <si>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</si>
  <si>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</si>
  <si>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</si>
  <si>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</si>
  <si>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</si>
  <si>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</si>
  <si>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</si>
  <si>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</si>
  <si>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</si>
  <si>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</si>
  <si>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</si>
  <si>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</si>
  <si>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</si>
  <si>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</si>
  <si>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</si>
  <si>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</si>
  <si>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</si>
  <si>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</si>
  <si>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</si>
  <si>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</si>
  <si>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</si>
  <si>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</si>
  <si>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</si>
  <si>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</si>
  <si>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</si>
  <si>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</si>
  <si>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</si>
  <si>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</si>
  <si>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</si>
  <si>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</si>
  <si>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</si>
  <si>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</si>
  <si>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</si>
  <si>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</si>
  <si>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</si>
  <si>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</si>
  <si>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</si>
  <si>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</si>
  <si>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</si>
  <si>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</si>
  <si>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</si>
  <si>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</si>
  <si>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</si>
  <si>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</si>
  <si>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</si>
  <si>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</si>
  <si>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</si>
  <si>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</si>
  <si>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</si>
  <si>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</si>
  <si>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</si>
  <si>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</si>
  <si>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</si>
  <si>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</si>
  <si>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</si>
  <si>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</si>
  <si>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</si>
  <si>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</si>
  <si>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</si>
  <si>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</si>
  <si>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</si>
  <si>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</si>
  <si>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</si>
  <si>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</si>
  <si>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</si>
  <si>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</si>
  <si>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</si>
  <si>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</si>
  <si>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</si>
  <si>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</si>
  <si>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</si>
  <si>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</si>
  <si>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</si>
  <si>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</si>
  <si>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</si>
  <si>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</si>
  <si>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</si>
  <si>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</si>
  <si>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</si>
  <si>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</si>
  <si>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</si>
  <si>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</si>
  <si>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</si>
  <si>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</si>
  <si>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</si>
  <si>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</si>
  <si>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</si>
  <si>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</si>
  <si>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</si>
  <si>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</si>
  <si>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</si>
  <si>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</si>
  <si>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</si>
  <si>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</si>
  <si>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</si>
  <si>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</si>
  <si>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</si>
  <si>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</si>
  <si>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</si>
  <si>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</si>
  <si>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</si>
  <si>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</si>
  <si>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</si>
  <si>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</si>
  <si>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</si>
  <si>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</si>
  <si>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</si>
  <si>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</si>
  <si>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</si>
  <si>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</si>
  <si>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</si>
  <si>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</si>
  <si>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</si>
  <si>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</si>
  <si>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</si>
  <si>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</si>
  <si>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</si>
  <si>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</si>
  <si>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</si>
  <si>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</si>
  <si>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</si>
  <si>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</si>
  <si>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</si>
  <si>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</si>
  <si>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</si>
  <si>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</si>
  <si>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</si>
  <si>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</si>
  <si>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</si>
  <si>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</si>
  <si>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</si>
  <si>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</si>
  <si>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</si>
  <si>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</si>
  <si>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</si>
  <si>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</si>
  <si>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</si>
  <si>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</si>
  <si>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</si>
  <si>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</si>
  <si>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</si>
  <si>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</si>
  <si>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</si>
  <si>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</si>
  <si>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</si>
  <si>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</si>
  <si>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</si>
  <si>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</si>
  <si>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</si>
  <si>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</si>
  <si>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</si>
  <si>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</si>
  <si>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</si>
  <si>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</si>
  <si>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</si>
  <si>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</si>
  <si>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</si>
  <si>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</si>
  <si>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</si>
  <si>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</si>
  <si>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</si>
  <si>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</si>
  <si>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</si>
  <si>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</si>
  <si>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</si>
  <si>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</si>
  <si>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</si>
  <si>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</si>
  <si>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</si>
  <si>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</si>
  <si>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</si>
  <si>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</si>
  <si>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</si>
  <si>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</si>
  <si>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</si>
  <si>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</si>
  <si>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</si>
  <si>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</si>
  <si>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</si>
  <si>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</si>
  <si>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</si>
  <si>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</si>
  <si>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</si>
  <si>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</si>
  <si>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</si>
  <si>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</si>
  <si>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</si>
  <si>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</si>
  <si>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</si>
  <si>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</si>
  <si>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</si>
  <si>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</si>
  <si>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</si>
  <si>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</si>
  <si>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</si>
  <si>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</si>
  <si>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</si>
  <si>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</si>
  <si>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</si>
  <si>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</si>
  <si>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</si>
  <si>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</si>
  <si>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</si>
  <si>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</si>
  <si>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</si>
  <si>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</si>
  <si>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</si>
  <si>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</si>
  <si>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</si>
  <si>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</si>
  <si>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</si>
  <si>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</si>
  <si>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</si>
  <si>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</si>
  <si>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</si>
  <si>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</si>
  <si>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</si>
  <si>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</si>
  <si>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</si>
  <si>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</si>
  <si>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</si>
  <si>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</si>
  <si>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</si>
  <si>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</si>
  <si>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</si>
  <si>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</si>
  <si>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</si>
  <si>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</si>
  <si>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</si>
  <si>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</si>
  <si>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</si>
  <si>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</si>
  <si>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</si>
  <si>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</si>
  <si>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</si>
  <si>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</si>
  <si>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</si>
  <si>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</si>
  <si>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</si>
  <si>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</si>
  <si>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</si>
  <si>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</si>
  <si>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</si>
  <si>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</si>
  <si>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</si>
  <si>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</si>
  <si>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</si>
  <si>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</si>
  <si>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</si>
  <si>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</si>
  <si>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</si>
  <si>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</si>
  <si>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</si>
  <si>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</si>
  <si>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</si>
  <si>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</si>
  <si>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</si>
  <si>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</si>
  <si>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</si>
  <si>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</si>
  <si>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</si>
  <si>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</si>
  <si>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</si>
  <si>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</si>
  <si>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</si>
  <si>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</si>
  <si>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</si>
  <si>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</si>
  <si>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</si>
  <si>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</si>
  <si>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</si>
  <si>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</si>
  <si>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</si>
  <si>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</si>
  <si>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</si>
  <si>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</si>
  <si>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</si>
  <si>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</si>
  <si>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</si>
  <si>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</si>
  <si>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</si>
  <si>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</si>
  <si>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</si>
  <si>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</si>
  <si>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</si>
  <si>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</si>
  <si>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</si>
  <si>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</si>
  <si>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</si>
  <si>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</si>
  <si>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</si>
  <si>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</si>
  <si>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</si>
  <si>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</si>
  <si>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</si>
  <si>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</si>
  <si>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</si>
  <si>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</si>
  <si>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</si>
  <si>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</si>
  <si>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</si>
  <si>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</si>
  <si>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</si>
  <si>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</si>
  <si>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</si>
  <si>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</si>
  <si>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</si>
  <si>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</si>
  <si>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</si>
  <si>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</si>
  <si>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</si>
  <si>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</si>
  <si>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</si>
  <si>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</si>
  <si>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</si>
  <si>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</si>
  <si>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</si>
  <si>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</si>
  <si>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</si>
  <si>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</si>
  <si>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</si>
  <si>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</si>
  <si>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</si>
  <si>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</si>
  <si>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</si>
  <si>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</si>
  <si>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</si>
  <si>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</si>
  <si>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</si>
  <si>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</si>
  <si>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</si>
  <si>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</si>
  <si>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</si>
  <si>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</si>
  <si>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</si>
  <si>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</si>
  <si>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</si>
  <si>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</si>
  <si>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</si>
  <si>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</si>
  <si>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</si>
  <si>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</si>
  <si>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</si>
  <si>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</si>
  <si>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</si>
  <si>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</si>
  <si>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</si>
  <si>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</si>
  <si>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</si>
  <si>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</si>
  <si>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</si>
  <si>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</si>
  <si>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</si>
  <si>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</si>
  <si>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</si>
  <si>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</si>
  <si>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</si>
  <si>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</si>
  <si>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</si>
  <si>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</si>
  <si>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</si>
  <si>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</si>
  <si>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</si>
  <si>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</si>
  <si>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</si>
  <si>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</si>
  <si>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</si>
  <si>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</si>
  <si>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</si>
  <si>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</si>
  <si>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</si>
  <si>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</si>
  <si>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</si>
  <si>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</si>
  <si>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</si>
  <si>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</si>
  <si>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</si>
  <si>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</si>
  <si>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</si>
  <si>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</si>
  <si>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</si>
  <si>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</si>
  <si>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</si>
  <si>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</si>
  <si>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</si>
  <si>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</si>
  <si>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</si>
  <si>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</si>
  <si>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</si>
  <si>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</si>
  <si>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</si>
  <si>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</si>
  <si>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</si>
  <si>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</si>
  <si>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</si>
  <si>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</si>
  <si>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</si>
  <si>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</si>
  <si>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</si>
  <si>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</si>
  <si>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</si>
  <si>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</si>
  <si>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</si>
  <si>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</si>
  <si>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</si>
  <si>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</si>
  <si>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</si>
  <si>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</si>
  <si>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</si>
  <si>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</si>
  <si>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</si>
  <si>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</si>
  <si>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</si>
  <si>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</si>
  <si>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</si>
  <si>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</si>
  <si>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</si>
  <si>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</si>
  <si>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</si>
  <si>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</si>
  <si>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</si>
  <si>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</si>
  <si>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</si>
  <si>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</si>
  <si>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</si>
  <si>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</si>
  <si>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</si>
  <si>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</si>
  <si>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</si>
  <si>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</si>
  <si>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</si>
  <si>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</si>
  <si>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</si>
  <si>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</si>
  <si>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</si>
  <si>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</si>
  <si>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</si>
  <si>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</si>
  <si>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</si>
  <si>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</si>
  <si>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</si>
  <si>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</si>
  <si>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</si>
  <si>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</si>
  <si>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</si>
  <si>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</si>
  <si>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</si>
  <si>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</si>
  <si>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</si>
  <si>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</si>
  <si>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</si>
  <si>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</si>
  <si>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</si>
  <si>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</si>
  <si>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</si>
  <si>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</si>
  <si>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</si>
  <si>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</si>
  <si>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</si>
  <si>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</si>
  <si>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</si>
  <si>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</si>
  <si>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</si>
  <si>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</si>
  <si>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</si>
  <si>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</si>
  <si>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</si>
  <si>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</si>
  <si>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</si>
  <si>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</si>
  <si>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</si>
  <si>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</si>
  <si>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13:19</t>
  </si>
  <si>
    <t>839</t>
  </si>
  <si>
    <t>532</t>
  </si>
  <si>
    <t>13:45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</si>
  <si>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</si>
  <si>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</si>
  <si>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</si>
  <si>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</si>
  <si>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</si>
  <si>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</si>
  <si>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</si>
  <si>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</si>
  <si>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</si>
  <si>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</si>
  <si>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</si>
  <si>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</si>
  <si>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</si>
  <si>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</si>
  <si>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</si>
  <si>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</si>
  <si>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</si>
  <si>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</si>
  <si>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</si>
  <si>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</si>
  <si>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</si>
  <si>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</si>
  <si>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</si>
  <si>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13:41</t>
  </si>
  <si>
    <t>13:42</t>
  </si>
  <si>
    <t>13:24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</si>
  <si>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</si>
  <si>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</si>
  <si>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</si>
  <si>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</si>
  <si>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</si>
  <si>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</si>
  <si>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</si>
  <si>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</si>
  <si>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</si>
  <si>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</si>
  <si>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</si>
  <si>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</si>
  <si>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</si>
  <si>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</si>
  <si>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</si>
  <si>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</si>
  <si>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</si>
  <si>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</si>
  <si>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</si>
  <si>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</si>
  <si>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</si>
  <si>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</si>
  <si>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</si>
  <si>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</si>
  <si>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</si>
  <si>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</si>
  <si>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</si>
  <si>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ميشيل ملاك فوزي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</si>
  <si>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</si>
  <si>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</si>
  <si>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</si>
  <si>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</si>
  <si>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</si>
  <si>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</si>
  <si>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</si>
  <si>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</si>
  <si>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</si>
  <si>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</si>
  <si>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</si>
  <si>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 xml:space="preserve">2024-03-15 ~ 2024-03-15
</t>
  </si>
  <si>
    <t>panorama</t>
  </si>
  <si>
    <t>2024-03-15</t>
  </si>
  <si>
    <t>12:59</t>
  </si>
  <si>
    <t>13:25</t>
  </si>
  <si>
    <t>13:08</t>
  </si>
  <si>
    <t>13:10</t>
  </si>
  <si>
    <t>13:07</t>
  </si>
  <si>
    <t>13:00</t>
  </si>
  <si>
    <t>804</t>
  </si>
  <si>
    <t>13:06</t>
  </si>
  <si>
    <t>13:09</t>
  </si>
  <si>
    <t>13:05</t>
  </si>
  <si>
    <t>13:04</t>
  </si>
  <si>
    <t>13:13</t>
  </si>
  <si>
    <t>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</si>
</sst>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" fillId="2" borderId="67" xfId="10" applyFont="1" applyFill="1" applyBorder="1" applyAlignment="1">
      <alignment horizontal="center"/>
    </xf>
    <xf numFmtId="0" fontId="2" fillId="0" borderId="68" xfId="10" applyFont="1" applyFill="1" applyBorder="1" applyAlignment="1">
      <alignment horizontal="right" wrapText="1"/>
    </xf>
    <xf numFmtId="0" fontId="2" fillId="0" borderId="68" xfId="10" applyFont="1" applyFill="1" applyBorder="1" applyAlignment="1">
      <alignment wrapText="1"/>
    </xf>
    <xf numFmtId="14" fontId="2" fillId="0" borderId="68" xfId="10" applyNumberFormat="1" applyFont="1" applyFill="1" applyBorder="1" applyAlignment="1">
      <alignment horizontal="right" wrapText="1"/>
    </xf>
    <xf numFmtId="0" fontId="2" fillId="2" borderId="67" xfId="11" applyFont="1" applyFill="1" applyBorder="1" applyAlignment="1">
      <alignment horizontal="center"/>
    </xf>
    <xf numFmtId="0" fontId="2" fillId="0" borderId="68" xfId="11" applyFont="1" applyFill="1" applyBorder="1" applyAlignment="1">
      <alignment horizontal="right" wrapText="1"/>
    </xf>
    <xf numFmtId="14" fontId="2" fillId="0" borderId="68" xfId="11" applyNumberFormat="1" applyFont="1" applyFill="1" applyBorder="1" applyAlignment="1">
      <alignment horizontal="right" wrapText="1"/>
    </xf>
    <xf numFmtId="0" fontId="2" fillId="0" borderId="68" xfId="11" applyFont="1" applyFill="1" applyBorder="1" applyAlignment="1">
      <alignment wrapText="1"/>
    </xf>
    <xf numFmtId="20" fontId="2" fillId="0" borderId="68" xfId="11" applyNumberFormat="1" applyFont="1" applyFill="1" applyBorder="1" applyAlignment="1">
      <alignment horizontal="right" wrapText="1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" xfId="11" xr:uid="{1CD5E3DB-9667-4E30-BEB3-9E5A434B2C22}"/>
    <cellStyle name="Normal_Classes" xfId="2" xr:uid="{3AD60D67-321F-42AD-9597-EF3A5B1BF33D}"/>
    <cellStyle name="Normal_Details" xfId="10" xr:uid="{4899A040-B838-4528-A2E3-B5E05803711A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3</v>
    <v>8</v>
    <v>0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9" totalsRowShown="0">
  <autoFilter ref="A1:U329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432" totalsRowShown="0">
  <autoFilter ref="A1:F1432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9"/>
  <sheetViews>
    <sheetView topLeftCell="A319" zoomScale="70" zoomScaleNormal="70" workbookViewId="0">
      <selection activeCell="A330" sqref="A330:XFD330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9" max="10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24" t="s">
        <v>0</v>
      </c>
      <c r="B1" s="124" t="s">
        <v>1</v>
      </c>
      <c r="C1" s="124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24" t="s">
        <v>11</v>
      </c>
      <c r="M1" s="124" t="s">
        <v>12</v>
      </c>
      <c r="N1" s="124" t="s">
        <v>13</v>
      </c>
      <c r="O1" s="124" t="s">
        <v>14</v>
      </c>
      <c r="P1" s="124" t="s">
        <v>15</v>
      </c>
      <c r="Q1" s="124" t="s">
        <v>16</v>
      </c>
      <c r="R1" s="124" t="s">
        <v>17</v>
      </c>
      <c r="S1" s="124" t="s">
        <v>18</v>
      </c>
      <c r="T1" s="124" t="s">
        <v>19</v>
      </c>
      <c r="U1" s="124" t="s">
        <v>20</v>
      </c>
    </row>
    <row r="2" spans="1:21" ht="28.8">
      <c r="A2" s="125">
        <v>1</v>
      </c>
      <c r="B2" s="126" t="s">
        <v>21</v>
      </c>
      <c r="C2" s="126" t="s">
        <v>22</v>
      </c>
      <c r="D2" s="127">
        <v>33920</v>
      </c>
      <c r="E2" s="126" t="s">
        <v>23</v>
      </c>
      <c r="F2" s="126" t="s">
        <v>24</v>
      </c>
      <c r="G2" s="126" t="s">
        <v>25</v>
      </c>
      <c r="H2" s="126" t="s">
        <v>26</v>
      </c>
      <c r="I2" s="126" t="s">
        <v>27</v>
      </c>
      <c r="J2" s="126" t="s">
        <v>26</v>
      </c>
      <c r="K2" s="126" t="s">
        <v>26</v>
      </c>
      <c r="L2" s="126" t="s">
        <v>28</v>
      </c>
      <c r="M2" s="126" t="s">
        <v>29</v>
      </c>
      <c r="N2" s="126" t="s">
        <v>30</v>
      </c>
      <c r="O2" s="126" t="s">
        <v>26</v>
      </c>
      <c r="P2" s="126" t="s">
        <v>31</v>
      </c>
      <c r="Q2" s="126" t="s">
        <v>32</v>
      </c>
      <c r="R2" s="126" t="s">
        <v>26</v>
      </c>
      <c r="S2" s="126" t="s">
        <v>26</v>
      </c>
      <c r="T2" s="126" t="s">
        <v>33</v>
      </c>
      <c r="U2" s="126" t="s">
        <v>26</v>
      </c>
    </row>
    <row r="3" spans="1:21" ht="28.8">
      <c r="A3" s="125">
        <v>2</v>
      </c>
      <c r="B3" s="126" t="s">
        <v>34</v>
      </c>
      <c r="C3" s="126" t="s">
        <v>22</v>
      </c>
      <c r="D3" s="127">
        <v>24415</v>
      </c>
      <c r="E3" s="126" t="s">
        <v>1954</v>
      </c>
      <c r="F3" s="126" t="s">
        <v>26</v>
      </c>
      <c r="G3" s="126" t="s">
        <v>33</v>
      </c>
      <c r="H3" s="126" t="s">
        <v>35</v>
      </c>
      <c r="I3" s="126" t="s">
        <v>36</v>
      </c>
      <c r="J3" s="126" t="s">
        <v>26</v>
      </c>
      <c r="K3" s="126" t="s">
        <v>26</v>
      </c>
      <c r="L3" s="126" t="s">
        <v>37</v>
      </c>
      <c r="M3" s="126" t="s">
        <v>38</v>
      </c>
      <c r="N3" s="126" t="s">
        <v>39</v>
      </c>
      <c r="O3" s="126" t="s">
        <v>40</v>
      </c>
      <c r="P3" s="126" t="s">
        <v>41</v>
      </c>
      <c r="Q3" s="126" t="s">
        <v>31</v>
      </c>
      <c r="R3" s="126" t="s">
        <v>42</v>
      </c>
      <c r="S3" s="126" t="s">
        <v>43</v>
      </c>
      <c r="T3" s="126" t="s">
        <v>33</v>
      </c>
      <c r="U3" s="126" t="s">
        <v>26</v>
      </c>
    </row>
    <row r="4" spans="1:21" ht="28.8">
      <c r="A4" s="125">
        <v>3</v>
      </c>
      <c r="B4" s="126" t="s">
        <v>44</v>
      </c>
      <c r="C4" s="126" t="s">
        <v>22</v>
      </c>
      <c r="D4" s="127">
        <v>38923</v>
      </c>
      <c r="E4" s="126" t="s">
        <v>23</v>
      </c>
      <c r="F4" s="126" t="s">
        <v>45</v>
      </c>
      <c r="G4" s="126" t="s">
        <v>25</v>
      </c>
      <c r="H4" s="126" t="s">
        <v>26</v>
      </c>
      <c r="I4" s="126" t="s">
        <v>46</v>
      </c>
      <c r="J4" s="126" t="s">
        <v>47</v>
      </c>
      <c r="K4" s="126" t="s">
        <v>48</v>
      </c>
      <c r="L4" s="126" t="s">
        <v>49</v>
      </c>
      <c r="M4" s="126" t="s">
        <v>50</v>
      </c>
      <c r="N4" s="126" t="s">
        <v>51</v>
      </c>
      <c r="O4" s="126" t="s">
        <v>52</v>
      </c>
      <c r="P4" s="126" t="s">
        <v>53</v>
      </c>
      <c r="Q4" s="126" t="s">
        <v>54</v>
      </c>
      <c r="R4" s="126" t="s">
        <v>42</v>
      </c>
      <c r="S4" s="126" t="s">
        <v>26</v>
      </c>
      <c r="T4" s="126" t="s">
        <v>33</v>
      </c>
      <c r="U4" s="126" t="s">
        <v>26</v>
      </c>
    </row>
    <row r="5" spans="1:21" ht="28.8">
      <c r="A5" s="125">
        <v>4</v>
      </c>
      <c r="B5" s="126" t="s">
        <v>55</v>
      </c>
      <c r="C5" s="126" t="s">
        <v>22</v>
      </c>
      <c r="D5" s="127">
        <v>32698</v>
      </c>
      <c r="E5" s="126" t="s">
        <v>23</v>
      </c>
      <c r="F5" s="126" t="s">
        <v>26</v>
      </c>
      <c r="G5" s="126" t="s">
        <v>33</v>
      </c>
      <c r="H5" s="126" t="s">
        <v>56</v>
      </c>
      <c r="I5" s="126" t="s">
        <v>57</v>
      </c>
      <c r="J5" s="126" t="s">
        <v>26</v>
      </c>
      <c r="K5" s="126" t="s">
        <v>26</v>
      </c>
      <c r="L5" s="126" t="s">
        <v>37</v>
      </c>
      <c r="M5" s="126" t="s">
        <v>26</v>
      </c>
      <c r="N5" s="126" t="s">
        <v>58</v>
      </c>
      <c r="O5" s="126" t="s">
        <v>26</v>
      </c>
      <c r="P5" s="126" t="s">
        <v>54</v>
      </c>
      <c r="Q5" s="126" t="s">
        <v>31</v>
      </c>
      <c r="R5" s="126" t="s">
        <v>42</v>
      </c>
      <c r="S5" s="126" t="s">
        <v>59</v>
      </c>
      <c r="T5" s="126" t="s">
        <v>33</v>
      </c>
      <c r="U5" s="126" t="s">
        <v>26</v>
      </c>
    </row>
    <row r="6" spans="1:21" ht="28.8">
      <c r="A6" s="125">
        <v>6</v>
      </c>
      <c r="B6" s="126" t="s">
        <v>66</v>
      </c>
      <c r="C6" s="126" t="s">
        <v>22</v>
      </c>
      <c r="D6" s="127">
        <v>31572</v>
      </c>
      <c r="E6" s="126" t="s">
        <v>23</v>
      </c>
      <c r="F6" s="126" t="s">
        <v>26</v>
      </c>
      <c r="G6" s="126" t="s">
        <v>33</v>
      </c>
      <c r="H6" s="126" t="s">
        <v>26</v>
      </c>
      <c r="I6" s="126" t="s">
        <v>67</v>
      </c>
      <c r="J6" s="126" t="s">
        <v>26</v>
      </c>
      <c r="K6" s="126" t="s">
        <v>26</v>
      </c>
      <c r="L6" s="126" t="s">
        <v>68</v>
      </c>
      <c r="M6" s="126" t="s">
        <v>41</v>
      </c>
      <c r="N6" s="126" t="s">
        <v>69</v>
      </c>
      <c r="O6" s="126" t="s">
        <v>26</v>
      </c>
      <c r="P6" s="126" t="s">
        <v>38</v>
      </c>
      <c r="Q6" s="126" t="s">
        <v>70</v>
      </c>
      <c r="R6" s="126" t="s">
        <v>42</v>
      </c>
      <c r="S6" s="126" t="s">
        <v>71</v>
      </c>
      <c r="T6" s="126" t="s">
        <v>33</v>
      </c>
      <c r="U6" s="126" t="s">
        <v>26</v>
      </c>
    </row>
    <row r="7" spans="1:21" ht="57.6">
      <c r="A7" s="125">
        <v>7</v>
      </c>
      <c r="B7" s="126" t="s">
        <v>1953</v>
      </c>
      <c r="C7" s="126" t="s">
        <v>22</v>
      </c>
      <c r="D7" s="127">
        <v>25205</v>
      </c>
      <c r="E7" s="126" t="s">
        <v>1954</v>
      </c>
      <c r="F7" s="126" t="s">
        <v>1955</v>
      </c>
      <c r="G7" s="126" t="s">
        <v>33</v>
      </c>
      <c r="H7" s="126" t="s">
        <v>1956</v>
      </c>
      <c r="I7" s="126" t="s">
        <v>1957</v>
      </c>
      <c r="J7" s="126" t="s">
        <v>26</v>
      </c>
      <c r="K7" s="126" t="s">
        <v>26</v>
      </c>
      <c r="L7" s="126" t="s">
        <v>1958</v>
      </c>
      <c r="M7" s="126" t="s">
        <v>731</v>
      </c>
      <c r="N7" s="126" t="s">
        <v>1959</v>
      </c>
      <c r="O7" s="126" t="s">
        <v>26</v>
      </c>
      <c r="P7" s="126" t="s">
        <v>26</v>
      </c>
      <c r="Q7" s="126" t="s">
        <v>26</v>
      </c>
      <c r="R7" s="126" t="s">
        <v>1072</v>
      </c>
      <c r="S7" s="126" t="s">
        <v>1960</v>
      </c>
      <c r="T7" s="126" t="s">
        <v>33</v>
      </c>
      <c r="U7" s="126" t="s">
        <v>26</v>
      </c>
    </row>
    <row r="8" spans="1:21" ht="28.8">
      <c r="A8" s="125">
        <v>9</v>
      </c>
      <c r="B8" s="126" t="s">
        <v>1961</v>
      </c>
      <c r="C8" s="126" t="s">
        <v>22</v>
      </c>
      <c r="D8" s="127">
        <v>22206</v>
      </c>
      <c r="E8" s="126" t="s">
        <v>1954</v>
      </c>
      <c r="F8" s="126" t="s">
        <v>1962</v>
      </c>
      <c r="G8" s="126" t="s">
        <v>33</v>
      </c>
      <c r="H8" s="126" t="s">
        <v>26</v>
      </c>
      <c r="I8" s="126" t="s">
        <v>1963</v>
      </c>
      <c r="J8" s="126" t="s">
        <v>26</v>
      </c>
      <c r="K8" s="126" t="s">
        <v>26</v>
      </c>
      <c r="L8" s="126" t="s">
        <v>1964</v>
      </c>
      <c r="M8" s="126" t="s">
        <v>1606</v>
      </c>
      <c r="N8" s="126" t="s">
        <v>64</v>
      </c>
      <c r="O8" s="126" t="s">
        <v>26</v>
      </c>
      <c r="P8" s="126" t="s">
        <v>65</v>
      </c>
      <c r="Q8" s="126" t="s">
        <v>54</v>
      </c>
      <c r="R8" s="126" t="s">
        <v>42</v>
      </c>
      <c r="S8" s="126" t="s">
        <v>1965</v>
      </c>
      <c r="T8" s="126" t="s">
        <v>33</v>
      </c>
      <c r="U8" s="126" t="s">
        <v>26</v>
      </c>
    </row>
    <row r="9" spans="1:21" ht="28.8">
      <c r="A9" s="125">
        <v>10</v>
      </c>
      <c r="B9" s="126" t="s">
        <v>1966</v>
      </c>
      <c r="C9" s="126" t="s">
        <v>22</v>
      </c>
      <c r="D9" s="127">
        <v>30764</v>
      </c>
      <c r="E9" s="126" t="s">
        <v>1954</v>
      </c>
      <c r="F9" s="126" t="s">
        <v>1967</v>
      </c>
      <c r="G9" s="126" t="s">
        <v>33</v>
      </c>
      <c r="H9" s="126" t="s">
        <v>26</v>
      </c>
      <c r="I9" s="126" t="s">
        <v>597</v>
      </c>
      <c r="J9" s="126" t="s">
        <v>26</v>
      </c>
      <c r="K9" s="126" t="s">
        <v>26</v>
      </c>
      <c r="L9" s="126" t="s">
        <v>128</v>
      </c>
      <c r="M9" s="126" t="s">
        <v>38</v>
      </c>
      <c r="N9" s="126" t="s">
        <v>224</v>
      </c>
      <c r="O9" s="126" t="s">
        <v>843</v>
      </c>
      <c r="P9" s="126" t="s">
        <v>26</v>
      </c>
      <c r="Q9" s="126" t="s">
        <v>26</v>
      </c>
      <c r="R9" s="126" t="s">
        <v>42</v>
      </c>
      <c r="S9" s="126" t="s">
        <v>1968</v>
      </c>
      <c r="T9" s="126" t="s">
        <v>33</v>
      </c>
      <c r="U9" s="126" t="s">
        <v>26</v>
      </c>
    </row>
    <row r="10" spans="1:21" ht="28.8">
      <c r="A10" s="125">
        <v>11</v>
      </c>
      <c r="B10" s="126" t="s">
        <v>2023</v>
      </c>
      <c r="C10" s="126" t="s">
        <v>22</v>
      </c>
      <c r="D10" s="127">
        <v>37135</v>
      </c>
      <c r="E10" s="126" t="s">
        <v>23</v>
      </c>
      <c r="F10" s="126" t="s">
        <v>26</v>
      </c>
      <c r="G10" s="126" t="s">
        <v>25</v>
      </c>
      <c r="H10" s="126" t="s">
        <v>26</v>
      </c>
      <c r="I10" s="126" t="s">
        <v>2024</v>
      </c>
      <c r="J10" s="126" t="s">
        <v>26</v>
      </c>
      <c r="K10" s="126" t="s">
        <v>26</v>
      </c>
      <c r="L10" s="126" t="s">
        <v>2025</v>
      </c>
      <c r="M10" s="126" t="s">
        <v>62</v>
      </c>
      <c r="N10" s="126" t="s">
        <v>58</v>
      </c>
      <c r="O10" s="126" t="s">
        <v>2026</v>
      </c>
      <c r="P10" s="126" t="s">
        <v>41</v>
      </c>
      <c r="Q10" s="126" t="s">
        <v>2027</v>
      </c>
      <c r="R10" s="126" t="s">
        <v>42</v>
      </c>
      <c r="S10" s="126" t="s">
        <v>26</v>
      </c>
      <c r="T10" s="126" t="s">
        <v>33</v>
      </c>
      <c r="U10" s="126" t="s">
        <v>26</v>
      </c>
    </row>
    <row r="11" spans="1:21" ht="28.8">
      <c r="A11" s="125">
        <v>102</v>
      </c>
      <c r="B11" s="126" t="s">
        <v>72</v>
      </c>
      <c r="C11" s="126" t="s">
        <v>22</v>
      </c>
      <c r="D11" s="127">
        <v>32698</v>
      </c>
      <c r="E11" s="126" t="s">
        <v>23</v>
      </c>
      <c r="F11" s="126" t="s">
        <v>26</v>
      </c>
      <c r="G11" s="126" t="s">
        <v>33</v>
      </c>
      <c r="H11" s="126" t="s">
        <v>26</v>
      </c>
      <c r="I11" s="126" t="s">
        <v>73</v>
      </c>
      <c r="J11" s="126" t="s">
        <v>26</v>
      </c>
      <c r="K11" s="126" t="s">
        <v>26</v>
      </c>
      <c r="L11" s="126" t="s">
        <v>74</v>
      </c>
      <c r="M11" s="126" t="s">
        <v>65</v>
      </c>
      <c r="N11" s="126" t="s">
        <v>75</v>
      </c>
      <c r="O11" s="126" t="s">
        <v>26</v>
      </c>
      <c r="P11" s="126" t="s">
        <v>53</v>
      </c>
      <c r="Q11" s="126" t="s">
        <v>70</v>
      </c>
      <c r="R11" s="126" t="s">
        <v>42</v>
      </c>
      <c r="S11" s="126" t="s">
        <v>76</v>
      </c>
      <c r="T11" s="126" t="s">
        <v>33</v>
      </c>
      <c r="U11" s="126" t="s">
        <v>26</v>
      </c>
    </row>
    <row r="12" spans="1:21" ht="28.8">
      <c r="A12" s="125">
        <v>103</v>
      </c>
      <c r="B12" s="126" t="s">
        <v>77</v>
      </c>
      <c r="C12" s="126" t="s">
        <v>22</v>
      </c>
      <c r="D12" s="127">
        <v>36000</v>
      </c>
      <c r="E12" s="126" t="s">
        <v>23</v>
      </c>
      <c r="F12" s="126" t="s">
        <v>26</v>
      </c>
      <c r="G12" s="126" t="s">
        <v>33</v>
      </c>
      <c r="H12" s="126" t="s">
        <v>78</v>
      </c>
      <c r="I12" s="126" t="s">
        <v>79</v>
      </c>
      <c r="J12" s="126" t="s">
        <v>26</v>
      </c>
      <c r="K12" s="126" t="s">
        <v>26</v>
      </c>
      <c r="L12" s="126" t="s">
        <v>80</v>
      </c>
      <c r="M12" s="126" t="s">
        <v>81</v>
      </c>
      <c r="N12" s="126" t="s">
        <v>82</v>
      </c>
      <c r="O12" s="126" t="s">
        <v>26</v>
      </c>
      <c r="P12" s="126" t="s">
        <v>83</v>
      </c>
      <c r="Q12" s="126" t="s">
        <v>53</v>
      </c>
      <c r="R12" s="126" t="s">
        <v>42</v>
      </c>
      <c r="S12" s="126" t="s">
        <v>26</v>
      </c>
      <c r="T12" s="126" t="s">
        <v>33</v>
      </c>
      <c r="U12" s="126" t="s">
        <v>26</v>
      </c>
    </row>
    <row r="13" spans="1:21" ht="28.8">
      <c r="A13" s="125">
        <v>104</v>
      </c>
      <c r="B13" s="126" t="s">
        <v>84</v>
      </c>
      <c r="C13" s="126" t="s">
        <v>22</v>
      </c>
      <c r="D13" s="127">
        <v>36439</v>
      </c>
      <c r="E13" s="126" t="s">
        <v>23</v>
      </c>
      <c r="F13" s="126" t="s">
        <v>26</v>
      </c>
      <c r="G13" s="126" t="s">
        <v>33</v>
      </c>
      <c r="H13" s="126" t="s">
        <v>26</v>
      </c>
      <c r="I13" s="126" t="s">
        <v>85</v>
      </c>
      <c r="J13" s="126" t="s">
        <v>26</v>
      </c>
      <c r="K13" s="126" t="s">
        <v>26</v>
      </c>
      <c r="L13" s="126" t="s">
        <v>61</v>
      </c>
      <c r="M13" s="126" t="s">
        <v>86</v>
      </c>
      <c r="N13" s="126" t="s">
        <v>87</v>
      </c>
      <c r="O13" s="126" t="s">
        <v>64</v>
      </c>
      <c r="P13" s="126" t="s">
        <v>83</v>
      </c>
      <c r="Q13" s="126" t="s">
        <v>83</v>
      </c>
      <c r="R13" s="126" t="s">
        <v>26</v>
      </c>
      <c r="S13" s="126" t="s">
        <v>88</v>
      </c>
      <c r="T13" s="126" t="s">
        <v>33</v>
      </c>
      <c r="U13" s="126" t="s">
        <v>26</v>
      </c>
    </row>
    <row r="14" spans="1:21" ht="28.8">
      <c r="A14" s="125">
        <v>113</v>
      </c>
      <c r="B14" s="126" t="s">
        <v>1681</v>
      </c>
      <c r="C14" s="126" t="s">
        <v>22</v>
      </c>
      <c r="D14" s="127">
        <v>39644</v>
      </c>
      <c r="E14" s="126" t="s">
        <v>89</v>
      </c>
      <c r="F14" s="126" t="s">
        <v>90</v>
      </c>
      <c r="G14" s="126" t="s">
        <v>33</v>
      </c>
      <c r="H14" s="126" t="s">
        <v>26</v>
      </c>
      <c r="I14" s="126" t="s">
        <v>91</v>
      </c>
      <c r="J14" s="126" t="s">
        <v>92</v>
      </c>
      <c r="K14" s="126" t="s">
        <v>26</v>
      </c>
      <c r="L14" s="126" t="s">
        <v>26</v>
      </c>
      <c r="M14" s="126" t="s">
        <v>93</v>
      </c>
      <c r="N14" s="126" t="s">
        <v>94</v>
      </c>
      <c r="O14" s="126" t="s">
        <v>95</v>
      </c>
      <c r="P14" s="126" t="s">
        <v>41</v>
      </c>
      <c r="Q14" s="126" t="s">
        <v>93</v>
      </c>
      <c r="R14" s="126" t="s">
        <v>42</v>
      </c>
      <c r="S14" s="126" t="s">
        <v>96</v>
      </c>
      <c r="T14" s="126" t="s">
        <v>33</v>
      </c>
      <c r="U14" s="126" t="s">
        <v>26</v>
      </c>
    </row>
    <row r="15" spans="1:21" ht="28.8">
      <c r="A15" s="125">
        <v>114</v>
      </c>
      <c r="B15" s="126" t="s">
        <v>97</v>
      </c>
      <c r="C15" s="126" t="s">
        <v>22</v>
      </c>
      <c r="D15" s="127">
        <v>39780</v>
      </c>
      <c r="E15" s="126" t="s">
        <v>89</v>
      </c>
      <c r="F15" s="126" t="s">
        <v>26</v>
      </c>
      <c r="G15" s="126" t="s">
        <v>33</v>
      </c>
      <c r="H15" s="126" t="s">
        <v>26</v>
      </c>
      <c r="I15" s="126" t="s">
        <v>98</v>
      </c>
      <c r="J15" s="126" t="s">
        <v>26</v>
      </c>
      <c r="K15" s="126" t="s">
        <v>26</v>
      </c>
      <c r="L15" s="126" t="s">
        <v>26</v>
      </c>
      <c r="M15" s="126" t="s">
        <v>41</v>
      </c>
      <c r="N15" s="126" t="s">
        <v>99</v>
      </c>
      <c r="O15" s="126" t="s">
        <v>26</v>
      </c>
      <c r="P15" s="126" t="s">
        <v>26</v>
      </c>
      <c r="Q15" s="126" t="s">
        <v>26</v>
      </c>
      <c r="R15" s="126" t="s">
        <v>42</v>
      </c>
      <c r="S15" s="126" t="s">
        <v>26</v>
      </c>
      <c r="T15" s="126" t="s">
        <v>33</v>
      </c>
      <c r="U15" s="126" t="s">
        <v>26</v>
      </c>
    </row>
    <row r="16" spans="1:21" ht="28.8">
      <c r="A16" s="125">
        <v>115</v>
      </c>
      <c r="B16" s="126" t="s">
        <v>100</v>
      </c>
      <c r="C16" s="126" t="s">
        <v>22</v>
      </c>
      <c r="D16" s="127">
        <v>39639</v>
      </c>
      <c r="E16" s="126" t="s">
        <v>89</v>
      </c>
      <c r="F16" s="126" t="s">
        <v>101</v>
      </c>
      <c r="G16" s="126" t="s">
        <v>33</v>
      </c>
      <c r="H16" s="126" t="s">
        <v>26</v>
      </c>
      <c r="I16" s="126" t="s">
        <v>26</v>
      </c>
      <c r="J16" s="126" t="s">
        <v>102</v>
      </c>
      <c r="K16" s="126" t="s">
        <v>103</v>
      </c>
      <c r="L16" s="126" t="s">
        <v>49</v>
      </c>
      <c r="M16" s="126" t="s">
        <v>104</v>
      </c>
      <c r="N16" s="126" t="s">
        <v>105</v>
      </c>
      <c r="O16" s="126" t="s">
        <v>26</v>
      </c>
      <c r="P16" s="126" t="s">
        <v>70</v>
      </c>
      <c r="Q16" s="126" t="s">
        <v>106</v>
      </c>
      <c r="R16" s="126" t="s">
        <v>42</v>
      </c>
      <c r="S16" s="126" t="s">
        <v>107</v>
      </c>
      <c r="T16" s="126" t="s">
        <v>33</v>
      </c>
      <c r="U16" s="126" t="s">
        <v>26</v>
      </c>
    </row>
    <row r="17" spans="1:21" ht="28.8">
      <c r="A17" s="125">
        <v>116</v>
      </c>
      <c r="B17" s="126" t="s">
        <v>108</v>
      </c>
      <c r="C17" s="126" t="s">
        <v>22</v>
      </c>
      <c r="D17" s="127">
        <v>39788</v>
      </c>
      <c r="E17" s="126" t="s">
        <v>89</v>
      </c>
      <c r="F17" s="126" t="s">
        <v>109</v>
      </c>
      <c r="G17" s="126" t="s">
        <v>33</v>
      </c>
      <c r="H17" s="126" t="s">
        <v>26</v>
      </c>
      <c r="I17" s="126" t="s">
        <v>110</v>
      </c>
      <c r="J17" s="126" t="s">
        <v>111</v>
      </c>
      <c r="K17" s="126" t="s">
        <v>112</v>
      </c>
      <c r="L17" s="126" t="s">
        <v>113</v>
      </c>
      <c r="M17" s="126" t="s">
        <v>114</v>
      </c>
      <c r="N17" s="126" t="s">
        <v>115</v>
      </c>
      <c r="O17" s="126" t="s">
        <v>26</v>
      </c>
      <c r="P17" s="126" t="s">
        <v>116</v>
      </c>
      <c r="Q17" s="126" t="s">
        <v>53</v>
      </c>
      <c r="R17" s="126" t="s">
        <v>42</v>
      </c>
      <c r="S17" s="126" t="s">
        <v>117</v>
      </c>
      <c r="T17" s="126" t="s">
        <v>33</v>
      </c>
      <c r="U17" s="126" t="s">
        <v>26</v>
      </c>
    </row>
    <row r="18" spans="1:21" ht="28.8">
      <c r="A18" s="125">
        <v>118</v>
      </c>
      <c r="B18" s="126" t="s">
        <v>118</v>
      </c>
      <c r="C18" s="126" t="s">
        <v>22</v>
      </c>
      <c r="D18" s="127">
        <v>40033</v>
      </c>
      <c r="E18" s="126" t="s">
        <v>89</v>
      </c>
      <c r="F18" s="126" t="s">
        <v>26</v>
      </c>
      <c r="G18" s="126" t="s">
        <v>33</v>
      </c>
      <c r="H18" s="126" t="s">
        <v>26</v>
      </c>
      <c r="I18" s="126" t="s">
        <v>119</v>
      </c>
      <c r="J18" s="126" t="s">
        <v>26</v>
      </c>
      <c r="K18" s="126" t="s">
        <v>26</v>
      </c>
      <c r="L18" s="126" t="s">
        <v>26</v>
      </c>
      <c r="M18" s="126" t="s">
        <v>26</v>
      </c>
      <c r="N18" s="126" t="s">
        <v>120</v>
      </c>
      <c r="O18" s="126" t="s">
        <v>26</v>
      </c>
      <c r="P18" s="126" t="s">
        <v>53</v>
      </c>
      <c r="Q18" s="126" t="s">
        <v>41</v>
      </c>
      <c r="R18" s="126" t="s">
        <v>121</v>
      </c>
      <c r="S18" s="126" t="s">
        <v>26</v>
      </c>
      <c r="T18" s="126" t="s">
        <v>33</v>
      </c>
      <c r="U18" s="126" t="s">
        <v>26</v>
      </c>
    </row>
    <row r="19" spans="1:21" ht="28.8">
      <c r="A19" s="125">
        <v>119</v>
      </c>
      <c r="B19" s="126" t="s">
        <v>122</v>
      </c>
      <c r="C19" s="126" t="s">
        <v>22</v>
      </c>
      <c r="D19" s="127">
        <v>39486</v>
      </c>
      <c r="E19" s="126" t="s">
        <v>89</v>
      </c>
      <c r="F19" s="126" t="s">
        <v>26</v>
      </c>
      <c r="G19" s="126" t="s">
        <v>33</v>
      </c>
      <c r="H19" s="126" t="s">
        <v>26</v>
      </c>
      <c r="I19" s="126" t="s">
        <v>123</v>
      </c>
      <c r="J19" s="126" t="s">
        <v>26</v>
      </c>
      <c r="K19" s="126" t="s">
        <v>26</v>
      </c>
      <c r="L19" s="126" t="s">
        <v>26</v>
      </c>
      <c r="M19" s="126" t="s">
        <v>124</v>
      </c>
      <c r="N19" s="126" t="s">
        <v>125</v>
      </c>
      <c r="O19" s="126" t="s">
        <v>26</v>
      </c>
      <c r="P19" s="126" t="s">
        <v>41</v>
      </c>
      <c r="Q19" s="126" t="s">
        <v>50</v>
      </c>
      <c r="R19" s="126" t="s">
        <v>42</v>
      </c>
      <c r="S19" s="126" t="s">
        <v>26</v>
      </c>
      <c r="T19" s="126" t="s">
        <v>33</v>
      </c>
      <c r="U19" s="126" t="s">
        <v>26</v>
      </c>
    </row>
    <row r="20" spans="1:21" ht="28.8">
      <c r="A20" s="125">
        <v>120</v>
      </c>
      <c r="B20" s="126" t="s">
        <v>126</v>
      </c>
      <c r="C20" s="126" t="s">
        <v>22</v>
      </c>
      <c r="D20" s="127">
        <v>39920</v>
      </c>
      <c r="E20" s="126" t="s">
        <v>89</v>
      </c>
      <c r="F20" s="126" t="s">
        <v>109</v>
      </c>
      <c r="G20" s="126" t="s">
        <v>33</v>
      </c>
      <c r="H20" s="126" t="s">
        <v>26</v>
      </c>
      <c r="I20" s="126" t="s">
        <v>127</v>
      </c>
      <c r="J20" s="126" t="s">
        <v>26</v>
      </c>
      <c r="K20" s="126" t="s">
        <v>26</v>
      </c>
      <c r="L20" s="126" t="s">
        <v>128</v>
      </c>
      <c r="M20" s="126" t="s">
        <v>129</v>
      </c>
      <c r="N20" s="126" t="s">
        <v>130</v>
      </c>
      <c r="O20" s="126" t="s">
        <v>26</v>
      </c>
      <c r="P20" s="126" t="s">
        <v>53</v>
      </c>
      <c r="Q20" s="126" t="s">
        <v>116</v>
      </c>
      <c r="R20" s="126" t="s">
        <v>42</v>
      </c>
      <c r="S20" s="126" t="s">
        <v>131</v>
      </c>
      <c r="T20" s="126" t="s">
        <v>33</v>
      </c>
      <c r="U20" s="126" t="s">
        <v>26</v>
      </c>
    </row>
    <row r="21" spans="1:21" ht="43.2">
      <c r="A21" s="125">
        <v>121</v>
      </c>
      <c r="B21" s="126" t="s">
        <v>1666</v>
      </c>
      <c r="C21" s="126" t="s">
        <v>22</v>
      </c>
      <c r="D21" s="127">
        <v>39731</v>
      </c>
      <c r="E21" s="126" t="s">
        <v>89</v>
      </c>
      <c r="F21" s="126" t="s">
        <v>1667</v>
      </c>
      <c r="G21" s="126" t="s">
        <v>33</v>
      </c>
      <c r="H21" s="126" t="s">
        <v>26</v>
      </c>
      <c r="I21" s="126" t="s">
        <v>132</v>
      </c>
      <c r="J21" s="126" t="s">
        <v>1668</v>
      </c>
      <c r="K21" s="126" t="s">
        <v>1669</v>
      </c>
      <c r="L21" s="126" t="s">
        <v>49</v>
      </c>
      <c r="M21" s="126" t="s">
        <v>133</v>
      </c>
      <c r="N21" s="126" t="s">
        <v>75</v>
      </c>
      <c r="O21" s="126" t="s">
        <v>26</v>
      </c>
      <c r="P21" s="126" t="s">
        <v>54</v>
      </c>
      <c r="Q21" s="126" t="s">
        <v>50</v>
      </c>
      <c r="R21" s="126" t="s">
        <v>42</v>
      </c>
      <c r="S21" s="126" t="s">
        <v>1670</v>
      </c>
      <c r="T21" s="126" t="s">
        <v>33</v>
      </c>
      <c r="U21" s="126" t="s">
        <v>26</v>
      </c>
    </row>
    <row r="22" spans="1:21" ht="43.2">
      <c r="A22" s="125">
        <v>122</v>
      </c>
      <c r="B22" s="126" t="s">
        <v>134</v>
      </c>
      <c r="C22" s="126" t="s">
        <v>22</v>
      </c>
      <c r="D22" s="127">
        <v>39702</v>
      </c>
      <c r="E22" s="126" t="s">
        <v>89</v>
      </c>
      <c r="F22" s="126" t="s">
        <v>109</v>
      </c>
      <c r="G22" s="126" t="s">
        <v>33</v>
      </c>
      <c r="H22" s="126" t="s">
        <v>26</v>
      </c>
      <c r="I22" s="126" t="s">
        <v>135</v>
      </c>
      <c r="J22" s="126" t="s">
        <v>136</v>
      </c>
      <c r="K22" s="126" t="s">
        <v>137</v>
      </c>
      <c r="L22" s="126" t="s">
        <v>26</v>
      </c>
      <c r="M22" s="126" t="s">
        <v>138</v>
      </c>
      <c r="N22" s="126" t="s">
        <v>130</v>
      </c>
      <c r="O22" s="126" t="s">
        <v>26</v>
      </c>
      <c r="P22" s="126" t="s">
        <v>38</v>
      </c>
      <c r="Q22" s="126" t="s">
        <v>50</v>
      </c>
      <c r="R22" s="126" t="s">
        <v>42</v>
      </c>
      <c r="S22" s="126" t="s">
        <v>139</v>
      </c>
      <c r="T22" s="126" t="s">
        <v>33</v>
      </c>
      <c r="U22" s="126" t="s">
        <v>26</v>
      </c>
    </row>
    <row r="23" spans="1:21" ht="43.2">
      <c r="A23" s="125">
        <v>123</v>
      </c>
      <c r="B23" s="126" t="s">
        <v>1682</v>
      </c>
      <c r="C23" s="126" t="s">
        <v>22</v>
      </c>
      <c r="D23" s="127">
        <v>39605</v>
      </c>
      <c r="E23" s="126" t="s">
        <v>89</v>
      </c>
      <c r="F23" s="126" t="s">
        <v>26</v>
      </c>
      <c r="G23" s="126" t="s">
        <v>33</v>
      </c>
      <c r="H23" s="126" t="s">
        <v>26</v>
      </c>
      <c r="I23" s="126" t="s">
        <v>140</v>
      </c>
      <c r="J23" s="126" t="s">
        <v>26</v>
      </c>
      <c r="K23" s="126" t="s">
        <v>26</v>
      </c>
      <c r="L23" s="126" t="s">
        <v>26</v>
      </c>
      <c r="M23" s="126" t="s">
        <v>141</v>
      </c>
      <c r="N23" s="126" t="s">
        <v>82</v>
      </c>
      <c r="O23" s="126" t="s">
        <v>64</v>
      </c>
      <c r="P23" s="126" t="s">
        <v>38</v>
      </c>
      <c r="Q23" s="126" t="s">
        <v>142</v>
      </c>
      <c r="R23" s="126" t="s">
        <v>42</v>
      </c>
      <c r="S23" s="126" t="s">
        <v>143</v>
      </c>
      <c r="T23" s="126" t="s">
        <v>33</v>
      </c>
      <c r="U23" s="126" t="s">
        <v>26</v>
      </c>
    </row>
    <row r="24" spans="1:21" ht="28.8">
      <c r="A24" s="125">
        <v>124</v>
      </c>
      <c r="B24" s="126" t="s">
        <v>1683</v>
      </c>
      <c r="C24" s="126" t="s">
        <v>22</v>
      </c>
      <c r="D24" s="127">
        <v>40055</v>
      </c>
      <c r="E24" s="126" t="s">
        <v>89</v>
      </c>
      <c r="F24" s="126" t="s">
        <v>26</v>
      </c>
      <c r="G24" s="126" t="s">
        <v>33</v>
      </c>
      <c r="H24" s="126" t="s">
        <v>26</v>
      </c>
      <c r="I24" s="126" t="s">
        <v>144</v>
      </c>
      <c r="J24" s="126" t="s">
        <v>26</v>
      </c>
      <c r="K24" s="126" t="s">
        <v>26</v>
      </c>
      <c r="L24" s="126" t="s">
        <v>26</v>
      </c>
      <c r="M24" s="126" t="s">
        <v>138</v>
      </c>
      <c r="N24" s="126" t="s">
        <v>130</v>
      </c>
      <c r="O24" s="126" t="s">
        <v>26</v>
      </c>
      <c r="P24" s="126" t="s">
        <v>53</v>
      </c>
      <c r="Q24" s="126" t="s">
        <v>116</v>
      </c>
      <c r="R24" s="126" t="s">
        <v>42</v>
      </c>
      <c r="S24" s="126" t="s">
        <v>26</v>
      </c>
      <c r="T24" s="126" t="s">
        <v>33</v>
      </c>
      <c r="U24" s="126" t="s">
        <v>26</v>
      </c>
    </row>
    <row r="25" spans="1:21" ht="28.8">
      <c r="A25" s="125">
        <v>125</v>
      </c>
      <c r="B25" s="126" t="s">
        <v>145</v>
      </c>
      <c r="C25" s="126" t="s">
        <v>22</v>
      </c>
      <c r="D25" s="127">
        <v>39896</v>
      </c>
      <c r="E25" s="126" t="s">
        <v>89</v>
      </c>
      <c r="F25" s="126" t="s">
        <v>26</v>
      </c>
      <c r="G25" s="126" t="s">
        <v>33</v>
      </c>
      <c r="H25" s="126" t="s">
        <v>26</v>
      </c>
      <c r="I25" s="126" t="s">
        <v>146</v>
      </c>
      <c r="J25" s="126" t="s">
        <v>26</v>
      </c>
      <c r="K25" s="126" t="s">
        <v>26</v>
      </c>
      <c r="L25" s="126" t="s">
        <v>26</v>
      </c>
      <c r="M25" s="126" t="s">
        <v>38</v>
      </c>
      <c r="N25" s="126" t="s">
        <v>147</v>
      </c>
      <c r="O25" s="126" t="s">
        <v>75</v>
      </c>
      <c r="P25" s="126" t="s">
        <v>26</v>
      </c>
      <c r="Q25" s="126" t="s">
        <v>26</v>
      </c>
      <c r="R25" s="126" t="s">
        <v>42</v>
      </c>
      <c r="S25" s="126" t="s">
        <v>148</v>
      </c>
      <c r="T25" s="126" t="s">
        <v>33</v>
      </c>
      <c r="U25" s="126" t="s">
        <v>26</v>
      </c>
    </row>
    <row r="26" spans="1:21" ht="43.2">
      <c r="A26" s="125">
        <v>126</v>
      </c>
      <c r="B26" s="126" t="s">
        <v>149</v>
      </c>
      <c r="C26" s="126" t="s">
        <v>22</v>
      </c>
      <c r="D26" s="127">
        <v>39882</v>
      </c>
      <c r="E26" s="126" t="s">
        <v>89</v>
      </c>
      <c r="F26" s="126" t="s">
        <v>150</v>
      </c>
      <c r="G26" s="126" t="s">
        <v>33</v>
      </c>
      <c r="H26" s="126" t="s">
        <v>26</v>
      </c>
      <c r="I26" s="126" t="s">
        <v>151</v>
      </c>
      <c r="J26" s="126" t="s">
        <v>26</v>
      </c>
      <c r="K26" s="126" t="s">
        <v>152</v>
      </c>
      <c r="L26" s="126" t="s">
        <v>153</v>
      </c>
      <c r="M26" s="126" t="s">
        <v>26</v>
      </c>
      <c r="N26" s="126" t="s">
        <v>154</v>
      </c>
      <c r="O26" s="126" t="s">
        <v>26</v>
      </c>
      <c r="P26" s="126" t="s">
        <v>26</v>
      </c>
      <c r="Q26" s="126" t="s">
        <v>26</v>
      </c>
      <c r="R26" s="126" t="s">
        <v>42</v>
      </c>
      <c r="S26" s="126" t="s">
        <v>155</v>
      </c>
      <c r="T26" s="126" t="s">
        <v>33</v>
      </c>
      <c r="U26" s="126" t="s">
        <v>26</v>
      </c>
    </row>
    <row r="27" spans="1:21" ht="43.2">
      <c r="A27" s="125">
        <v>127</v>
      </c>
      <c r="B27" s="126" t="s">
        <v>156</v>
      </c>
      <c r="C27" s="126" t="s">
        <v>22</v>
      </c>
      <c r="D27" s="127">
        <v>39706</v>
      </c>
      <c r="E27" s="126" t="s">
        <v>89</v>
      </c>
      <c r="F27" s="126" t="s">
        <v>26</v>
      </c>
      <c r="G27" s="126" t="s">
        <v>33</v>
      </c>
      <c r="H27" s="126" t="s">
        <v>26</v>
      </c>
      <c r="I27" s="126" t="s">
        <v>157</v>
      </c>
      <c r="J27" s="126" t="s">
        <v>26</v>
      </c>
      <c r="K27" s="126" t="s">
        <v>26</v>
      </c>
      <c r="L27" s="126" t="s">
        <v>26</v>
      </c>
      <c r="M27" s="126" t="s">
        <v>93</v>
      </c>
      <c r="N27" s="126" t="s">
        <v>158</v>
      </c>
      <c r="O27" s="126" t="s">
        <v>125</v>
      </c>
      <c r="P27" s="126" t="s">
        <v>26</v>
      </c>
      <c r="Q27" s="126" t="s">
        <v>26</v>
      </c>
      <c r="R27" s="126" t="s">
        <v>42</v>
      </c>
      <c r="S27" s="126" t="s">
        <v>26</v>
      </c>
      <c r="T27" s="126" t="s">
        <v>33</v>
      </c>
      <c r="U27" s="126" t="s">
        <v>26</v>
      </c>
    </row>
    <row r="28" spans="1:21" ht="43.2">
      <c r="A28" s="125">
        <v>128</v>
      </c>
      <c r="B28" s="126" t="s">
        <v>159</v>
      </c>
      <c r="C28" s="126" t="s">
        <v>22</v>
      </c>
      <c r="D28" s="127">
        <v>39640</v>
      </c>
      <c r="E28" s="126" t="s">
        <v>89</v>
      </c>
      <c r="F28" s="126" t="s">
        <v>26</v>
      </c>
      <c r="G28" s="126" t="s">
        <v>33</v>
      </c>
      <c r="H28" s="126" t="s">
        <v>26</v>
      </c>
      <c r="I28" s="126" t="s">
        <v>160</v>
      </c>
      <c r="J28" s="126" t="s">
        <v>26</v>
      </c>
      <c r="K28" s="126" t="s">
        <v>26</v>
      </c>
      <c r="L28" s="126" t="s">
        <v>26</v>
      </c>
      <c r="M28" s="126" t="s">
        <v>31</v>
      </c>
      <c r="N28" s="126" t="s">
        <v>161</v>
      </c>
      <c r="O28" s="126" t="s">
        <v>64</v>
      </c>
      <c r="P28" s="126" t="s">
        <v>41</v>
      </c>
      <c r="Q28" s="126" t="s">
        <v>26</v>
      </c>
      <c r="R28" s="126" t="s">
        <v>42</v>
      </c>
      <c r="S28" s="126" t="s">
        <v>26</v>
      </c>
      <c r="T28" s="126" t="s">
        <v>33</v>
      </c>
      <c r="U28" s="126" t="s">
        <v>26</v>
      </c>
    </row>
    <row r="29" spans="1:21" ht="57.6">
      <c r="A29" s="125">
        <v>129</v>
      </c>
      <c r="B29" s="126" t="s">
        <v>162</v>
      </c>
      <c r="C29" s="126" t="s">
        <v>22</v>
      </c>
      <c r="D29" s="127">
        <v>39684</v>
      </c>
      <c r="E29" s="126" t="s">
        <v>89</v>
      </c>
      <c r="F29" s="126" t="s">
        <v>26</v>
      </c>
      <c r="G29" s="126" t="s">
        <v>33</v>
      </c>
      <c r="H29" s="126" t="s">
        <v>26</v>
      </c>
      <c r="I29" s="126" t="s">
        <v>163</v>
      </c>
      <c r="J29" s="126" t="s">
        <v>26</v>
      </c>
      <c r="K29" s="126" t="s">
        <v>26</v>
      </c>
      <c r="L29" s="126" t="s">
        <v>26</v>
      </c>
      <c r="M29" s="126" t="s">
        <v>164</v>
      </c>
      <c r="N29" s="126" t="s">
        <v>147</v>
      </c>
      <c r="O29" s="126" t="s">
        <v>82</v>
      </c>
      <c r="P29" s="126" t="s">
        <v>38</v>
      </c>
      <c r="Q29" s="126" t="s">
        <v>26</v>
      </c>
      <c r="R29" s="126" t="s">
        <v>42</v>
      </c>
      <c r="S29" s="126" t="s">
        <v>165</v>
      </c>
      <c r="T29" s="126" t="s">
        <v>33</v>
      </c>
      <c r="U29" s="126" t="s">
        <v>26</v>
      </c>
    </row>
    <row r="30" spans="1:21" ht="43.2">
      <c r="A30" s="125">
        <v>130</v>
      </c>
      <c r="B30" s="126" t="s">
        <v>166</v>
      </c>
      <c r="C30" s="126" t="s">
        <v>22</v>
      </c>
      <c r="D30" s="127">
        <v>39773</v>
      </c>
      <c r="E30" s="126" t="s">
        <v>89</v>
      </c>
      <c r="F30" s="126" t="s">
        <v>109</v>
      </c>
      <c r="G30" s="126" t="s">
        <v>33</v>
      </c>
      <c r="H30" s="126" t="s">
        <v>26</v>
      </c>
      <c r="I30" s="126" t="s">
        <v>167</v>
      </c>
      <c r="J30" s="126" t="s">
        <v>168</v>
      </c>
      <c r="K30" s="126" t="s">
        <v>169</v>
      </c>
      <c r="L30" s="126" t="s">
        <v>170</v>
      </c>
      <c r="M30" s="126" t="s">
        <v>171</v>
      </c>
      <c r="N30" s="126" t="s">
        <v>82</v>
      </c>
      <c r="O30" s="126" t="s">
        <v>26</v>
      </c>
      <c r="P30" s="126" t="s">
        <v>54</v>
      </c>
      <c r="Q30" s="126" t="s">
        <v>31</v>
      </c>
      <c r="R30" s="126" t="s">
        <v>42</v>
      </c>
      <c r="S30" s="126" t="s">
        <v>172</v>
      </c>
      <c r="T30" s="126" t="s">
        <v>33</v>
      </c>
      <c r="U30" s="126" t="s">
        <v>26</v>
      </c>
    </row>
    <row r="31" spans="1:21" ht="28.8">
      <c r="A31" s="125">
        <v>131</v>
      </c>
      <c r="B31" s="126" t="s">
        <v>173</v>
      </c>
      <c r="C31" s="126" t="s">
        <v>22</v>
      </c>
      <c r="D31" s="127">
        <v>40266</v>
      </c>
      <c r="E31" s="126" t="s">
        <v>89</v>
      </c>
      <c r="F31" s="126" t="s">
        <v>26</v>
      </c>
      <c r="G31" s="126" t="s">
        <v>33</v>
      </c>
      <c r="H31" s="126" t="s">
        <v>26</v>
      </c>
      <c r="I31" s="126" t="s">
        <v>174</v>
      </c>
      <c r="J31" s="126" t="s">
        <v>26</v>
      </c>
      <c r="K31" s="126" t="s">
        <v>26</v>
      </c>
      <c r="L31" s="126" t="s">
        <v>26</v>
      </c>
      <c r="M31" s="126" t="s">
        <v>175</v>
      </c>
      <c r="N31" s="126" t="s">
        <v>176</v>
      </c>
      <c r="O31" s="126" t="s">
        <v>26</v>
      </c>
      <c r="P31" s="126" t="s">
        <v>26</v>
      </c>
      <c r="Q31" s="126" t="s">
        <v>26</v>
      </c>
      <c r="R31" s="126" t="s">
        <v>177</v>
      </c>
      <c r="S31" s="126" t="s">
        <v>26</v>
      </c>
      <c r="T31" s="126" t="s">
        <v>33</v>
      </c>
      <c r="U31" s="126" t="s">
        <v>26</v>
      </c>
    </row>
    <row r="32" spans="1:21" ht="43.2">
      <c r="A32" s="125">
        <v>132</v>
      </c>
      <c r="B32" s="126" t="s">
        <v>178</v>
      </c>
      <c r="C32" s="126" t="s">
        <v>22</v>
      </c>
      <c r="D32" s="127">
        <v>39717</v>
      </c>
      <c r="E32" s="126" t="s">
        <v>89</v>
      </c>
      <c r="F32" s="126" t="s">
        <v>26</v>
      </c>
      <c r="G32" s="126" t="s">
        <v>33</v>
      </c>
      <c r="H32" s="126" t="s">
        <v>26</v>
      </c>
      <c r="I32" s="126" t="s">
        <v>179</v>
      </c>
      <c r="J32" s="126" t="s">
        <v>26</v>
      </c>
      <c r="K32" s="126" t="s">
        <v>26</v>
      </c>
      <c r="L32" s="126" t="s">
        <v>26</v>
      </c>
      <c r="M32" s="126" t="s">
        <v>180</v>
      </c>
      <c r="N32" s="126" t="s">
        <v>64</v>
      </c>
      <c r="O32" s="126" t="s">
        <v>26</v>
      </c>
      <c r="P32" s="126" t="s">
        <v>31</v>
      </c>
      <c r="Q32" s="126" t="s">
        <v>141</v>
      </c>
      <c r="R32" s="126" t="s">
        <v>42</v>
      </c>
      <c r="S32" s="126" t="s">
        <v>181</v>
      </c>
      <c r="T32" s="126" t="s">
        <v>33</v>
      </c>
      <c r="U32" s="126" t="s">
        <v>26</v>
      </c>
    </row>
    <row r="33" spans="1:21" ht="43.2">
      <c r="A33" s="125">
        <v>133</v>
      </c>
      <c r="B33" s="126" t="s">
        <v>182</v>
      </c>
      <c r="C33" s="126" t="s">
        <v>22</v>
      </c>
      <c r="D33" s="127">
        <v>39777</v>
      </c>
      <c r="E33" s="126" t="s">
        <v>89</v>
      </c>
      <c r="F33" s="126" t="s">
        <v>183</v>
      </c>
      <c r="G33" s="126" t="s">
        <v>25</v>
      </c>
      <c r="H33" s="126" t="s">
        <v>26</v>
      </c>
      <c r="I33" s="126" t="s">
        <v>184</v>
      </c>
      <c r="J33" s="126" t="s">
        <v>185</v>
      </c>
      <c r="K33" s="126" t="s">
        <v>186</v>
      </c>
      <c r="L33" s="126" t="s">
        <v>49</v>
      </c>
      <c r="M33" s="126" t="s">
        <v>187</v>
      </c>
      <c r="N33" s="126" t="s">
        <v>188</v>
      </c>
      <c r="O33" s="126" t="s">
        <v>105</v>
      </c>
      <c r="P33" s="126" t="s">
        <v>54</v>
      </c>
      <c r="Q33" s="126" t="s">
        <v>106</v>
      </c>
      <c r="R33" s="126" t="s">
        <v>42</v>
      </c>
      <c r="S33" s="126" t="s">
        <v>189</v>
      </c>
      <c r="T33" s="126" t="s">
        <v>33</v>
      </c>
      <c r="U33" s="126" t="s">
        <v>26</v>
      </c>
    </row>
    <row r="34" spans="1:21" ht="28.8">
      <c r="A34" s="125">
        <v>134</v>
      </c>
      <c r="B34" s="126" t="s">
        <v>190</v>
      </c>
      <c r="C34" s="126" t="s">
        <v>22</v>
      </c>
      <c r="D34" s="127">
        <v>40068</v>
      </c>
      <c r="E34" s="126" t="s">
        <v>89</v>
      </c>
      <c r="F34" s="126" t="s">
        <v>26</v>
      </c>
      <c r="G34" s="126" t="s">
        <v>33</v>
      </c>
      <c r="H34" s="126" t="s">
        <v>26</v>
      </c>
      <c r="I34" s="126" t="s">
        <v>191</v>
      </c>
      <c r="J34" s="126" t="s">
        <v>26</v>
      </c>
      <c r="K34" s="126" t="s">
        <v>26</v>
      </c>
      <c r="L34" s="126" t="s">
        <v>26</v>
      </c>
      <c r="M34" s="126" t="s">
        <v>192</v>
      </c>
      <c r="N34" s="126" t="s">
        <v>193</v>
      </c>
      <c r="O34" s="126" t="s">
        <v>26</v>
      </c>
      <c r="P34" s="126" t="s">
        <v>38</v>
      </c>
      <c r="Q34" s="126" t="s">
        <v>38</v>
      </c>
      <c r="R34" s="126" t="s">
        <v>42</v>
      </c>
      <c r="S34" s="126" t="s">
        <v>194</v>
      </c>
      <c r="T34" s="126" t="s">
        <v>33</v>
      </c>
      <c r="U34" s="126" t="s">
        <v>26</v>
      </c>
    </row>
    <row r="35" spans="1:21" ht="28.8">
      <c r="A35" s="125">
        <v>135</v>
      </c>
      <c r="B35" s="126" t="s">
        <v>195</v>
      </c>
      <c r="C35" s="126" t="s">
        <v>22</v>
      </c>
      <c r="D35" s="127">
        <v>39985</v>
      </c>
      <c r="E35" s="126" t="s">
        <v>89</v>
      </c>
      <c r="F35" s="126" t="s">
        <v>26</v>
      </c>
      <c r="G35" s="126" t="s">
        <v>33</v>
      </c>
      <c r="H35" s="126" t="s">
        <v>26</v>
      </c>
      <c r="I35" s="126" t="s">
        <v>196</v>
      </c>
      <c r="J35" s="126" t="s">
        <v>26</v>
      </c>
      <c r="K35" s="126" t="s">
        <v>26</v>
      </c>
      <c r="L35" s="126" t="s">
        <v>26</v>
      </c>
      <c r="M35" s="126" t="s">
        <v>197</v>
      </c>
      <c r="N35" s="126" t="s">
        <v>198</v>
      </c>
      <c r="O35" s="126" t="s">
        <v>64</v>
      </c>
      <c r="P35" s="126" t="s">
        <v>53</v>
      </c>
      <c r="Q35" s="126" t="s">
        <v>50</v>
      </c>
      <c r="R35" s="126" t="s">
        <v>42</v>
      </c>
      <c r="S35" s="126" t="s">
        <v>26</v>
      </c>
      <c r="T35" s="126" t="s">
        <v>33</v>
      </c>
      <c r="U35" s="126" t="s">
        <v>26</v>
      </c>
    </row>
    <row r="36" spans="1:21" ht="43.2">
      <c r="A36" s="125">
        <v>136</v>
      </c>
      <c r="B36" s="126" t="s">
        <v>199</v>
      </c>
      <c r="C36" s="126" t="s">
        <v>22</v>
      </c>
      <c r="D36" s="127">
        <v>39614</v>
      </c>
      <c r="E36" s="126" t="s">
        <v>89</v>
      </c>
      <c r="F36" s="126" t="s">
        <v>26</v>
      </c>
      <c r="G36" s="126" t="s">
        <v>33</v>
      </c>
      <c r="H36" s="126" t="s">
        <v>26</v>
      </c>
      <c r="I36" s="126" t="s">
        <v>200</v>
      </c>
      <c r="J36" s="126" t="s">
        <v>26</v>
      </c>
      <c r="K36" s="126" t="s">
        <v>26</v>
      </c>
      <c r="L36" s="126" t="s">
        <v>26</v>
      </c>
      <c r="M36" s="126" t="s">
        <v>54</v>
      </c>
      <c r="N36" s="126" t="s">
        <v>201</v>
      </c>
      <c r="O36" s="126" t="s">
        <v>26</v>
      </c>
      <c r="P36" s="126" t="s">
        <v>26</v>
      </c>
      <c r="Q36" s="126" t="s">
        <v>26</v>
      </c>
      <c r="R36" s="126" t="s">
        <v>202</v>
      </c>
      <c r="S36" s="126" t="s">
        <v>26</v>
      </c>
      <c r="T36" s="126" t="s">
        <v>33</v>
      </c>
      <c r="U36" s="126" t="s">
        <v>26</v>
      </c>
    </row>
    <row r="37" spans="1:21" ht="43.2">
      <c r="A37" s="125">
        <v>137</v>
      </c>
      <c r="B37" s="126" t="s">
        <v>203</v>
      </c>
      <c r="C37" s="126" t="s">
        <v>22</v>
      </c>
      <c r="D37" s="127">
        <v>39820</v>
      </c>
      <c r="E37" s="126" t="s">
        <v>89</v>
      </c>
      <c r="F37" s="126" t="s">
        <v>204</v>
      </c>
      <c r="G37" s="126" t="s">
        <v>25</v>
      </c>
      <c r="H37" s="126" t="s">
        <v>26</v>
      </c>
      <c r="I37" s="126" t="s">
        <v>205</v>
      </c>
      <c r="J37" s="126" t="s">
        <v>206</v>
      </c>
      <c r="K37" s="126" t="s">
        <v>26</v>
      </c>
      <c r="L37" s="126" t="s">
        <v>153</v>
      </c>
      <c r="M37" s="126" t="s">
        <v>38</v>
      </c>
      <c r="N37" s="126" t="s">
        <v>130</v>
      </c>
      <c r="O37" s="126" t="s">
        <v>26</v>
      </c>
      <c r="P37" s="126" t="s">
        <v>83</v>
      </c>
      <c r="Q37" s="126" t="s">
        <v>207</v>
      </c>
      <c r="R37" s="126" t="s">
        <v>42</v>
      </c>
      <c r="S37" s="126" t="s">
        <v>208</v>
      </c>
      <c r="T37" s="126" t="s">
        <v>33</v>
      </c>
      <c r="U37" s="126" t="s">
        <v>26</v>
      </c>
    </row>
    <row r="38" spans="1:21" ht="43.2">
      <c r="A38" s="125">
        <v>138</v>
      </c>
      <c r="B38" s="126" t="s">
        <v>1684</v>
      </c>
      <c r="C38" s="126" t="s">
        <v>22</v>
      </c>
      <c r="D38" s="127">
        <v>39908</v>
      </c>
      <c r="E38" s="126" t="s">
        <v>89</v>
      </c>
      <c r="F38" s="126" t="s">
        <v>209</v>
      </c>
      <c r="G38" s="126" t="s">
        <v>25</v>
      </c>
      <c r="H38" s="126" t="s">
        <v>26</v>
      </c>
      <c r="I38" s="126" t="s">
        <v>1726</v>
      </c>
      <c r="J38" s="126" t="s">
        <v>210</v>
      </c>
      <c r="K38" s="126" t="s">
        <v>1727</v>
      </c>
      <c r="L38" s="126" t="s">
        <v>1728</v>
      </c>
      <c r="M38" s="126" t="s">
        <v>211</v>
      </c>
      <c r="N38" s="126" t="s">
        <v>130</v>
      </c>
      <c r="O38" s="126" t="s">
        <v>26</v>
      </c>
      <c r="P38" s="126" t="s">
        <v>86</v>
      </c>
      <c r="Q38" s="126" t="s">
        <v>212</v>
      </c>
      <c r="R38" s="126" t="s">
        <v>42</v>
      </c>
      <c r="S38" s="126" t="s">
        <v>213</v>
      </c>
      <c r="T38" s="126" t="s">
        <v>33</v>
      </c>
      <c r="U38" s="126" t="s">
        <v>1729</v>
      </c>
    </row>
    <row r="39" spans="1:21" ht="43.2">
      <c r="A39" s="125">
        <v>139</v>
      </c>
      <c r="B39" s="126" t="s">
        <v>214</v>
      </c>
      <c r="C39" s="126" t="s">
        <v>22</v>
      </c>
      <c r="D39" s="127">
        <v>39823</v>
      </c>
      <c r="E39" s="126" t="s">
        <v>89</v>
      </c>
      <c r="F39" s="126" t="s">
        <v>215</v>
      </c>
      <c r="G39" s="126" t="s">
        <v>33</v>
      </c>
      <c r="H39" s="126" t="s">
        <v>26</v>
      </c>
      <c r="I39" s="126" t="s">
        <v>216</v>
      </c>
      <c r="J39" s="126" t="s">
        <v>26</v>
      </c>
      <c r="K39" s="126" t="s">
        <v>217</v>
      </c>
      <c r="L39" s="126" t="s">
        <v>128</v>
      </c>
      <c r="M39" s="126" t="s">
        <v>218</v>
      </c>
      <c r="N39" s="126" t="s">
        <v>64</v>
      </c>
      <c r="O39" s="126" t="s">
        <v>26</v>
      </c>
      <c r="P39" s="126" t="s">
        <v>70</v>
      </c>
      <c r="Q39" s="126" t="s">
        <v>219</v>
      </c>
      <c r="R39" s="126" t="s">
        <v>42</v>
      </c>
      <c r="S39" s="126" t="s">
        <v>220</v>
      </c>
      <c r="T39" s="126" t="s">
        <v>33</v>
      </c>
      <c r="U39" s="126" t="s">
        <v>26</v>
      </c>
    </row>
    <row r="40" spans="1:21" ht="28.8">
      <c r="A40" s="125">
        <v>140</v>
      </c>
      <c r="B40" s="126" t="s">
        <v>221</v>
      </c>
      <c r="C40" s="126" t="s">
        <v>22</v>
      </c>
      <c r="D40" s="127">
        <v>39795</v>
      </c>
      <c r="E40" s="126" t="s">
        <v>89</v>
      </c>
      <c r="F40" s="126" t="s">
        <v>109</v>
      </c>
      <c r="G40" s="126" t="s">
        <v>25</v>
      </c>
      <c r="H40" s="126" t="s">
        <v>26</v>
      </c>
      <c r="I40" s="126" t="s">
        <v>1671</v>
      </c>
      <c r="J40" s="126" t="s">
        <v>222</v>
      </c>
      <c r="K40" s="126" t="s">
        <v>26</v>
      </c>
      <c r="L40" s="126" t="s">
        <v>26</v>
      </c>
      <c r="M40" s="126" t="s">
        <v>223</v>
      </c>
      <c r="N40" s="126" t="s">
        <v>224</v>
      </c>
      <c r="O40" s="126" t="s">
        <v>26</v>
      </c>
      <c r="P40" s="126" t="s">
        <v>116</v>
      </c>
      <c r="Q40" s="126" t="s">
        <v>26</v>
      </c>
      <c r="R40" s="126" t="s">
        <v>26</v>
      </c>
      <c r="S40" s="126" t="s">
        <v>225</v>
      </c>
      <c r="T40" s="126" t="s">
        <v>33</v>
      </c>
      <c r="U40" s="126" t="s">
        <v>26</v>
      </c>
    </row>
    <row r="41" spans="1:21" ht="43.2">
      <c r="A41" s="125">
        <v>141</v>
      </c>
      <c r="B41" s="126" t="s">
        <v>226</v>
      </c>
      <c r="C41" s="126" t="s">
        <v>22</v>
      </c>
      <c r="D41" s="127">
        <v>39965</v>
      </c>
      <c r="E41" s="126" t="s">
        <v>89</v>
      </c>
      <c r="F41" s="126" t="s">
        <v>227</v>
      </c>
      <c r="G41" s="126" t="s">
        <v>25</v>
      </c>
      <c r="H41" s="126" t="s">
        <v>26</v>
      </c>
      <c r="I41" s="126" t="s">
        <v>228</v>
      </c>
      <c r="J41" s="126" t="s">
        <v>26</v>
      </c>
      <c r="K41" s="126" t="s">
        <v>229</v>
      </c>
      <c r="L41" s="126" t="s">
        <v>26</v>
      </c>
      <c r="M41" s="126" t="s">
        <v>230</v>
      </c>
      <c r="N41" s="126" t="s">
        <v>231</v>
      </c>
      <c r="O41" s="126" t="s">
        <v>26</v>
      </c>
      <c r="P41" s="126" t="s">
        <v>86</v>
      </c>
      <c r="Q41" s="126" t="s">
        <v>65</v>
      </c>
      <c r="R41" s="126" t="s">
        <v>42</v>
      </c>
      <c r="S41" s="126" t="s">
        <v>232</v>
      </c>
      <c r="T41" s="126" t="s">
        <v>33</v>
      </c>
      <c r="U41" s="126" t="s">
        <v>26</v>
      </c>
    </row>
    <row r="42" spans="1:21" ht="43.2">
      <c r="A42" s="125">
        <v>202</v>
      </c>
      <c r="B42" s="126" t="s">
        <v>2005</v>
      </c>
      <c r="C42" s="126" t="s">
        <v>22</v>
      </c>
      <c r="D42" s="127">
        <v>28712</v>
      </c>
      <c r="E42" s="126" t="s">
        <v>23</v>
      </c>
      <c r="F42" s="126" t="s">
        <v>2006</v>
      </c>
      <c r="G42" s="126" t="s">
        <v>33</v>
      </c>
      <c r="H42" s="126" t="s">
        <v>26</v>
      </c>
      <c r="I42" s="126" t="s">
        <v>233</v>
      </c>
      <c r="J42" s="126" t="s">
        <v>26</v>
      </c>
      <c r="K42" s="126" t="s">
        <v>26</v>
      </c>
      <c r="L42" s="126" t="s">
        <v>68</v>
      </c>
      <c r="M42" s="126" t="s">
        <v>234</v>
      </c>
      <c r="N42" s="126" t="s">
        <v>235</v>
      </c>
      <c r="O42" s="126" t="s">
        <v>125</v>
      </c>
      <c r="P42" s="126" t="s">
        <v>53</v>
      </c>
      <c r="Q42" s="126" t="s">
        <v>53</v>
      </c>
      <c r="R42" s="126" t="s">
        <v>42</v>
      </c>
      <c r="S42" s="126" t="s">
        <v>26</v>
      </c>
      <c r="T42" s="126" t="s">
        <v>33</v>
      </c>
      <c r="U42" s="126" t="s">
        <v>26</v>
      </c>
    </row>
    <row r="43" spans="1:21" ht="43.2">
      <c r="A43" s="125">
        <v>203</v>
      </c>
      <c r="B43" s="126" t="s">
        <v>236</v>
      </c>
      <c r="C43" s="126" t="s">
        <v>22</v>
      </c>
      <c r="D43" s="127">
        <v>32698</v>
      </c>
      <c r="E43" s="126" t="s">
        <v>23</v>
      </c>
      <c r="F43" s="126" t="s">
        <v>26</v>
      </c>
      <c r="G43" s="126" t="s">
        <v>33</v>
      </c>
      <c r="H43" s="126" t="s">
        <v>26</v>
      </c>
      <c r="I43" s="126" t="s">
        <v>237</v>
      </c>
      <c r="J43" s="126" t="s">
        <v>26</v>
      </c>
      <c r="K43" s="126" t="s">
        <v>26</v>
      </c>
      <c r="L43" s="126" t="s">
        <v>153</v>
      </c>
      <c r="M43" s="126" t="s">
        <v>70</v>
      </c>
      <c r="N43" s="126" t="s">
        <v>238</v>
      </c>
      <c r="O43" s="126" t="s">
        <v>64</v>
      </c>
      <c r="P43" s="126" t="s">
        <v>53</v>
      </c>
      <c r="Q43" s="126" t="s">
        <v>86</v>
      </c>
      <c r="R43" s="126" t="s">
        <v>42</v>
      </c>
      <c r="S43" s="126" t="s">
        <v>239</v>
      </c>
      <c r="T43" s="126" t="s">
        <v>33</v>
      </c>
      <c r="U43" s="126" t="s">
        <v>26</v>
      </c>
    </row>
    <row r="44" spans="1:21" ht="28.8">
      <c r="A44" s="125">
        <v>204</v>
      </c>
      <c r="B44" s="126" t="s">
        <v>240</v>
      </c>
      <c r="C44" s="126" t="s">
        <v>22</v>
      </c>
      <c r="D44" s="127">
        <v>31147</v>
      </c>
      <c r="E44" s="126" t="s">
        <v>23</v>
      </c>
      <c r="F44" s="126" t="s">
        <v>26</v>
      </c>
      <c r="G44" s="126" t="s">
        <v>33</v>
      </c>
      <c r="H44" s="126" t="s">
        <v>26</v>
      </c>
      <c r="I44" s="126" t="s">
        <v>241</v>
      </c>
      <c r="J44" s="126" t="s">
        <v>26</v>
      </c>
      <c r="K44" s="126" t="s">
        <v>26</v>
      </c>
      <c r="L44" s="126" t="s">
        <v>68</v>
      </c>
      <c r="M44" s="126" t="s">
        <v>242</v>
      </c>
      <c r="N44" s="126" t="s">
        <v>243</v>
      </c>
      <c r="O44" s="126" t="s">
        <v>26</v>
      </c>
      <c r="P44" s="126" t="s">
        <v>38</v>
      </c>
      <c r="Q44" s="126" t="s">
        <v>53</v>
      </c>
      <c r="R44" s="126" t="s">
        <v>42</v>
      </c>
      <c r="S44" s="126" t="s">
        <v>244</v>
      </c>
      <c r="T44" s="126" t="s">
        <v>33</v>
      </c>
      <c r="U44" s="126" t="s">
        <v>26</v>
      </c>
    </row>
    <row r="45" spans="1:21" ht="43.2">
      <c r="A45" s="125">
        <v>210</v>
      </c>
      <c r="B45" s="126" t="s">
        <v>245</v>
      </c>
      <c r="C45" s="126" t="s">
        <v>22</v>
      </c>
      <c r="D45" s="127">
        <v>39925</v>
      </c>
      <c r="E45" s="126" t="s">
        <v>246</v>
      </c>
      <c r="F45" s="126" t="s">
        <v>150</v>
      </c>
      <c r="G45" s="126" t="s">
        <v>33</v>
      </c>
      <c r="H45" s="126" t="s">
        <v>26</v>
      </c>
      <c r="I45" s="126" t="s">
        <v>247</v>
      </c>
      <c r="J45" s="126" t="s">
        <v>248</v>
      </c>
      <c r="K45" s="126" t="s">
        <v>249</v>
      </c>
      <c r="L45" s="126" t="s">
        <v>80</v>
      </c>
      <c r="M45" s="126" t="s">
        <v>54</v>
      </c>
      <c r="N45" s="126" t="s">
        <v>250</v>
      </c>
      <c r="O45" s="126" t="s">
        <v>40</v>
      </c>
      <c r="P45" s="126" t="s">
        <v>53</v>
      </c>
      <c r="Q45" s="126" t="s">
        <v>41</v>
      </c>
      <c r="R45" s="126" t="s">
        <v>42</v>
      </c>
      <c r="S45" s="126" t="s">
        <v>26</v>
      </c>
      <c r="T45" s="126" t="s">
        <v>33</v>
      </c>
      <c r="U45" s="126" t="s">
        <v>26</v>
      </c>
    </row>
    <row r="46" spans="1:21" ht="28.8">
      <c r="A46" s="125">
        <v>211</v>
      </c>
      <c r="B46" s="126" t="s">
        <v>251</v>
      </c>
      <c r="C46" s="126" t="s">
        <v>22</v>
      </c>
      <c r="D46" s="127">
        <v>40191</v>
      </c>
      <c r="E46" s="126" t="s">
        <v>246</v>
      </c>
      <c r="F46" s="126" t="s">
        <v>425</v>
      </c>
      <c r="G46" s="126" t="s">
        <v>33</v>
      </c>
      <c r="H46" s="126" t="s">
        <v>26</v>
      </c>
      <c r="I46" s="126" t="s">
        <v>1393</v>
      </c>
      <c r="J46" s="126" t="s">
        <v>252</v>
      </c>
      <c r="K46" s="126" t="s">
        <v>1394</v>
      </c>
      <c r="L46" s="126" t="s">
        <v>128</v>
      </c>
      <c r="M46" s="126" t="s">
        <v>1395</v>
      </c>
      <c r="N46" s="126" t="s">
        <v>64</v>
      </c>
      <c r="O46" s="126" t="s">
        <v>26</v>
      </c>
      <c r="P46" s="126" t="s">
        <v>86</v>
      </c>
      <c r="Q46" s="126" t="s">
        <v>1396</v>
      </c>
      <c r="R46" s="126" t="s">
        <v>42</v>
      </c>
      <c r="S46" s="126" t="s">
        <v>1257</v>
      </c>
      <c r="T46" s="126" t="s">
        <v>33</v>
      </c>
      <c r="U46" s="126" t="s">
        <v>1397</v>
      </c>
    </row>
    <row r="47" spans="1:21" ht="28.8">
      <c r="A47" s="125">
        <v>212</v>
      </c>
      <c r="B47" s="126" t="s">
        <v>254</v>
      </c>
      <c r="C47" s="126" t="s">
        <v>22</v>
      </c>
      <c r="D47" s="127">
        <v>40011</v>
      </c>
      <c r="E47" s="126" t="s">
        <v>246</v>
      </c>
      <c r="F47" s="126" t="s">
        <v>26</v>
      </c>
      <c r="G47" s="126" t="s">
        <v>33</v>
      </c>
      <c r="H47" s="126" t="s">
        <v>26</v>
      </c>
      <c r="I47" s="126" t="s">
        <v>255</v>
      </c>
      <c r="J47" s="126" t="s">
        <v>26</v>
      </c>
      <c r="K47" s="126" t="s">
        <v>26</v>
      </c>
      <c r="L47" s="126" t="s">
        <v>26</v>
      </c>
      <c r="M47" s="126" t="s">
        <v>253</v>
      </c>
      <c r="N47" s="126" t="s">
        <v>95</v>
      </c>
      <c r="O47" s="126" t="s">
        <v>26</v>
      </c>
      <c r="P47" s="126" t="s">
        <v>26</v>
      </c>
      <c r="Q47" s="126" t="s">
        <v>26</v>
      </c>
      <c r="R47" s="126" t="s">
        <v>42</v>
      </c>
      <c r="S47" s="126" t="s">
        <v>26</v>
      </c>
      <c r="T47" s="126" t="s">
        <v>33</v>
      </c>
      <c r="U47" s="126" t="s">
        <v>26</v>
      </c>
    </row>
    <row r="48" spans="1:21" ht="28.8">
      <c r="A48" s="125">
        <v>214</v>
      </c>
      <c r="B48" s="126" t="s">
        <v>256</v>
      </c>
      <c r="C48" s="126" t="s">
        <v>22</v>
      </c>
      <c r="D48" s="127">
        <v>39920</v>
      </c>
      <c r="E48" s="126" t="s">
        <v>246</v>
      </c>
      <c r="F48" s="126" t="s">
        <v>109</v>
      </c>
      <c r="G48" s="126" t="s">
        <v>25</v>
      </c>
      <c r="H48" s="126" t="s">
        <v>26</v>
      </c>
      <c r="I48" s="126" t="s">
        <v>257</v>
      </c>
      <c r="J48" s="126" t="s">
        <v>127</v>
      </c>
      <c r="K48" s="126" t="s">
        <v>258</v>
      </c>
      <c r="L48" s="126" t="s">
        <v>49</v>
      </c>
      <c r="M48" s="126" t="s">
        <v>129</v>
      </c>
      <c r="N48" s="126" t="s">
        <v>130</v>
      </c>
      <c r="O48" s="126" t="s">
        <v>26</v>
      </c>
      <c r="P48" s="126" t="s">
        <v>53</v>
      </c>
      <c r="Q48" s="126" t="s">
        <v>116</v>
      </c>
      <c r="R48" s="126" t="s">
        <v>42</v>
      </c>
      <c r="S48" s="126" t="s">
        <v>259</v>
      </c>
      <c r="T48" s="126" t="s">
        <v>33</v>
      </c>
      <c r="U48" s="126" t="s">
        <v>26</v>
      </c>
    </row>
    <row r="49" spans="1:21" ht="43.2">
      <c r="A49" s="125">
        <v>215</v>
      </c>
      <c r="B49" s="126" t="s">
        <v>260</v>
      </c>
      <c r="C49" s="126" t="s">
        <v>22</v>
      </c>
      <c r="D49" s="127">
        <v>39883</v>
      </c>
      <c r="E49" s="126" t="s">
        <v>246</v>
      </c>
      <c r="F49" s="126" t="s">
        <v>26</v>
      </c>
      <c r="G49" s="126" t="s">
        <v>33</v>
      </c>
      <c r="H49" s="126" t="s">
        <v>26</v>
      </c>
      <c r="I49" s="126" t="s">
        <v>261</v>
      </c>
      <c r="J49" s="126" t="s">
        <v>26</v>
      </c>
      <c r="K49" s="126" t="s">
        <v>26</v>
      </c>
      <c r="L49" s="126" t="s">
        <v>26</v>
      </c>
      <c r="M49" s="126" t="s">
        <v>262</v>
      </c>
      <c r="N49" s="126" t="s">
        <v>82</v>
      </c>
      <c r="O49" s="126" t="s">
        <v>64</v>
      </c>
      <c r="P49" s="126" t="s">
        <v>86</v>
      </c>
      <c r="Q49" s="126" t="s">
        <v>263</v>
      </c>
      <c r="R49" s="126" t="s">
        <v>42</v>
      </c>
      <c r="S49" s="126" t="s">
        <v>26</v>
      </c>
      <c r="T49" s="126" t="s">
        <v>33</v>
      </c>
      <c r="U49" s="126" t="s">
        <v>26</v>
      </c>
    </row>
    <row r="50" spans="1:21" ht="28.8">
      <c r="A50" s="125">
        <v>216</v>
      </c>
      <c r="B50" s="126" t="s">
        <v>264</v>
      </c>
      <c r="C50" s="126" t="s">
        <v>22</v>
      </c>
      <c r="D50" s="127">
        <v>40048</v>
      </c>
      <c r="E50" s="126" t="s">
        <v>246</v>
      </c>
      <c r="F50" s="126" t="s">
        <v>26</v>
      </c>
      <c r="G50" s="126" t="s">
        <v>33</v>
      </c>
      <c r="H50" s="126" t="s">
        <v>26</v>
      </c>
      <c r="I50" s="126" t="s">
        <v>265</v>
      </c>
      <c r="J50" s="126" t="s">
        <v>26</v>
      </c>
      <c r="K50" s="126" t="s">
        <v>26</v>
      </c>
      <c r="L50" s="126" t="s">
        <v>26</v>
      </c>
      <c r="M50" s="126" t="s">
        <v>266</v>
      </c>
      <c r="N50" s="126" t="s">
        <v>130</v>
      </c>
      <c r="O50" s="126" t="s">
        <v>26</v>
      </c>
      <c r="P50" s="126" t="s">
        <v>26</v>
      </c>
      <c r="Q50" s="126" t="s">
        <v>26</v>
      </c>
      <c r="R50" s="126" t="s">
        <v>42</v>
      </c>
      <c r="S50" s="126" t="s">
        <v>26</v>
      </c>
      <c r="T50" s="126" t="s">
        <v>33</v>
      </c>
      <c r="U50" s="126" t="s">
        <v>26</v>
      </c>
    </row>
    <row r="51" spans="1:21" ht="28.8">
      <c r="A51" s="125">
        <v>217</v>
      </c>
      <c r="B51" s="126" t="s">
        <v>267</v>
      </c>
      <c r="C51" s="126" t="s">
        <v>22</v>
      </c>
      <c r="D51" s="127">
        <v>39737</v>
      </c>
      <c r="E51" s="126" t="s">
        <v>246</v>
      </c>
      <c r="F51" s="126" t="s">
        <v>26</v>
      </c>
      <c r="G51" s="126" t="s">
        <v>33</v>
      </c>
      <c r="H51" s="126" t="s">
        <v>26</v>
      </c>
      <c r="I51" s="126" t="s">
        <v>268</v>
      </c>
      <c r="J51" s="126" t="s">
        <v>26</v>
      </c>
      <c r="K51" s="126" t="s">
        <v>26</v>
      </c>
      <c r="L51" s="126" t="s">
        <v>26</v>
      </c>
      <c r="M51" s="126" t="s">
        <v>86</v>
      </c>
      <c r="N51" s="126" t="s">
        <v>269</v>
      </c>
      <c r="O51" s="126" t="s">
        <v>40</v>
      </c>
      <c r="P51" s="126" t="s">
        <v>38</v>
      </c>
      <c r="Q51" s="126" t="s">
        <v>262</v>
      </c>
      <c r="R51" s="126" t="s">
        <v>42</v>
      </c>
      <c r="S51" s="126" t="s">
        <v>26</v>
      </c>
      <c r="T51" s="126" t="s">
        <v>33</v>
      </c>
      <c r="U51" s="126" t="s">
        <v>26</v>
      </c>
    </row>
    <row r="52" spans="1:21" ht="43.2">
      <c r="A52" s="125">
        <v>218</v>
      </c>
      <c r="B52" s="126" t="s">
        <v>270</v>
      </c>
      <c r="C52" s="126" t="s">
        <v>22</v>
      </c>
      <c r="D52" s="127">
        <v>39581</v>
      </c>
      <c r="E52" s="126" t="s">
        <v>246</v>
      </c>
      <c r="F52" s="126" t="s">
        <v>271</v>
      </c>
      <c r="G52" s="126" t="s">
        <v>33</v>
      </c>
      <c r="H52" s="126" t="s">
        <v>26</v>
      </c>
      <c r="I52" s="126" t="s">
        <v>272</v>
      </c>
      <c r="J52" s="126" t="s">
        <v>273</v>
      </c>
      <c r="K52" s="126" t="s">
        <v>26</v>
      </c>
      <c r="L52" s="126" t="s">
        <v>61</v>
      </c>
      <c r="M52" s="126" t="s">
        <v>274</v>
      </c>
      <c r="N52" s="126" t="s">
        <v>224</v>
      </c>
      <c r="O52" s="126" t="s">
        <v>64</v>
      </c>
      <c r="P52" s="126" t="s">
        <v>62</v>
      </c>
      <c r="Q52" s="126" t="s">
        <v>275</v>
      </c>
      <c r="R52" s="126" t="s">
        <v>42</v>
      </c>
      <c r="S52" s="126" t="s">
        <v>276</v>
      </c>
      <c r="T52" s="126" t="s">
        <v>33</v>
      </c>
      <c r="U52" s="126" t="s">
        <v>26</v>
      </c>
    </row>
    <row r="53" spans="1:21" ht="28.8">
      <c r="A53" s="125">
        <v>219</v>
      </c>
      <c r="B53" s="126" t="s">
        <v>277</v>
      </c>
      <c r="C53" s="126" t="s">
        <v>22</v>
      </c>
      <c r="D53" s="127">
        <v>39543</v>
      </c>
      <c r="E53" s="126" t="s">
        <v>246</v>
      </c>
      <c r="F53" s="126" t="s">
        <v>26</v>
      </c>
      <c r="G53" s="126" t="s">
        <v>33</v>
      </c>
      <c r="H53" s="126" t="s">
        <v>26</v>
      </c>
      <c r="I53" s="126" t="s">
        <v>278</v>
      </c>
      <c r="J53" s="126" t="s">
        <v>26</v>
      </c>
      <c r="K53" s="126" t="s">
        <v>26</v>
      </c>
      <c r="L53" s="126" t="s">
        <v>26</v>
      </c>
      <c r="M53" s="126" t="s">
        <v>212</v>
      </c>
      <c r="N53" s="126" t="s">
        <v>130</v>
      </c>
      <c r="O53" s="126" t="s">
        <v>26</v>
      </c>
      <c r="P53" s="126" t="s">
        <v>41</v>
      </c>
      <c r="Q53" s="126" t="s">
        <v>26</v>
      </c>
      <c r="R53" s="126" t="s">
        <v>42</v>
      </c>
      <c r="S53" s="126" t="s">
        <v>279</v>
      </c>
      <c r="T53" s="126" t="s">
        <v>33</v>
      </c>
      <c r="U53" s="126" t="s">
        <v>26</v>
      </c>
    </row>
    <row r="54" spans="1:21" ht="28.8">
      <c r="A54" s="125">
        <v>220</v>
      </c>
      <c r="B54" s="126" t="s">
        <v>280</v>
      </c>
      <c r="C54" s="126" t="s">
        <v>22</v>
      </c>
      <c r="D54" s="127">
        <v>39722</v>
      </c>
      <c r="E54" s="126" t="s">
        <v>246</v>
      </c>
      <c r="F54" s="126" t="s">
        <v>26</v>
      </c>
      <c r="G54" s="126" t="s">
        <v>33</v>
      </c>
      <c r="H54" s="126" t="s">
        <v>26</v>
      </c>
      <c r="I54" s="126" t="s">
        <v>281</v>
      </c>
      <c r="J54" s="126" t="s">
        <v>26</v>
      </c>
      <c r="K54" s="126" t="s">
        <v>26</v>
      </c>
      <c r="L54" s="126" t="s">
        <v>26</v>
      </c>
      <c r="M54" s="126" t="s">
        <v>26</v>
      </c>
      <c r="N54" s="126" t="s">
        <v>282</v>
      </c>
      <c r="O54" s="126" t="s">
        <v>26</v>
      </c>
      <c r="P54" s="126" t="s">
        <v>26</v>
      </c>
      <c r="Q54" s="126" t="s">
        <v>26</v>
      </c>
      <c r="R54" s="126" t="s">
        <v>42</v>
      </c>
      <c r="S54" s="126" t="s">
        <v>26</v>
      </c>
      <c r="T54" s="126" t="s">
        <v>33</v>
      </c>
      <c r="U54" s="126" t="s">
        <v>26</v>
      </c>
    </row>
    <row r="55" spans="1:21" ht="28.8">
      <c r="A55" s="125">
        <v>221</v>
      </c>
      <c r="B55" s="126" t="s">
        <v>1685</v>
      </c>
      <c r="C55" s="126" t="s">
        <v>22</v>
      </c>
      <c r="D55" s="127">
        <v>39686</v>
      </c>
      <c r="E55" s="126" t="s">
        <v>246</v>
      </c>
      <c r="F55" s="126" t="s">
        <v>26</v>
      </c>
      <c r="G55" s="126" t="s">
        <v>33</v>
      </c>
      <c r="H55" s="126" t="s">
        <v>26</v>
      </c>
      <c r="I55" s="126" t="s">
        <v>283</v>
      </c>
      <c r="J55" s="126" t="s">
        <v>26</v>
      </c>
      <c r="K55" s="126" t="s">
        <v>26</v>
      </c>
      <c r="L55" s="126" t="s">
        <v>26</v>
      </c>
      <c r="M55" s="126" t="s">
        <v>86</v>
      </c>
      <c r="N55" s="126" t="s">
        <v>284</v>
      </c>
      <c r="O55" s="126" t="s">
        <v>26</v>
      </c>
      <c r="P55" s="126" t="s">
        <v>26</v>
      </c>
      <c r="Q55" s="126" t="s">
        <v>26</v>
      </c>
      <c r="R55" s="126" t="s">
        <v>285</v>
      </c>
      <c r="S55" s="126" t="s">
        <v>26</v>
      </c>
      <c r="T55" s="126" t="s">
        <v>33</v>
      </c>
      <c r="U55" s="126" t="s">
        <v>26</v>
      </c>
    </row>
    <row r="56" spans="1:21" ht="28.8">
      <c r="A56" s="125">
        <v>222</v>
      </c>
      <c r="B56" s="126" t="s">
        <v>286</v>
      </c>
      <c r="C56" s="126" t="s">
        <v>22</v>
      </c>
      <c r="D56" s="127">
        <v>39491</v>
      </c>
      <c r="E56" s="126" t="s">
        <v>246</v>
      </c>
      <c r="F56" s="126" t="s">
        <v>26</v>
      </c>
      <c r="G56" s="126" t="s">
        <v>33</v>
      </c>
      <c r="H56" s="126" t="s">
        <v>26</v>
      </c>
      <c r="I56" s="126" t="s">
        <v>287</v>
      </c>
      <c r="J56" s="126" t="s">
        <v>26</v>
      </c>
      <c r="K56" s="126" t="s">
        <v>26</v>
      </c>
      <c r="L56" s="126" t="s">
        <v>26</v>
      </c>
      <c r="M56" s="126" t="s">
        <v>288</v>
      </c>
      <c r="N56" s="126" t="s">
        <v>193</v>
      </c>
      <c r="O56" s="126" t="s">
        <v>26</v>
      </c>
      <c r="P56" s="126" t="s">
        <v>26</v>
      </c>
      <c r="Q56" s="126" t="s">
        <v>26</v>
      </c>
      <c r="R56" s="126" t="s">
        <v>42</v>
      </c>
      <c r="S56" s="126" t="s">
        <v>26</v>
      </c>
      <c r="T56" s="126" t="s">
        <v>33</v>
      </c>
      <c r="U56" s="126" t="s">
        <v>26</v>
      </c>
    </row>
    <row r="57" spans="1:21" ht="43.2">
      <c r="A57" s="125">
        <v>223</v>
      </c>
      <c r="B57" s="126" t="s">
        <v>289</v>
      </c>
      <c r="C57" s="126" t="s">
        <v>22</v>
      </c>
      <c r="D57" s="127">
        <v>39650</v>
      </c>
      <c r="E57" s="126" t="s">
        <v>246</v>
      </c>
      <c r="F57" s="126" t="s">
        <v>26</v>
      </c>
      <c r="G57" s="126" t="s">
        <v>33</v>
      </c>
      <c r="H57" s="126" t="s">
        <v>26</v>
      </c>
      <c r="I57" s="126" t="s">
        <v>290</v>
      </c>
      <c r="J57" s="126" t="s">
        <v>26</v>
      </c>
      <c r="K57" s="126" t="s">
        <v>26</v>
      </c>
      <c r="L57" s="126" t="s">
        <v>26</v>
      </c>
      <c r="M57" s="126" t="s">
        <v>291</v>
      </c>
      <c r="N57" s="126" t="s">
        <v>64</v>
      </c>
      <c r="O57" s="126" t="s">
        <v>26</v>
      </c>
      <c r="P57" s="126" t="s">
        <v>65</v>
      </c>
      <c r="Q57" s="126" t="s">
        <v>292</v>
      </c>
      <c r="R57" s="126" t="s">
        <v>42</v>
      </c>
      <c r="S57" s="126" t="s">
        <v>293</v>
      </c>
      <c r="T57" s="126" t="s">
        <v>33</v>
      </c>
      <c r="U57" s="126" t="s">
        <v>26</v>
      </c>
    </row>
    <row r="58" spans="1:21" ht="28.8">
      <c r="A58" s="125">
        <v>224</v>
      </c>
      <c r="B58" s="126" t="s">
        <v>1686</v>
      </c>
      <c r="C58" s="126" t="s">
        <v>22</v>
      </c>
      <c r="D58" s="127">
        <v>39687</v>
      </c>
      <c r="E58" s="126" t="s">
        <v>246</v>
      </c>
      <c r="F58" s="126" t="s">
        <v>26</v>
      </c>
      <c r="G58" s="126" t="s">
        <v>33</v>
      </c>
      <c r="H58" s="126" t="s">
        <v>26</v>
      </c>
      <c r="I58" s="126" t="s">
        <v>294</v>
      </c>
      <c r="J58" s="126" t="s">
        <v>26</v>
      </c>
      <c r="K58" s="126" t="s">
        <v>26</v>
      </c>
      <c r="L58" s="126" t="s">
        <v>26</v>
      </c>
      <c r="M58" s="126" t="s">
        <v>211</v>
      </c>
      <c r="N58" s="126" t="s">
        <v>269</v>
      </c>
      <c r="O58" s="126" t="s">
        <v>40</v>
      </c>
      <c r="P58" s="126" t="s">
        <v>38</v>
      </c>
      <c r="Q58" s="126" t="s">
        <v>70</v>
      </c>
      <c r="R58" s="126" t="s">
        <v>42</v>
      </c>
      <c r="S58" s="126" t="s">
        <v>295</v>
      </c>
      <c r="T58" s="126" t="s">
        <v>33</v>
      </c>
      <c r="U58" s="126" t="s">
        <v>26</v>
      </c>
    </row>
    <row r="59" spans="1:21" ht="28.8">
      <c r="A59" s="125">
        <v>225</v>
      </c>
      <c r="B59" s="126" t="s">
        <v>296</v>
      </c>
      <c r="C59" s="126" t="s">
        <v>22</v>
      </c>
      <c r="D59" s="127">
        <v>39354</v>
      </c>
      <c r="E59" s="126" t="s">
        <v>246</v>
      </c>
      <c r="F59" s="126" t="s">
        <v>297</v>
      </c>
      <c r="G59" s="126" t="s">
        <v>33</v>
      </c>
      <c r="H59" s="126" t="s">
        <v>26</v>
      </c>
      <c r="I59" s="126" t="s">
        <v>298</v>
      </c>
      <c r="J59" s="126" t="s">
        <v>299</v>
      </c>
      <c r="K59" s="126" t="s">
        <v>300</v>
      </c>
      <c r="L59" s="126" t="s">
        <v>26</v>
      </c>
      <c r="M59" s="126" t="s">
        <v>38</v>
      </c>
      <c r="N59" s="126" t="s">
        <v>301</v>
      </c>
      <c r="O59" s="126" t="s">
        <v>302</v>
      </c>
      <c r="P59" s="126" t="s">
        <v>116</v>
      </c>
      <c r="Q59" s="126" t="s">
        <v>26</v>
      </c>
      <c r="R59" s="126" t="s">
        <v>303</v>
      </c>
      <c r="S59" s="126" t="s">
        <v>26</v>
      </c>
      <c r="T59" s="126" t="s">
        <v>33</v>
      </c>
      <c r="U59" s="126" t="s">
        <v>26</v>
      </c>
    </row>
    <row r="60" spans="1:21" ht="28.8">
      <c r="A60" s="125">
        <v>226</v>
      </c>
      <c r="B60" s="126" t="s">
        <v>304</v>
      </c>
      <c r="C60" s="126" t="s">
        <v>22</v>
      </c>
      <c r="D60" s="127">
        <v>39092</v>
      </c>
      <c r="E60" s="126" t="s">
        <v>246</v>
      </c>
      <c r="F60" s="126" t="s">
        <v>26</v>
      </c>
      <c r="G60" s="126" t="s">
        <v>33</v>
      </c>
      <c r="H60" s="126" t="s">
        <v>26</v>
      </c>
      <c r="I60" s="126" t="s">
        <v>305</v>
      </c>
      <c r="J60" s="126" t="s">
        <v>26</v>
      </c>
      <c r="K60" s="126" t="s">
        <v>26</v>
      </c>
      <c r="L60" s="126" t="s">
        <v>26</v>
      </c>
      <c r="M60" s="126" t="s">
        <v>306</v>
      </c>
      <c r="N60" s="126" t="s">
        <v>224</v>
      </c>
      <c r="O60" s="126" t="s">
        <v>64</v>
      </c>
      <c r="P60" s="126" t="s">
        <v>83</v>
      </c>
      <c r="Q60" s="126" t="s">
        <v>106</v>
      </c>
      <c r="R60" s="126" t="s">
        <v>42</v>
      </c>
      <c r="S60" s="126" t="s">
        <v>26</v>
      </c>
      <c r="T60" s="126" t="s">
        <v>33</v>
      </c>
      <c r="U60" s="126" t="s">
        <v>26</v>
      </c>
    </row>
    <row r="61" spans="1:21" ht="43.2">
      <c r="A61" s="125">
        <v>227</v>
      </c>
      <c r="B61" s="126" t="s">
        <v>307</v>
      </c>
      <c r="C61" s="126" t="s">
        <v>22</v>
      </c>
      <c r="D61" s="127">
        <v>39994</v>
      </c>
      <c r="E61" s="126" t="s">
        <v>246</v>
      </c>
      <c r="F61" s="126" t="s">
        <v>26</v>
      </c>
      <c r="G61" s="126" t="s">
        <v>33</v>
      </c>
      <c r="H61" s="126" t="s">
        <v>26</v>
      </c>
      <c r="I61" s="126" t="s">
        <v>308</v>
      </c>
      <c r="J61" s="126" t="s">
        <v>26</v>
      </c>
      <c r="K61" s="126" t="s">
        <v>26</v>
      </c>
      <c r="L61" s="126" t="s">
        <v>26</v>
      </c>
      <c r="M61" s="126" t="s">
        <v>62</v>
      </c>
      <c r="N61" s="126" t="s">
        <v>309</v>
      </c>
      <c r="O61" s="126" t="s">
        <v>52</v>
      </c>
      <c r="P61" s="126" t="s">
        <v>116</v>
      </c>
      <c r="Q61" s="126" t="s">
        <v>41</v>
      </c>
      <c r="R61" s="126" t="s">
        <v>42</v>
      </c>
      <c r="S61" s="126" t="s">
        <v>310</v>
      </c>
      <c r="T61" s="126" t="s">
        <v>33</v>
      </c>
      <c r="U61" s="126" t="s">
        <v>26</v>
      </c>
    </row>
    <row r="62" spans="1:21" ht="43.2">
      <c r="A62" s="125">
        <v>228</v>
      </c>
      <c r="B62" s="126" t="s">
        <v>311</v>
      </c>
      <c r="C62" s="126" t="s">
        <v>22</v>
      </c>
      <c r="D62" s="127">
        <v>39884</v>
      </c>
      <c r="E62" s="126" t="s">
        <v>246</v>
      </c>
      <c r="F62" s="126" t="s">
        <v>26</v>
      </c>
      <c r="G62" s="126" t="s">
        <v>33</v>
      </c>
      <c r="H62" s="126" t="s">
        <v>26</v>
      </c>
      <c r="I62" s="126" t="s">
        <v>312</v>
      </c>
      <c r="J62" s="126" t="s">
        <v>26</v>
      </c>
      <c r="K62" s="126" t="s">
        <v>26</v>
      </c>
      <c r="L62" s="126" t="s">
        <v>26</v>
      </c>
      <c r="M62" s="126" t="s">
        <v>26</v>
      </c>
      <c r="N62" s="126" t="s">
        <v>313</v>
      </c>
      <c r="O62" s="126" t="s">
        <v>52</v>
      </c>
      <c r="P62" s="126" t="s">
        <v>26</v>
      </c>
      <c r="Q62" s="126" t="s">
        <v>26</v>
      </c>
      <c r="R62" s="126" t="s">
        <v>42</v>
      </c>
      <c r="S62" s="126" t="s">
        <v>314</v>
      </c>
      <c r="T62" s="126" t="s">
        <v>33</v>
      </c>
      <c r="U62" s="126" t="s">
        <v>26</v>
      </c>
    </row>
    <row r="63" spans="1:21" ht="43.2">
      <c r="A63" s="125">
        <v>229</v>
      </c>
      <c r="B63" s="126" t="s">
        <v>1648</v>
      </c>
      <c r="C63" s="126" t="s">
        <v>22</v>
      </c>
      <c r="D63" s="127">
        <v>39741</v>
      </c>
      <c r="E63" s="126" t="s">
        <v>246</v>
      </c>
      <c r="F63" s="126" t="s">
        <v>315</v>
      </c>
      <c r="G63" s="126" t="s">
        <v>33</v>
      </c>
      <c r="H63" s="126" t="s">
        <v>26</v>
      </c>
      <c r="I63" s="126" t="s">
        <v>316</v>
      </c>
      <c r="J63" s="126" t="s">
        <v>317</v>
      </c>
      <c r="K63" s="126" t="s">
        <v>318</v>
      </c>
      <c r="L63" s="126" t="s">
        <v>128</v>
      </c>
      <c r="M63" s="126" t="s">
        <v>41</v>
      </c>
      <c r="N63" s="126" t="s">
        <v>319</v>
      </c>
      <c r="O63" s="126" t="s">
        <v>320</v>
      </c>
      <c r="P63" s="126" t="s">
        <v>53</v>
      </c>
      <c r="Q63" s="126" t="s">
        <v>41</v>
      </c>
      <c r="R63" s="126" t="s">
        <v>321</v>
      </c>
      <c r="S63" s="126" t="s">
        <v>322</v>
      </c>
      <c r="T63" s="126" t="s">
        <v>33</v>
      </c>
      <c r="U63" s="126" t="s">
        <v>26</v>
      </c>
    </row>
    <row r="64" spans="1:21" ht="28.8">
      <c r="A64" s="125">
        <v>230</v>
      </c>
      <c r="B64" s="126" t="s">
        <v>323</v>
      </c>
      <c r="C64" s="126" t="s">
        <v>22</v>
      </c>
      <c r="D64" s="127">
        <v>40029</v>
      </c>
      <c r="E64" s="126" t="s">
        <v>246</v>
      </c>
      <c r="F64" s="126" t="s">
        <v>26</v>
      </c>
      <c r="G64" s="126" t="s">
        <v>33</v>
      </c>
      <c r="H64" s="126" t="s">
        <v>26</v>
      </c>
      <c r="I64" s="126" t="s">
        <v>324</v>
      </c>
      <c r="J64" s="126" t="s">
        <v>26</v>
      </c>
      <c r="K64" s="126" t="s">
        <v>26</v>
      </c>
      <c r="L64" s="126" t="s">
        <v>26</v>
      </c>
      <c r="M64" s="126" t="s">
        <v>325</v>
      </c>
      <c r="N64" s="126" t="s">
        <v>326</v>
      </c>
      <c r="O64" s="126" t="s">
        <v>26</v>
      </c>
      <c r="P64" s="126" t="s">
        <v>54</v>
      </c>
      <c r="Q64" s="126" t="s">
        <v>93</v>
      </c>
      <c r="R64" s="126" t="s">
        <v>321</v>
      </c>
      <c r="S64" s="126" t="s">
        <v>327</v>
      </c>
      <c r="T64" s="126" t="s">
        <v>33</v>
      </c>
      <c r="U64" s="126" t="s">
        <v>26</v>
      </c>
    </row>
    <row r="65" spans="1:21" ht="28.8">
      <c r="A65" s="125">
        <v>231</v>
      </c>
      <c r="B65" s="126" t="s">
        <v>328</v>
      </c>
      <c r="C65" s="126" t="s">
        <v>22</v>
      </c>
      <c r="D65" s="127">
        <v>39731</v>
      </c>
      <c r="E65" s="126" t="s">
        <v>246</v>
      </c>
      <c r="F65" s="126" t="s">
        <v>26</v>
      </c>
      <c r="G65" s="126" t="s">
        <v>33</v>
      </c>
      <c r="H65" s="126" t="s">
        <v>26</v>
      </c>
      <c r="I65" s="126" t="s">
        <v>329</v>
      </c>
      <c r="J65" s="126" t="s">
        <v>26</v>
      </c>
      <c r="K65" s="126" t="s">
        <v>26</v>
      </c>
      <c r="L65" s="126" t="s">
        <v>26</v>
      </c>
      <c r="M65" s="126" t="s">
        <v>86</v>
      </c>
      <c r="N65" s="126" t="s">
        <v>238</v>
      </c>
      <c r="O65" s="126" t="s">
        <v>64</v>
      </c>
      <c r="P65" s="126" t="s">
        <v>26</v>
      </c>
      <c r="Q65" s="126" t="s">
        <v>26</v>
      </c>
      <c r="R65" s="126" t="s">
        <v>42</v>
      </c>
      <c r="S65" s="126" t="s">
        <v>26</v>
      </c>
      <c r="T65" s="126" t="s">
        <v>33</v>
      </c>
      <c r="U65" s="126" t="s">
        <v>26</v>
      </c>
    </row>
    <row r="66" spans="1:21" ht="43.2">
      <c r="A66" s="125">
        <v>232</v>
      </c>
      <c r="B66" s="126" t="s">
        <v>330</v>
      </c>
      <c r="C66" s="126" t="s">
        <v>22</v>
      </c>
      <c r="D66" s="127">
        <v>39569</v>
      </c>
      <c r="E66" s="126" t="s">
        <v>246</v>
      </c>
      <c r="F66" s="126" t="s">
        <v>183</v>
      </c>
      <c r="G66" s="126" t="s">
        <v>33</v>
      </c>
      <c r="H66" s="126" t="s">
        <v>26</v>
      </c>
      <c r="I66" s="126" t="s">
        <v>331</v>
      </c>
      <c r="J66" s="126" t="s">
        <v>332</v>
      </c>
      <c r="K66" s="126" t="s">
        <v>333</v>
      </c>
      <c r="L66" s="126" t="s">
        <v>128</v>
      </c>
      <c r="M66" s="126" t="s">
        <v>93</v>
      </c>
      <c r="N66" s="126" t="s">
        <v>130</v>
      </c>
      <c r="O66" s="126" t="s">
        <v>26</v>
      </c>
      <c r="P66" s="126" t="s">
        <v>53</v>
      </c>
      <c r="Q66" s="126" t="s">
        <v>38</v>
      </c>
      <c r="R66" s="126" t="s">
        <v>42</v>
      </c>
      <c r="S66" s="126" t="s">
        <v>334</v>
      </c>
      <c r="T66" s="126" t="s">
        <v>33</v>
      </c>
      <c r="U66" s="126" t="s">
        <v>26</v>
      </c>
    </row>
    <row r="67" spans="1:21" ht="28.8">
      <c r="A67" s="125">
        <v>234</v>
      </c>
      <c r="B67" s="126" t="s">
        <v>335</v>
      </c>
      <c r="C67" s="126" t="s">
        <v>22</v>
      </c>
      <c r="D67" s="127">
        <v>40008</v>
      </c>
      <c r="E67" s="126" t="s">
        <v>246</v>
      </c>
      <c r="F67" s="126" t="s">
        <v>336</v>
      </c>
      <c r="G67" s="126" t="s">
        <v>33</v>
      </c>
      <c r="H67" s="126" t="s">
        <v>26</v>
      </c>
      <c r="I67" s="126" t="s">
        <v>337</v>
      </c>
      <c r="J67" s="126" t="s">
        <v>338</v>
      </c>
      <c r="K67" s="126" t="s">
        <v>339</v>
      </c>
      <c r="L67" s="126" t="s">
        <v>26</v>
      </c>
      <c r="M67" s="126" t="s">
        <v>340</v>
      </c>
      <c r="N67" s="126" t="s">
        <v>341</v>
      </c>
      <c r="O67" s="126" t="s">
        <v>26</v>
      </c>
      <c r="P67" s="126" t="s">
        <v>138</v>
      </c>
      <c r="Q67" s="126" t="s">
        <v>26</v>
      </c>
      <c r="R67" s="126" t="s">
        <v>42</v>
      </c>
      <c r="S67" s="126" t="s">
        <v>26</v>
      </c>
      <c r="T67" s="126" t="s">
        <v>33</v>
      </c>
      <c r="U67" s="126" t="s">
        <v>26</v>
      </c>
    </row>
    <row r="68" spans="1:21" ht="28.8">
      <c r="A68" s="125">
        <v>235</v>
      </c>
      <c r="B68" s="126" t="s">
        <v>342</v>
      </c>
      <c r="C68" s="126" t="s">
        <v>22</v>
      </c>
      <c r="D68" s="127">
        <v>39826</v>
      </c>
      <c r="E68" s="126" t="s">
        <v>246</v>
      </c>
      <c r="F68" s="126" t="s">
        <v>26</v>
      </c>
      <c r="G68" s="126" t="s">
        <v>33</v>
      </c>
      <c r="H68" s="126" t="s">
        <v>26</v>
      </c>
      <c r="I68" s="126" t="s">
        <v>343</v>
      </c>
      <c r="J68" s="126" t="s">
        <v>26</v>
      </c>
      <c r="K68" s="126" t="s">
        <v>26</v>
      </c>
      <c r="L68" s="126" t="s">
        <v>26</v>
      </c>
      <c r="M68" s="126" t="s">
        <v>32</v>
      </c>
      <c r="N68" s="126" t="s">
        <v>40</v>
      </c>
      <c r="O68" s="126" t="s">
        <v>26</v>
      </c>
      <c r="P68" s="126" t="s">
        <v>41</v>
      </c>
      <c r="Q68" s="126" t="s">
        <v>50</v>
      </c>
      <c r="R68" s="126" t="s">
        <v>42</v>
      </c>
      <c r="S68" s="126" t="s">
        <v>344</v>
      </c>
      <c r="T68" s="126" t="s">
        <v>33</v>
      </c>
      <c r="U68" s="126" t="s">
        <v>26</v>
      </c>
    </row>
    <row r="69" spans="1:21" ht="28.8">
      <c r="A69" s="125">
        <v>236</v>
      </c>
      <c r="B69" s="126" t="s">
        <v>1371</v>
      </c>
      <c r="C69" s="126" t="s">
        <v>22</v>
      </c>
      <c r="D69" s="127">
        <v>40095</v>
      </c>
      <c r="E69" s="126" t="s">
        <v>246</v>
      </c>
      <c r="F69" s="126" t="s">
        <v>297</v>
      </c>
      <c r="G69" s="126" t="s">
        <v>25</v>
      </c>
      <c r="H69" s="126" t="s">
        <v>26</v>
      </c>
      <c r="I69" s="126" t="s">
        <v>1372</v>
      </c>
      <c r="J69" s="126" t="s">
        <v>345</v>
      </c>
      <c r="K69" s="126" t="s">
        <v>1373</v>
      </c>
      <c r="L69" s="126" t="s">
        <v>128</v>
      </c>
      <c r="M69" s="126" t="s">
        <v>26</v>
      </c>
      <c r="N69" s="126" t="s">
        <v>82</v>
      </c>
      <c r="O69" s="126" t="s">
        <v>26</v>
      </c>
      <c r="P69" s="126" t="s">
        <v>54</v>
      </c>
      <c r="Q69" s="126" t="s">
        <v>26</v>
      </c>
      <c r="R69" s="126" t="s">
        <v>42</v>
      </c>
      <c r="S69" s="126" t="s">
        <v>1374</v>
      </c>
      <c r="T69" s="126" t="s">
        <v>33</v>
      </c>
      <c r="U69" s="126" t="s">
        <v>26</v>
      </c>
    </row>
    <row r="70" spans="1:21" ht="28.8">
      <c r="A70" s="125">
        <v>237</v>
      </c>
      <c r="B70" s="126" t="s">
        <v>346</v>
      </c>
      <c r="C70" s="126" t="s">
        <v>22</v>
      </c>
      <c r="D70" s="127">
        <v>39599</v>
      </c>
      <c r="E70" s="126" t="s">
        <v>246</v>
      </c>
      <c r="F70" s="126" t="s">
        <v>26</v>
      </c>
      <c r="G70" s="126" t="s">
        <v>33</v>
      </c>
      <c r="H70" s="126" t="s">
        <v>26</v>
      </c>
      <c r="I70" s="126" t="s">
        <v>347</v>
      </c>
      <c r="J70" s="126" t="s">
        <v>26</v>
      </c>
      <c r="K70" s="126" t="s">
        <v>26</v>
      </c>
      <c r="L70" s="126" t="s">
        <v>26</v>
      </c>
      <c r="M70" s="126" t="s">
        <v>38</v>
      </c>
      <c r="N70" s="126" t="s">
        <v>348</v>
      </c>
      <c r="O70" s="126" t="s">
        <v>64</v>
      </c>
      <c r="P70" s="126" t="s">
        <v>83</v>
      </c>
      <c r="Q70" s="126" t="s">
        <v>106</v>
      </c>
      <c r="R70" s="126" t="s">
        <v>42</v>
      </c>
      <c r="S70" s="126" t="s">
        <v>349</v>
      </c>
      <c r="T70" s="126" t="s">
        <v>33</v>
      </c>
      <c r="U70" s="126" t="s">
        <v>26</v>
      </c>
    </row>
    <row r="71" spans="1:21" ht="43.2">
      <c r="A71" s="125">
        <v>239</v>
      </c>
      <c r="B71" s="126" t="s">
        <v>350</v>
      </c>
      <c r="C71" s="126" t="s">
        <v>22</v>
      </c>
      <c r="D71" s="127">
        <v>39496</v>
      </c>
      <c r="E71" s="126" t="s">
        <v>246</v>
      </c>
      <c r="F71" s="126" t="s">
        <v>26</v>
      </c>
      <c r="G71" s="126" t="s">
        <v>33</v>
      </c>
      <c r="H71" s="126" t="s">
        <v>26</v>
      </c>
      <c r="I71" s="126" t="s">
        <v>351</v>
      </c>
      <c r="J71" s="126" t="s">
        <v>26</v>
      </c>
      <c r="K71" s="126" t="s">
        <v>26</v>
      </c>
      <c r="L71" s="126" t="s">
        <v>26</v>
      </c>
      <c r="M71" s="126" t="s">
        <v>41</v>
      </c>
      <c r="N71" s="126" t="s">
        <v>352</v>
      </c>
      <c r="O71" s="126" t="s">
        <v>26</v>
      </c>
      <c r="P71" s="126" t="s">
        <v>26</v>
      </c>
      <c r="Q71" s="126" t="s">
        <v>26</v>
      </c>
      <c r="R71" s="126" t="s">
        <v>42</v>
      </c>
      <c r="S71" s="126" t="s">
        <v>26</v>
      </c>
      <c r="T71" s="126" t="s">
        <v>33</v>
      </c>
      <c r="U71" s="126" t="s">
        <v>26</v>
      </c>
    </row>
    <row r="72" spans="1:21" ht="43.2">
      <c r="A72" s="125">
        <v>240</v>
      </c>
      <c r="B72" s="126" t="s">
        <v>353</v>
      </c>
      <c r="C72" s="126" t="s">
        <v>22</v>
      </c>
      <c r="D72" s="127">
        <v>40081</v>
      </c>
      <c r="E72" s="126" t="s">
        <v>246</v>
      </c>
      <c r="F72" s="126" t="s">
        <v>26</v>
      </c>
      <c r="G72" s="126" t="s">
        <v>33</v>
      </c>
      <c r="H72" s="126" t="s">
        <v>26</v>
      </c>
      <c r="I72" s="126" t="s">
        <v>354</v>
      </c>
      <c r="J72" s="126" t="s">
        <v>26</v>
      </c>
      <c r="K72" s="126" t="s">
        <v>26</v>
      </c>
      <c r="L72" s="126" t="s">
        <v>26</v>
      </c>
      <c r="M72" s="126" t="s">
        <v>355</v>
      </c>
      <c r="N72" s="126" t="s">
        <v>356</v>
      </c>
      <c r="O72" s="126" t="s">
        <v>64</v>
      </c>
      <c r="P72" s="126" t="s">
        <v>38</v>
      </c>
      <c r="Q72" s="126" t="s">
        <v>357</v>
      </c>
      <c r="R72" s="126" t="s">
        <v>42</v>
      </c>
      <c r="S72" s="126" t="s">
        <v>358</v>
      </c>
      <c r="T72" s="126" t="s">
        <v>33</v>
      </c>
      <c r="U72" s="126" t="s">
        <v>26</v>
      </c>
    </row>
    <row r="73" spans="1:21" ht="43.2">
      <c r="A73" s="125">
        <v>241</v>
      </c>
      <c r="B73" s="126" t="s">
        <v>359</v>
      </c>
      <c r="C73" s="126" t="s">
        <v>22</v>
      </c>
      <c r="D73" s="127">
        <v>39980</v>
      </c>
      <c r="E73" s="126" t="s">
        <v>246</v>
      </c>
      <c r="F73" s="126" t="s">
        <v>26</v>
      </c>
      <c r="G73" s="126" t="s">
        <v>33</v>
      </c>
      <c r="H73" s="126" t="s">
        <v>26</v>
      </c>
      <c r="I73" s="126" t="s">
        <v>360</v>
      </c>
      <c r="J73" s="126" t="s">
        <v>26</v>
      </c>
      <c r="K73" s="126" t="s">
        <v>26</v>
      </c>
      <c r="L73" s="126" t="s">
        <v>26</v>
      </c>
      <c r="M73" s="126" t="s">
        <v>361</v>
      </c>
      <c r="N73" s="126" t="s">
        <v>362</v>
      </c>
      <c r="O73" s="126" t="s">
        <v>363</v>
      </c>
      <c r="P73" s="126" t="s">
        <v>53</v>
      </c>
      <c r="Q73" s="126" t="s">
        <v>38</v>
      </c>
      <c r="R73" s="126" t="s">
        <v>321</v>
      </c>
      <c r="S73" s="126" t="s">
        <v>364</v>
      </c>
      <c r="T73" s="126" t="s">
        <v>33</v>
      </c>
      <c r="U73" s="126" t="s">
        <v>26</v>
      </c>
    </row>
    <row r="74" spans="1:21" ht="43.2">
      <c r="A74" s="125">
        <v>242</v>
      </c>
      <c r="B74" s="126" t="s">
        <v>1687</v>
      </c>
      <c r="C74" s="126" t="s">
        <v>22</v>
      </c>
      <c r="D74" s="127">
        <v>39463</v>
      </c>
      <c r="E74" s="126" t="s">
        <v>246</v>
      </c>
      <c r="F74" s="126" t="s">
        <v>26</v>
      </c>
      <c r="G74" s="126" t="s">
        <v>33</v>
      </c>
      <c r="H74" s="126" t="s">
        <v>26</v>
      </c>
      <c r="I74" s="126" t="s">
        <v>365</v>
      </c>
      <c r="J74" s="126" t="s">
        <v>26</v>
      </c>
      <c r="K74" s="126" t="s">
        <v>26</v>
      </c>
      <c r="L74" s="126" t="s">
        <v>26</v>
      </c>
      <c r="M74" s="126" t="s">
        <v>274</v>
      </c>
      <c r="N74" s="126" t="s">
        <v>366</v>
      </c>
      <c r="O74" s="126" t="s">
        <v>26</v>
      </c>
      <c r="P74" s="126" t="s">
        <v>26</v>
      </c>
      <c r="Q74" s="126" t="s">
        <v>367</v>
      </c>
      <c r="R74" s="126" t="s">
        <v>42</v>
      </c>
      <c r="S74" s="126" t="s">
        <v>368</v>
      </c>
      <c r="T74" s="126" t="s">
        <v>33</v>
      </c>
      <c r="U74" s="126" t="s">
        <v>26</v>
      </c>
    </row>
    <row r="75" spans="1:21" ht="28.8">
      <c r="A75" s="125">
        <v>243</v>
      </c>
      <c r="B75" s="126" t="s">
        <v>369</v>
      </c>
      <c r="C75" s="126" t="s">
        <v>22</v>
      </c>
      <c r="D75" s="127">
        <v>40121</v>
      </c>
      <c r="E75" s="126" t="s">
        <v>246</v>
      </c>
      <c r="F75" s="126" t="s">
        <v>370</v>
      </c>
      <c r="G75" s="126" t="s">
        <v>33</v>
      </c>
      <c r="H75" s="126" t="s">
        <v>371</v>
      </c>
      <c r="I75" s="126" t="s">
        <v>372</v>
      </c>
      <c r="J75" s="126" t="s">
        <v>373</v>
      </c>
      <c r="K75" s="126" t="s">
        <v>374</v>
      </c>
      <c r="L75" s="126" t="s">
        <v>26</v>
      </c>
      <c r="M75" s="126" t="s">
        <v>197</v>
      </c>
      <c r="N75" s="126" t="s">
        <v>39</v>
      </c>
      <c r="O75" s="126" t="s">
        <v>64</v>
      </c>
      <c r="P75" s="126" t="s">
        <v>375</v>
      </c>
      <c r="Q75" s="126" t="s">
        <v>376</v>
      </c>
      <c r="R75" s="126" t="s">
        <v>42</v>
      </c>
      <c r="S75" s="126" t="s">
        <v>26</v>
      </c>
      <c r="T75" s="126" t="s">
        <v>33</v>
      </c>
      <c r="U75" s="126" t="s">
        <v>26</v>
      </c>
    </row>
    <row r="76" spans="1:21" ht="28.8">
      <c r="A76" s="125">
        <v>244</v>
      </c>
      <c r="B76" s="126" t="s">
        <v>377</v>
      </c>
      <c r="C76" s="126" t="s">
        <v>22</v>
      </c>
      <c r="D76" s="127">
        <v>39454</v>
      </c>
      <c r="E76" s="126" t="s">
        <v>246</v>
      </c>
      <c r="F76" s="126" t="s">
        <v>26</v>
      </c>
      <c r="G76" s="126" t="s">
        <v>33</v>
      </c>
      <c r="H76" s="126" t="s">
        <v>26</v>
      </c>
      <c r="I76" s="126" t="s">
        <v>378</v>
      </c>
      <c r="J76" s="126" t="s">
        <v>26</v>
      </c>
      <c r="K76" s="126" t="s">
        <v>26</v>
      </c>
      <c r="L76" s="126" t="s">
        <v>26</v>
      </c>
      <c r="M76" s="126" t="s">
        <v>197</v>
      </c>
      <c r="N76" s="126" t="s">
        <v>379</v>
      </c>
      <c r="O76" s="126" t="s">
        <v>40</v>
      </c>
      <c r="P76" s="126" t="s">
        <v>26</v>
      </c>
      <c r="Q76" s="126" t="s">
        <v>26</v>
      </c>
      <c r="R76" s="126" t="s">
        <v>42</v>
      </c>
      <c r="S76" s="126" t="s">
        <v>26</v>
      </c>
      <c r="T76" s="126" t="s">
        <v>33</v>
      </c>
      <c r="U76" s="126" t="s">
        <v>26</v>
      </c>
    </row>
    <row r="77" spans="1:21" ht="28.8">
      <c r="A77" s="125">
        <v>245</v>
      </c>
      <c r="B77" s="126" t="s">
        <v>380</v>
      </c>
      <c r="C77" s="126" t="s">
        <v>22</v>
      </c>
      <c r="D77" s="127">
        <v>39914</v>
      </c>
      <c r="E77" s="126" t="s">
        <v>246</v>
      </c>
      <c r="F77" s="126" t="s">
        <v>370</v>
      </c>
      <c r="G77" s="126" t="s">
        <v>33</v>
      </c>
      <c r="H77" s="126" t="s">
        <v>26</v>
      </c>
      <c r="I77" s="126" t="s">
        <v>381</v>
      </c>
      <c r="J77" s="126" t="s">
        <v>382</v>
      </c>
      <c r="K77" s="126" t="s">
        <v>383</v>
      </c>
      <c r="L77" s="126" t="s">
        <v>128</v>
      </c>
      <c r="M77" s="126" t="s">
        <v>1375</v>
      </c>
      <c r="N77" s="126" t="s">
        <v>1376</v>
      </c>
      <c r="O77" s="126" t="s">
        <v>26</v>
      </c>
      <c r="P77" s="126" t="s">
        <v>83</v>
      </c>
      <c r="Q77" s="126" t="s">
        <v>1377</v>
      </c>
      <c r="R77" s="126" t="s">
        <v>42</v>
      </c>
      <c r="S77" s="126" t="s">
        <v>1378</v>
      </c>
      <c r="T77" s="126" t="s">
        <v>33</v>
      </c>
      <c r="U77" s="126" t="s">
        <v>26</v>
      </c>
    </row>
    <row r="78" spans="1:21" ht="43.2">
      <c r="A78" s="125">
        <v>246</v>
      </c>
      <c r="B78" s="126" t="s">
        <v>384</v>
      </c>
      <c r="C78" s="126" t="s">
        <v>22</v>
      </c>
      <c r="D78" s="127">
        <v>39591</v>
      </c>
      <c r="E78" s="126" t="s">
        <v>246</v>
      </c>
      <c r="F78" s="126" t="s">
        <v>385</v>
      </c>
      <c r="G78" s="126" t="s">
        <v>33</v>
      </c>
      <c r="H78" s="126" t="s">
        <v>26</v>
      </c>
      <c r="I78" s="126" t="s">
        <v>26</v>
      </c>
      <c r="J78" s="126" t="s">
        <v>386</v>
      </c>
      <c r="K78" s="126" t="s">
        <v>26</v>
      </c>
      <c r="L78" s="126" t="s">
        <v>387</v>
      </c>
      <c r="M78" s="126" t="s">
        <v>388</v>
      </c>
      <c r="N78" s="126" t="s">
        <v>105</v>
      </c>
      <c r="O78" s="126" t="s">
        <v>26</v>
      </c>
      <c r="P78" s="126" t="s">
        <v>62</v>
      </c>
      <c r="Q78" s="126" t="s">
        <v>104</v>
      </c>
      <c r="R78" s="126" t="s">
        <v>42</v>
      </c>
      <c r="S78" s="126" t="s">
        <v>389</v>
      </c>
      <c r="T78" s="126" t="s">
        <v>33</v>
      </c>
      <c r="U78" s="126" t="s">
        <v>26</v>
      </c>
    </row>
    <row r="79" spans="1:21" ht="28.8">
      <c r="A79" s="125">
        <v>247</v>
      </c>
      <c r="B79" s="126" t="s">
        <v>390</v>
      </c>
      <c r="C79" s="126" t="s">
        <v>22</v>
      </c>
      <c r="D79" s="127">
        <v>39707</v>
      </c>
      <c r="E79" s="126" t="s">
        <v>246</v>
      </c>
      <c r="F79" s="126" t="s">
        <v>391</v>
      </c>
      <c r="G79" s="126" t="s">
        <v>33</v>
      </c>
      <c r="H79" s="126" t="s">
        <v>26</v>
      </c>
      <c r="I79" s="126" t="s">
        <v>392</v>
      </c>
      <c r="J79" s="126" t="s">
        <v>26</v>
      </c>
      <c r="K79" s="126" t="s">
        <v>26</v>
      </c>
      <c r="L79" s="126" t="s">
        <v>26</v>
      </c>
      <c r="M79" s="126" t="s">
        <v>26</v>
      </c>
      <c r="N79" s="126" t="s">
        <v>393</v>
      </c>
      <c r="O79" s="126" t="s">
        <v>26</v>
      </c>
      <c r="P79" s="126" t="s">
        <v>394</v>
      </c>
      <c r="Q79" s="126" t="s">
        <v>116</v>
      </c>
      <c r="R79" s="126" t="s">
        <v>26</v>
      </c>
      <c r="S79" s="126" t="s">
        <v>26</v>
      </c>
      <c r="T79" s="126" t="s">
        <v>33</v>
      </c>
      <c r="U79" s="126" t="s">
        <v>26</v>
      </c>
    </row>
    <row r="80" spans="1:21" ht="28.8">
      <c r="A80" s="125">
        <v>248</v>
      </c>
      <c r="B80" s="126" t="s">
        <v>395</v>
      </c>
      <c r="C80" s="126" t="s">
        <v>22</v>
      </c>
      <c r="D80" s="127">
        <v>39948</v>
      </c>
      <c r="E80" s="126" t="s">
        <v>246</v>
      </c>
      <c r="F80" s="126" t="s">
        <v>396</v>
      </c>
      <c r="G80" s="126" t="s">
        <v>33</v>
      </c>
      <c r="H80" s="126" t="s">
        <v>397</v>
      </c>
      <c r="I80" s="126" t="s">
        <v>398</v>
      </c>
      <c r="J80" s="126" t="s">
        <v>399</v>
      </c>
      <c r="K80" s="126" t="s">
        <v>400</v>
      </c>
      <c r="L80" s="126" t="s">
        <v>387</v>
      </c>
      <c r="M80" s="126" t="s">
        <v>401</v>
      </c>
      <c r="N80" s="126" t="s">
        <v>402</v>
      </c>
      <c r="O80" s="126" t="s">
        <v>26</v>
      </c>
      <c r="P80" s="126" t="s">
        <v>53</v>
      </c>
      <c r="Q80" s="126" t="s">
        <v>41</v>
      </c>
      <c r="R80" s="126" t="s">
        <v>26</v>
      </c>
      <c r="S80" s="126" t="s">
        <v>71</v>
      </c>
      <c r="T80" s="126" t="s">
        <v>33</v>
      </c>
      <c r="U80" s="126" t="s">
        <v>26</v>
      </c>
    </row>
    <row r="81" spans="1:21" ht="28.8">
      <c r="A81" s="125">
        <v>249</v>
      </c>
      <c r="B81" s="126" t="s">
        <v>403</v>
      </c>
      <c r="C81" s="126" t="s">
        <v>22</v>
      </c>
      <c r="D81" s="127">
        <v>39963</v>
      </c>
      <c r="E81" s="126" t="s">
        <v>246</v>
      </c>
      <c r="F81" s="126" t="s">
        <v>150</v>
      </c>
      <c r="G81" s="126" t="s">
        <v>33</v>
      </c>
      <c r="H81" s="126" t="s">
        <v>26</v>
      </c>
      <c r="I81" s="126" t="s">
        <v>404</v>
      </c>
      <c r="J81" s="126" t="s">
        <v>405</v>
      </c>
      <c r="K81" s="126" t="s">
        <v>406</v>
      </c>
      <c r="L81" s="126" t="s">
        <v>26</v>
      </c>
      <c r="M81" s="126" t="s">
        <v>407</v>
      </c>
      <c r="N81" s="126" t="s">
        <v>52</v>
      </c>
      <c r="O81" s="126" t="s">
        <v>26</v>
      </c>
      <c r="P81" s="126" t="s">
        <v>86</v>
      </c>
      <c r="Q81" s="126" t="s">
        <v>26</v>
      </c>
      <c r="R81" s="126" t="s">
        <v>42</v>
      </c>
      <c r="S81" s="126" t="s">
        <v>408</v>
      </c>
      <c r="T81" s="126" t="s">
        <v>33</v>
      </c>
      <c r="U81" s="126" t="s">
        <v>26</v>
      </c>
    </row>
    <row r="82" spans="1:21" ht="28.8">
      <c r="A82" s="125">
        <v>250</v>
      </c>
      <c r="B82" s="126" t="s">
        <v>409</v>
      </c>
      <c r="C82" s="126" t="s">
        <v>22</v>
      </c>
      <c r="D82" s="127">
        <v>39868</v>
      </c>
      <c r="E82" s="126" t="s">
        <v>246</v>
      </c>
      <c r="F82" s="126" t="s">
        <v>410</v>
      </c>
      <c r="G82" s="126" t="s">
        <v>33</v>
      </c>
      <c r="H82" s="126" t="s">
        <v>26</v>
      </c>
      <c r="I82" s="126" t="s">
        <v>26</v>
      </c>
      <c r="J82" s="126" t="s">
        <v>411</v>
      </c>
      <c r="K82" s="126" t="s">
        <v>26</v>
      </c>
      <c r="L82" s="126" t="s">
        <v>49</v>
      </c>
      <c r="M82" s="126" t="s">
        <v>53</v>
      </c>
      <c r="N82" s="126" t="s">
        <v>412</v>
      </c>
      <c r="O82" s="126" t="s">
        <v>64</v>
      </c>
      <c r="P82" s="126" t="s">
        <v>394</v>
      </c>
      <c r="Q82" s="126" t="s">
        <v>26</v>
      </c>
      <c r="R82" s="126" t="s">
        <v>26</v>
      </c>
      <c r="S82" s="126" t="s">
        <v>26</v>
      </c>
      <c r="T82" s="126" t="s">
        <v>33</v>
      </c>
      <c r="U82" s="126" t="s">
        <v>26</v>
      </c>
    </row>
    <row r="83" spans="1:21" ht="43.2">
      <c r="A83" s="125">
        <v>251</v>
      </c>
      <c r="B83" s="126" t="s">
        <v>413</v>
      </c>
      <c r="C83" s="126" t="s">
        <v>22</v>
      </c>
      <c r="D83" s="127">
        <v>39939</v>
      </c>
      <c r="E83" s="126" t="s">
        <v>246</v>
      </c>
      <c r="F83" s="126" t="s">
        <v>297</v>
      </c>
      <c r="G83" s="126" t="s">
        <v>33</v>
      </c>
      <c r="H83" s="126" t="s">
        <v>26</v>
      </c>
      <c r="I83" s="126" t="s">
        <v>414</v>
      </c>
      <c r="J83" s="126" t="s">
        <v>415</v>
      </c>
      <c r="K83" s="126" t="s">
        <v>416</v>
      </c>
      <c r="L83" s="126" t="s">
        <v>417</v>
      </c>
      <c r="M83" s="126" t="s">
        <v>418</v>
      </c>
      <c r="N83" s="126" t="s">
        <v>224</v>
      </c>
      <c r="O83" s="126" t="s">
        <v>26</v>
      </c>
      <c r="P83" s="126" t="s">
        <v>50</v>
      </c>
      <c r="Q83" s="126" t="s">
        <v>26</v>
      </c>
      <c r="R83" s="126" t="s">
        <v>26</v>
      </c>
      <c r="S83" s="126" t="s">
        <v>276</v>
      </c>
      <c r="T83" s="126" t="s">
        <v>33</v>
      </c>
      <c r="U83" s="126" t="s">
        <v>26</v>
      </c>
    </row>
    <row r="84" spans="1:21" ht="28.8">
      <c r="A84" s="125">
        <v>253</v>
      </c>
      <c r="B84" s="126" t="s">
        <v>419</v>
      </c>
      <c r="C84" s="126" t="s">
        <v>22</v>
      </c>
      <c r="D84" s="127">
        <v>40258</v>
      </c>
      <c r="E84" s="126" t="s">
        <v>246</v>
      </c>
      <c r="F84" s="126" t="s">
        <v>297</v>
      </c>
      <c r="G84" s="126" t="s">
        <v>25</v>
      </c>
      <c r="H84" s="126" t="s">
        <v>26</v>
      </c>
      <c r="I84" s="126" t="s">
        <v>420</v>
      </c>
      <c r="J84" s="126" t="s">
        <v>421</v>
      </c>
      <c r="K84" s="126" t="s">
        <v>422</v>
      </c>
      <c r="L84" s="126" t="s">
        <v>128</v>
      </c>
      <c r="M84" s="126" t="s">
        <v>340</v>
      </c>
      <c r="N84" s="126" t="s">
        <v>105</v>
      </c>
      <c r="O84" s="126" t="s">
        <v>26</v>
      </c>
      <c r="P84" s="126" t="s">
        <v>65</v>
      </c>
      <c r="Q84" s="126" t="s">
        <v>54</v>
      </c>
      <c r="R84" s="126" t="s">
        <v>42</v>
      </c>
      <c r="S84" s="126" t="s">
        <v>423</v>
      </c>
      <c r="T84" s="126" t="s">
        <v>33</v>
      </c>
      <c r="U84" s="126" t="s">
        <v>26</v>
      </c>
    </row>
    <row r="85" spans="1:21" ht="28.8">
      <c r="A85" s="125">
        <v>254</v>
      </c>
      <c r="B85" s="126" t="s">
        <v>424</v>
      </c>
      <c r="C85" s="126" t="s">
        <v>22</v>
      </c>
      <c r="D85" s="127">
        <v>39917</v>
      </c>
      <c r="E85" s="126" t="s">
        <v>246</v>
      </c>
      <c r="F85" s="126" t="s">
        <v>425</v>
      </c>
      <c r="G85" s="126" t="s">
        <v>33</v>
      </c>
      <c r="H85" s="126" t="s">
        <v>26</v>
      </c>
      <c r="I85" s="126" t="s">
        <v>426</v>
      </c>
      <c r="J85" s="126" t="s">
        <v>26</v>
      </c>
      <c r="K85" s="126" t="s">
        <v>427</v>
      </c>
      <c r="L85" s="126" t="s">
        <v>26</v>
      </c>
      <c r="M85" s="126" t="s">
        <v>65</v>
      </c>
      <c r="N85" s="126" t="s">
        <v>39</v>
      </c>
      <c r="O85" s="126" t="s">
        <v>26</v>
      </c>
      <c r="P85" s="126" t="s">
        <v>38</v>
      </c>
      <c r="Q85" s="126" t="s">
        <v>428</v>
      </c>
      <c r="R85" s="126" t="s">
        <v>42</v>
      </c>
      <c r="S85" s="126" t="s">
        <v>429</v>
      </c>
      <c r="T85" s="126" t="s">
        <v>33</v>
      </c>
      <c r="U85" s="126" t="s">
        <v>26</v>
      </c>
    </row>
    <row r="86" spans="1:21" ht="28.8">
      <c r="A86" s="125">
        <v>255</v>
      </c>
      <c r="B86" s="126" t="s">
        <v>430</v>
      </c>
      <c r="C86" s="126" t="s">
        <v>22</v>
      </c>
      <c r="D86" s="127">
        <v>40002</v>
      </c>
      <c r="E86" s="126" t="s">
        <v>246</v>
      </c>
      <c r="F86" s="126" t="s">
        <v>425</v>
      </c>
      <c r="G86" s="126" t="s">
        <v>33</v>
      </c>
      <c r="H86" s="126" t="s">
        <v>26</v>
      </c>
      <c r="I86" s="126" t="s">
        <v>431</v>
      </c>
      <c r="J86" s="126" t="s">
        <v>432</v>
      </c>
      <c r="K86" s="126" t="s">
        <v>26</v>
      </c>
      <c r="L86" s="126" t="s">
        <v>26</v>
      </c>
      <c r="M86" s="126" t="s">
        <v>54</v>
      </c>
      <c r="N86" s="126" t="s">
        <v>433</v>
      </c>
      <c r="O86" s="126" t="s">
        <v>26</v>
      </c>
      <c r="P86" s="126" t="s">
        <v>116</v>
      </c>
      <c r="Q86" s="126" t="s">
        <v>26</v>
      </c>
      <c r="R86" s="126" t="s">
        <v>434</v>
      </c>
      <c r="S86" s="126" t="s">
        <v>26</v>
      </c>
      <c r="T86" s="126" t="s">
        <v>33</v>
      </c>
      <c r="U86" s="126" t="s">
        <v>26</v>
      </c>
    </row>
    <row r="87" spans="1:21" ht="28.8">
      <c r="A87" s="125">
        <v>256</v>
      </c>
      <c r="B87" s="126" t="s">
        <v>1649</v>
      </c>
      <c r="C87" s="126" t="s">
        <v>22</v>
      </c>
      <c r="D87" s="127">
        <v>40150</v>
      </c>
      <c r="E87" s="126" t="s">
        <v>246</v>
      </c>
      <c r="F87" s="126" t="s">
        <v>297</v>
      </c>
      <c r="G87" s="126" t="s">
        <v>25</v>
      </c>
      <c r="H87" s="126" t="s">
        <v>26</v>
      </c>
      <c r="I87" s="126" t="s">
        <v>1650</v>
      </c>
      <c r="J87" s="126" t="s">
        <v>26</v>
      </c>
      <c r="K87" s="126" t="s">
        <v>26</v>
      </c>
      <c r="L87" s="126" t="s">
        <v>1651</v>
      </c>
      <c r="M87" s="126" t="s">
        <v>26</v>
      </c>
      <c r="N87" s="126" t="s">
        <v>64</v>
      </c>
      <c r="O87" s="126" t="s">
        <v>26</v>
      </c>
      <c r="P87" s="126" t="s">
        <v>54</v>
      </c>
      <c r="Q87" s="126" t="s">
        <v>106</v>
      </c>
      <c r="R87" s="126" t="s">
        <v>42</v>
      </c>
      <c r="S87" s="126" t="s">
        <v>26</v>
      </c>
      <c r="T87" s="126" t="s">
        <v>33</v>
      </c>
      <c r="U87" s="126" t="s">
        <v>26</v>
      </c>
    </row>
    <row r="88" spans="1:21" ht="43.2">
      <c r="A88" s="125">
        <v>257</v>
      </c>
      <c r="B88" s="126" t="s">
        <v>1652</v>
      </c>
      <c r="C88" s="126" t="s">
        <v>22</v>
      </c>
      <c r="D88" s="127">
        <v>0</v>
      </c>
      <c r="E88" s="126" t="s">
        <v>246</v>
      </c>
      <c r="F88" s="126" t="s">
        <v>297</v>
      </c>
      <c r="G88" s="126" t="s">
        <v>33</v>
      </c>
      <c r="H88" s="126" t="s">
        <v>26</v>
      </c>
      <c r="I88" s="126" t="s">
        <v>1653</v>
      </c>
      <c r="J88" s="126" t="s">
        <v>1654</v>
      </c>
      <c r="K88" s="126" t="s">
        <v>1655</v>
      </c>
      <c r="L88" s="126" t="s">
        <v>1656</v>
      </c>
      <c r="M88" s="126" t="s">
        <v>1463</v>
      </c>
      <c r="N88" s="126" t="s">
        <v>321</v>
      </c>
      <c r="O88" s="126" t="s">
        <v>26</v>
      </c>
      <c r="P88" s="126" t="s">
        <v>50</v>
      </c>
      <c r="Q88" s="126" t="s">
        <v>1428</v>
      </c>
      <c r="R88" s="126" t="s">
        <v>26</v>
      </c>
      <c r="S88" s="126" t="s">
        <v>26</v>
      </c>
      <c r="T88" s="126" t="s">
        <v>33</v>
      </c>
      <c r="U88" s="126" t="s">
        <v>26</v>
      </c>
    </row>
    <row r="89" spans="1:21" ht="28.8">
      <c r="A89" s="125">
        <v>258</v>
      </c>
      <c r="B89" s="126" t="s">
        <v>2028</v>
      </c>
      <c r="C89" s="126" t="s">
        <v>22</v>
      </c>
      <c r="D89" s="127">
        <v>39681</v>
      </c>
      <c r="E89" s="126" t="s">
        <v>246</v>
      </c>
      <c r="F89" s="126" t="s">
        <v>150</v>
      </c>
      <c r="G89" s="126" t="s">
        <v>33</v>
      </c>
      <c r="H89" s="126" t="s">
        <v>26</v>
      </c>
      <c r="I89" s="126" t="s">
        <v>2029</v>
      </c>
      <c r="J89" s="126" t="s">
        <v>2030</v>
      </c>
      <c r="K89" s="126" t="s">
        <v>2031</v>
      </c>
      <c r="L89" s="126" t="s">
        <v>74</v>
      </c>
      <c r="M89" s="126" t="s">
        <v>340</v>
      </c>
      <c r="N89" s="126" t="s">
        <v>2032</v>
      </c>
      <c r="O89" s="126" t="s">
        <v>26</v>
      </c>
      <c r="P89" s="126" t="s">
        <v>65</v>
      </c>
      <c r="Q89" s="126" t="s">
        <v>26</v>
      </c>
      <c r="R89" s="126" t="s">
        <v>26</v>
      </c>
      <c r="S89" s="126" t="s">
        <v>26</v>
      </c>
      <c r="T89" s="126" t="s">
        <v>33</v>
      </c>
      <c r="U89" s="126" t="s">
        <v>26</v>
      </c>
    </row>
    <row r="90" spans="1:21" ht="28.8">
      <c r="A90" s="125">
        <v>303</v>
      </c>
      <c r="B90" s="126" t="s">
        <v>441</v>
      </c>
      <c r="C90" s="126" t="s">
        <v>22</v>
      </c>
      <c r="D90" s="127">
        <v>32698</v>
      </c>
      <c r="E90" s="126" t="s">
        <v>23</v>
      </c>
      <c r="F90" s="126" t="s">
        <v>26</v>
      </c>
      <c r="G90" s="126" t="s">
        <v>33</v>
      </c>
      <c r="H90" s="126" t="s">
        <v>26</v>
      </c>
      <c r="I90" s="126" t="s">
        <v>442</v>
      </c>
      <c r="J90" s="126" t="s">
        <v>26</v>
      </c>
      <c r="K90" s="126" t="s">
        <v>26</v>
      </c>
      <c r="L90" s="126" t="s">
        <v>61</v>
      </c>
      <c r="M90" s="126" t="s">
        <v>54</v>
      </c>
      <c r="N90" s="126" t="s">
        <v>99</v>
      </c>
      <c r="O90" s="126" t="s">
        <v>26</v>
      </c>
      <c r="P90" s="126" t="s">
        <v>38</v>
      </c>
      <c r="Q90" s="126" t="s">
        <v>106</v>
      </c>
      <c r="R90" s="126" t="s">
        <v>42</v>
      </c>
      <c r="S90" s="126" t="s">
        <v>26</v>
      </c>
      <c r="T90" s="126" t="s">
        <v>33</v>
      </c>
      <c r="U90" s="126" t="s">
        <v>26</v>
      </c>
    </row>
    <row r="91" spans="1:21" ht="28.8">
      <c r="A91" s="125">
        <v>304</v>
      </c>
      <c r="B91" s="126" t="s">
        <v>443</v>
      </c>
      <c r="C91" s="126" t="s">
        <v>22</v>
      </c>
      <c r="D91" s="127">
        <v>37362</v>
      </c>
      <c r="E91" s="126" t="s">
        <v>23</v>
      </c>
      <c r="F91" s="126" t="s">
        <v>26</v>
      </c>
      <c r="G91" s="126" t="s">
        <v>33</v>
      </c>
      <c r="H91" s="126" t="s">
        <v>26</v>
      </c>
      <c r="I91" s="126" t="s">
        <v>444</v>
      </c>
      <c r="J91" s="126" t="s">
        <v>26</v>
      </c>
      <c r="K91" s="126" t="s">
        <v>26</v>
      </c>
      <c r="L91" s="126" t="s">
        <v>445</v>
      </c>
      <c r="M91" s="126" t="s">
        <v>26</v>
      </c>
      <c r="N91" s="126" t="s">
        <v>446</v>
      </c>
      <c r="O91" s="126" t="s">
        <v>26</v>
      </c>
      <c r="P91" s="126" t="s">
        <v>26</v>
      </c>
      <c r="Q91" s="126" t="s">
        <v>26</v>
      </c>
      <c r="R91" s="126" t="s">
        <v>303</v>
      </c>
      <c r="S91" s="126" t="s">
        <v>26</v>
      </c>
      <c r="T91" s="126" t="s">
        <v>33</v>
      </c>
      <c r="U91" s="126" t="s">
        <v>26</v>
      </c>
    </row>
    <row r="92" spans="1:21" ht="28.8">
      <c r="A92" s="125">
        <v>310</v>
      </c>
      <c r="B92" s="126" t="s">
        <v>447</v>
      </c>
      <c r="C92" s="126" t="s">
        <v>22</v>
      </c>
      <c r="D92" s="127">
        <v>39875</v>
      </c>
      <c r="E92" s="126" t="s">
        <v>448</v>
      </c>
      <c r="F92" s="126" t="s">
        <v>26</v>
      </c>
      <c r="G92" s="126" t="s">
        <v>33</v>
      </c>
      <c r="H92" s="126" t="s">
        <v>26</v>
      </c>
      <c r="I92" s="126" t="s">
        <v>449</v>
      </c>
      <c r="J92" s="126" t="s">
        <v>26</v>
      </c>
      <c r="K92" s="126" t="s">
        <v>26</v>
      </c>
      <c r="L92" s="126" t="s">
        <v>26</v>
      </c>
      <c r="M92" s="126" t="s">
        <v>180</v>
      </c>
      <c r="N92" s="126" t="s">
        <v>64</v>
      </c>
      <c r="O92" s="126" t="s">
        <v>26</v>
      </c>
      <c r="P92" s="126" t="s">
        <v>116</v>
      </c>
      <c r="Q92" s="126" t="s">
        <v>53</v>
      </c>
      <c r="R92" s="126" t="s">
        <v>42</v>
      </c>
      <c r="S92" s="126" t="s">
        <v>26</v>
      </c>
      <c r="T92" s="126" t="s">
        <v>33</v>
      </c>
      <c r="U92" s="126" t="s">
        <v>26</v>
      </c>
    </row>
    <row r="93" spans="1:21" ht="28.8">
      <c r="A93" s="125">
        <v>311</v>
      </c>
      <c r="B93" s="126" t="s">
        <v>450</v>
      </c>
      <c r="C93" s="126" t="s">
        <v>22</v>
      </c>
      <c r="D93" s="127">
        <v>39763</v>
      </c>
      <c r="E93" s="126" t="s">
        <v>448</v>
      </c>
      <c r="F93" s="126" t="s">
        <v>26</v>
      </c>
      <c r="G93" s="126" t="s">
        <v>33</v>
      </c>
      <c r="H93" s="126" t="s">
        <v>26</v>
      </c>
      <c r="I93" s="126" t="s">
        <v>451</v>
      </c>
      <c r="J93" s="126" t="s">
        <v>26</v>
      </c>
      <c r="K93" s="126" t="s">
        <v>26</v>
      </c>
      <c r="L93" s="126" t="s">
        <v>26</v>
      </c>
      <c r="M93" s="126" t="s">
        <v>452</v>
      </c>
      <c r="N93" s="126" t="s">
        <v>453</v>
      </c>
      <c r="O93" s="126" t="s">
        <v>454</v>
      </c>
      <c r="P93" s="126" t="s">
        <v>394</v>
      </c>
      <c r="Q93" s="126" t="s">
        <v>26</v>
      </c>
      <c r="R93" s="126" t="s">
        <v>42</v>
      </c>
      <c r="S93" s="126" t="s">
        <v>26</v>
      </c>
      <c r="T93" s="126" t="s">
        <v>25</v>
      </c>
      <c r="U93" s="126" t="s">
        <v>26</v>
      </c>
    </row>
    <row r="94" spans="1:21" ht="28.8">
      <c r="A94" s="125">
        <v>312</v>
      </c>
      <c r="B94" s="126" t="s">
        <v>455</v>
      </c>
      <c r="C94" s="126" t="s">
        <v>22</v>
      </c>
      <c r="D94" s="127">
        <v>39694</v>
      </c>
      <c r="E94" s="126" t="s">
        <v>448</v>
      </c>
      <c r="F94" s="126" t="s">
        <v>26</v>
      </c>
      <c r="G94" s="126" t="s">
        <v>33</v>
      </c>
      <c r="H94" s="126" t="s">
        <v>26</v>
      </c>
      <c r="I94" s="126" t="s">
        <v>456</v>
      </c>
      <c r="J94" s="126" t="s">
        <v>26</v>
      </c>
      <c r="K94" s="126" t="s">
        <v>26</v>
      </c>
      <c r="L94" s="126" t="s">
        <v>26</v>
      </c>
      <c r="M94" s="126" t="s">
        <v>457</v>
      </c>
      <c r="N94" s="126" t="s">
        <v>64</v>
      </c>
      <c r="O94" s="126" t="s">
        <v>26</v>
      </c>
      <c r="P94" s="126" t="s">
        <v>26</v>
      </c>
      <c r="Q94" s="126" t="s">
        <v>26</v>
      </c>
      <c r="R94" s="126" t="s">
        <v>42</v>
      </c>
      <c r="S94" s="126" t="s">
        <v>26</v>
      </c>
      <c r="T94" s="126" t="s">
        <v>33</v>
      </c>
      <c r="U94" s="126" t="s">
        <v>26</v>
      </c>
    </row>
    <row r="95" spans="1:21" ht="43.2">
      <c r="A95" s="125">
        <v>313</v>
      </c>
      <c r="B95" s="126" t="s">
        <v>458</v>
      </c>
      <c r="C95" s="126" t="s">
        <v>22</v>
      </c>
      <c r="D95" s="127">
        <v>39700</v>
      </c>
      <c r="E95" s="126" t="s">
        <v>448</v>
      </c>
      <c r="F95" s="126" t="s">
        <v>26</v>
      </c>
      <c r="G95" s="126" t="s">
        <v>33</v>
      </c>
      <c r="H95" s="126" t="s">
        <v>26</v>
      </c>
      <c r="I95" s="126" t="s">
        <v>459</v>
      </c>
      <c r="J95" s="126" t="s">
        <v>26</v>
      </c>
      <c r="K95" s="126" t="s">
        <v>26</v>
      </c>
      <c r="L95" s="126" t="s">
        <v>26</v>
      </c>
      <c r="M95" s="126" t="s">
        <v>223</v>
      </c>
      <c r="N95" s="126" t="s">
        <v>40</v>
      </c>
      <c r="O95" s="126" t="s">
        <v>26</v>
      </c>
      <c r="P95" s="126" t="s">
        <v>26</v>
      </c>
      <c r="Q95" s="126" t="s">
        <v>26</v>
      </c>
      <c r="R95" s="126" t="s">
        <v>42</v>
      </c>
      <c r="S95" s="126" t="s">
        <v>26</v>
      </c>
      <c r="T95" s="126" t="s">
        <v>33</v>
      </c>
      <c r="U95" s="126" t="s">
        <v>26</v>
      </c>
    </row>
    <row r="96" spans="1:21" ht="28.8">
      <c r="A96" s="125">
        <v>314</v>
      </c>
      <c r="B96" s="126" t="s">
        <v>460</v>
      </c>
      <c r="C96" s="126" t="s">
        <v>22</v>
      </c>
      <c r="D96" s="127">
        <v>39679</v>
      </c>
      <c r="E96" s="126" t="s">
        <v>448</v>
      </c>
      <c r="F96" s="126" t="s">
        <v>26</v>
      </c>
      <c r="G96" s="126" t="s">
        <v>33</v>
      </c>
      <c r="H96" s="126" t="s">
        <v>26</v>
      </c>
      <c r="I96" s="126" t="s">
        <v>461</v>
      </c>
      <c r="J96" s="126" t="s">
        <v>26</v>
      </c>
      <c r="K96" s="126" t="s">
        <v>26</v>
      </c>
      <c r="L96" s="126" t="s">
        <v>26</v>
      </c>
      <c r="M96" s="126" t="s">
        <v>462</v>
      </c>
      <c r="N96" s="126" t="s">
        <v>82</v>
      </c>
      <c r="O96" s="126" t="s">
        <v>26</v>
      </c>
      <c r="P96" s="126" t="s">
        <v>83</v>
      </c>
      <c r="Q96" s="126" t="s">
        <v>223</v>
      </c>
      <c r="R96" s="126" t="s">
        <v>42</v>
      </c>
      <c r="S96" s="126" t="s">
        <v>26</v>
      </c>
      <c r="T96" s="126" t="s">
        <v>33</v>
      </c>
      <c r="U96" s="126" t="s">
        <v>26</v>
      </c>
    </row>
    <row r="97" spans="1:21" ht="28.8">
      <c r="A97" s="125">
        <v>315</v>
      </c>
      <c r="B97" s="126" t="s">
        <v>1672</v>
      </c>
      <c r="C97" s="126" t="s">
        <v>22</v>
      </c>
      <c r="D97" s="127">
        <v>39836</v>
      </c>
      <c r="E97" s="126" t="s">
        <v>448</v>
      </c>
      <c r="F97" s="126" t="s">
        <v>26</v>
      </c>
      <c r="G97" s="126" t="s">
        <v>33</v>
      </c>
      <c r="H97" s="126" t="s">
        <v>26</v>
      </c>
      <c r="I97" s="126" t="s">
        <v>463</v>
      </c>
      <c r="J97" s="126" t="s">
        <v>26</v>
      </c>
      <c r="K97" s="126" t="s">
        <v>26</v>
      </c>
      <c r="L97" s="126" t="s">
        <v>26</v>
      </c>
      <c r="M97" s="126" t="s">
        <v>26</v>
      </c>
      <c r="N97" s="126" t="s">
        <v>26</v>
      </c>
      <c r="O97" s="126" t="s">
        <v>26</v>
      </c>
      <c r="P97" s="126" t="s">
        <v>26</v>
      </c>
      <c r="Q97" s="126" t="s">
        <v>26</v>
      </c>
      <c r="R97" s="126" t="s">
        <v>285</v>
      </c>
      <c r="S97" s="126" t="s">
        <v>464</v>
      </c>
      <c r="T97" s="126" t="s">
        <v>33</v>
      </c>
      <c r="U97" s="126" t="s">
        <v>26</v>
      </c>
    </row>
    <row r="98" spans="1:21" ht="28.8">
      <c r="A98" s="125">
        <v>317</v>
      </c>
      <c r="B98" s="126" t="s">
        <v>465</v>
      </c>
      <c r="C98" s="126" t="s">
        <v>22</v>
      </c>
      <c r="D98" s="127">
        <v>39743</v>
      </c>
      <c r="E98" s="126" t="s">
        <v>448</v>
      </c>
      <c r="F98" s="126" t="s">
        <v>466</v>
      </c>
      <c r="G98" s="126" t="s">
        <v>33</v>
      </c>
      <c r="H98" s="126" t="s">
        <v>26</v>
      </c>
      <c r="I98" s="126" t="s">
        <v>467</v>
      </c>
      <c r="J98" s="126" t="s">
        <v>468</v>
      </c>
      <c r="K98" s="126" t="s">
        <v>469</v>
      </c>
      <c r="L98" s="126" t="s">
        <v>153</v>
      </c>
      <c r="M98" s="126" t="s">
        <v>70</v>
      </c>
      <c r="N98" s="126" t="s">
        <v>188</v>
      </c>
      <c r="O98" s="126" t="s">
        <v>470</v>
      </c>
      <c r="P98" s="126" t="s">
        <v>41</v>
      </c>
      <c r="Q98" s="126" t="s">
        <v>197</v>
      </c>
      <c r="R98" s="126" t="s">
        <v>42</v>
      </c>
      <c r="S98" s="126" t="s">
        <v>26</v>
      </c>
      <c r="T98" s="126" t="s">
        <v>33</v>
      </c>
      <c r="U98" s="126" t="s">
        <v>26</v>
      </c>
    </row>
    <row r="99" spans="1:21" ht="28.8">
      <c r="A99" s="125">
        <v>318</v>
      </c>
      <c r="B99" s="126" t="s">
        <v>471</v>
      </c>
      <c r="C99" s="126" t="s">
        <v>22</v>
      </c>
      <c r="D99" s="127">
        <v>39739</v>
      </c>
      <c r="E99" s="126" t="s">
        <v>448</v>
      </c>
      <c r="F99" s="126" t="s">
        <v>109</v>
      </c>
      <c r="G99" s="126" t="s">
        <v>33</v>
      </c>
      <c r="H99" s="126" t="s">
        <v>472</v>
      </c>
      <c r="I99" s="126" t="s">
        <v>463</v>
      </c>
      <c r="J99" s="126" t="s">
        <v>473</v>
      </c>
      <c r="K99" s="126" t="s">
        <v>474</v>
      </c>
      <c r="L99" s="126" t="s">
        <v>26</v>
      </c>
      <c r="M99" s="126" t="s">
        <v>54</v>
      </c>
      <c r="N99" s="126" t="s">
        <v>475</v>
      </c>
      <c r="O99" s="126" t="s">
        <v>412</v>
      </c>
      <c r="P99" s="126" t="s">
        <v>116</v>
      </c>
      <c r="Q99" s="126" t="s">
        <v>375</v>
      </c>
      <c r="R99" s="126" t="s">
        <v>42</v>
      </c>
      <c r="S99" s="126" t="s">
        <v>26</v>
      </c>
      <c r="T99" s="126" t="s">
        <v>33</v>
      </c>
      <c r="U99" s="126" t="s">
        <v>26</v>
      </c>
    </row>
    <row r="100" spans="1:21" ht="28.8">
      <c r="A100" s="125">
        <v>319</v>
      </c>
      <c r="B100" s="126" t="s">
        <v>476</v>
      </c>
      <c r="C100" s="126" t="s">
        <v>22</v>
      </c>
      <c r="D100" s="127">
        <v>40218</v>
      </c>
      <c r="E100" s="126" t="s">
        <v>448</v>
      </c>
      <c r="F100" s="126" t="s">
        <v>150</v>
      </c>
      <c r="G100" s="126" t="s">
        <v>33</v>
      </c>
      <c r="H100" s="126" t="s">
        <v>26</v>
      </c>
      <c r="I100" s="126" t="s">
        <v>477</v>
      </c>
      <c r="J100" s="126" t="s">
        <v>26</v>
      </c>
      <c r="K100" s="126" t="s">
        <v>26</v>
      </c>
      <c r="L100" s="126" t="s">
        <v>61</v>
      </c>
      <c r="M100" s="126" t="s">
        <v>62</v>
      </c>
      <c r="N100" s="126" t="s">
        <v>63</v>
      </c>
      <c r="O100" s="126" t="s">
        <v>64</v>
      </c>
      <c r="P100" s="126" t="s">
        <v>54</v>
      </c>
      <c r="Q100" s="126" t="s">
        <v>26</v>
      </c>
      <c r="R100" s="126" t="s">
        <v>42</v>
      </c>
      <c r="S100" s="126" t="s">
        <v>26</v>
      </c>
      <c r="T100" s="126" t="s">
        <v>33</v>
      </c>
      <c r="U100" s="126" t="s">
        <v>26</v>
      </c>
    </row>
    <row r="101" spans="1:21" ht="28.8">
      <c r="A101" s="125">
        <v>321</v>
      </c>
      <c r="B101" s="126" t="s">
        <v>478</v>
      </c>
      <c r="C101" s="126" t="s">
        <v>22</v>
      </c>
      <c r="D101" s="127">
        <v>40113</v>
      </c>
      <c r="E101" s="126" t="s">
        <v>448</v>
      </c>
      <c r="F101" s="126" t="s">
        <v>101</v>
      </c>
      <c r="G101" s="126" t="s">
        <v>33</v>
      </c>
      <c r="H101" s="126" t="s">
        <v>26</v>
      </c>
      <c r="I101" s="126" t="s">
        <v>479</v>
      </c>
      <c r="J101" s="126" t="s">
        <v>480</v>
      </c>
      <c r="K101" s="126" t="s">
        <v>26</v>
      </c>
      <c r="L101" s="126" t="s">
        <v>113</v>
      </c>
      <c r="M101" s="126" t="s">
        <v>481</v>
      </c>
      <c r="N101" s="126" t="s">
        <v>105</v>
      </c>
      <c r="O101" s="126" t="s">
        <v>26</v>
      </c>
      <c r="P101" s="126" t="s">
        <v>70</v>
      </c>
      <c r="Q101" s="126" t="s">
        <v>482</v>
      </c>
      <c r="R101" s="126" t="s">
        <v>42</v>
      </c>
      <c r="S101" s="126" t="s">
        <v>483</v>
      </c>
      <c r="T101" s="126" t="s">
        <v>33</v>
      </c>
      <c r="U101" s="126" t="s">
        <v>26</v>
      </c>
    </row>
    <row r="102" spans="1:21" ht="43.2">
      <c r="A102" s="125">
        <v>322</v>
      </c>
      <c r="B102" s="126" t="s">
        <v>1688</v>
      </c>
      <c r="C102" s="126" t="s">
        <v>22</v>
      </c>
      <c r="D102" s="127">
        <v>40052</v>
      </c>
      <c r="E102" s="126" t="s">
        <v>448</v>
      </c>
      <c r="F102" s="126" t="s">
        <v>26</v>
      </c>
      <c r="G102" s="126" t="s">
        <v>33</v>
      </c>
      <c r="H102" s="126" t="s">
        <v>26</v>
      </c>
      <c r="I102" s="126" t="s">
        <v>484</v>
      </c>
      <c r="J102" s="126" t="s">
        <v>26</v>
      </c>
      <c r="K102" s="126" t="s">
        <v>26</v>
      </c>
      <c r="L102" s="126" t="s">
        <v>26</v>
      </c>
      <c r="M102" s="126" t="s">
        <v>54</v>
      </c>
      <c r="N102" s="126" t="s">
        <v>485</v>
      </c>
      <c r="O102" s="126" t="s">
        <v>64</v>
      </c>
      <c r="P102" s="126" t="s">
        <v>38</v>
      </c>
      <c r="Q102" s="126" t="s">
        <v>428</v>
      </c>
      <c r="R102" s="126" t="s">
        <v>42</v>
      </c>
      <c r="S102" s="126" t="s">
        <v>486</v>
      </c>
      <c r="T102" s="126" t="s">
        <v>33</v>
      </c>
      <c r="U102" s="126" t="s">
        <v>26</v>
      </c>
    </row>
    <row r="103" spans="1:21" ht="28.8">
      <c r="A103" s="125">
        <v>323</v>
      </c>
      <c r="B103" s="126" t="s">
        <v>487</v>
      </c>
      <c r="C103" s="126" t="s">
        <v>22</v>
      </c>
      <c r="D103" s="127">
        <v>39599</v>
      </c>
      <c r="E103" s="126" t="s">
        <v>448</v>
      </c>
      <c r="F103" s="126" t="s">
        <v>488</v>
      </c>
      <c r="G103" s="126" t="s">
        <v>33</v>
      </c>
      <c r="H103" s="126" t="s">
        <v>26</v>
      </c>
      <c r="I103" s="126" t="s">
        <v>489</v>
      </c>
      <c r="J103" s="126" t="s">
        <v>490</v>
      </c>
      <c r="K103" s="126" t="s">
        <v>491</v>
      </c>
      <c r="L103" s="126" t="s">
        <v>128</v>
      </c>
      <c r="M103" s="126" t="s">
        <v>26</v>
      </c>
      <c r="N103" s="126" t="s">
        <v>492</v>
      </c>
      <c r="O103" s="126" t="s">
        <v>52</v>
      </c>
      <c r="P103" s="126" t="s">
        <v>83</v>
      </c>
      <c r="Q103" s="126" t="s">
        <v>223</v>
      </c>
      <c r="R103" s="126" t="s">
        <v>42</v>
      </c>
      <c r="S103" s="126" t="s">
        <v>26</v>
      </c>
      <c r="T103" s="126" t="s">
        <v>33</v>
      </c>
      <c r="U103" s="126" t="s">
        <v>26</v>
      </c>
    </row>
    <row r="104" spans="1:21" ht="43.2">
      <c r="A104" s="125">
        <v>324</v>
      </c>
      <c r="B104" s="126" t="s">
        <v>493</v>
      </c>
      <c r="C104" s="126" t="s">
        <v>22</v>
      </c>
      <c r="D104" s="127">
        <v>40107</v>
      </c>
      <c r="E104" s="126" t="s">
        <v>448</v>
      </c>
      <c r="F104" s="126" t="s">
        <v>26</v>
      </c>
      <c r="G104" s="126" t="s">
        <v>33</v>
      </c>
      <c r="H104" s="126" t="s">
        <v>26</v>
      </c>
      <c r="I104" s="126" t="s">
        <v>494</v>
      </c>
      <c r="J104" s="126" t="s">
        <v>26</v>
      </c>
      <c r="K104" s="126" t="s">
        <v>26</v>
      </c>
      <c r="L104" s="126" t="s">
        <v>26</v>
      </c>
      <c r="M104" s="126" t="s">
        <v>65</v>
      </c>
      <c r="N104" s="126" t="s">
        <v>495</v>
      </c>
      <c r="O104" s="126" t="s">
        <v>64</v>
      </c>
      <c r="P104" s="126" t="s">
        <v>65</v>
      </c>
      <c r="Q104" s="126" t="s">
        <v>26</v>
      </c>
      <c r="R104" s="126" t="s">
        <v>42</v>
      </c>
      <c r="S104" s="126" t="s">
        <v>26</v>
      </c>
      <c r="T104" s="126" t="s">
        <v>33</v>
      </c>
      <c r="U104" s="126" t="s">
        <v>26</v>
      </c>
    </row>
    <row r="105" spans="1:21" ht="28.8">
      <c r="A105" s="125">
        <v>325</v>
      </c>
      <c r="B105" s="126" t="s">
        <v>496</v>
      </c>
      <c r="C105" s="126" t="s">
        <v>22</v>
      </c>
      <c r="D105" s="127">
        <v>40169</v>
      </c>
      <c r="E105" s="126" t="s">
        <v>448</v>
      </c>
      <c r="F105" s="126" t="s">
        <v>370</v>
      </c>
      <c r="G105" s="126" t="s">
        <v>33</v>
      </c>
      <c r="H105" s="126" t="s">
        <v>26</v>
      </c>
      <c r="I105" s="126" t="s">
        <v>497</v>
      </c>
      <c r="J105" s="126" t="s">
        <v>498</v>
      </c>
      <c r="K105" s="126" t="s">
        <v>499</v>
      </c>
      <c r="L105" s="126" t="s">
        <v>153</v>
      </c>
      <c r="M105" s="126" t="s">
        <v>50</v>
      </c>
      <c r="N105" s="126" t="s">
        <v>500</v>
      </c>
      <c r="O105" s="126" t="s">
        <v>26</v>
      </c>
      <c r="P105" s="126" t="s">
        <v>65</v>
      </c>
      <c r="Q105" s="126" t="s">
        <v>38</v>
      </c>
      <c r="R105" s="126" t="s">
        <v>42</v>
      </c>
      <c r="S105" s="126" t="s">
        <v>501</v>
      </c>
      <c r="T105" s="126" t="s">
        <v>33</v>
      </c>
      <c r="U105" s="126" t="s">
        <v>26</v>
      </c>
    </row>
    <row r="106" spans="1:21" ht="28.8">
      <c r="A106" s="125">
        <v>327</v>
      </c>
      <c r="B106" s="126" t="s">
        <v>502</v>
      </c>
      <c r="C106" s="126" t="s">
        <v>22</v>
      </c>
      <c r="D106" s="127">
        <v>39678</v>
      </c>
      <c r="E106" s="126" t="s">
        <v>448</v>
      </c>
      <c r="F106" s="126" t="s">
        <v>26</v>
      </c>
      <c r="G106" s="126" t="s">
        <v>33</v>
      </c>
      <c r="H106" s="126" t="s">
        <v>26</v>
      </c>
      <c r="I106" s="126" t="s">
        <v>503</v>
      </c>
      <c r="J106" s="126" t="s">
        <v>26</v>
      </c>
      <c r="K106" s="126" t="s">
        <v>26</v>
      </c>
      <c r="L106" s="126" t="s">
        <v>26</v>
      </c>
      <c r="M106" s="126" t="s">
        <v>38</v>
      </c>
      <c r="N106" s="126" t="s">
        <v>82</v>
      </c>
      <c r="O106" s="126" t="s">
        <v>26</v>
      </c>
      <c r="P106" s="126" t="s">
        <v>65</v>
      </c>
      <c r="Q106" s="126" t="s">
        <v>50</v>
      </c>
      <c r="R106" s="126" t="s">
        <v>42</v>
      </c>
      <c r="S106" s="126" t="s">
        <v>26</v>
      </c>
      <c r="T106" s="126" t="s">
        <v>33</v>
      </c>
      <c r="U106" s="126" t="s">
        <v>26</v>
      </c>
    </row>
    <row r="107" spans="1:21" ht="28.8">
      <c r="A107" s="125">
        <v>328</v>
      </c>
      <c r="B107" s="126" t="s">
        <v>1689</v>
      </c>
      <c r="C107" s="126" t="s">
        <v>22</v>
      </c>
      <c r="D107" s="127">
        <v>39651</v>
      </c>
      <c r="E107" s="126" t="s">
        <v>448</v>
      </c>
      <c r="F107" s="126" t="s">
        <v>26</v>
      </c>
      <c r="G107" s="126" t="s">
        <v>33</v>
      </c>
      <c r="H107" s="126" t="s">
        <v>26</v>
      </c>
      <c r="I107" s="126" t="s">
        <v>504</v>
      </c>
      <c r="J107" s="126" t="s">
        <v>26</v>
      </c>
      <c r="K107" s="126" t="s">
        <v>26</v>
      </c>
      <c r="L107" s="126" t="s">
        <v>26</v>
      </c>
      <c r="M107" s="126" t="s">
        <v>70</v>
      </c>
      <c r="N107" s="126" t="s">
        <v>505</v>
      </c>
      <c r="O107" s="126" t="s">
        <v>125</v>
      </c>
      <c r="P107" s="126" t="s">
        <v>53</v>
      </c>
      <c r="Q107" s="126" t="s">
        <v>26</v>
      </c>
      <c r="R107" s="126" t="s">
        <v>42</v>
      </c>
      <c r="S107" s="126" t="s">
        <v>506</v>
      </c>
      <c r="T107" s="126" t="s">
        <v>33</v>
      </c>
      <c r="U107" s="126" t="s">
        <v>26</v>
      </c>
    </row>
    <row r="108" spans="1:21" ht="43.2">
      <c r="A108" s="125">
        <v>329</v>
      </c>
      <c r="B108" s="126" t="s">
        <v>507</v>
      </c>
      <c r="C108" s="126" t="s">
        <v>22</v>
      </c>
      <c r="D108" s="127">
        <v>39925</v>
      </c>
      <c r="E108" s="126" t="s">
        <v>448</v>
      </c>
      <c r="F108" s="126" t="s">
        <v>370</v>
      </c>
      <c r="G108" s="126" t="s">
        <v>33</v>
      </c>
      <c r="H108" s="126" t="s">
        <v>508</v>
      </c>
      <c r="I108" s="126" t="s">
        <v>509</v>
      </c>
      <c r="J108" s="126" t="s">
        <v>26</v>
      </c>
      <c r="K108" s="126" t="s">
        <v>503</v>
      </c>
      <c r="L108" s="126" t="s">
        <v>153</v>
      </c>
      <c r="M108" s="126" t="s">
        <v>86</v>
      </c>
      <c r="N108" s="126" t="s">
        <v>510</v>
      </c>
      <c r="O108" s="126" t="s">
        <v>125</v>
      </c>
      <c r="P108" s="126" t="s">
        <v>53</v>
      </c>
      <c r="Q108" s="126" t="s">
        <v>54</v>
      </c>
      <c r="R108" s="126" t="s">
        <v>42</v>
      </c>
      <c r="S108" s="126" t="s">
        <v>511</v>
      </c>
      <c r="T108" s="126" t="s">
        <v>33</v>
      </c>
      <c r="U108" s="126" t="s">
        <v>26</v>
      </c>
    </row>
    <row r="109" spans="1:21" ht="28.8">
      <c r="A109" s="125">
        <v>330</v>
      </c>
      <c r="B109" s="126" t="s">
        <v>512</v>
      </c>
      <c r="C109" s="126" t="s">
        <v>22</v>
      </c>
      <c r="D109" s="127">
        <v>39568</v>
      </c>
      <c r="E109" s="126" t="s">
        <v>448</v>
      </c>
      <c r="F109" s="126" t="s">
        <v>26</v>
      </c>
      <c r="G109" s="126" t="s">
        <v>33</v>
      </c>
      <c r="H109" s="126" t="s">
        <v>26</v>
      </c>
      <c r="I109" s="126" t="s">
        <v>513</v>
      </c>
      <c r="J109" s="126" t="s">
        <v>26</v>
      </c>
      <c r="K109" s="126" t="s">
        <v>26</v>
      </c>
      <c r="L109" s="126" t="s">
        <v>26</v>
      </c>
      <c r="M109" s="126" t="s">
        <v>50</v>
      </c>
      <c r="N109" s="126" t="s">
        <v>99</v>
      </c>
      <c r="O109" s="126" t="s">
        <v>64</v>
      </c>
      <c r="P109" s="126" t="s">
        <v>38</v>
      </c>
      <c r="Q109" s="126" t="s">
        <v>262</v>
      </c>
      <c r="R109" s="126" t="s">
        <v>42</v>
      </c>
      <c r="S109" s="126" t="s">
        <v>26</v>
      </c>
      <c r="T109" s="126" t="s">
        <v>33</v>
      </c>
      <c r="U109" s="126" t="s">
        <v>26</v>
      </c>
    </row>
    <row r="110" spans="1:21" ht="28.8">
      <c r="A110" s="125">
        <v>333</v>
      </c>
      <c r="B110" s="126" t="s">
        <v>514</v>
      </c>
      <c r="C110" s="126" t="s">
        <v>22</v>
      </c>
      <c r="D110" s="127">
        <v>39831</v>
      </c>
      <c r="E110" s="126" t="s">
        <v>448</v>
      </c>
      <c r="F110" s="126" t="s">
        <v>26</v>
      </c>
      <c r="G110" s="126" t="s">
        <v>33</v>
      </c>
      <c r="H110" s="126" t="s">
        <v>26</v>
      </c>
      <c r="I110" s="126" t="s">
        <v>515</v>
      </c>
      <c r="J110" s="126" t="s">
        <v>26</v>
      </c>
      <c r="K110" s="126" t="s">
        <v>26</v>
      </c>
      <c r="L110" s="126" t="s">
        <v>26</v>
      </c>
      <c r="M110" s="126" t="s">
        <v>93</v>
      </c>
      <c r="N110" s="126" t="s">
        <v>82</v>
      </c>
      <c r="O110" s="126" t="s">
        <v>26</v>
      </c>
      <c r="P110" s="126" t="s">
        <v>26</v>
      </c>
      <c r="Q110" s="126" t="s">
        <v>26</v>
      </c>
      <c r="R110" s="126" t="s">
        <v>42</v>
      </c>
      <c r="S110" s="126" t="s">
        <v>276</v>
      </c>
      <c r="T110" s="126" t="s">
        <v>33</v>
      </c>
      <c r="U110" s="126" t="s">
        <v>26</v>
      </c>
    </row>
    <row r="111" spans="1:21" ht="28.8">
      <c r="A111" s="125">
        <v>334</v>
      </c>
      <c r="B111" s="126" t="s">
        <v>516</v>
      </c>
      <c r="C111" s="126" t="s">
        <v>22</v>
      </c>
      <c r="D111" s="127">
        <v>39589</v>
      </c>
      <c r="E111" s="126" t="s">
        <v>448</v>
      </c>
      <c r="F111" s="126" t="s">
        <v>517</v>
      </c>
      <c r="G111" s="126" t="s">
        <v>33</v>
      </c>
      <c r="H111" s="126" t="s">
        <v>26</v>
      </c>
      <c r="I111" s="126" t="s">
        <v>26</v>
      </c>
      <c r="J111" s="126" t="s">
        <v>518</v>
      </c>
      <c r="K111" s="126" t="s">
        <v>519</v>
      </c>
      <c r="L111" s="126" t="s">
        <v>153</v>
      </c>
      <c r="M111" s="126" t="s">
        <v>62</v>
      </c>
      <c r="N111" s="126" t="s">
        <v>356</v>
      </c>
      <c r="O111" s="126" t="s">
        <v>64</v>
      </c>
      <c r="P111" s="126" t="s">
        <v>65</v>
      </c>
      <c r="Q111" s="126" t="s">
        <v>38</v>
      </c>
      <c r="R111" s="126" t="s">
        <v>42</v>
      </c>
      <c r="S111" s="126" t="s">
        <v>520</v>
      </c>
      <c r="T111" s="126" t="s">
        <v>33</v>
      </c>
      <c r="U111" s="126" t="s">
        <v>26</v>
      </c>
    </row>
    <row r="112" spans="1:21" ht="28.8">
      <c r="A112" s="125">
        <v>336</v>
      </c>
      <c r="B112" s="126" t="s">
        <v>521</v>
      </c>
      <c r="C112" s="126" t="s">
        <v>22</v>
      </c>
      <c r="D112" s="127">
        <v>39722</v>
      </c>
      <c r="E112" s="126" t="s">
        <v>448</v>
      </c>
      <c r="F112" s="126" t="s">
        <v>26</v>
      </c>
      <c r="G112" s="126" t="s">
        <v>33</v>
      </c>
      <c r="H112" s="126" t="s">
        <v>26</v>
      </c>
      <c r="I112" s="126" t="s">
        <v>522</v>
      </c>
      <c r="J112" s="126" t="s">
        <v>26</v>
      </c>
      <c r="K112" s="126" t="s">
        <v>26</v>
      </c>
      <c r="L112" s="126" t="s">
        <v>26</v>
      </c>
      <c r="M112" s="126" t="s">
        <v>262</v>
      </c>
      <c r="N112" s="126" t="s">
        <v>523</v>
      </c>
      <c r="O112" s="126" t="s">
        <v>125</v>
      </c>
      <c r="P112" s="126" t="s">
        <v>26</v>
      </c>
      <c r="Q112" s="126" t="s">
        <v>26</v>
      </c>
      <c r="R112" s="126" t="s">
        <v>42</v>
      </c>
      <c r="S112" s="126" t="s">
        <v>26</v>
      </c>
      <c r="T112" s="126" t="s">
        <v>33</v>
      </c>
      <c r="U112" s="126" t="s">
        <v>26</v>
      </c>
    </row>
    <row r="113" spans="1:21" ht="28.8">
      <c r="A113" s="125">
        <v>337</v>
      </c>
      <c r="B113" s="126" t="s">
        <v>524</v>
      </c>
      <c r="C113" s="126" t="s">
        <v>22</v>
      </c>
      <c r="D113" s="127">
        <v>39750</v>
      </c>
      <c r="E113" s="126" t="s">
        <v>448</v>
      </c>
      <c r="F113" s="126" t="s">
        <v>525</v>
      </c>
      <c r="G113" s="126" t="s">
        <v>33</v>
      </c>
      <c r="H113" s="126" t="s">
        <v>26</v>
      </c>
      <c r="I113" s="126" t="s">
        <v>526</v>
      </c>
      <c r="J113" s="126" t="s">
        <v>26</v>
      </c>
      <c r="K113" s="126" t="s">
        <v>527</v>
      </c>
      <c r="L113" s="126" t="s">
        <v>153</v>
      </c>
      <c r="M113" s="126" t="s">
        <v>26</v>
      </c>
      <c r="N113" s="126" t="s">
        <v>528</v>
      </c>
      <c r="O113" s="126" t="s">
        <v>193</v>
      </c>
      <c r="P113" s="126" t="s">
        <v>41</v>
      </c>
      <c r="Q113" s="126" t="s">
        <v>86</v>
      </c>
      <c r="R113" s="126" t="s">
        <v>42</v>
      </c>
      <c r="S113" s="126" t="s">
        <v>529</v>
      </c>
      <c r="T113" s="126" t="s">
        <v>33</v>
      </c>
      <c r="U113" s="126" t="s">
        <v>26</v>
      </c>
    </row>
    <row r="114" spans="1:21" ht="57.6">
      <c r="A114" s="125">
        <v>338</v>
      </c>
      <c r="B114" s="126" t="s">
        <v>530</v>
      </c>
      <c r="C114" s="126" t="s">
        <v>22</v>
      </c>
      <c r="D114" s="127">
        <v>39614</v>
      </c>
      <c r="E114" s="126" t="s">
        <v>448</v>
      </c>
      <c r="F114" s="126" t="s">
        <v>531</v>
      </c>
      <c r="G114" s="126" t="s">
        <v>33</v>
      </c>
      <c r="H114" s="126" t="s">
        <v>26</v>
      </c>
      <c r="I114" s="126" t="s">
        <v>532</v>
      </c>
      <c r="J114" s="126" t="s">
        <v>26</v>
      </c>
      <c r="K114" s="126" t="s">
        <v>26</v>
      </c>
      <c r="L114" s="126" t="s">
        <v>128</v>
      </c>
      <c r="M114" s="126" t="s">
        <v>533</v>
      </c>
      <c r="N114" s="126" t="s">
        <v>64</v>
      </c>
      <c r="O114" s="126" t="s">
        <v>26</v>
      </c>
      <c r="P114" s="126" t="s">
        <v>86</v>
      </c>
      <c r="Q114" s="126" t="s">
        <v>534</v>
      </c>
      <c r="R114" s="126" t="s">
        <v>42</v>
      </c>
      <c r="S114" s="126" t="s">
        <v>535</v>
      </c>
      <c r="T114" s="126" t="s">
        <v>33</v>
      </c>
      <c r="U114" s="126" t="s">
        <v>26</v>
      </c>
    </row>
    <row r="115" spans="1:21" ht="28.8">
      <c r="A115" s="125">
        <v>339</v>
      </c>
      <c r="B115" s="126" t="s">
        <v>536</v>
      </c>
      <c r="C115" s="126" t="s">
        <v>22</v>
      </c>
      <c r="D115" s="127">
        <v>39436</v>
      </c>
      <c r="E115" s="126" t="s">
        <v>448</v>
      </c>
      <c r="F115" s="126" t="s">
        <v>537</v>
      </c>
      <c r="G115" s="126" t="s">
        <v>25</v>
      </c>
      <c r="H115" s="126" t="s">
        <v>26</v>
      </c>
      <c r="I115" s="126" t="s">
        <v>538</v>
      </c>
      <c r="J115" s="126" t="s">
        <v>539</v>
      </c>
      <c r="K115" s="126" t="s">
        <v>540</v>
      </c>
      <c r="L115" s="126" t="s">
        <v>49</v>
      </c>
      <c r="M115" s="126" t="s">
        <v>83</v>
      </c>
      <c r="N115" s="126" t="s">
        <v>541</v>
      </c>
      <c r="O115" s="126" t="s">
        <v>95</v>
      </c>
      <c r="P115" s="126" t="s">
        <v>83</v>
      </c>
      <c r="Q115" s="126" t="s">
        <v>223</v>
      </c>
      <c r="R115" s="126" t="s">
        <v>42</v>
      </c>
      <c r="S115" s="126" t="s">
        <v>542</v>
      </c>
      <c r="T115" s="126" t="s">
        <v>33</v>
      </c>
      <c r="U115" s="126" t="s">
        <v>26</v>
      </c>
    </row>
    <row r="116" spans="1:21" ht="115.2">
      <c r="A116" s="125">
        <v>340</v>
      </c>
      <c r="B116" s="126" t="s">
        <v>1690</v>
      </c>
      <c r="C116" s="126" t="s">
        <v>22</v>
      </c>
      <c r="D116" s="127">
        <v>39690</v>
      </c>
      <c r="E116" s="126" t="s">
        <v>448</v>
      </c>
      <c r="F116" s="126" t="s">
        <v>26</v>
      </c>
      <c r="G116" s="126" t="s">
        <v>33</v>
      </c>
      <c r="H116" s="126" t="s">
        <v>26</v>
      </c>
      <c r="I116" s="126" t="s">
        <v>543</v>
      </c>
      <c r="J116" s="126" t="s">
        <v>26</v>
      </c>
      <c r="K116" s="126" t="s">
        <v>26</v>
      </c>
      <c r="L116" s="126" t="s">
        <v>26</v>
      </c>
      <c r="M116" s="126" t="s">
        <v>223</v>
      </c>
      <c r="N116" s="126" t="s">
        <v>130</v>
      </c>
      <c r="O116" s="126" t="s">
        <v>26</v>
      </c>
      <c r="P116" s="126" t="s">
        <v>31</v>
      </c>
      <c r="Q116" s="126" t="s">
        <v>62</v>
      </c>
      <c r="R116" s="126" t="s">
        <v>42</v>
      </c>
      <c r="S116" s="126" t="s">
        <v>26</v>
      </c>
      <c r="T116" s="126" t="s">
        <v>33</v>
      </c>
      <c r="U116" s="126" t="s">
        <v>544</v>
      </c>
    </row>
    <row r="117" spans="1:21" ht="43.2">
      <c r="A117" s="125">
        <v>341</v>
      </c>
      <c r="B117" s="126" t="s">
        <v>545</v>
      </c>
      <c r="C117" s="126" t="s">
        <v>22</v>
      </c>
      <c r="D117" s="127">
        <v>39636</v>
      </c>
      <c r="E117" s="126" t="s">
        <v>448</v>
      </c>
      <c r="F117" s="126" t="s">
        <v>109</v>
      </c>
      <c r="G117" s="126" t="s">
        <v>33</v>
      </c>
      <c r="H117" s="126" t="s">
        <v>26</v>
      </c>
      <c r="I117" s="126" t="s">
        <v>26</v>
      </c>
      <c r="J117" s="126" t="s">
        <v>26</v>
      </c>
      <c r="K117" s="126" t="s">
        <v>546</v>
      </c>
      <c r="L117" s="126" t="s">
        <v>26</v>
      </c>
      <c r="M117" s="126" t="s">
        <v>138</v>
      </c>
      <c r="N117" s="126" t="s">
        <v>130</v>
      </c>
      <c r="O117" s="126" t="s">
        <v>26</v>
      </c>
      <c r="P117" s="126" t="s">
        <v>54</v>
      </c>
      <c r="Q117" s="126" t="s">
        <v>86</v>
      </c>
      <c r="R117" s="126" t="s">
        <v>42</v>
      </c>
      <c r="S117" s="126" t="s">
        <v>547</v>
      </c>
      <c r="T117" s="126" t="s">
        <v>33</v>
      </c>
      <c r="U117" s="126" t="s">
        <v>26</v>
      </c>
    </row>
    <row r="118" spans="1:21" ht="28.8">
      <c r="A118" s="125">
        <v>342</v>
      </c>
      <c r="B118" s="126" t="s">
        <v>548</v>
      </c>
      <c r="C118" s="126" t="s">
        <v>22</v>
      </c>
      <c r="D118" s="127">
        <v>39519</v>
      </c>
      <c r="E118" s="126" t="s">
        <v>448</v>
      </c>
      <c r="F118" s="126" t="s">
        <v>549</v>
      </c>
      <c r="G118" s="126" t="s">
        <v>33</v>
      </c>
      <c r="H118" s="126" t="s">
        <v>26</v>
      </c>
      <c r="I118" s="126" t="s">
        <v>550</v>
      </c>
      <c r="J118" s="126" t="s">
        <v>551</v>
      </c>
      <c r="K118" s="126" t="s">
        <v>552</v>
      </c>
      <c r="L118" s="126" t="s">
        <v>153</v>
      </c>
      <c r="M118" s="126" t="s">
        <v>124</v>
      </c>
      <c r="N118" s="126" t="s">
        <v>553</v>
      </c>
      <c r="O118" s="126" t="s">
        <v>402</v>
      </c>
      <c r="P118" s="126" t="s">
        <v>554</v>
      </c>
      <c r="Q118" s="126" t="s">
        <v>263</v>
      </c>
      <c r="R118" s="126" t="s">
        <v>42</v>
      </c>
      <c r="S118" s="126" t="s">
        <v>555</v>
      </c>
      <c r="T118" s="126" t="s">
        <v>33</v>
      </c>
      <c r="U118" s="126" t="s">
        <v>26</v>
      </c>
    </row>
    <row r="119" spans="1:21" ht="57.6">
      <c r="A119" s="125">
        <v>343</v>
      </c>
      <c r="B119" s="126" t="s">
        <v>556</v>
      </c>
      <c r="C119" s="126" t="s">
        <v>22</v>
      </c>
      <c r="D119" s="127">
        <v>39717</v>
      </c>
      <c r="E119" s="126" t="s">
        <v>448</v>
      </c>
      <c r="F119" s="126" t="s">
        <v>557</v>
      </c>
      <c r="G119" s="126" t="s">
        <v>33</v>
      </c>
      <c r="H119" s="126" t="s">
        <v>26</v>
      </c>
      <c r="I119" s="126" t="s">
        <v>558</v>
      </c>
      <c r="J119" s="126" t="s">
        <v>559</v>
      </c>
      <c r="K119" s="126" t="s">
        <v>560</v>
      </c>
      <c r="L119" s="126" t="s">
        <v>153</v>
      </c>
      <c r="M119" s="126" t="s">
        <v>53</v>
      </c>
      <c r="N119" s="126" t="s">
        <v>561</v>
      </c>
      <c r="O119" s="126" t="s">
        <v>26</v>
      </c>
      <c r="P119" s="126" t="s">
        <v>53</v>
      </c>
      <c r="Q119" s="126" t="s">
        <v>41</v>
      </c>
      <c r="R119" s="126" t="s">
        <v>42</v>
      </c>
      <c r="S119" s="126" t="s">
        <v>26</v>
      </c>
      <c r="T119" s="126" t="s">
        <v>33</v>
      </c>
      <c r="U119" s="126" t="s">
        <v>26</v>
      </c>
    </row>
    <row r="120" spans="1:21" ht="57.6">
      <c r="A120" s="125">
        <v>344</v>
      </c>
      <c r="B120" s="126" t="s">
        <v>562</v>
      </c>
      <c r="C120" s="126" t="s">
        <v>22</v>
      </c>
      <c r="D120" s="127">
        <v>39584</v>
      </c>
      <c r="E120" s="126" t="s">
        <v>448</v>
      </c>
      <c r="F120" s="126" t="s">
        <v>26</v>
      </c>
      <c r="G120" s="126" t="s">
        <v>33</v>
      </c>
      <c r="H120" s="126" t="s">
        <v>26</v>
      </c>
      <c r="I120" s="126" t="s">
        <v>563</v>
      </c>
      <c r="J120" s="126" t="s">
        <v>26</v>
      </c>
      <c r="K120" s="126" t="s">
        <v>26</v>
      </c>
      <c r="L120" s="126" t="s">
        <v>26</v>
      </c>
      <c r="M120" s="126" t="s">
        <v>564</v>
      </c>
      <c r="N120" s="126" t="s">
        <v>82</v>
      </c>
      <c r="O120" s="126" t="s">
        <v>26</v>
      </c>
      <c r="P120" s="126" t="s">
        <v>26</v>
      </c>
      <c r="Q120" s="126" t="s">
        <v>26</v>
      </c>
      <c r="R120" s="126" t="s">
        <v>42</v>
      </c>
      <c r="S120" s="126" t="s">
        <v>26</v>
      </c>
      <c r="T120" s="126" t="s">
        <v>33</v>
      </c>
      <c r="U120" s="126" t="s">
        <v>26</v>
      </c>
    </row>
    <row r="121" spans="1:21" ht="28.8">
      <c r="A121" s="125">
        <v>345</v>
      </c>
      <c r="B121" s="126" t="s">
        <v>565</v>
      </c>
      <c r="C121" s="126" t="s">
        <v>22</v>
      </c>
      <c r="D121" s="127">
        <v>39860</v>
      </c>
      <c r="E121" s="126" t="s">
        <v>448</v>
      </c>
      <c r="F121" s="126" t="s">
        <v>26</v>
      </c>
      <c r="G121" s="126" t="s">
        <v>33</v>
      </c>
      <c r="H121" s="126" t="s">
        <v>26</v>
      </c>
      <c r="I121" s="126" t="s">
        <v>566</v>
      </c>
      <c r="J121" s="126" t="s">
        <v>26</v>
      </c>
      <c r="K121" s="126" t="s">
        <v>26</v>
      </c>
      <c r="L121" s="126" t="s">
        <v>26</v>
      </c>
      <c r="M121" s="126" t="s">
        <v>106</v>
      </c>
      <c r="N121" s="126" t="s">
        <v>567</v>
      </c>
      <c r="O121" s="126" t="s">
        <v>26</v>
      </c>
      <c r="P121" s="126" t="s">
        <v>26</v>
      </c>
      <c r="Q121" s="126" t="s">
        <v>26</v>
      </c>
      <c r="R121" s="126" t="s">
        <v>285</v>
      </c>
      <c r="S121" s="126" t="s">
        <v>26</v>
      </c>
      <c r="T121" s="126" t="s">
        <v>33</v>
      </c>
      <c r="U121" s="126" t="s">
        <v>26</v>
      </c>
    </row>
    <row r="122" spans="1:21" ht="28.8">
      <c r="A122" s="125">
        <v>346</v>
      </c>
      <c r="B122" s="126" t="s">
        <v>568</v>
      </c>
      <c r="C122" s="126" t="s">
        <v>22</v>
      </c>
      <c r="D122" s="127">
        <v>39760</v>
      </c>
      <c r="E122" s="126" t="s">
        <v>448</v>
      </c>
      <c r="F122" s="126" t="s">
        <v>569</v>
      </c>
      <c r="G122" s="126" t="s">
        <v>33</v>
      </c>
      <c r="H122" s="126" t="s">
        <v>26</v>
      </c>
      <c r="I122" s="126" t="s">
        <v>570</v>
      </c>
      <c r="J122" s="126" t="s">
        <v>571</v>
      </c>
      <c r="K122" s="126" t="s">
        <v>26</v>
      </c>
      <c r="L122" s="126" t="s">
        <v>128</v>
      </c>
      <c r="M122" s="126" t="s">
        <v>70</v>
      </c>
      <c r="N122" s="126" t="s">
        <v>99</v>
      </c>
      <c r="O122" s="126" t="s">
        <v>64</v>
      </c>
      <c r="P122" s="126" t="s">
        <v>53</v>
      </c>
      <c r="Q122" s="126" t="s">
        <v>38</v>
      </c>
      <c r="R122" s="126" t="s">
        <v>42</v>
      </c>
      <c r="S122" s="126" t="s">
        <v>572</v>
      </c>
      <c r="T122" s="126" t="s">
        <v>33</v>
      </c>
      <c r="U122" s="126" t="s">
        <v>26</v>
      </c>
    </row>
    <row r="123" spans="1:21" ht="43.2">
      <c r="A123" s="125">
        <v>347</v>
      </c>
      <c r="B123" s="126" t="s">
        <v>573</v>
      </c>
      <c r="C123" s="126" t="s">
        <v>22</v>
      </c>
      <c r="D123" s="127">
        <v>39665</v>
      </c>
      <c r="E123" s="126" t="s">
        <v>448</v>
      </c>
      <c r="F123" s="126" t="s">
        <v>370</v>
      </c>
      <c r="G123" s="126" t="s">
        <v>33</v>
      </c>
      <c r="H123" s="126" t="s">
        <v>574</v>
      </c>
      <c r="I123" s="126" t="s">
        <v>575</v>
      </c>
      <c r="J123" s="126" t="s">
        <v>576</v>
      </c>
      <c r="K123" s="126" t="s">
        <v>577</v>
      </c>
      <c r="L123" s="126" t="s">
        <v>578</v>
      </c>
      <c r="M123" s="126" t="s">
        <v>70</v>
      </c>
      <c r="N123" s="126" t="s">
        <v>579</v>
      </c>
      <c r="O123" s="126" t="s">
        <v>193</v>
      </c>
      <c r="P123" s="126" t="s">
        <v>83</v>
      </c>
      <c r="Q123" s="126" t="s">
        <v>86</v>
      </c>
      <c r="R123" s="126" t="s">
        <v>42</v>
      </c>
      <c r="S123" s="126" t="s">
        <v>26</v>
      </c>
      <c r="T123" s="126" t="s">
        <v>33</v>
      </c>
      <c r="U123" s="126" t="s">
        <v>26</v>
      </c>
    </row>
    <row r="124" spans="1:21" ht="43.2">
      <c r="A124" s="125">
        <v>348</v>
      </c>
      <c r="B124" s="126" t="s">
        <v>580</v>
      </c>
      <c r="C124" s="126" t="s">
        <v>22</v>
      </c>
      <c r="D124" s="127">
        <v>39470</v>
      </c>
      <c r="E124" s="126" t="s">
        <v>448</v>
      </c>
      <c r="F124" s="126" t="s">
        <v>183</v>
      </c>
      <c r="G124" s="126" t="s">
        <v>33</v>
      </c>
      <c r="H124" s="126" t="s">
        <v>26</v>
      </c>
      <c r="I124" s="126" t="s">
        <v>26</v>
      </c>
      <c r="J124" s="126" t="s">
        <v>581</v>
      </c>
      <c r="K124" s="126" t="s">
        <v>26</v>
      </c>
      <c r="L124" s="126" t="s">
        <v>26</v>
      </c>
      <c r="M124" s="126" t="s">
        <v>375</v>
      </c>
      <c r="N124" s="126" t="s">
        <v>582</v>
      </c>
      <c r="O124" s="126" t="s">
        <v>26</v>
      </c>
      <c r="P124" s="126" t="s">
        <v>86</v>
      </c>
      <c r="Q124" s="126" t="s">
        <v>26</v>
      </c>
      <c r="R124" s="126" t="s">
        <v>26</v>
      </c>
      <c r="S124" s="126" t="s">
        <v>583</v>
      </c>
      <c r="T124" s="126" t="s">
        <v>33</v>
      </c>
      <c r="U124" s="126" t="s">
        <v>26</v>
      </c>
    </row>
    <row r="125" spans="1:21" ht="43.2">
      <c r="A125" s="125">
        <v>349</v>
      </c>
      <c r="B125" s="126" t="s">
        <v>584</v>
      </c>
      <c r="C125" s="126" t="s">
        <v>22</v>
      </c>
      <c r="D125" s="127">
        <v>39614</v>
      </c>
      <c r="E125" s="126" t="s">
        <v>448</v>
      </c>
      <c r="F125" s="126" t="s">
        <v>183</v>
      </c>
      <c r="G125" s="126" t="s">
        <v>33</v>
      </c>
      <c r="H125" s="126" t="s">
        <v>585</v>
      </c>
      <c r="I125" s="126" t="s">
        <v>26</v>
      </c>
      <c r="J125" s="126" t="s">
        <v>26</v>
      </c>
      <c r="K125" s="126" t="s">
        <v>26</v>
      </c>
      <c r="L125" s="126" t="s">
        <v>26</v>
      </c>
      <c r="M125" s="126" t="s">
        <v>586</v>
      </c>
      <c r="N125" s="126" t="s">
        <v>64</v>
      </c>
      <c r="O125" s="126" t="s">
        <v>26</v>
      </c>
      <c r="P125" s="126" t="s">
        <v>41</v>
      </c>
      <c r="Q125" s="126" t="s">
        <v>587</v>
      </c>
      <c r="R125" s="126" t="s">
        <v>42</v>
      </c>
      <c r="S125" s="126" t="s">
        <v>588</v>
      </c>
      <c r="T125" s="126" t="s">
        <v>33</v>
      </c>
      <c r="U125" s="126" t="s">
        <v>26</v>
      </c>
    </row>
    <row r="126" spans="1:21" ht="28.8">
      <c r="A126" s="125">
        <v>350</v>
      </c>
      <c r="B126" s="126" t="s">
        <v>589</v>
      </c>
      <c r="C126" s="126" t="s">
        <v>22</v>
      </c>
      <c r="D126" s="127">
        <v>39455</v>
      </c>
      <c r="E126" s="126" t="s">
        <v>448</v>
      </c>
      <c r="F126" s="126" t="s">
        <v>183</v>
      </c>
      <c r="G126" s="126" t="s">
        <v>33</v>
      </c>
      <c r="H126" s="126" t="s">
        <v>590</v>
      </c>
      <c r="I126" s="126" t="s">
        <v>444</v>
      </c>
      <c r="J126" s="126" t="s">
        <v>26</v>
      </c>
      <c r="K126" s="126" t="s">
        <v>26</v>
      </c>
      <c r="L126" s="126" t="s">
        <v>591</v>
      </c>
      <c r="M126" s="126" t="s">
        <v>274</v>
      </c>
      <c r="N126" s="126" t="s">
        <v>224</v>
      </c>
      <c r="O126" s="126" t="s">
        <v>26</v>
      </c>
      <c r="P126" s="126" t="s">
        <v>53</v>
      </c>
      <c r="Q126" s="126" t="s">
        <v>54</v>
      </c>
      <c r="R126" s="126" t="s">
        <v>42</v>
      </c>
      <c r="S126" s="126" t="s">
        <v>276</v>
      </c>
      <c r="T126" s="126" t="s">
        <v>33</v>
      </c>
      <c r="U126" s="126" t="s">
        <v>26</v>
      </c>
    </row>
    <row r="127" spans="1:21" ht="28.8">
      <c r="A127" s="125">
        <v>351</v>
      </c>
      <c r="B127" s="126" t="s">
        <v>592</v>
      </c>
      <c r="C127" s="126" t="s">
        <v>22</v>
      </c>
      <c r="D127" s="127">
        <v>39917</v>
      </c>
      <c r="E127" s="126" t="s">
        <v>448</v>
      </c>
      <c r="F127" s="126" t="s">
        <v>150</v>
      </c>
      <c r="G127" s="126" t="s">
        <v>33</v>
      </c>
      <c r="H127" s="126" t="s">
        <v>26</v>
      </c>
      <c r="I127" s="126" t="s">
        <v>26</v>
      </c>
      <c r="J127" s="126" t="s">
        <v>593</v>
      </c>
      <c r="K127" s="126" t="s">
        <v>594</v>
      </c>
      <c r="L127" s="126" t="s">
        <v>26</v>
      </c>
      <c r="M127" s="126" t="s">
        <v>26</v>
      </c>
      <c r="N127" s="126" t="s">
        <v>64</v>
      </c>
      <c r="O127" s="126" t="s">
        <v>26</v>
      </c>
      <c r="P127" s="126" t="s">
        <v>53</v>
      </c>
      <c r="Q127" s="126" t="s">
        <v>38</v>
      </c>
      <c r="R127" s="126" t="s">
        <v>42</v>
      </c>
      <c r="S127" s="126" t="s">
        <v>595</v>
      </c>
      <c r="T127" s="126" t="s">
        <v>33</v>
      </c>
      <c r="U127" s="126" t="s">
        <v>596</v>
      </c>
    </row>
    <row r="128" spans="1:21" ht="28.8">
      <c r="A128" s="125">
        <v>352</v>
      </c>
      <c r="B128" s="126" t="s">
        <v>2033</v>
      </c>
      <c r="C128" s="126" t="s">
        <v>22</v>
      </c>
      <c r="D128" s="127">
        <v>40209</v>
      </c>
      <c r="E128" s="126" t="s">
        <v>448</v>
      </c>
      <c r="F128" s="126" t="s">
        <v>385</v>
      </c>
      <c r="G128" s="126" t="s">
        <v>25</v>
      </c>
      <c r="H128" s="126" t="s">
        <v>26</v>
      </c>
      <c r="I128" s="126" t="s">
        <v>2034</v>
      </c>
      <c r="J128" s="126" t="s">
        <v>2035</v>
      </c>
      <c r="K128" s="126" t="s">
        <v>26</v>
      </c>
      <c r="L128" s="126" t="s">
        <v>26</v>
      </c>
      <c r="M128" s="126" t="s">
        <v>2036</v>
      </c>
      <c r="N128" s="126" t="s">
        <v>231</v>
      </c>
      <c r="O128" s="126" t="s">
        <v>26</v>
      </c>
      <c r="P128" s="126" t="s">
        <v>86</v>
      </c>
      <c r="Q128" s="126" t="s">
        <v>38</v>
      </c>
      <c r="R128" s="126" t="s">
        <v>42</v>
      </c>
      <c r="S128" s="126" t="s">
        <v>26</v>
      </c>
      <c r="T128" s="126" t="s">
        <v>33</v>
      </c>
      <c r="U128" s="126" t="s">
        <v>26</v>
      </c>
    </row>
    <row r="129" spans="1:21" ht="28.8">
      <c r="A129" s="125">
        <v>402</v>
      </c>
      <c r="B129" s="126" t="s">
        <v>599</v>
      </c>
      <c r="C129" s="126" t="s">
        <v>22</v>
      </c>
      <c r="D129" s="127">
        <v>35497</v>
      </c>
      <c r="E129" s="126" t="s">
        <v>23</v>
      </c>
      <c r="F129" s="126" t="s">
        <v>26</v>
      </c>
      <c r="G129" s="126" t="s">
        <v>33</v>
      </c>
      <c r="H129" s="126" t="s">
        <v>26</v>
      </c>
      <c r="I129" s="126" t="s">
        <v>600</v>
      </c>
      <c r="J129" s="126" t="s">
        <v>26</v>
      </c>
      <c r="K129" s="126" t="s">
        <v>26</v>
      </c>
      <c r="L129" s="126" t="s">
        <v>49</v>
      </c>
      <c r="M129" s="126" t="s">
        <v>375</v>
      </c>
      <c r="N129" s="126" t="s">
        <v>601</v>
      </c>
      <c r="O129" s="126" t="s">
        <v>26</v>
      </c>
      <c r="P129" s="126" t="s">
        <v>41</v>
      </c>
      <c r="Q129" s="126" t="s">
        <v>53</v>
      </c>
      <c r="R129" s="126" t="s">
        <v>42</v>
      </c>
      <c r="S129" s="126" t="s">
        <v>26</v>
      </c>
      <c r="T129" s="126" t="s">
        <v>33</v>
      </c>
      <c r="U129" s="126" t="s">
        <v>26</v>
      </c>
    </row>
    <row r="130" spans="1:21" ht="28.8">
      <c r="A130" s="125">
        <v>403</v>
      </c>
      <c r="B130" s="126" t="s">
        <v>602</v>
      </c>
      <c r="C130" s="126" t="s">
        <v>22</v>
      </c>
      <c r="D130" s="127">
        <v>36689</v>
      </c>
      <c r="E130" s="126" t="s">
        <v>23</v>
      </c>
      <c r="F130" s="126" t="s">
        <v>26</v>
      </c>
      <c r="G130" s="126" t="s">
        <v>33</v>
      </c>
      <c r="H130" s="126" t="s">
        <v>26</v>
      </c>
      <c r="I130" s="126" t="s">
        <v>603</v>
      </c>
      <c r="J130" s="126" t="s">
        <v>26</v>
      </c>
      <c r="K130" s="126" t="s">
        <v>26</v>
      </c>
      <c r="L130" s="126" t="s">
        <v>128</v>
      </c>
      <c r="M130" s="126" t="s">
        <v>31</v>
      </c>
      <c r="N130" s="126" t="s">
        <v>604</v>
      </c>
      <c r="O130" s="126" t="s">
        <v>130</v>
      </c>
      <c r="P130" s="126" t="s">
        <v>83</v>
      </c>
      <c r="Q130" s="126" t="s">
        <v>83</v>
      </c>
      <c r="R130" s="126" t="s">
        <v>42</v>
      </c>
      <c r="S130" s="126" t="s">
        <v>605</v>
      </c>
      <c r="T130" s="126" t="s">
        <v>33</v>
      </c>
      <c r="U130" s="126" t="s">
        <v>26</v>
      </c>
    </row>
    <row r="131" spans="1:21" ht="28.8">
      <c r="A131" s="125">
        <v>404</v>
      </c>
      <c r="B131" s="126" t="s">
        <v>606</v>
      </c>
      <c r="C131" s="126" t="s">
        <v>22</v>
      </c>
      <c r="D131" s="127">
        <v>25032</v>
      </c>
      <c r="E131" s="126" t="s">
        <v>23</v>
      </c>
      <c r="F131" s="126" t="s">
        <v>26</v>
      </c>
      <c r="G131" s="126" t="s">
        <v>33</v>
      </c>
      <c r="H131" s="126" t="s">
        <v>607</v>
      </c>
      <c r="I131" s="126" t="s">
        <v>608</v>
      </c>
      <c r="J131" s="126" t="s">
        <v>26</v>
      </c>
      <c r="K131" s="126" t="s">
        <v>26</v>
      </c>
      <c r="L131" s="126" t="s">
        <v>128</v>
      </c>
      <c r="M131" s="126" t="s">
        <v>609</v>
      </c>
      <c r="N131" s="126" t="s">
        <v>75</v>
      </c>
      <c r="O131" s="126" t="s">
        <v>26</v>
      </c>
      <c r="P131" s="126" t="s">
        <v>394</v>
      </c>
      <c r="Q131" s="126" t="s">
        <v>53</v>
      </c>
      <c r="R131" s="126" t="s">
        <v>42</v>
      </c>
      <c r="S131" s="126" t="s">
        <v>610</v>
      </c>
      <c r="T131" s="126" t="s">
        <v>33</v>
      </c>
      <c r="U131" s="126" t="s">
        <v>26</v>
      </c>
    </row>
    <row r="132" spans="1:21" ht="43.2">
      <c r="A132" s="125">
        <v>410</v>
      </c>
      <c r="B132" s="126" t="s">
        <v>611</v>
      </c>
      <c r="C132" s="126" t="s">
        <v>22</v>
      </c>
      <c r="D132" s="127">
        <v>39499</v>
      </c>
      <c r="E132" s="126" t="s">
        <v>612</v>
      </c>
      <c r="F132" s="126" t="s">
        <v>26</v>
      </c>
      <c r="G132" s="126" t="s">
        <v>33</v>
      </c>
      <c r="H132" s="126" t="s">
        <v>26</v>
      </c>
      <c r="I132" s="126" t="s">
        <v>613</v>
      </c>
      <c r="J132" s="126" t="s">
        <v>26</v>
      </c>
      <c r="K132" s="126" t="s">
        <v>26</v>
      </c>
      <c r="L132" s="126" t="s">
        <v>26</v>
      </c>
      <c r="M132" s="126" t="s">
        <v>26</v>
      </c>
      <c r="N132" s="126" t="s">
        <v>614</v>
      </c>
      <c r="O132" s="126" t="s">
        <v>26</v>
      </c>
      <c r="P132" s="126" t="s">
        <v>26</v>
      </c>
      <c r="Q132" s="126" t="s">
        <v>26</v>
      </c>
      <c r="R132" s="126" t="s">
        <v>285</v>
      </c>
      <c r="S132" s="126" t="s">
        <v>26</v>
      </c>
      <c r="T132" s="126" t="s">
        <v>33</v>
      </c>
      <c r="U132" s="126" t="s">
        <v>26</v>
      </c>
    </row>
    <row r="133" spans="1:21" ht="28.8">
      <c r="A133" s="125">
        <v>411</v>
      </c>
      <c r="B133" s="126" t="s">
        <v>615</v>
      </c>
      <c r="C133" s="126" t="s">
        <v>22</v>
      </c>
      <c r="D133" s="127">
        <v>39625</v>
      </c>
      <c r="E133" s="126" t="s">
        <v>612</v>
      </c>
      <c r="F133" s="126" t="s">
        <v>26</v>
      </c>
      <c r="G133" s="126" t="s">
        <v>33</v>
      </c>
      <c r="H133" s="126" t="s">
        <v>26</v>
      </c>
      <c r="I133" s="126" t="s">
        <v>26</v>
      </c>
      <c r="J133" s="126" t="s">
        <v>26</v>
      </c>
      <c r="K133" s="126" t="s">
        <v>26</v>
      </c>
      <c r="L133" s="126" t="s">
        <v>26</v>
      </c>
      <c r="M133" s="126" t="s">
        <v>616</v>
      </c>
      <c r="N133" s="126" t="s">
        <v>617</v>
      </c>
      <c r="O133" s="126" t="s">
        <v>26</v>
      </c>
      <c r="P133" s="126" t="s">
        <v>26</v>
      </c>
      <c r="Q133" s="126" t="s">
        <v>26</v>
      </c>
      <c r="R133" s="126" t="s">
        <v>42</v>
      </c>
      <c r="S133" s="126" t="s">
        <v>26</v>
      </c>
      <c r="T133" s="126" t="s">
        <v>33</v>
      </c>
      <c r="U133" s="126" t="s">
        <v>26</v>
      </c>
    </row>
    <row r="134" spans="1:21" ht="28.8">
      <c r="A134" s="125">
        <v>412</v>
      </c>
      <c r="B134" s="126" t="s">
        <v>618</v>
      </c>
      <c r="C134" s="126" t="s">
        <v>22</v>
      </c>
      <c r="D134" s="127">
        <v>39668</v>
      </c>
      <c r="E134" s="126" t="s">
        <v>612</v>
      </c>
      <c r="F134" s="126" t="s">
        <v>26</v>
      </c>
      <c r="G134" s="126" t="s">
        <v>33</v>
      </c>
      <c r="H134" s="126" t="s">
        <v>26</v>
      </c>
      <c r="I134" s="126" t="s">
        <v>619</v>
      </c>
      <c r="J134" s="126" t="s">
        <v>26</v>
      </c>
      <c r="K134" s="126" t="s">
        <v>26</v>
      </c>
      <c r="L134" s="126" t="s">
        <v>26</v>
      </c>
      <c r="M134" s="126" t="s">
        <v>106</v>
      </c>
      <c r="N134" s="126" t="s">
        <v>620</v>
      </c>
      <c r="O134" s="126" t="s">
        <v>26</v>
      </c>
      <c r="P134" s="126" t="s">
        <v>26</v>
      </c>
      <c r="Q134" s="126" t="s">
        <v>26</v>
      </c>
      <c r="R134" s="126" t="s">
        <v>42</v>
      </c>
      <c r="S134" s="126" t="s">
        <v>26</v>
      </c>
      <c r="T134" s="126" t="s">
        <v>33</v>
      </c>
      <c r="U134" s="126" t="s">
        <v>26</v>
      </c>
    </row>
    <row r="135" spans="1:21" ht="43.2">
      <c r="A135" s="125">
        <v>413</v>
      </c>
      <c r="B135" s="126" t="s">
        <v>621</v>
      </c>
      <c r="C135" s="126" t="s">
        <v>22</v>
      </c>
      <c r="D135" s="127">
        <v>39625</v>
      </c>
      <c r="E135" s="126" t="s">
        <v>612</v>
      </c>
      <c r="F135" s="126" t="s">
        <v>26</v>
      </c>
      <c r="G135" s="126" t="s">
        <v>33</v>
      </c>
      <c r="H135" s="126" t="s">
        <v>26</v>
      </c>
      <c r="I135" s="126" t="s">
        <v>26</v>
      </c>
      <c r="J135" s="126" t="s">
        <v>26</v>
      </c>
      <c r="K135" s="126" t="s">
        <v>26</v>
      </c>
      <c r="L135" s="126" t="s">
        <v>26</v>
      </c>
      <c r="M135" s="126" t="s">
        <v>622</v>
      </c>
      <c r="N135" s="126" t="s">
        <v>623</v>
      </c>
      <c r="O135" s="126" t="s">
        <v>26</v>
      </c>
      <c r="P135" s="126" t="s">
        <v>26</v>
      </c>
      <c r="Q135" s="126" t="s">
        <v>26</v>
      </c>
      <c r="R135" s="126" t="s">
        <v>42</v>
      </c>
      <c r="S135" s="126" t="s">
        <v>624</v>
      </c>
      <c r="T135" s="126" t="s">
        <v>33</v>
      </c>
      <c r="U135" s="126" t="s">
        <v>26</v>
      </c>
    </row>
    <row r="136" spans="1:21" ht="28.8">
      <c r="A136" s="125">
        <v>415</v>
      </c>
      <c r="B136" s="126" t="s">
        <v>625</v>
      </c>
      <c r="C136" s="126" t="s">
        <v>22</v>
      </c>
      <c r="D136" s="127">
        <v>0</v>
      </c>
      <c r="E136" s="126" t="s">
        <v>612</v>
      </c>
      <c r="F136" s="126" t="s">
        <v>26</v>
      </c>
      <c r="G136" s="126" t="s">
        <v>33</v>
      </c>
      <c r="H136" s="126" t="s">
        <v>26</v>
      </c>
      <c r="I136" s="126" t="s">
        <v>626</v>
      </c>
      <c r="J136" s="126" t="s">
        <v>26</v>
      </c>
      <c r="K136" s="126" t="s">
        <v>26</v>
      </c>
      <c r="L136" s="126" t="s">
        <v>26</v>
      </c>
      <c r="M136" s="126" t="s">
        <v>197</v>
      </c>
      <c r="N136" s="126" t="s">
        <v>627</v>
      </c>
      <c r="O136" s="126" t="s">
        <v>26</v>
      </c>
      <c r="P136" s="126" t="s">
        <v>26</v>
      </c>
      <c r="Q136" s="126" t="s">
        <v>26</v>
      </c>
      <c r="R136" s="126" t="s">
        <v>285</v>
      </c>
      <c r="S136" s="126" t="s">
        <v>26</v>
      </c>
      <c r="T136" s="126" t="s">
        <v>33</v>
      </c>
      <c r="U136" s="126" t="s">
        <v>26</v>
      </c>
    </row>
    <row r="137" spans="1:21" ht="28.8">
      <c r="A137" s="125">
        <v>416</v>
      </c>
      <c r="B137" s="126" t="s">
        <v>628</v>
      </c>
      <c r="C137" s="126" t="s">
        <v>22</v>
      </c>
      <c r="D137" s="127">
        <v>39716</v>
      </c>
      <c r="E137" s="126" t="s">
        <v>612</v>
      </c>
      <c r="F137" s="126" t="s">
        <v>26</v>
      </c>
      <c r="G137" s="126" t="s">
        <v>33</v>
      </c>
      <c r="H137" s="126" t="s">
        <v>26</v>
      </c>
      <c r="I137" s="126" t="s">
        <v>629</v>
      </c>
      <c r="J137" s="126" t="s">
        <v>26</v>
      </c>
      <c r="K137" s="126" t="s">
        <v>26</v>
      </c>
      <c r="L137" s="126" t="s">
        <v>26</v>
      </c>
      <c r="M137" s="126" t="s">
        <v>630</v>
      </c>
      <c r="N137" s="126" t="s">
        <v>231</v>
      </c>
      <c r="O137" s="126" t="s">
        <v>26</v>
      </c>
      <c r="P137" s="126" t="s">
        <v>26</v>
      </c>
      <c r="Q137" s="126" t="s">
        <v>26</v>
      </c>
      <c r="R137" s="126" t="s">
        <v>42</v>
      </c>
      <c r="S137" s="126" t="s">
        <v>26</v>
      </c>
      <c r="T137" s="126" t="s">
        <v>33</v>
      </c>
      <c r="U137" s="126" t="s">
        <v>26</v>
      </c>
    </row>
    <row r="138" spans="1:21" ht="28.8">
      <c r="A138" s="125">
        <v>417</v>
      </c>
      <c r="B138" s="126" t="s">
        <v>631</v>
      </c>
      <c r="C138" s="126" t="s">
        <v>22</v>
      </c>
      <c r="D138" s="127">
        <v>39643</v>
      </c>
      <c r="E138" s="126" t="s">
        <v>612</v>
      </c>
      <c r="F138" s="126" t="s">
        <v>525</v>
      </c>
      <c r="G138" s="126" t="s">
        <v>33</v>
      </c>
      <c r="H138" s="126" t="s">
        <v>632</v>
      </c>
      <c r="I138" s="126" t="s">
        <v>633</v>
      </c>
      <c r="J138" s="126" t="s">
        <v>634</v>
      </c>
      <c r="K138" s="126" t="s">
        <v>635</v>
      </c>
      <c r="L138" s="126" t="s">
        <v>26</v>
      </c>
      <c r="M138" s="126" t="s">
        <v>50</v>
      </c>
      <c r="N138" s="126" t="s">
        <v>636</v>
      </c>
      <c r="O138" s="126" t="s">
        <v>402</v>
      </c>
      <c r="P138" s="126" t="s">
        <v>54</v>
      </c>
      <c r="Q138" s="126" t="s">
        <v>93</v>
      </c>
      <c r="R138" s="126" t="s">
        <v>42</v>
      </c>
      <c r="S138" s="126" t="s">
        <v>637</v>
      </c>
      <c r="T138" s="126" t="s">
        <v>33</v>
      </c>
      <c r="U138" s="126" t="s">
        <v>26</v>
      </c>
    </row>
    <row r="139" spans="1:21" ht="28.8">
      <c r="A139" s="125">
        <v>419</v>
      </c>
      <c r="B139" s="126" t="s">
        <v>638</v>
      </c>
      <c r="C139" s="126" t="s">
        <v>22</v>
      </c>
      <c r="D139" s="127">
        <v>39661</v>
      </c>
      <c r="E139" s="126" t="s">
        <v>612</v>
      </c>
      <c r="F139" s="126" t="s">
        <v>26</v>
      </c>
      <c r="G139" s="126" t="s">
        <v>33</v>
      </c>
      <c r="H139" s="126" t="s">
        <v>26</v>
      </c>
      <c r="I139" s="126" t="s">
        <v>639</v>
      </c>
      <c r="J139" s="126" t="s">
        <v>26</v>
      </c>
      <c r="K139" s="126" t="s">
        <v>26</v>
      </c>
      <c r="L139" s="126" t="s">
        <v>26</v>
      </c>
      <c r="M139" s="126" t="s">
        <v>41</v>
      </c>
      <c r="N139" s="126" t="s">
        <v>640</v>
      </c>
      <c r="O139" s="126" t="s">
        <v>26</v>
      </c>
      <c r="P139" s="126" t="s">
        <v>26</v>
      </c>
      <c r="Q139" s="126" t="s">
        <v>26</v>
      </c>
      <c r="R139" s="126" t="s">
        <v>42</v>
      </c>
      <c r="S139" s="126" t="s">
        <v>26</v>
      </c>
      <c r="T139" s="126" t="s">
        <v>33</v>
      </c>
      <c r="U139" s="126" t="s">
        <v>26</v>
      </c>
    </row>
    <row r="140" spans="1:21" ht="43.2">
      <c r="A140" s="125">
        <v>420</v>
      </c>
      <c r="B140" s="126" t="s">
        <v>641</v>
      </c>
      <c r="C140" s="126" t="s">
        <v>22</v>
      </c>
      <c r="D140" s="127">
        <v>39824</v>
      </c>
      <c r="E140" s="126" t="s">
        <v>612</v>
      </c>
      <c r="F140" s="126" t="s">
        <v>26</v>
      </c>
      <c r="G140" s="126" t="s">
        <v>33</v>
      </c>
      <c r="H140" s="126" t="s">
        <v>26</v>
      </c>
      <c r="I140" s="126" t="s">
        <v>642</v>
      </c>
      <c r="J140" s="126" t="s">
        <v>26</v>
      </c>
      <c r="K140" s="126" t="s">
        <v>26</v>
      </c>
      <c r="L140" s="126" t="s">
        <v>26</v>
      </c>
      <c r="M140" s="126" t="s">
        <v>232</v>
      </c>
      <c r="N140" s="126" t="s">
        <v>231</v>
      </c>
      <c r="O140" s="126" t="s">
        <v>26</v>
      </c>
      <c r="P140" s="126" t="s">
        <v>26</v>
      </c>
      <c r="Q140" s="126" t="s">
        <v>26</v>
      </c>
      <c r="R140" s="126" t="s">
        <v>42</v>
      </c>
      <c r="S140" s="126" t="s">
        <v>26</v>
      </c>
      <c r="T140" s="126" t="s">
        <v>33</v>
      </c>
      <c r="U140" s="126" t="s">
        <v>26</v>
      </c>
    </row>
    <row r="141" spans="1:21" ht="43.2">
      <c r="A141" s="125">
        <v>421</v>
      </c>
      <c r="B141" s="126" t="s">
        <v>643</v>
      </c>
      <c r="C141" s="126" t="s">
        <v>22</v>
      </c>
      <c r="D141" s="127">
        <v>39672</v>
      </c>
      <c r="E141" s="126" t="s">
        <v>612</v>
      </c>
      <c r="F141" s="126" t="s">
        <v>26</v>
      </c>
      <c r="G141" s="126" t="s">
        <v>33</v>
      </c>
      <c r="H141" s="126" t="s">
        <v>26</v>
      </c>
      <c r="I141" s="126" t="s">
        <v>644</v>
      </c>
      <c r="J141" s="126" t="s">
        <v>26</v>
      </c>
      <c r="K141" s="126" t="s">
        <v>26</v>
      </c>
      <c r="L141" s="126" t="s">
        <v>26</v>
      </c>
      <c r="M141" s="126" t="s">
        <v>266</v>
      </c>
      <c r="N141" s="126" t="s">
        <v>231</v>
      </c>
      <c r="O141" s="126" t="s">
        <v>75</v>
      </c>
      <c r="P141" s="126" t="s">
        <v>26</v>
      </c>
      <c r="Q141" s="126" t="s">
        <v>26</v>
      </c>
      <c r="R141" s="126" t="s">
        <v>42</v>
      </c>
      <c r="S141" s="126" t="s">
        <v>26</v>
      </c>
      <c r="T141" s="126" t="s">
        <v>33</v>
      </c>
      <c r="U141" s="126" t="s">
        <v>26</v>
      </c>
    </row>
    <row r="142" spans="1:21" ht="43.2">
      <c r="A142" s="125">
        <v>422</v>
      </c>
      <c r="B142" s="126" t="s">
        <v>645</v>
      </c>
      <c r="C142" s="126" t="s">
        <v>22</v>
      </c>
      <c r="D142" s="127">
        <v>39737</v>
      </c>
      <c r="E142" s="126" t="s">
        <v>612</v>
      </c>
      <c r="F142" s="126" t="s">
        <v>26</v>
      </c>
      <c r="G142" s="126" t="s">
        <v>33</v>
      </c>
      <c r="H142" s="126" t="s">
        <v>26</v>
      </c>
      <c r="I142" s="126" t="s">
        <v>646</v>
      </c>
      <c r="J142" s="126" t="s">
        <v>26</v>
      </c>
      <c r="K142" s="126" t="s">
        <v>26</v>
      </c>
      <c r="L142" s="126" t="s">
        <v>26</v>
      </c>
      <c r="M142" s="126" t="s">
        <v>41</v>
      </c>
      <c r="N142" s="126" t="s">
        <v>75</v>
      </c>
      <c r="O142" s="126" t="s">
        <v>26</v>
      </c>
      <c r="P142" s="126" t="s">
        <v>26</v>
      </c>
      <c r="Q142" s="126" t="s">
        <v>26</v>
      </c>
      <c r="R142" s="126" t="s">
        <v>42</v>
      </c>
      <c r="S142" s="126" t="s">
        <v>26</v>
      </c>
      <c r="T142" s="126" t="s">
        <v>33</v>
      </c>
      <c r="U142" s="126" t="s">
        <v>26</v>
      </c>
    </row>
    <row r="143" spans="1:21" ht="43.2">
      <c r="A143" s="125">
        <v>423</v>
      </c>
      <c r="B143" s="126" t="s">
        <v>647</v>
      </c>
      <c r="C143" s="126" t="s">
        <v>22</v>
      </c>
      <c r="D143" s="127">
        <v>39623</v>
      </c>
      <c r="E143" s="126" t="s">
        <v>612</v>
      </c>
      <c r="F143" s="126" t="s">
        <v>26</v>
      </c>
      <c r="G143" s="126" t="s">
        <v>33</v>
      </c>
      <c r="H143" s="126" t="s">
        <v>26</v>
      </c>
      <c r="I143" s="126" t="s">
        <v>648</v>
      </c>
      <c r="J143" s="126" t="s">
        <v>26</v>
      </c>
      <c r="K143" s="126" t="s">
        <v>26</v>
      </c>
      <c r="L143" s="126" t="s">
        <v>26</v>
      </c>
      <c r="M143" s="126" t="s">
        <v>83</v>
      </c>
      <c r="N143" s="126" t="s">
        <v>82</v>
      </c>
      <c r="O143" s="126" t="s">
        <v>26</v>
      </c>
      <c r="P143" s="126" t="s">
        <v>26</v>
      </c>
      <c r="Q143" s="126" t="s">
        <v>26</v>
      </c>
      <c r="R143" s="126" t="s">
        <v>42</v>
      </c>
      <c r="S143" s="126" t="s">
        <v>26</v>
      </c>
      <c r="T143" s="126" t="s">
        <v>33</v>
      </c>
      <c r="U143" s="126" t="s">
        <v>26</v>
      </c>
    </row>
    <row r="144" spans="1:21" ht="28.8">
      <c r="A144" s="125">
        <v>424</v>
      </c>
      <c r="B144" s="126" t="s">
        <v>649</v>
      </c>
      <c r="C144" s="126" t="s">
        <v>22</v>
      </c>
      <c r="D144" s="127">
        <v>39687</v>
      </c>
      <c r="E144" s="126" t="s">
        <v>612</v>
      </c>
      <c r="F144" s="126" t="s">
        <v>26</v>
      </c>
      <c r="G144" s="126" t="s">
        <v>33</v>
      </c>
      <c r="H144" s="126" t="s">
        <v>26</v>
      </c>
      <c r="I144" s="126" t="s">
        <v>650</v>
      </c>
      <c r="J144" s="126" t="s">
        <v>26</v>
      </c>
      <c r="K144" s="126" t="s">
        <v>26</v>
      </c>
      <c r="L144" s="126" t="s">
        <v>26</v>
      </c>
      <c r="M144" s="126" t="s">
        <v>651</v>
      </c>
      <c r="N144" s="126" t="s">
        <v>652</v>
      </c>
      <c r="O144" s="126" t="s">
        <v>26</v>
      </c>
      <c r="P144" s="126" t="s">
        <v>26</v>
      </c>
      <c r="Q144" s="126" t="s">
        <v>26</v>
      </c>
      <c r="R144" s="126" t="s">
        <v>42</v>
      </c>
      <c r="S144" s="126" t="s">
        <v>26</v>
      </c>
      <c r="T144" s="126" t="s">
        <v>33</v>
      </c>
      <c r="U144" s="126" t="s">
        <v>26</v>
      </c>
    </row>
    <row r="145" spans="1:21" ht="43.2">
      <c r="A145" s="125">
        <v>426</v>
      </c>
      <c r="B145" s="126" t="s">
        <v>653</v>
      </c>
      <c r="C145" s="126" t="s">
        <v>22</v>
      </c>
      <c r="D145" s="127">
        <v>40192</v>
      </c>
      <c r="E145" s="126" t="s">
        <v>612</v>
      </c>
      <c r="F145" s="126" t="s">
        <v>26</v>
      </c>
      <c r="G145" s="126" t="s">
        <v>33</v>
      </c>
      <c r="H145" s="126" t="s">
        <v>26</v>
      </c>
      <c r="I145" s="126" t="s">
        <v>654</v>
      </c>
      <c r="J145" s="126" t="s">
        <v>26</v>
      </c>
      <c r="K145" s="126" t="s">
        <v>26</v>
      </c>
      <c r="L145" s="126" t="s">
        <v>26</v>
      </c>
      <c r="M145" s="126" t="s">
        <v>26</v>
      </c>
      <c r="N145" s="126" t="s">
        <v>655</v>
      </c>
      <c r="O145" s="126" t="s">
        <v>26</v>
      </c>
      <c r="P145" s="126" t="s">
        <v>26</v>
      </c>
      <c r="Q145" s="126" t="s">
        <v>26</v>
      </c>
      <c r="R145" s="126" t="s">
        <v>42</v>
      </c>
      <c r="S145" s="126" t="s">
        <v>26</v>
      </c>
      <c r="T145" s="126" t="s">
        <v>33</v>
      </c>
      <c r="U145" s="126" t="s">
        <v>26</v>
      </c>
    </row>
    <row r="146" spans="1:21" ht="43.2">
      <c r="A146" s="125">
        <v>427</v>
      </c>
      <c r="B146" s="126" t="s">
        <v>656</v>
      </c>
      <c r="C146" s="126" t="s">
        <v>22</v>
      </c>
      <c r="D146" s="127">
        <v>39713</v>
      </c>
      <c r="E146" s="126" t="s">
        <v>612</v>
      </c>
      <c r="F146" s="126" t="s">
        <v>109</v>
      </c>
      <c r="G146" s="126" t="s">
        <v>33</v>
      </c>
      <c r="H146" s="126" t="s">
        <v>26</v>
      </c>
      <c r="I146" s="126" t="s">
        <v>657</v>
      </c>
      <c r="J146" s="126" t="s">
        <v>658</v>
      </c>
      <c r="K146" s="126" t="s">
        <v>659</v>
      </c>
      <c r="L146" s="126" t="s">
        <v>113</v>
      </c>
      <c r="M146" s="126" t="s">
        <v>660</v>
      </c>
      <c r="N146" s="126" t="s">
        <v>453</v>
      </c>
      <c r="O146" s="126" t="s">
        <v>26</v>
      </c>
      <c r="P146" s="126" t="s">
        <v>116</v>
      </c>
      <c r="Q146" s="126" t="s">
        <v>41</v>
      </c>
      <c r="R146" s="126" t="s">
        <v>42</v>
      </c>
      <c r="S146" s="126" t="s">
        <v>661</v>
      </c>
      <c r="T146" s="126" t="s">
        <v>33</v>
      </c>
      <c r="U146" s="126" t="s">
        <v>26</v>
      </c>
    </row>
    <row r="147" spans="1:21" ht="28.8">
      <c r="A147" s="125">
        <v>428</v>
      </c>
      <c r="B147" s="126" t="s">
        <v>662</v>
      </c>
      <c r="C147" s="126" t="s">
        <v>22</v>
      </c>
      <c r="D147" s="127">
        <v>39625</v>
      </c>
      <c r="E147" s="126" t="s">
        <v>612</v>
      </c>
      <c r="F147" s="126" t="s">
        <v>26</v>
      </c>
      <c r="G147" s="126" t="s">
        <v>33</v>
      </c>
      <c r="H147" s="126" t="s">
        <v>26</v>
      </c>
      <c r="I147" s="126" t="s">
        <v>663</v>
      </c>
      <c r="J147" s="126" t="s">
        <v>26</v>
      </c>
      <c r="K147" s="126" t="s">
        <v>26</v>
      </c>
      <c r="L147" s="126" t="s">
        <v>26</v>
      </c>
      <c r="M147" s="126" t="s">
        <v>26</v>
      </c>
      <c r="N147" s="126" t="s">
        <v>614</v>
      </c>
      <c r="O147" s="126" t="s">
        <v>26</v>
      </c>
      <c r="P147" s="126" t="s">
        <v>26</v>
      </c>
      <c r="Q147" s="126" t="s">
        <v>26</v>
      </c>
      <c r="R147" s="126" t="s">
        <v>42</v>
      </c>
      <c r="S147" s="126" t="s">
        <v>26</v>
      </c>
      <c r="T147" s="126" t="s">
        <v>33</v>
      </c>
      <c r="U147" s="126" t="s">
        <v>26</v>
      </c>
    </row>
    <row r="148" spans="1:21" ht="28.8">
      <c r="A148" s="125">
        <v>429</v>
      </c>
      <c r="B148" s="126" t="s">
        <v>664</v>
      </c>
      <c r="C148" s="126" t="s">
        <v>22</v>
      </c>
      <c r="D148" s="127">
        <v>39842</v>
      </c>
      <c r="E148" s="126" t="s">
        <v>612</v>
      </c>
      <c r="F148" s="126" t="s">
        <v>26</v>
      </c>
      <c r="G148" s="126" t="s">
        <v>33</v>
      </c>
      <c r="H148" s="126" t="s">
        <v>26</v>
      </c>
      <c r="I148" s="126" t="s">
        <v>665</v>
      </c>
      <c r="J148" s="126" t="s">
        <v>26</v>
      </c>
      <c r="K148" s="126" t="s">
        <v>26</v>
      </c>
      <c r="L148" s="126" t="s">
        <v>26</v>
      </c>
      <c r="M148" s="126" t="s">
        <v>609</v>
      </c>
      <c r="N148" s="126" t="s">
        <v>666</v>
      </c>
      <c r="O148" s="126" t="s">
        <v>667</v>
      </c>
      <c r="P148" s="126" t="s">
        <v>26</v>
      </c>
      <c r="Q148" s="126" t="s">
        <v>26</v>
      </c>
      <c r="R148" s="126" t="s">
        <v>42</v>
      </c>
      <c r="S148" s="126" t="s">
        <v>26</v>
      </c>
      <c r="T148" s="126" t="s">
        <v>33</v>
      </c>
      <c r="U148" s="126" t="s">
        <v>26</v>
      </c>
    </row>
    <row r="149" spans="1:21" ht="28.8">
      <c r="A149" s="125">
        <v>430</v>
      </c>
      <c r="B149" s="126" t="s">
        <v>668</v>
      </c>
      <c r="C149" s="126" t="s">
        <v>22</v>
      </c>
      <c r="D149" s="127">
        <v>39625</v>
      </c>
      <c r="E149" s="126" t="s">
        <v>612</v>
      </c>
      <c r="F149" s="126" t="s">
        <v>26</v>
      </c>
      <c r="G149" s="126" t="s">
        <v>33</v>
      </c>
      <c r="H149" s="126" t="s">
        <v>26</v>
      </c>
      <c r="I149" s="126" t="s">
        <v>669</v>
      </c>
      <c r="J149" s="126" t="s">
        <v>26</v>
      </c>
      <c r="K149" s="126" t="s">
        <v>26</v>
      </c>
      <c r="L149" s="126" t="s">
        <v>26</v>
      </c>
      <c r="M149" s="126" t="s">
        <v>53</v>
      </c>
      <c r="N149" s="126" t="s">
        <v>670</v>
      </c>
      <c r="O149" s="126" t="s">
        <v>26</v>
      </c>
      <c r="P149" s="126" t="s">
        <v>26</v>
      </c>
      <c r="Q149" s="126" t="s">
        <v>26</v>
      </c>
      <c r="R149" s="126" t="s">
        <v>42</v>
      </c>
      <c r="S149" s="126" t="s">
        <v>26</v>
      </c>
      <c r="T149" s="126" t="s">
        <v>33</v>
      </c>
      <c r="U149" s="126" t="s">
        <v>26</v>
      </c>
    </row>
    <row r="150" spans="1:21" ht="43.2">
      <c r="A150" s="125">
        <v>431</v>
      </c>
      <c r="B150" s="126" t="s">
        <v>671</v>
      </c>
      <c r="C150" s="126" t="s">
        <v>22</v>
      </c>
      <c r="D150" s="127">
        <v>39483</v>
      </c>
      <c r="E150" s="126" t="s">
        <v>612</v>
      </c>
      <c r="F150" s="126" t="s">
        <v>672</v>
      </c>
      <c r="G150" s="126" t="s">
        <v>33</v>
      </c>
      <c r="H150" s="126" t="s">
        <v>26</v>
      </c>
      <c r="I150" s="126" t="s">
        <v>673</v>
      </c>
      <c r="J150" s="126" t="s">
        <v>674</v>
      </c>
      <c r="K150" s="126" t="s">
        <v>675</v>
      </c>
      <c r="L150" s="126" t="s">
        <v>26</v>
      </c>
      <c r="M150" s="126" t="s">
        <v>676</v>
      </c>
      <c r="N150" s="126" t="s">
        <v>601</v>
      </c>
      <c r="O150" s="126" t="s">
        <v>231</v>
      </c>
      <c r="P150" s="126" t="s">
        <v>26</v>
      </c>
      <c r="Q150" s="126" t="s">
        <v>26</v>
      </c>
      <c r="R150" s="126" t="s">
        <v>42</v>
      </c>
      <c r="S150" s="126" t="s">
        <v>26</v>
      </c>
      <c r="T150" s="126" t="s">
        <v>33</v>
      </c>
      <c r="U150" s="126" t="s">
        <v>26</v>
      </c>
    </row>
    <row r="151" spans="1:21" ht="28.8">
      <c r="A151" s="125">
        <v>432</v>
      </c>
      <c r="B151" s="126" t="s">
        <v>677</v>
      </c>
      <c r="C151" s="126" t="s">
        <v>22</v>
      </c>
      <c r="D151" s="127">
        <v>39490</v>
      </c>
      <c r="E151" s="126" t="s">
        <v>612</v>
      </c>
      <c r="F151" s="126" t="s">
        <v>26</v>
      </c>
      <c r="G151" s="126" t="s">
        <v>33</v>
      </c>
      <c r="H151" s="126" t="s">
        <v>26</v>
      </c>
      <c r="I151" s="126" t="s">
        <v>678</v>
      </c>
      <c r="J151" s="126" t="s">
        <v>26</v>
      </c>
      <c r="K151" s="126" t="s">
        <v>26</v>
      </c>
      <c r="L151" s="126" t="s">
        <v>26</v>
      </c>
      <c r="M151" s="126" t="s">
        <v>679</v>
      </c>
      <c r="N151" s="126" t="s">
        <v>64</v>
      </c>
      <c r="O151" s="126" t="s">
        <v>26</v>
      </c>
      <c r="P151" s="126" t="s">
        <v>26</v>
      </c>
      <c r="Q151" s="126" t="s">
        <v>26</v>
      </c>
      <c r="R151" s="126" t="s">
        <v>42</v>
      </c>
      <c r="S151" s="126" t="s">
        <v>680</v>
      </c>
      <c r="T151" s="126" t="s">
        <v>33</v>
      </c>
      <c r="U151" s="126" t="s">
        <v>26</v>
      </c>
    </row>
    <row r="152" spans="1:21" ht="28.8">
      <c r="A152" s="125">
        <v>433</v>
      </c>
      <c r="B152" s="126" t="s">
        <v>681</v>
      </c>
      <c r="C152" s="126" t="s">
        <v>22</v>
      </c>
      <c r="D152" s="127">
        <v>40050</v>
      </c>
      <c r="E152" s="126" t="s">
        <v>612</v>
      </c>
      <c r="F152" s="126" t="s">
        <v>26</v>
      </c>
      <c r="G152" s="126" t="s">
        <v>33</v>
      </c>
      <c r="H152" s="126" t="s">
        <v>26</v>
      </c>
      <c r="I152" s="126" t="s">
        <v>682</v>
      </c>
      <c r="J152" s="126" t="s">
        <v>26</v>
      </c>
      <c r="K152" s="126" t="s">
        <v>26</v>
      </c>
      <c r="L152" s="126" t="s">
        <v>26</v>
      </c>
      <c r="M152" s="126" t="s">
        <v>26</v>
      </c>
      <c r="N152" s="126" t="s">
        <v>683</v>
      </c>
      <c r="O152" s="126" t="s">
        <v>684</v>
      </c>
      <c r="P152" s="126" t="s">
        <v>26</v>
      </c>
      <c r="Q152" s="126" t="s">
        <v>26</v>
      </c>
      <c r="R152" s="126" t="s">
        <v>42</v>
      </c>
      <c r="S152" s="126" t="s">
        <v>26</v>
      </c>
      <c r="T152" s="126" t="s">
        <v>33</v>
      </c>
      <c r="U152" s="126" t="s">
        <v>26</v>
      </c>
    </row>
    <row r="153" spans="1:21" ht="28.8">
      <c r="A153" s="125">
        <v>434</v>
      </c>
      <c r="B153" s="126" t="s">
        <v>685</v>
      </c>
      <c r="C153" s="126" t="s">
        <v>22</v>
      </c>
      <c r="D153" s="127">
        <v>39668</v>
      </c>
      <c r="E153" s="126" t="s">
        <v>612</v>
      </c>
      <c r="F153" s="126" t="s">
        <v>26</v>
      </c>
      <c r="G153" s="126" t="s">
        <v>33</v>
      </c>
      <c r="H153" s="126" t="s">
        <v>26</v>
      </c>
      <c r="I153" s="126" t="s">
        <v>686</v>
      </c>
      <c r="J153" s="126" t="s">
        <v>26</v>
      </c>
      <c r="K153" s="126" t="s">
        <v>26</v>
      </c>
      <c r="L153" s="126" t="s">
        <v>26</v>
      </c>
      <c r="M153" s="126" t="s">
        <v>138</v>
      </c>
      <c r="N153" s="126" t="s">
        <v>687</v>
      </c>
      <c r="O153" s="126" t="s">
        <v>26</v>
      </c>
      <c r="P153" s="126" t="s">
        <v>26</v>
      </c>
      <c r="Q153" s="126" t="s">
        <v>26</v>
      </c>
      <c r="R153" s="126" t="s">
        <v>42</v>
      </c>
      <c r="S153" s="126" t="s">
        <v>26</v>
      </c>
      <c r="T153" s="126" t="s">
        <v>33</v>
      </c>
      <c r="U153" s="126" t="s">
        <v>26</v>
      </c>
    </row>
    <row r="154" spans="1:21" ht="28.8">
      <c r="A154" s="125">
        <v>435</v>
      </c>
      <c r="B154" s="126" t="s">
        <v>688</v>
      </c>
      <c r="C154" s="126" t="s">
        <v>22</v>
      </c>
      <c r="D154" s="127">
        <v>39716</v>
      </c>
      <c r="E154" s="126" t="s">
        <v>612</v>
      </c>
      <c r="F154" s="126" t="s">
        <v>183</v>
      </c>
      <c r="G154" s="126" t="s">
        <v>33</v>
      </c>
      <c r="H154" s="126" t="s">
        <v>26</v>
      </c>
      <c r="I154" s="126" t="s">
        <v>689</v>
      </c>
      <c r="J154" s="126" t="s">
        <v>690</v>
      </c>
      <c r="K154" s="126" t="s">
        <v>691</v>
      </c>
      <c r="L154" s="126" t="s">
        <v>113</v>
      </c>
      <c r="M154" s="126" t="s">
        <v>86</v>
      </c>
      <c r="N154" s="126" t="s">
        <v>692</v>
      </c>
      <c r="O154" s="126" t="s">
        <v>231</v>
      </c>
      <c r="P154" s="126" t="s">
        <v>53</v>
      </c>
      <c r="Q154" s="126" t="s">
        <v>38</v>
      </c>
      <c r="R154" s="126" t="s">
        <v>42</v>
      </c>
      <c r="S154" s="126" t="s">
        <v>26</v>
      </c>
      <c r="T154" s="126" t="s">
        <v>33</v>
      </c>
      <c r="U154" s="126" t="s">
        <v>26</v>
      </c>
    </row>
    <row r="155" spans="1:21" ht="28.8">
      <c r="A155" s="125">
        <v>436</v>
      </c>
      <c r="B155" s="126" t="s">
        <v>693</v>
      </c>
      <c r="C155" s="126" t="s">
        <v>22</v>
      </c>
      <c r="D155" s="127">
        <v>39681</v>
      </c>
      <c r="E155" s="126" t="s">
        <v>612</v>
      </c>
      <c r="F155" s="126" t="s">
        <v>26</v>
      </c>
      <c r="G155" s="126" t="s">
        <v>33</v>
      </c>
      <c r="H155" s="126" t="s">
        <v>26</v>
      </c>
      <c r="I155" s="126" t="s">
        <v>694</v>
      </c>
      <c r="J155" s="126" t="s">
        <v>26</v>
      </c>
      <c r="K155" s="126" t="s">
        <v>26</v>
      </c>
      <c r="L155" s="126" t="s">
        <v>26</v>
      </c>
      <c r="M155" s="126" t="s">
        <v>219</v>
      </c>
      <c r="N155" s="126" t="s">
        <v>655</v>
      </c>
      <c r="O155" s="126" t="s">
        <v>26</v>
      </c>
      <c r="P155" s="126" t="s">
        <v>26</v>
      </c>
      <c r="Q155" s="126" t="s">
        <v>26</v>
      </c>
      <c r="R155" s="126" t="s">
        <v>42</v>
      </c>
      <c r="S155" s="126" t="s">
        <v>26</v>
      </c>
      <c r="T155" s="126" t="s">
        <v>33</v>
      </c>
      <c r="U155" s="126" t="s">
        <v>26</v>
      </c>
    </row>
    <row r="156" spans="1:21" ht="43.2">
      <c r="A156" s="125">
        <v>437</v>
      </c>
      <c r="B156" s="126" t="s">
        <v>695</v>
      </c>
      <c r="C156" s="126" t="s">
        <v>22</v>
      </c>
      <c r="D156" s="127">
        <v>39832</v>
      </c>
      <c r="E156" s="126" t="s">
        <v>612</v>
      </c>
      <c r="F156" s="126" t="s">
        <v>26</v>
      </c>
      <c r="G156" s="126" t="s">
        <v>33</v>
      </c>
      <c r="H156" s="126" t="s">
        <v>26</v>
      </c>
      <c r="I156" s="126" t="s">
        <v>696</v>
      </c>
      <c r="J156" s="126" t="s">
        <v>26</v>
      </c>
      <c r="K156" s="126" t="s">
        <v>26</v>
      </c>
      <c r="L156" s="126" t="s">
        <v>26</v>
      </c>
      <c r="M156" s="126" t="s">
        <v>482</v>
      </c>
      <c r="N156" s="126" t="s">
        <v>125</v>
      </c>
      <c r="O156" s="126" t="s">
        <v>26</v>
      </c>
      <c r="P156" s="126" t="s">
        <v>26</v>
      </c>
      <c r="Q156" s="126" t="s">
        <v>26</v>
      </c>
      <c r="R156" s="126" t="s">
        <v>42</v>
      </c>
      <c r="S156" s="126" t="s">
        <v>26</v>
      </c>
      <c r="T156" s="126" t="s">
        <v>33</v>
      </c>
      <c r="U156" s="126" t="s">
        <v>26</v>
      </c>
    </row>
    <row r="157" spans="1:21" ht="28.8">
      <c r="A157" s="125">
        <v>438</v>
      </c>
      <c r="B157" s="126" t="s">
        <v>697</v>
      </c>
      <c r="C157" s="126" t="s">
        <v>22</v>
      </c>
      <c r="D157" s="127">
        <v>39642</v>
      </c>
      <c r="E157" s="126" t="s">
        <v>612</v>
      </c>
      <c r="F157" s="126" t="s">
        <v>698</v>
      </c>
      <c r="G157" s="126" t="s">
        <v>33</v>
      </c>
      <c r="H157" s="126" t="s">
        <v>26</v>
      </c>
      <c r="I157" s="126" t="s">
        <v>699</v>
      </c>
      <c r="J157" s="126" t="s">
        <v>700</v>
      </c>
      <c r="K157" s="126" t="s">
        <v>701</v>
      </c>
      <c r="L157" s="126" t="s">
        <v>702</v>
      </c>
      <c r="M157" s="126" t="s">
        <v>141</v>
      </c>
      <c r="N157" s="126" t="s">
        <v>82</v>
      </c>
      <c r="O157" s="126" t="s">
        <v>26</v>
      </c>
      <c r="P157" s="126" t="s">
        <v>38</v>
      </c>
      <c r="Q157" s="126" t="s">
        <v>32</v>
      </c>
      <c r="R157" s="126" t="s">
        <v>42</v>
      </c>
      <c r="S157" s="126" t="s">
        <v>26</v>
      </c>
      <c r="T157" s="126" t="s">
        <v>33</v>
      </c>
      <c r="U157" s="126" t="s">
        <v>26</v>
      </c>
    </row>
    <row r="158" spans="1:21" ht="43.2">
      <c r="A158" s="125">
        <v>439</v>
      </c>
      <c r="B158" s="126" t="s">
        <v>703</v>
      </c>
      <c r="C158" s="126" t="s">
        <v>22</v>
      </c>
      <c r="D158" s="127">
        <v>39644</v>
      </c>
      <c r="E158" s="126" t="s">
        <v>612</v>
      </c>
      <c r="F158" s="126" t="s">
        <v>698</v>
      </c>
      <c r="G158" s="126" t="s">
        <v>33</v>
      </c>
      <c r="H158" s="126" t="s">
        <v>26</v>
      </c>
      <c r="I158" s="126" t="s">
        <v>704</v>
      </c>
      <c r="J158" s="126" t="s">
        <v>26</v>
      </c>
      <c r="K158" s="126" t="s">
        <v>26</v>
      </c>
      <c r="L158" s="126" t="s">
        <v>128</v>
      </c>
      <c r="M158" s="126" t="s">
        <v>50</v>
      </c>
      <c r="N158" s="126" t="s">
        <v>617</v>
      </c>
      <c r="O158" s="126" t="s">
        <v>26</v>
      </c>
      <c r="P158" s="126" t="s">
        <v>62</v>
      </c>
      <c r="Q158" s="126" t="s">
        <v>705</v>
      </c>
      <c r="R158" s="126" t="s">
        <v>42</v>
      </c>
      <c r="S158" s="126" t="s">
        <v>706</v>
      </c>
      <c r="T158" s="126" t="s">
        <v>33</v>
      </c>
      <c r="U158" s="126" t="s">
        <v>26</v>
      </c>
    </row>
    <row r="159" spans="1:21" ht="28.8">
      <c r="A159" s="125">
        <v>440</v>
      </c>
      <c r="B159" s="126" t="s">
        <v>707</v>
      </c>
      <c r="C159" s="126" t="s">
        <v>22</v>
      </c>
      <c r="D159" s="127">
        <v>40019</v>
      </c>
      <c r="E159" s="126" t="s">
        <v>612</v>
      </c>
      <c r="F159" s="126" t="s">
        <v>26</v>
      </c>
      <c r="G159" s="126" t="s">
        <v>33</v>
      </c>
      <c r="H159" s="126" t="s">
        <v>26</v>
      </c>
      <c r="I159" s="126" t="s">
        <v>708</v>
      </c>
      <c r="J159" s="126" t="s">
        <v>26</v>
      </c>
      <c r="K159" s="126" t="s">
        <v>26</v>
      </c>
      <c r="L159" s="126" t="s">
        <v>26</v>
      </c>
      <c r="M159" s="126" t="s">
        <v>709</v>
      </c>
      <c r="N159" s="126" t="s">
        <v>231</v>
      </c>
      <c r="O159" s="126" t="s">
        <v>26</v>
      </c>
      <c r="P159" s="126" t="s">
        <v>26</v>
      </c>
      <c r="Q159" s="126" t="s">
        <v>26</v>
      </c>
      <c r="R159" s="126" t="s">
        <v>42</v>
      </c>
      <c r="S159" s="126" t="s">
        <v>26</v>
      </c>
      <c r="T159" s="126" t="s">
        <v>33</v>
      </c>
      <c r="U159" s="126" t="s">
        <v>26</v>
      </c>
    </row>
    <row r="160" spans="1:21" ht="43.2">
      <c r="A160" s="125">
        <v>441</v>
      </c>
      <c r="B160" s="126" t="s">
        <v>2037</v>
      </c>
      <c r="C160" s="126" t="s">
        <v>22</v>
      </c>
      <c r="D160" s="127">
        <v>39625</v>
      </c>
      <c r="E160" s="126" t="s">
        <v>612</v>
      </c>
      <c r="F160" s="126" t="s">
        <v>26</v>
      </c>
      <c r="G160" s="126" t="s">
        <v>33</v>
      </c>
      <c r="H160" s="126" t="s">
        <v>26</v>
      </c>
      <c r="I160" s="126" t="s">
        <v>710</v>
      </c>
      <c r="J160" s="126" t="s">
        <v>26</v>
      </c>
      <c r="K160" s="126" t="s">
        <v>26</v>
      </c>
      <c r="L160" s="126" t="s">
        <v>26</v>
      </c>
      <c r="M160" s="126" t="s">
        <v>223</v>
      </c>
      <c r="N160" s="126" t="s">
        <v>130</v>
      </c>
      <c r="O160" s="126" t="s">
        <v>26</v>
      </c>
      <c r="P160" s="126" t="s">
        <v>26</v>
      </c>
      <c r="Q160" s="126" t="s">
        <v>26</v>
      </c>
      <c r="R160" s="126" t="s">
        <v>42</v>
      </c>
      <c r="S160" s="126" t="s">
        <v>26</v>
      </c>
      <c r="T160" s="126" t="s">
        <v>33</v>
      </c>
      <c r="U160" s="126" t="s">
        <v>26</v>
      </c>
    </row>
    <row r="161" spans="1:21" ht="43.2">
      <c r="A161" s="125">
        <v>442</v>
      </c>
      <c r="B161" s="126" t="s">
        <v>1691</v>
      </c>
      <c r="C161" s="126" t="s">
        <v>22</v>
      </c>
      <c r="D161" s="127">
        <v>39643</v>
      </c>
      <c r="E161" s="126" t="s">
        <v>612</v>
      </c>
      <c r="F161" s="126" t="s">
        <v>26</v>
      </c>
      <c r="G161" s="126" t="s">
        <v>33</v>
      </c>
      <c r="H161" s="126" t="s">
        <v>26</v>
      </c>
      <c r="I161" s="126" t="s">
        <v>711</v>
      </c>
      <c r="J161" s="126" t="s">
        <v>26</v>
      </c>
      <c r="K161" s="126" t="s">
        <v>26</v>
      </c>
      <c r="L161" s="126" t="s">
        <v>26</v>
      </c>
      <c r="M161" s="126" t="s">
        <v>705</v>
      </c>
      <c r="N161" s="126" t="s">
        <v>82</v>
      </c>
      <c r="O161" s="126" t="s">
        <v>26</v>
      </c>
      <c r="P161" s="126" t="s">
        <v>26</v>
      </c>
      <c r="Q161" s="126" t="s">
        <v>26</v>
      </c>
      <c r="R161" s="126" t="s">
        <v>42</v>
      </c>
      <c r="S161" s="126" t="s">
        <v>26</v>
      </c>
      <c r="T161" s="126" t="s">
        <v>33</v>
      </c>
      <c r="U161" s="126" t="s">
        <v>26</v>
      </c>
    </row>
    <row r="162" spans="1:21" ht="28.8">
      <c r="A162" s="125">
        <v>443</v>
      </c>
      <c r="B162" s="126" t="s">
        <v>712</v>
      </c>
      <c r="C162" s="126" t="s">
        <v>22</v>
      </c>
      <c r="D162" s="127">
        <v>39415</v>
      </c>
      <c r="E162" s="126" t="s">
        <v>612</v>
      </c>
      <c r="F162" s="126" t="s">
        <v>109</v>
      </c>
      <c r="G162" s="126" t="s">
        <v>33</v>
      </c>
      <c r="H162" s="126" t="s">
        <v>26</v>
      </c>
      <c r="I162" s="126" t="s">
        <v>713</v>
      </c>
      <c r="J162" s="126" t="s">
        <v>714</v>
      </c>
      <c r="K162" s="126" t="s">
        <v>715</v>
      </c>
      <c r="L162" s="126" t="s">
        <v>128</v>
      </c>
      <c r="M162" s="126" t="s">
        <v>54</v>
      </c>
      <c r="N162" s="126" t="s">
        <v>716</v>
      </c>
      <c r="O162" s="126" t="s">
        <v>717</v>
      </c>
      <c r="P162" s="126" t="s">
        <v>54</v>
      </c>
      <c r="Q162" s="126" t="s">
        <v>70</v>
      </c>
      <c r="R162" s="126" t="s">
        <v>42</v>
      </c>
      <c r="S162" s="126" t="s">
        <v>718</v>
      </c>
      <c r="T162" s="126" t="s">
        <v>33</v>
      </c>
      <c r="U162" s="126" t="s">
        <v>26</v>
      </c>
    </row>
    <row r="163" spans="1:21" ht="43.2">
      <c r="A163" s="125">
        <v>444</v>
      </c>
      <c r="B163" s="126" t="s">
        <v>719</v>
      </c>
      <c r="C163" s="126" t="s">
        <v>22</v>
      </c>
      <c r="D163" s="127">
        <v>39692</v>
      </c>
      <c r="E163" s="126" t="s">
        <v>612</v>
      </c>
      <c r="F163" s="126" t="s">
        <v>720</v>
      </c>
      <c r="G163" s="126" t="s">
        <v>33</v>
      </c>
      <c r="H163" s="126" t="s">
        <v>721</v>
      </c>
      <c r="I163" s="126" t="s">
        <v>722</v>
      </c>
      <c r="J163" s="126" t="s">
        <v>723</v>
      </c>
      <c r="K163" s="126" t="s">
        <v>724</v>
      </c>
      <c r="L163" s="126" t="s">
        <v>170</v>
      </c>
      <c r="M163" s="126" t="s">
        <v>725</v>
      </c>
      <c r="N163" s="126" t="s">
        <v>82</v>
      </c>
      <c r="O163" s="126" t="s">
        <v>26</v>
      </c>
      <c r="P163" s="126" t="s">
        <v>50</v>
      </c>
      <c r="Q163" s="126" t="s">
        <v>116</v>
      </c>
      <c r="R163" s="126" t="s">
        <v>42</v>
      </c>
      <c r="S163" s="126" t="s">
        <v>726</v>
      </c>
      <c r="T163" s="126" t="s">
        <v>33</v>
      </c>
      <c r="U163" s="126" t="s">
        <v>26</v>
      </c>
    </row>
    <row r="164" spans="1:21" ht="43.2">
      <c r="A164" s="125">
        <v>445</v>
      </c>
      <c r="B164" s="126" t="s">
        <v>727</v>
      </c>
      <c r="C164" s="126" t="s">
        <v>22</v>
      </c>
      <c r="D164" s="127">
        <v>39395</v>
      </c>
      <c r="E164" s="126" t="s">
        <v>612</v>
      </c>
      <c r="F164" s="126" t="s">
        <v>45</v>
      </c>
      <c r="G164" s="126" t="s">
        <v>33</v>
      </c>
      <c r="H164" s="126" t="s">
        <v>26</v>
      </c>
      <c r="I164" s="126" t="s">
        <v>728</v>
      </c>
      <c r="J164" s="126" t="s">
        <v>729</v>
      </c>
      <c r="K164" s="126" t="s">
        <v>730</v>
      </c>
      <c r="L164" s="126" t="s">
        <v>128</v>
      </c>
      <c r="M164" s="126" t="s">
        <v>731</v>
      </c>
      <c r="N164" s="126" t="s">
        <v>52</v>
      </c>
      <c r="O164" s="126" t="s">
        <v>26</v>
      </c>
      <c r="P164" s="126" t="s">
        <v>116</v>
      </c>
      <c r="Q164" s="126" t="s">
        <v>26</v>
      </c>
      <c r="R164" s="126" t="s">
        <v>42</v>
      </c>
      <c r="S164" s="126" t="s">
        <v>732</v>
      </c>
      <c r="T164" s="126" t="s">
        <v>33</v>
      </c>
      <c r="U164" s="126" t="s">
        <v>1733</v>
      </c>
    </row>
    <row r="165" spans="1:21" ht="28.8">
      <c r="A165" s="125">
        <v>446</v>
      </c>
      <c r="B165" s="126" t="s">
        <v>733</v>
      </c>
      <c r="C165" s="126" t="s">
        <v>22</v>
      </c>
      <c r="D165" s="127">
        <v>39556</v>
      </c>
      <c r="E165" s="126" t="s">
        <v>612</v>
      </c>
      <c r="F165" s="126" t="s">
        <v>734</v>
      </c>
      <c r="G165" s="126" t="s">
        <v>33</v>
      </c>
      <c r="H165" s="126" t="s">
        <v>26</v>
      </c>
      <c r="I165" s="126" t="s">
        <v>735</v>
      </c>
      <c r="J165" s="126" t="s">
        <v>736</v>
      </c>
      <c r="K165" s="126" t="s">
        <v>736</v>
      </c>
      <c r="L165" s="126" t="s">
        <v>26</v>
      </c>
      <c r="M165" s="126" t="s">
        <v>54</v>
      </c>
      <c r="N165" s="126" t="s">
        <v>737</v>
      </c>
      <c r="O165" s="126" t="s">
        <v>231</v>
      </c>
      <c r="P165" s="126" t="s">
        <v>38</v>
      </c>
      <c r="Q165" s="126" t="s">
        <v>26</v>
      </c>
      <c r="R165" s="126" t="s">
        <v>42</v>
      </c>
      <c r="S165" s="126" t="s">
        <v>26</v>
      </c>
      <c r="T165" s="126" t="s">
        <v>33</v>
      </c>
      <c r="U165" s="126" t="s">
        <v>26</v>
      </c>
    </row>
    <row r="166" spans="1:21" ht="28.8">
      <c r="A166" s="125">
        <v>448</v>
      </c>
      <c r="B166" s="126" t="s">
        <v>738</v>
      </c>
      <c r="C166" s="126" t="s">
        <v>22</v>
      </c>
      <c r="D166" s="127">
        <v>39400</v>
      </c>
      <c r="E166" s="126" t="s">
        <v>612</v>
      </c>
      <c r="F166" s="126" t="s">
        <v>26</v>
      </c>
      <c r="G166" s="126" t="s">
        <v>33</v>
      </c>
      <c r="H166" s="126" t="s">
        <v>26</v>
      </c>
      <c r="I166" s="126" t="s">
        <v>739</v>
      </c>
      <c r="J166" s="126" t="s">
        <v>26</v>
      </c>
      <c r="K166" s="126" t="s">
        <v>26</v>
      </c>
      <c r="L166" s="126" t="s">
        <v>26</v>
      </c>
      <c r="M166" s="126" t="s">
        <v>116</v>
      </c>
      <c r="N166" s="126" t="s">
        <v>740</v>
      </c>
      <c r="O166" s="126" t="s">
        <v>26</v>
      </c>
      <c r="P166" s="126" t="s">
        <v>26</v>
      </c>
      <c r="Q166" s="126" t="s">
        <v>26</v>
      </c>
      <c r="R166" s="126" t="s">
        <v>42</v>
      </c>
      <c r="S166" s="126" t="s">
        <v>26</v>
      </c>
      <c r="T166" s="126" t="s">
        <v>33</v>
      </c>
      <c r="U166" s="126" t="s">
        <v>26</v>
      </c>
    </row>
    <row r="167" spans="1:21" ht="28.8">
      <c r="A167" s="125">
        <v>449</v>
      </c>
      <c r="B167" s="126" t="s">
        <v>741</v>
      </c>
      <c r="C167" s="126" t="s">
        <v>22</v>
      </c>
      <c r="D167" s="127">
        <v>39448</v>
      </c>
      <c r="E167" s="126" t="s">
        <v>612</v>
      </c>
      <c r="F167" s="126" t="s">
        <v>26</v>
      </c>
      <c r="G167" s="126" t="s">
        <v>33</v>
      </c>
      <c r="H167" s="126" t="s">
        <v>26</v>
      </c>
      <c r="I167" s="126" t="s">
        <v>742</v>
      </c>
      <c r="J167" s="126" t="s">
        <v>26</v>
      </c>
      <c r="K167" s="126" t="s">
        <v>26</v>
      </c>
      <c r="L167" s="126" t="s">
        <v>26</v>
      </c>
      <c r="M167" s="126" t="s">
        <v>50</v>
      </c>
      <c r="N167" s="126" t="s">
        <v>743</v>
      </c>
      <c r="O167" s="126" t="s">
        <v>231</v>
      </c>
      <c r="P167" s="126" t="s">
        <v>26</v>
      </c>
      <c r="Q167" s="126" t="s">
        <v>26</v>
      </c>
      <c r="R167" s="126" t="s">
        <v>42</v>
      </c>
      <c r="S167" s="126" t="s">
        <v>26</v>
      </c>
      <c r="T167" s="126" t="s">
        <v>33</v>
      </c>
      <c r="U167" s="126" t="s">
        <v>26</v>
      </c>
    </row>
    <row r="168" spans="1:21" ht="28.8">
      <c r="A168" s="125">
        <v>450</v>
      </c>
      <c r="B168" s="126" t="s">
        <v>744</v>
      </c>
      <c r="C168" s="126" t="s">
        <v>22</v>
      </c>
      <c r="D168" s="127">
        <v>40137</v>
      </c>
      <c r="E168" s="126" t="s">
        <v>612</v>
      </c>
      <c r="F168" s="126" t="s">
        <v>150</v>
      </c>
      <c r="G168" s="126" t="s">
        <v>33</v>
      </c>
      <c r="H168" s="126" t="s">
        <v>26</v>
      </c>
      <c r="I168" s="126" t="s">
        <v>745</v>
      </c>
      <c r="J168" s="126" t="s">
        <v>26</v>
      </c>
      <c r="K168" s="126" t="s">
        <v>26</v>
      </c>
      <c r="L168" s="126" t="s">
        <v>128</v>
      </c>
      <c r="M168" s="126" t="s">
        <v>746</v>
      </c>
      <c r="N168" s="126" t="s">
        <v>747</v>
      </c>
      <c r="O168" s="126" t="s">
        <v>26</v>
      </c>
      <c r="P168" s="126" t="s">
        <v>375</v>
      </c>
      <c r="Q168" s="126" t="s">
        <v>275</v>
      </c>
      <c r="R168" s="126" t="s">
        <v>42</v>
      </c>
      <c r="S168" s="126" t="s">
        <v>501</v>
      </c>
      <c r="T168" s="126" t="s">
        <v>33</v>
      </c>
      <c r="U168" s="126" t="s">
        <v>26</v>
      </c>
    </row>
    <row r="169" spans="1:21" ht="28.8">
      <c r="A169" s="125">
        <v>451</v>
      </c>
      <c r="B169" s="126" t="s">
        <v>1673</v>
      </c>
      <c r="C169" s="126" t="s">
        <v>22</v>
      </c>
      <c r="D169" s="127">
        <v>39917</v>
      </c>
      <c r="E169" s="126" t="s">
        <v>612</v>
      </c>
      <c r="F169" s="126" t="s">
        <v>370</v>
      </c>
      <c r="G169" s="126" t="s">
        <v>33</v>
      </c>
      <c r="H169" s="126" t="s">
        <v>26</v>
      </c>
      <c r="I169" s="126" t="s">
        <v>748</v>
      </c>
      <c r="J169" s="126" t="s">
        <v>749</v>
      </c>
      <c r="K169" s="126" t="s">
        <v>750</v>
      </c>
      <c r="L169" s="126" t="s">
        <v>26</v>
      </c>
      <c r="M169" s="126" t="s">
        <v>746</v>
      </c>
      <c r="N169" s="126" t="s">
        <v>751</v>
      </c>
      <c r="O169" s="126" t="s">
        <v>26</v>
      </c>
      <c r="P169" s="126" t="s">
        <v>53</v>
      </c>
      <c r="Q169" s="126" t="s">
        <v>752</v>
      </c>
      <c r="R169" s="126" t="s">
        <v>42</v>
      </c>
      <c r="S169" s="126" t="s">
        <v>501</v>
      </c>
      <c r="T169" s="126" t="s">
        <v>33</v>
      </c>
      <c r="U169" s="126" t="s">
        <v>26</v>
      </c>
    </row>
    <row r="170" spans="1:21" ht="28.8">
      <c r="A170" s="125">
        <v>502</v>
      </c>
      <c r="B170" s="126" t="s">
        <v>753</v>
      </c>
      <c r="C170" s="126" t="s">
        <v>22</v>
      </c>
      <c r="D170" s="127">
        <v>33164</v>
      </c>
      <c r="E170" s="126" t="s">
        <v>23</v>
      </c>
      <c r="F170" s="126" t="s">
        <v>26</v>
      </c>
      <c r="G170" s="126" t="s">
        <v>33</v>
      </c>
      <c r="H170" s="126" t="s">
        <v>754</v>
      </c>
      <c r="I170" s="126" t="s">
        <v>755</v>
      </c>
      <c r="J170" s="126" t="s">
        <v>26</v>
      </c>
      <c r="K170" s="126" t="s">
        <v>26</v>
      </c>
      <c r="L170" s="126" t="s">
        <v>128</v>
      </c>
      <c r="M170" s="126" t="s">
        <v>756</v>
      </c>
      <c r="N170" s="126" t="s">
        <v>64</v>
      </c>
      <c r="O170" s="126" t="s">
        <v>26</v>
      </c>
      <c r="P170" s="126" t="s">
        <v>70</v>
      </c>
      <c r="Q170" s="126" t="s">
        <v>219</v>
      </c>
      <c r="R170" s="126" t="s">
        <v>42</v>
      </c>
      <c r="S170" s="126" t="s">
        <v>757</v>
      </c>
      <c r="T170" s="126" t="s">
        <v>33</v>
      </c>
      <c r="U170" s="126" t="s">
        <v>26</v>
      </c>
    </row>
    <row r="171" spans="1:21" ht="43.2">
      <c r="A171" s="125">
        <v>503</v>
      </c>
      <c r="B171" s="126" t="s">
        <v>758</v>
      </c>
      <c r="C171" s="126" t="s">
        <v>22</v>
      </c>
      <c r="D171" s="127">
        <v>27216</v>
      </c>
      <c r="E171" s="126" t="s">
        <v>23</v>
      </c>
      <c r="F171" s="126" t="s">
        <v>26</v>
      </c>
      <c r="G171" s="126" t="s">
        <v>33</v>
      </c>
      <c r="H171" s="126" t="s">
        <v>759</v>
      </c>
      <c r="I171" s="126" t="s">
        <v>760</v>
      </c>
      <c r="J171" s="126" t="s">
        <v>26</v>
      </c>
      <c r="K171" s="126" t="s">
        <v>26</v>
      </c>
      <c r="L171" s="126" t="s">
        <v>37</v>
      </c>
      <c r="M171" s="126" t="s">
        <v>761</v>
      </c>
      <c r="N171" s="126" t="s">
        <v>64</v>
      </c>
      <c r="O171" s="126" t="s">
        <v>26</v>
      </c>
      <c r="P171" s="126" t="s">
        <v>53</v>
      </c>
      <c r="Q171" s="126" t="s">
        <v>41</v>
      </c>
      <c r="R171" s="126" t="s">
        <v>42</v>
      </c>
      <c r="S171" s="126" t="s">
        <v>762</v>
      </c>
      <c r="T171" s="126" t="s">
        <v>33</v>
      </c>
      <c r="U171" s="126" t="s">
        <v>26</v>
      </c>
    </row>
    <row r="172" spans="1:21" ht="28.8">
      <c r="A172" s="125">
        <v>504</v>
      </c>
      <c r="B172" s="126" t="s">
        <v>763</v>
      </c>
      <c r="C172" s="126" t="s">
        <v>22</v>
      </c>
      <c r="D172" s="127">
        <v>32698</v>
      </c>
      <c r="E172" s="126" t="s">
        <v>23</v>
      </c>
      <c r="F172" s="126" t="s">
        <v>26</v>
      </c>
      <c r="G172" s="126" t="s">
        <v>33</v>
      </c>
      <c r="H172" s="126" t="s">
        <v>26</v>
      </c>
      <c r="I172" s="126" t="s">
        <v>764</v>
      </c>
      <c r="J172" s="126" t="s">
        <v>26</v>
      </c>
      <c r="K172" s="126" t="s">
        <v>26</v>
      </c>
      <c r="L172" s="126" t="s">
        <v>61</v>
      </c>
      <c r="M172" s="126" t="s">
        <v>274</v>
      </c>
      <c r="N172" s="126" t="s">
        <v>125</v>
      </c>
      <c r="O172" s="126" t="s">
        <v>26</v>
      </c>
      <c r="P172" s="126" t="s">
        <v>50</v>
      </c>
      <c r="Q172" s="126" t="s">
        <v>709</v>
      </c>
      <c r="R172" s="126" t="s">
        <v>42</v>
      </c>
      <c r="S172" s="126" t="s">
        <v>765</v>
      </c>
      <c r="T172" s="126" t="s">
        <v>33</v>
      </c>
      <c r="U172" s="126" t="s">
        <v>26</v>
      </c>
    </row>
    <row r="173" spans="1:21" ht="28.8">
      <c r="A173" s="125">
        <v>510</v>
      </c>
      <c r="B173" s="126" t="s">
        <v>766</v>
      </c>
      <c r="C173" s="126" t="s">
        <v>22</v>
      </c>
      <c r="D173" s="127">
        <v>40053</v>
      </c>
      <c r="E173" s="126" t="s">
        <v>767</v>
      </c>
      <c r="F173" s="126" t="s">
        <v>26</v>
      </c>
      <c r="G173" s="126" t="s">
        <v>33</v>
      </c>
      <c r="H173" s="126" t="s">
        <v>26</v>
      </c>
      <c r="I173" s="126" t="s">
        <v>768</v>
      </c>
      <c r="J173" s="126" t="s">
        <v>26</v>
      </c>
      <c r="K173" s="126" t="s">
        <v>26</v>
      </c>
      <c r="L173" s="126" t="s">
        <v>26</v>
      </c>
      <c r="M173" s="126" t="s">
        <v>65</v>
      </c>
      <c r="N173" s="126" t="s">
        <v>769</v>
      </c>
      <c r="O173" s="126" t="s">
        <v>95</v>
      </c>
      <c r="P173" s="126" t="s">
        <v>54</v>
      </c>
      <c r="Q173" s="126" t="s">
        <v>93</v>
      </c>
      <c r="R173" s="126" t="s">
        <v>42</v>
      </c>
      <c r="S173" s="126" t="s">
        <v>26</v>
      </c>
      <c r="T173" s="126" t="s">
        <v>33</v>
      </c>
      <c r="U173" s="126" t="s">
        <v>26</v>
      </c>
    </row>
    <row r="174" spans="1:21" ht="28.8">
      <c r="A174" s="125">
        <v>512</v>
      </c>
      <c r="B174" s="126" t="s">
        <v>770</v>
      </c>
      <c r="C174" s="126" t="s">
        <v>22</v>
      </c>
      <c r="D174" s="127">
        <v>39550</v>
      </c>
      <c r="E174" s="126" t="s">
        <v>767</v>
      </c>
      <c r="F174" s="126" t="s">
        <v>26</v>
      </c>
      <c r="G174" s="126" t="s">
        <v>33</v>
      </c>
      <c r="H174" s="126" t="s">
        <v>26</v>
      </c>
      <c r="I174" s="126" t="s">
        <v>771</v>
      </c>
      <c r="J174" s="126" t="s">
        <v>26</v>
      </c>
      <c r="K174" s="126" t="s">
        <v>26</v>
      </c>
      <c r="L174" s="126" t="s">
        <v>26</v>
      </c>
      <c r="M174" s="126" t="s">
        <v>26</v>
      </c>
      <c r="N174" s="126" t="s">
        <v>772</v>
      </c>
      <c r="O174" s="126" t="s">
        <v>26</v>
      </c>
      <c r="P174" s="126" t="s">
        <v>26</v>
      </c>
      <c r="Q174" s="126" t="s">
        <v>26</v>
      </c>
      <c r="R174" s="126" t="s">
        <v>42</v>
      </c>
      <c r="S174" s="126" t="s">
        <v>773</v>
      </c>
      <c r="T174" s="126" t="s">
        <v>33</v>
      </c>
      <c r="U174" s="126" t="s">
        <v>26</v>
      </c>
    </row>
    <row r="175" spans="1:21" ht="43.2">
      <c r="A175" s="125">
        <v>513</v>
      </c>
      <c r="B175" s="126" t="s">
        <v>774</v>
      </c>
      <c r="C175" s="126" t="s">
        <v>22</v>
      </c>
      <c r="D175" s="127">
        <v>39797</v>
      </c>
      <c r="E175" s="126" t="s">
        <v>767</v>
      </c>
      <c r="F175" s="126" t="s">
        <v>26</v>
      </c>
      <c r="G175" s="126" t="s">
        <v>33</v>
      </c>
      <c r="H175" s="126" t="s">
        <v>26</v>
      </c>
      <c r="I175" s="126" t="s">
        <v>775</v>
      </c>
      <c r="J175" s="126" t="s">
        <v>26</v>
      </c>
      <c r="K175" s="126" t="s">
        <v>26</v>
      </c>
      <c r="L175" s="126" t="s">
        <v>26</v>
      </c>
      <c r="M175" s="126" t="s">
        <v>70</v>
      </c>
      <c r="N175" s="126" t="s">
        <v>238</v>
      </c>
      <c r="O175" s="126" t="s">
        <v>64</v>
      </c>
      <c r="P175" s="126" t="s">
        <v>38</v>
      </c>
      <c r="Q175" s="126" t="s">
        <v>262</v>
      </c>
      <c r="R175" s="126" t="s">
        <v>42</v>
      </c>
      <c r="S175" s="126" t="s">
        <v>776</v>
      </c>
      <c r="T175" s="126" t="s">
        <v>33</v>
      </c>
      <c r="U175" s="126" t="s">
        <v>26</v>
      </c>
    </row>
    <row r="176" spans="1:21" ht="43.2">
      <c r="A176" s="125">
        <v>514</v>
      </c>
      <c r="B176" s="126" t="s">
        <v>777</v>
      </c>
      <c r="C176" s="126" t="s">
        <v>22</v>
      </c>
      <c r="D176" s="127">
        <v>39831</v>
      </c>
      <c r="E176" s="126" t="s">
        <v>767</v>
      </c>
      <c r="F176" s="126" t="s">
        <v>26</v>
      </c>
      <c r="G176" s="126" t="s">
        <v>33</v>
      </c>
      <c r="H176" s="126" t="s">
        <v>26</v>
      </c>
      <c r="I176" s="126" t="s">
        <v>778</v>
      </c>
      <c r="J176" s="126" t="s">
        <v>26</v>
      </c>
      <c r="K176" s="126" t="s">
        <v>26</v>
      </c>
      <c r="L176" s="126" t="s">
        <v>26</v>
      </c>
      <c r="M176" s="126" t="s">
        <v>779</v>
      </c>
      <c r="N176" s="126" t="s">
        <v>64</v>
      </c>
      <c r="O176" s="126" t="s">
        <v>26</v>
      </c>
      <c r="P176" s="126" t="s">
        <v>83</v>
      </c>
      <c r="Q176" s="126" t="s">
        <v>780</v>
      </c>
      <c r="R176" s="126" t="s">
        <v>42</v>
      </c>
      <c r="S176" s="126" t="s">
        <v>26</v>
      </c>
      <c r="T176" s="126" t="s">
        <v>33</v>
      </c>
      <c r="U176" s="126" t="s">
        <v>26</v>
      </c>
    </row>
    <row r="177" spans="1:21" ht="28.8">
      <c r="A177" s="125">
        <v>515</v>
      </c>
      <c r="B177" s="126" t="s">
        <v>781</v>
      </c>
      <c r="C177" s="126" t="s">
        <v>22</v>
      </c>
      <c r="D177" s="127">
        <v>39986</v>
      </c>
      <c r="E177" s="126" t="s">
        <v>767</v>
      </c>
      <c r="F177" s="126" t="s">
        <v>557</v>
      </c>
      <c r="G177" s="126" t="s">
        <v>33</v>
      </c>
      <c r="H177" s="126" t="s">
        <v>26</v>
      </c>
      <c r="I177" s="126" t="s">
        <v>782</v>
      </c>
      <c r="J177" s="126" t="s">
        <v>26</v>
      </c>
      <c r="K177" s="126" t="s">
        <v>26</v>
      </c>
      <c r="L177" s="126" t="s">
        <v>26</v>
      </c>
      <c r="M177" s="126" t="s">
        <v>783</v>
      </c>
      <c r="N177" s="126" t="s">
        <v>130</v>
      </c>
      <c r="O177" s="126" t="s">
        <v>26</v>
      </c>
      <c r="P177" s="126" t="s">
        <v>116</v>
      </c>
      <c r="Q177" s="126" t="s">
        <v>53</v>
      </c>
      <c r="R177" s="126" t="s">
        <v>42</v>
      </c>
      <c r="S177" s="126" t="s">
        <v>784</v>
      </c>
      <c r="T177" s="126" t="s">
        <v>33</v>
      </c>
      <c r="U177" s="126" t="s">
        <v>26</v>
      </c>
    </row>
    <row r="178" spans="1:21" ht="43.2">
      <c r="A178" s="125">
        <v>516</v>
      </c>
      <c r="B178" s="126" t="s">
        <v>785</v>
      </c>
      <c r="C178" s="126" t="s">
        <v>22</v>
      </c>
      <c r="D178" s="127">
        <v>39829</v>
      </c>
      <c r="E178" s="126" t="s">
        <v>767</v>
      </c>
      <c r="F178" s="126" t="s">
        <v>26</v>
      </c>
      <c r="G178" s="126" t="s">
        <v>33</v>
      </c>
      <c r="H178" s="126" t="s">
        <v>26</v>
      </c>
      <c r="I178" s="126" t="s">
        <v>786</v>
      </c>
      <c r="J178" s="126" t="s">
        <v>26</v>
      </c>
      <c r="K178" s="126" t="s">
        <v>26</v>
      </c>
      <c r="L178" s="126" t="s">
        <v>26</v>
      </c>
      <c r="M178" s="126" t="s">
        <v>38</v>
      </c>
      <c r="N178" s="126" t="s">
        <v>787</v>
      </c>
      <c r="O178" s="126" t="s">
        <v>26</v>
      </c>
      <c r="P178" s="126" t="s">
        <v>26</v>
      </c>
      <c r="Q178" s="126" t="s">
        <v>26</v>
      </c>
      <c r="R178" s="126" t="s">
        <v>42</v>
      </c>
      <c r="S178" s="126" t="s">
        <v>26</v>
      </c>
      <c r="T178" s="126" t="s">
        <v>33</v>
      </c>
      <c r="U178" s="126" t="s">
        <v>26</v>
      </c>
    </row>
    <row r="179" spans="1:21" ht="28.8">
      <c r="A179" s="125">
        <v>519</v>
      </c>
      <c r="B179" s="126" t="s">
        <v>788</v>
      </c>
      <c r="C179" s="126" t="s">
        <v>22</v>
      </c>
      <c r="D179" s="127">
        <v>39871</v>
      </c>
      <c r="E179" s="126" t="s">
        <v>767</v>
      </c>
      <c r="F179" s="126" t="s">
        <v>26</v>
      </c>
      <c r="G179" s="126" t="s">
        <v>33</v>
      </c>
      <c r="H179" s="126" t="s">
        <v>26</v>
      </c>
      <c r="I179" s="126" t="s">
        <v>789</v>
      </c>
      <c r="J179" s="126" t="s">
        <v>26</v>
      </c>
      <c r="K179" s="126" t="s">
        <v>26</v>
      </c>
      <c r="L179" s="126" t="s">
        <v>26</v>
      </c>
      <c r="M179" s="126" t="s">
        <v>41</v>
      </c>
      <c r="N179" s="126" t="s">
        <v>412</v>
      </c>
      <c r="O179" s="126" t="s">
        <v>26</v>
      </c>
      <c r="P179" s="126" t="s">
        <v>26</v>
      </c>
      <c r="Q179" s="126" t="s">
        <v>26</v>
      </c>
      <c r="R179" s="126" t="s">
        <v>42</v>
      </c>
      <c r="S179" s="126" t="s">
        <v>790</v>
      </c>
      <c r="T179" s="126" t="s">
        <v>33</v>
      </c>
      <c r="U179" s="126" t="s">
        <v>26</v>
      </c>
    </row>
    <row r="180" spans="1:21" ht="43.2">
      <c r="A180" s="125">
        <v>520</v>
      </c>
      <c r="B180" s="126" t="s">
        <v>791</v>
      </c>
      <c r="C180" s="126" t="s">
        <v>22</v>
      </c>
      <c r="D180" s="127">
        <v>39881</v>
      </c>
      <c r="E180" s="126" t="s">
        <v>767</v>
      </c>
      <c r="F180" s="126" t="s">
        <v>26</v>
      </c>
      <c r="G180" s="126" t="s">
        <v>33</v>
      </c>
      <c r="H180" s="126" t="s">
        <v>26</v>
      </c>
      <c r="I180" s="126" t="s">
        <v>792</v>
      </c>
      <c r="J180" s="126" t="s">
        <v>26</v>
      </c>
      <c r="K180" s="126" t="s">
        <v>26</v>
      </c>
      <c r="L180" s="126" t="s">
        <v>26</v>
      </c>
      <c r="M180" s="126" t="s">
        <v>26</v>
      </c>
      <c r="N180" s="126" t="s">
        <v>793</v>
      </c>
      <c r="O180" s="126" t="s">
        <v>667</v>
      </c>
      <c r="P180" s="126" t="s">
        <v>53</v>
      </c>
      <c r="Q180" s="126" t="s">
        <v>38</v>
      </c>
      <c r="R180" s="126" t="s">
        <v>285</v>
      </c>
      <c r="S180" s="126" t="s">
        <v>794</v>
      </c>
      <c r="T180" s="126" t="s">
        <v>33</v>
      </c>
      <c r="U180" s="126" t="s">
        <v>26</v>
      </c>
    </row>
    <row r="181" spans="1:21" ht="43.2">
      <c r="A181" s="125">
        <v>521</v>
      </c>
      <c r="B181" s="126" t="s">
        <v>795</v>
      </c>
      <c r="C181" s="126" t="s">
        <v>22</v>
      </c>
      <c r="D181" s="127">
        <v>39881</v>
      </c>
      <c r="E181" s="126" t="s">
        <v>767</v>
      </c>
      <c r="F181" s="126" t="s">
        <v>26</v>
      </c>
      <c r="G181" s="126" t="s">
        <v>33</v>
      </c>
      <c r="H181" s="126" t="s">
        <v>26</v>
      </c>
      <c r="I181" s="126" t="s">
        <v>796</v>
      </c>
      <c r="J181" s="126" t="s">
        <v>26</v>
      </c>
      <c r="K181" s="126" t="s">
        <v>26</v>
      </c>
      <c r="L181" s="126" t="s">
        <v>26</v>
      </c>
      <c r="M181" s="126" t="s">
        <v>31</v>
      </c>
      <c r="N181" s="126" t="s">
        <v>238</v>
      </c>
      <c r="O181" s="126" t="s">
        <v>64</v>
      </c>
      <c r="P181" s="126" t="s">
        <v>26</v>
      </c>
      <c r="Q181" s="126" t="s">
        <v>26</v>
      </c>
      <c r="R181" s="126" t="s">
        <v>42</v>
      </c>
      <c r="S181" s="126" t="s">
        <v>776</v>
      </c>
      <c r="T181" s="126" t="s">
        <v>33</v>
      </c>
      <c r="U181" s="126" t="s">
        <v>26</v>
      </c>
    </row>
    <row r="182" spans="1:21" ht="28.8">
      <c r="A182" s="125">
        <v>523</v>
      </c>
      <c r="B182" s="126" t="s">
        <v>797</v>
      </c>
      <c r="C182" s="126" t="s">
        <v>22</v>
      </c>
      <c r="D182" s="127">
        <v>39461</v>
      </c>
      <c r="E182" s="126" t="s">
        <v>767</v>
      </c>
      <c r="F182" s="126" t="s">
        <v>370</v>
      </c>
      <c r="G182" s="126" t="s">
        <v>33</v>
      </c>
      <c r="H182" s="126" t="s">
        <v>26</v>
      </c>
      <c r="I182" s="126" t="s">
        <v>798</v>
      </c>
      <c r="J182" s="126" t="s">
        <v>799</v>
      </c>
      <c r="K182" s="126" t="s">
        <v>800</v>
      </c>
      <c r="L182" s="126" t="s">
        <v>26</v>
      </c>
      <c r="M182" s="126" t="s">
        <v>274</v>
      </c>
      <c r="N182" s="126" t="s">
        <v>231</v>
      </c>
      <c r="O182" s="126" t="s">
        <v>26</v>
      </c>
      <c r="P182" s="126" t="s">
        <v>70</v>
      </c>
      <c r="Q182" s="126" t="s">
        <v>133</v>
      </c>
      <c r="R182" s="126" t="s">
        <v>42</v>
      </c>
      <c r="S182" s="126" t="s">
        <v>801</v>
      </c>
      <c r="T182" s="126" t="s">
        <v>33</v>
      </c>
      <c r="U182" s="126" t="s">
        <v>26</v>
      </c>
    </row>
    <row r="183" spans="1:21" ht="28.8">
      <c r="A183" s="125">
        <v>524</v>
      </c>
      <c r="B183" s="126" t="s">
        <v>802</v>
      </c>
      <c r="C183" s="126" t="s">
        <v>22</v>
      </c>
      <c r="D183" s="127">
        <v>39467</v>
      </c>
      <c r="E183" s="126" t="s">
        <v>767</v>
      </c>
      <c r="F183" s="126" t="s">
        <v>26</v>
      </c>
      <c r="G183" s="126" t="s">
        <v>33</v>
      </c>
      <c r="H183" s="126" t="s">
        <v>26</v>
      </c>
      <c r="I183" s="126" t="s">
        <v>803</v>
      </c>
      <c r="J183" s="126" t="s">
        <v>26</v>
      </c>
      <c r="K183" s="126" t="s">
        <v>26</v>
      </c>
      <c r="L183" s="126" t="s">
        <v>26</v>
      </c>
      <c r="M183" s="126" t="s">
        <v>26</v>
      </c>
      <c r="N183" s="126" t="s">
        <v>804</v>
      </c>
      <c r="O183" s="126" t="s">
        <v>26</v>
      </c>
      <c r="P183" s="126" t="s">
        <v>26</v>
      </c>
      <c r="Q183" s="126" t="s">
        <v>26</v>
      </c>
      <c r="R183" s="126" t="s">
        <v>42</v>
      </c>
      <c r="S183" s="126" t="s">
        <v>26</v>
      </c>
      <c r="T183" s="126" t="s">
        <v>33</v>
      </c>
      <c r="U183" s="126" t="s">
        <v>26</v>
      </c>
    </row>
    <row r="184" spans="1:21" ht="28.8">
      <c r="A184" s="125">
        <v>525</v>
      </c>
      <c r="B184" s="126" t="s">
        <v>805</v>
      </c>
      <c r="C184" s="126" t="s">
        <v>22</v>
      </c>
      <c r="D184" s="127">
        <v>39622</v>
      </c>
      <c r="E184" s="126" t="s">
        <v>767</v>
      </c>
      <c r="F184" s="126" t="s">
        <v>52</v>
      </c>
      <c r="G184" s="126" t="s">
        <v>33</v>
      </c>
      <c r="H184" s="126" t="s">
        <v>26</v>
      </c>
      <c r="I184" s="126" t="s">
        <v>26</v>
      </c>
      <c r="J184" s="126" t="s">
        <v>806</v>
      </c>
      <c r="K184" s="126" t="s">
        <v>26</v>
      </c>
      <c r="L184" s="126" t="s">
        <v>807</v>
      </c>
      <c r="M184" s="126" t="s">
        <v>116</v>
      </c>
      <c r="N184" s="126" t="s">
        <v>808</v>
      </c>
      <c r="O184" s="126" t="s">
        <v>26</v>
      </c>
      <c r="P184" s="126" t="s">
        <v>41</v>
      </c>
      <c r="Q184" s="126" t="s">
        <v>38</v>
      </c>
      <c r="R184" s="126" t="s">
        <v>42</v>
      </c>
      <c r="S184" s="126" t="s">
        <v>809</v>
      </c>
      <c r="T184" s="126" t="s">
        <v>33</v>
      </c>
      <c r="U184" s="126" t="s">
        <v>26</v>
      </c>
    </row>
    <row r="185" spans="1:21" ht="28.8">
      <c r="A185" s="125">
        <v>526</v>
      </c>
      <c r="B185" s="126" t="s">
        <v>810</v>
      </c>
      <c r="C185" s="126" t="s">
        <v>22</v>
      </c>
      <c r="D185" s="127">
        <v>39793</v>
      </c>
      <c r="E185" s="126" t="s">
        <v>767</v>
      </c>
      <c r="F185" s="126" t="s">
        <v>26</v>
      </c>
      <c r="G185" s="126" t="s">
        <v>33</v>
      </c>
      <c r="H185" s="126" t="s">
        <v>26</v>
      </c>
      <c r="I185" s="126" t="s">
        <v>811</v>
      </c>
      <c r="J185" s="126" t="s">
        <v>26</v>
      </c>
      <c r="K185" s="126" t="s">
        <v>26</v>
      </c>
      <c r="L185" s="126" t="s">
        <v>26</v>
      </c>
      <c r="M185" s="126" t="s">
        <v>65</v>
      </c>
      <c r="N185" s="126" t="s">
        <v>130</v>
      </c>
      <c r="O185" s="126" t="s">
        <v>26</v>
      </c>
      <c r="P185" s="126" t="s">
        <v>26</v>
      </c>
      <c r="Q185" s="126" t="s">
        <v>26</v>
      </c>
      <c r="R185" s="126" t="s">
        <v>42</v>
      </c>
      <c r="S185" s="126" t="s">
        <v>26</v>
      </c>
      <c r="T185" s="126" t="s">
        <v>33</v>
      </c>
      <c r="U185" s="126" t="s">
        <v>26</v>
      </c>
    </row>
    <row r="186" spans="1:21" ht="28.8">
      <c r="A186" s="125">
        <v>528</v>
      </c>
      <c r="B186" s="126" t="s">
        <v>812</v>
      </c>
      <c r="C186" s="126" t="s">
        <v>22</v>
      </c>
      <c r="D186" s="127">
        <v>39958</v>
      </c>
      <c r="E186" s="126" t="s">
        <v>767</v>
      </c>
      <c r="F186" s="126" t="s">
        <v>26</v>
      </c>
      <c r="G186" s="126" t="s">
        <v>33</v>
      </c>
      <c r="H186" s="126" t="s">
        <v>26</v>
      </c>
      <c r="I186" s="126" t="s">
        <v>813</v>
      </c>
      <c r="J186" s="126" t="s">
        <v>26</v>
      </c>
      <c r="K186" s="126" t="s">
        <v>26</v>
      </c>
      <c r="L186" s="126" t="s">
        <v>26</v>
      </c>
      <c r="M186" s="126" t="s">
        <v>814</v>
      </c>
      <c r="N186" s="126" t="s">
        <v>231</v>
      </c>
      <c r="O186" s="126" t="s">
        <v>26</v>
      </c>
      <c r="P186" s="126" t="s">
        <v>38</v>
      </c>
      <c r="Q186" s="126" t="s">
        <v>83</v>
      </c>
      <c r="R186" s="126" t="s">
        <v>42</v>
      </c>
      <c r="S186" s="126" t="s">
        <v>26</v>
      </c>
      <c r="T186" s="126" t="s">
        <v>33</v>
      </c>
      <c r="U186" s="126" t="s">
        <v>26</v>
      </c>
    </row>
    <row r="187" spans="1:21" ht="28.8">
      <c r="A187" s="125">
        <v>529</v>
      </c>
      <c r="B187" s="126" t="s">
        <v>815</v>
      </c>
      <c r="C187" s="126" t="s">
        <v>22</v>
      </c>
      <c r="D187" s="127">
        <v>40062</v>
      </c>
      <c r="E187" s="126" t="s">
        <v>767</v>
      </c>
      <c r="F187" s="126" t="s">
        <v>26</v>
      </c>
      <c r="G187" s="126" t="s">
        <v>33</v>
      </c>
      <c r="H187" s="126" t="s">
        <v>26</v>
      </c>
      <c r="I187" s="126" t="s">
        <v>816</v>
      </c>
      <c r="J187" s="126" t="s">
        <v>26</v>
      </c>
      <c r="K187" s="126" t="s">
        <v>26</v>
      </c>
      <c r="L187" s="126" t="s">
        <v>26</v>
      </c>
      <c r="M187" s="126" t="s">
        <v>361</v>
      </c>
      <c r="N187" s="126" t="s">
        <v>99</v>
      </c>
      <c r="O187" s="126" t="s">
        <v>26</v>
      </c>
      <c r="P187" s="126" t="s">
        <v>26</v>
      </c>
      <c r="Q187" s="126" t="s">
        <v>26</v>
      </c>
      <c r="R187" s="126" t="s">
        <v>42</v>
      </c>
      <c r="S187" s="126" t="s">
        <v>26</v>
      </c>
      <c r="T187" s="126" t="s">
        <v>33</v>
      </c>
      <c r="U187" s="126" t="s">
        <v>26</v>
      </c>
    </row>
    <row r="188" spans="1:21" ht="28.8">
      <c r="A188" s="125">
        <v>532</v>
      </c>
      <c r="B188" s="126" t="s">
        <v>817</v>
      </c>
      <c r="C188" s="126" t="s">
        <v>22</v>
      </c>
      <c r="D188" s="127">
        <v>40042</v>
      </c>
      <c r="E188" s="126" t="s">
        <v>767</v>
      </c>
      <c r="F188" s="126" t="s">
        <v>209</v>
      </c>
      <c r="G188" s="126" t="s">
        <v>25</v>
      </c>
      <c r="H188" s="126" t="s">
        <v>26</v>
      </c>
      <c r="I188" s="126" t="s">
        <v>818</v>
      </c>
      <c r="J188" s="126" t="s">
        <v>819</v>
      </c>
      <c r="K188" s="126" t="s">
        <v>26</v>
      </c>
      <c r="L188" s="126" t="s">
        <v>128</v>
      </c>
      <c r="M188" s="126" t="s">
        <v>65</v>
      </c>
      <c r="N188" s="126" t="s">
        <v>269</v>
      </c>
      <c r="O188" s="126" t="s">
        <v>40</v>
      </c>
      <c r="P188" s="126" t="s">
        <v>38</v>
      </c>
      <c r="Q188" s="126" t="s">
        <v>70</v>
      </c>
      <c r="R188" s="126" t="s">
        <v>42</v>
      </c>
      <c r="S188" s="126" t="s">
        <v>26</v>
      </c>
      <c r="T188" s="126" t="s">
        <v>33</v>
      </c>
      <c r="U188" s="126" t="s">
        <v>26</v>
      </c>
    </row>
    <row r="189" spans="1:21" ht="57.6">
      <c r="A189" s="125">
        <v>533</v>
      </c>
      <c r="B189" s="126" t="s">
        <v>1674</v>
      </c>
      <c r="C189" s="126" t="s">
        <v>22</v>
      </c>
      <c r="D189" s="127">
        <v>39798</v>
      </c>
      <c r="E189" s="126" t="s">
        <v>767</v>
      </c>
      <c r="F189" s="126" t="s">
        <v>1675</v>
      </c>
      <c r="G189" s="126" t="s">
        <v>25</v>
      </c>
      <c r="H189" s="126" t="s">
        <v>26</v>
      </c>
      <c r="I189" s="126" t="s">
        <v>1676</v>
      </c>
      <c r="J189" s="126" t="s">
        <v>1677</v>
      </c>
      <c r="K189" s="126" t="s">
        <v>26</v>
      </c>
      <c r="L189" s="126" t="s">
        <v>61</v>
      </c>
      <c r="M189" s="126" t="s">
        <v>38</v>
      </c>
      <c r="N189" s="126" t="s">
        <v>412</v>
      </c>
      <c r="O189" s="126" t="s">
        <v>26</v>
      </c>
      <c r="P189" s="126" t="s">
        <v>62</v>
      </c>
      <c r="Q189" s="126" t="s">
        <v>26</v>
      </c>
      <c r="R189" s="126" t="s">
        <v>26</v>
      </c>
      <c r="S189" s="126" t="s">
        <v>1678</v>
      </c>
      <c r="T189" s="126" t="s">
        <v>33</v>
      </c>
      <c r="U189" s="126" t="s">
        <v>26</v>
      </c>
    </row>
    <row r="190" spans="1:21" ht="43.2">
      <c r="A190" s="125">
        <v>602</v>
      </c>
      <c r="B190" s="126" t="s">
        <v>820</v>
      </c>
      <c r="C190" s="126" t="s">
        <v>22</v>
      </c>
      <c r="D190" s="127">
        <v>23435</v>
      </c>
      <c r="E190" s="126" t="s">
        <v>23</v>
      </c>
      <c r="F190" s="126" t="s">
        <v>26</v>
      </c>
      <c r="G190" s="126" t="s">
        <v>25</v>
      </c>
      <c r="H190" s="126" t="s">
        <v>26</v>
      </c>
      <c r="I190" s="126" t="s">
        <v>821</v>
      </c>
      <c r="J190" s="126" t="s">
        <v>26</v>
      </c>
      <c r="K190" s="126" t="s">
        <v>26</v>
      </c>
      <c r="L190" s="126" t="s">
        <v>822</v>
      </c>
      <c r="M190" s="126" t="s">
        <v>340</v>
      </c>
      <c r="N190" s="126" t="s">
        <v>341</v>
      </c>
      <c r="O190" s="126" t="s">
        <v>64</v>
      </c>
      <c r="P190" s="126" t="s">
        <v>38</v>
      </c>
      <c r="Q190" s="126" t="s">
        <v>38</v>
      </c>
      <c r="R190" s="126" t="s">
        <v>42</v>
      </c>
      <c r="S190" s="126" t="s">
        <v>26</v>
      </c>
      <c r="T190" s="126" t="s">
        <v>33</v>
      </c>
      <c r="U190" s="126" t="s">
        <v>26</v>
      </c>
    </row>
    <row r="191" spans="1:21" ht="28.8">
      <c r="A191" s="125">
        <v>603</v>
      </c>
      <c r="B191" s="126" t="s">
        <v>823</v>
      </c>
      <c r="C191" s="126" t="s">
        <v>22</v>
      </c>
      <c r="D191" s="127">
        <v>31807</v>
      </c>
      <c r="E191" s="126" t="s">
        <v>23</v>
      </c>
      <c r="F191" s="126" t="s">
        <v>26</v>
      </c>
      <c r="G191" s="126" t="s">
        <v>33</v>
      </c>
      <c r="H191" s="126" t="s">
        <v>26</v>
      </c>
      <c r="I191" s="126" t="s">
        <v>824</v>
      </c>
      <c r="J191" s="126" t="s">
        <v>26</v>
      </c>
      <c r="K191" s="126" t="s">
        <v>26</v>
      </c>
      <c r="L191" s="126" t="s">
        <v>68</v>
      </c>
      <c r="M191" s="126" t="s">
        <v>26</v>
      </c>
      <c r="N191" s="126" t="s">
        <v>825</v>
      </c>
      <c r="O191" s="126" t="s">
        <v>26</v>
      </c>
      <c r="P191" s="126" t="s">
        <v>86</v>
      </c>
      <c r="Q191" s="126" t="s">
        <v>26</v>
      </c>
      <c r="R191" s="126" t="s">
        <v>26</v>
      </c>
      <c r="S191" s="126" t="s">
        <v>26</v>
      </c>
      <c r="T191" s="126" t="s">
        <v>33</v>
      </c>
      <c r="U191" s="126" t="s">
        <v>26</v>
      </c>
    </row>
    <row r="192" spans="1:21" ht="57.6">
      <c r="A192" s="125">
        <v>610</v>
      </c>
      <c r="B192" s="126" t="s">
        <v>826</v>
      </c>
      <c r="C192" s="126" t="s">
        <v>22</v>
      </c>
      <c r="D192" s="127">
        <v>40071</v>
      </c>
      <c r="E192" s="126" t="s">
        <v>827</v>
      </c>
      <c r="F192" s="126" t="s">
        <v>828</v>
      </c>
      <c r="G192" s="126" t="s">
        <v>33</v>
      </c>
      <c r="H192" s="126" t="s">
        <v>26</v>
      </c>
      <c r="I192" s="126" t="s">
        <v>829</v>
      </c>
      <c r="J192" s="126" t="s">
        <v>830</v>
      </c>
      <c r="K192" s="126" t="s">
        <v>26</v>
      </c>
      <c r="L192" s="126" t="s">
        <v>26</v>
      </c>
      <c r="M192" s="126" t="s">
        <v>31</v>
      </c>
      <c r="N192" s="126" t="s">
        <v>82</v>
      </c>
      <c r="O192" s="126" t="s">
        <v>26</v>
      </c>
      <c r="P192" s="126" t="s">
        <v>394</v>
      </c>
      <c r="Q192" s="126" t="s">
        <v>26</v>
      </c>
      <c r="R192" s="126" t="s">
        <v>26</v>
      </c>
      <c r="S192" s="126" t="s">
        <v>26</v>
      </c>
      <c r="T192" s="126" t="s">
        <v>33</v>
      </c>
      <c r="U192" s="126" t="s">
        <v>831</v>
      </c>
    </row>
    <row r="193" spans="1:21" ht="43.2">
      <c r="A193" s="125">
        <v>611</v>
      </c>
      <c r="B193" s="126" t="s">
        <v>832</v>
      </c>
      <c r="C193" s="126" t="s">
        <v>22</v>
      </c>
      <c r="D193" s="127">
        <v>39692</v>
      </c>
      <c r="E193" s="126" t="s">
        <v>827</v>
      </c>
      <c r="F193" s="126" t="s">
        <v>833</v>
      </c>
      <c r="G193" s="126" t="s">
        <v>33</v>
      </c>
      <c r="H193" s="126" t="s">
        <v>26</v>
      </c>
      <c r="I193" s="126" t="s">
        <v>834</v>
      </c>
      <c r="J193" s="126" t="s">
        <v>835</v>
      </c>
      <c r="K193" s="126" t="s">
        <v>836</v>
      </c>
      <c r="L193" s="126" t="s">
        <v>26</v>
      </c>
      <c r="M193" s="126" t="s">
        <v>38</v>
      </c>
      <c r="N193" s="126" t="s">
        <v>837</v>
      </c>
      <c r="O193" s="126" t="s">
        <v>40</v>
      </c>
      <c r="P193" s="126" t="s">
        <v>116</v>
      </c>
      <c r="Q193" s="126" t="s">
        <v>26</v>
      </c>
      <c r="R193" s="126" t="s">
        <v>26</v>
      </c>
      <c r="S193" s="126" t="s">
        <v>26</v>
      </c>
      <c r="T193" s="126" t="s">
        <v>33</v>
      </c>
      <c r="U193" s="126" t="s">
        <v>26</v>
      </c>
    </row>
    <row r="194" spans="1:21" ht="43.2">
      <c r="A194" s="125">
        <v>612</v>
      </c>
      <c r="B194" s="126" t="s">
        <v>838</v>
      </c>
      <c r="C194" s="126" t="s">
        <v>22</v>
      </c>
      <c r="D194" s="127">
        <v>39692</v>
      </c>
      <c r="E194" s="126" t="s">
        <v>827</v>
      </c>
      <c r="F194" s="126" t="s">
        <v>833</v>
      </c>
      <c r="G194" s="126" t="s">
        <v>33</v>
      </c>
      <c r="H194" s="126" t="s">
        <v>26</v>
      </c>
      <c r="I194" s="126" t="s">
        <v>834</v>
      </c>
      <c r="J194" s="126" t="s">
        <v>835</v>
      </c>
      <c r="K194" s="126" t="s">
        <v>836</v>
      </c>
      <c r="L194" s="126" t="s">
        <v>26</v>
      </c>
      <c r="M194" s="126" t="s">
        <v>38</v>
      </c>
      <c r="N194" s="126" t="s">
        <v>837</v>
      </c>
      <c r="O194" s="126" t="s">
        <v>40</v>
      </c>
      <c r="P194" s="126" t="s">
        <v>116</v>
      </c>
      <c r="Q194" s="126" t="s">
        <v>26</v>
      </c>
      <c r="R194" s="126" t="s">
        <v>26</v>
      </c>
      <c r="S194" s="126" t="s">
        <v>26</v>
      </c>
      <c r="T194" s="126" t="s">
        <v>33</v>
      </c>
      <c r="U194" s="126" t="s">
        <v>26</v>
      </c>
    </row>
    <row r="195" spans="1:21" ht="28.8">
      <c r="A195" s="125">
        <v>613</v>
      </c>
      <c r="B195" s="126" t="s">
        <v>839</v>
      </c>
      <c r="C195" s="126" t="s">
        <v>22</v>
      </c>
      <c r="D195" s="127">
        <v>39932</v>
      </c>
      <c r="E195" s="126" t="s">
        <v>827</v>
      </c>
      <c r="F195" s="126" t="s">
        <v>833</v>
      </c>
      <c r="G195" s="126" t="s">
        <v>33</v>
      </c>
      <c r="H195" s="126" t="s">
        <v>26</v>
      </c>
      <c r="I195" s="126" t="s">
        <v>840</v>
      </c>
      <c r="J195" s="126" t="s">
        <v>26</v>
      </c>
      <c r="K195" s="126" t="s">
        <v>841</v>
      </c>
      <c r="L195" s="126" t="s">
        <v>26</v>
      </c>
      <c r="M195" s="126" t="s">
        <v>842</v>
      </c>
      <c r="N195" s="126" t="s">
        <v>341</v>
      </c>
      <c r="O195" s="126" t="s">
        <v>843</v>
      </c>
      <c r="P195" s="126" t="s">
        <v>26</v>
      </c>
      <c r="Q195" s="126" t="s">
        <v>26</v>
      </c>
      <c r="R195" s="126" t="s">
        <v>26</v>
      </c>
      <c r="S195" s="126" t="s">
        <v>26</v>
      </c>
      <c r="T195" s="126" t="s">
        <v>33</v>
      </c>
      <c r="U195" s="126" t="s">
        <v>26</v>
      </c>
    </row>
    <row r="196" spans="1:21" ht="129.6">
      <c r="A196" s="125">
        <v>614</v>
      </c>
      <c r="B196" s="126" t="s">
        <v>844</v>
      </c>
      <c r="C196" s="126" t="s">
        <v>22</v>
      </c>
      <c r="D196" s="127">
        <v>40050</v>
      </c>
      <c r="E196" s="126" t="s">
        <v>827</v>
      </c>
      <c r="F196" s="126" t="s">
        <v>828</v>
      </c>
      <c r="G196" s="126" t="s">
        <v>33</v>
      </c>
      <c r="H196" s="126" t="s">
        <v>26</v>
      </c>
      <c r="I196" s="126" t="s">
        <v>845</v>
      </c>
      <c r="J196" s="126" t="s">
        <v>846</v>
      </c>
      <c r="K196" s="126" t="s">
        <v>847</v>
      </c>
      <c r="L196" s="126" t="s">
        <v>26</v>
      </c>
      <c r="M196" s="126" t="s">
        <v>104</v>
      </c>
      <c r="N196" s="126" t="s">
        <v>224</v>
      </c>
      <c r="O196" s="126" t="s">
        <v>843</v>
      </c>
      <c r="P196" s="126" t="s">
        <v>394</v>
      </c>
      <c r="Q196" s="126" t="s">
        <v>26</v>
      </c>
      <c r="R196" s="126" t="s">
        <v>26</v>
      </c>
      <c r="S196" s="126" t="s">
        <v>26</v>
      </c>
      <c r="T196" s="126" t="s">
        <v>33</v>
      </c>
      <c r="U196" s="126" t="s">
        <v>848</v>
      </c>
    </row>
    <row r="197" spans="1:21" ht="28.8">
      <c r="A197" s="125">
        <v>615</v>
      </c>
      <c r="B197" s="126" t="s">
        <v>849</v>
      </c>
      <c r="C197" s="126" t="s">
        <v>22</v>
      </c>
      <c r="D197" s="127">
        <v>39969</v>
      </c>
      <c r="E197" s="126" t="s">
        <v>827</v>
      </c>
      <c r="F197" s="126" t="s">
        <v>833</v>
      </c>
      <c r="G197" s="126" t="s">
        <v>33</v>
      </c>
      <c r="H197" s="126" t="s">
        <v>26</v>
      </c>
      <c r="I197" s="126" t="s">
        <v>850</v>
      </c>
      <c r="J197" s="126" t="s">
        <v>851</v>
      </c>
      <c r="K197" s="126" t="s">
        <v>852</v>
      </c>
      <c r="L197" s="126" t="s">
        <v>26</v>
      </c>
      <c r="M197" s="126" t="s">
        <v>133</v>
      </c>
      <c r="N197" s="126" t="s">
        <v>341</v>
      </c>
      <c r="O197" s="126" t="s">
        <v>843</v>
      </c>
      <c r="P197" s="126" t="s">
        <v>65</v>
      </c>
      <c r="Q197" s="126" t="s">
        <v>26</v>
      </c>
      <c r="R197" s="126" t="s">
        <v>26</v>
      </c>
      <c r="S197" s="126" t="s">
        <v>26</v>
      </c>
      <c r="T197" s="126" t="s">
        <v>33</v>
      </c>
      <c r="U197" s="126" t="s">
        <v>26</v>
      </c>
    </row>
    <row r="198" spans="1:21" ht="43.2">
      <c r="A198" s="125">
        <v>616</v>
      </c>
      <c r="B198" s="126" t="s">
        <v>853</v>
      </c>
      <c r="C198" s="126" t="s">
        <v>22</v>
      </c>
      <c r="D198" s="127">
        <v>39665</v>
      </c>
      <c r="E198" s="126" t="s">
        <v>827</v>
      </c>
      <c r="F198" s="126" t="s">
        <v>854</v>
      </c>
      <c r="G198" s="126" t="s">
        <v>33</v>
      </c>
      <c r="H198" s="126" t="s">
        <v>26</v>
      </c>
      <c r="I198" s="126" t="s">
        <v>855</v>
      </c>
      <c r="J198" s="126" t="s">
        <v>26</v>
      </c>
      <c r="K198" s="126" t="s">
        <v>26</v>
      </c>
      <c r="L198" s="126" t="s">
        <v>26</v>
      </c>
      <c r="M198" s="126" t="s">
        <v>26</v>
      </c>
      <c r="N198" s="126" t="s">
        <v>856</v>
      </c>
      <c r="O198" s="126" t="s">
        <v>843</v>
      </c>
      <c r="P198" s="126" t="s">
        <v>26</v>
      </c>
      <c r="Q198" s="126" t="s">
        <v>26</v>
      </c>
      <c r="R198" s="126" t="s">
        <v>26</v>
      </c>
      <c r="S198" s="126" t="s">
        <v>26</v>
      </c>
      <c r="T198" s="126" t="s">
        <v>33</v>
      </c>
      <c r="U198" s="126" t="s">
        <v>857</v>
      </c>
    </row>
    <row r="199" spans="1:21" ht="43.2">
      <c r="A199" s="125">
        <v>617</v>
      </c>
      <c r="B199" s="126" t="s">
        <v>858</v>
      </c>
      <c r="C199" s="126" t="s">
        <v>22</v>
      </c>
      <c r="D199" s="127">
        <v>39665</v>
      </c>
      <c r="E199" s="126" t="s">
        <v>827</v>
      </c>
      <c r="F199" s="126" t="s">
        <v>854</v>
      </c>
      <c r="G199" s="126" t="s">
        <v>33</v>
      </c>
      <c r="H199" s="126" t="s">
        <v>26</v>
      </c>
      <c r="I199" s="126" t="s">
        <v>855</v>
      </c>
      <c r="J199" s="126" t="s">
        <v>26</v>
      </c>
      <c r="K199" s="126" t="s">
        <v>26</v>
      </c>
      <c r="L199" s="126" t="s">
        <v>26</v>
      </c>
      <c r="M199" s="126" t="s">
        <v>26</v>
      </c>
      <c r="N199" s="126" t="s">
        <v>856</v>
      </c>
      <c r="O199" s="126" t="s">
        <v>843</v>
      </c>
      <c r="P199" s="126" t="s">
        <v>26</v>
      </c>
      <c r="Q199" s="126" t="s">
        <v>26</v>
      </c>
      <c r="R199" s="126" t="s">
        <v>26</v>
      </c>
      <c r="S199" s="126" t="s">
        <v>26</v>
      </c>
      <c r="T199" s="126" t="s">
        <v>33</v>
      </c>
      <c r="U199" s="126" t="s">
        <v>857</v>
      </c>
    </row>
    <row r="200" spans="1:21" ht="72">
      <c r="A200" s="125">
        <v>618</v>
      </c>
      <c r="B200" s="126" t="s">
        <v>1657</v>
      </c>
      <c r="C200" s="126" t="s">
        <v>22</v>
      </c>
      <c r="D200" s="127">
        <v>39822</v>
      </c>
      <c r="E200" s="126" t="s">
        <v>827</v>
      </c>
      <c r="F200" s="126" t="s">
        <v>833</v>
      </c>
      <c r="G200" s="126" t="s">
        <v>33</v>
      </c>
      <c r="H200" s="126" t="s">
        <v>26</v>
      </c>
      <c r="I200" s="126" t="s">
        <v>859</v>
      </c>
      <c r="J200" s="126" t="s">
        <v>860</v>
      </c>
      <c r="K200" s="126" t="s">
        <v>26</v>
      </c>
      <c r="L200" s="126" t="s">
        <v>74</v>
      </c>
      <c r="M200" s="126" t="s">
        <v>124</v>
      </c>
      <c r="N200" s="126" t="s">
        <v>188</v>
      </c>
      <c r="O200" s="126" t="s">
        <v>82</v>
      </c>
      <c r="P200" s="126" t="s">
        <v>116</v>
      </c>
      <c r="Q200" s="126" t="s">
        <v>26</v>
      </c>
      <c r="R200" s="126" t="s">
        <v>26</v>
      </c>
      <c r="S200" s="126" t="s">
        <v>26</v>
      </c>
      <c r="T200" s="126" t="s">
        <v>33</v>
      </c>
      <c r="U200" s="126" t="s">
        <v>861</v>
      </c>
    </row>
    <row r="201" spans="1:21" ht="28.8">
      <c r="A201" s="125">
        <v>619</v>
      </c>
      <c r="B201" s="126" t="s">
        <v>862</v>
      </c>
      <c r="C201" s="126" t="s">
        <v>22</v>
      </c>
      <c r="D201" s="127">
        <v>39552</v>
      </c>
      <c r="E201" s="126" t="s">
        <v>827</v>
      </c>
      <c r="F201" s="126" t="s">
        <v>833</v>
      </c>
      <c r="G201" s="126" t="s">
        <v>33</v>
      </c>
      <c r="H201" s="126" t="s">
        <v>26</v>
      </c>
      <c r="I201" s="126" t="s">
        <v>863</v>
      </c>
      <c r="J201" s="126" t="s">
        <v>26</v>
      </c>
      <c r="K201" s="126" t="s">
        <v>864</v>
      </c>
      <c r="L201" s="126" t="s">
        <v>26</v>
      </c>
      <c r="M201" s="126" t="s">
        <v>865</v>
      </c>
      <c r="N201" s="126" t="s">
        <v>492</v>
      </c>
      <c r="O201" s="126" t="s">
        <v>52</v>
      </c>
      <c r="P201" s="126" t="s">
        <v>394</v>
      </c>
      <c r="Q201" s="126" t="s">
        <v>26</v>
      </c>
      <c r="R201" s="126" t="s">
        <v>26</v>
      </c>
      <c r="S201" s="126" t="s">
        <v>26</v>
      </c>
      <c r="T201" s="126" t="s">
        <v>33</v>
      </c>
      <c r="U201" s="126" t="s">
        <v>26</v>
      </c>
    </row>
    <row r="202" spans="1:21" ht="43.2">
      <c r="A202" s="125">
        <v>620</v>
      </c>
      <c r="B202" s="126" t="s">
        <v>1658</v>
      </c>
      <c r="C202" s="126" t="s">
        <v>22</v>
      </c>
      <c r="D202" s="127">
        <v>39288</v>
      </c>
      <c r="E202" s="126" t="s">
        <v>827</v>
      </c>
      <c r="F202" s="126" t="s">
        <v>385</v>
      </c>
      <c r="G202" s="126" t="s">
        <v>33</v>
      </c>
      <c r="H202" s="126" t="s">
        <v>26</v>
      </c>
      <c r="I202" s="126" t="s">
        <v>866</v>
      </c>
      <c r="J202" s="126" t="s">
        <v>26</v>
      </c>
      <c r="K202" s="126" t="s">
        <v>26</v>
      </c>
      <c r="L202" s="126" t="s">
        <v>128</v>
      </c>
      <c r="M202" s="126" t="s">
        <v>70</v>
      </c>
      <c r="N202" s="126" t="s">
        <v>235</v>
      </c>
      <c r="O202" s="126" t="s">
        <v>26</v>
      </c>
      <c r="P202" s="126" t="s">
        <v>394</v>
      </c>
      <c r="Q202" s="126" t="s">
        <v>26</v>
      </c>
      <c r="R202" s="126" t="s">
        <v>26</v>
      </c>
      <c r="S202" s="126" t="s">
        <v>26</v>
      </c>
      <c r="T202" s="126" t="s">
        <v>33</v>
      </c>
      <c r="U202" s="126" t="s">
        <v>26</v>
      </c>
    </row>
    <row r="203" spans="1:21" ht="43.2">
      <c r="A203" s="125">
        <v>621</v>
      </c>
      <c r="B203" s="126" t="s">
        <v>867</v>
      </c>
      <c r="C203" s="126" t="s">
        <v>22</v>
      </c>
      <c r="D203" s="127">
        <v>40461</v>
      </c>
      <c r="E203" s="126" t="s">
        <v>827</v>
      </c>
      <c r="F203" s="126" t="s">
        <v>828</v>
      </c>
      <c r="G203" s="126" t="s">
        <v>33</v>
      </c>
      <c r="H203" s="126" t="s">
        <v>26</v>
      </c>
      <c r="I203" s="126" t="s">
        <v>26</v>
      </c>
      <c r="J203" s="126" t="s">
        <v>868</v>
      </c>
      <c r="K203" s="126" t="s">
        <v>26</v>
      </c>
      <c r="L203" s="126" t="s">
        <v>26</v>
      </c>
      <c r="M203" s="126" t="s">
        <v>869</v>
      </c>
      <c r="N203" s="126" t="s">
        <v>341</v>
      </c>
      <c r="O203" s="126" t="s">
        <v>26</v>
      </c>
      <c r="P203" s="126" t="s">
        <v>53</v>
      </c>
      <c r="Q203" s="126" t="s">
        <v>38</v>
      </c>
      <c r="R203" s="126" t="s">
        <v>26</v>
      </c>
      <c r="S203" s="126" t="s">
        <v>26</v>
      </c>
      <c r="T203" s="126" t="s">
        <v>33</v>
      </c>
      <c r="U203" s="126" t="s">
        <v>26</v>
      </c>
    </row>
    <row r="204" spans="1:21" ht="28.8">
      <c r="A204" s="125">
        <v>702</v>
      </c>
      <c r="B204" s="126" t="s">
        <v>870</v>
      </c>
      <c r="C204" s="126" t="s">
        <v>22</v>
      </c>
      <c r="D204" s="127">
        <v>25693</v>
      </c>
      <c r="E204" s="126" t="s">
        <v>23</v>
      </c>
      <c r="F204" s="126" t="s">
        <v>26</v>
      </c>
      <c r="G204" s="126" t="s">
        <v>25</v>
      </c>
      <c r="H204" s="126" t="s">
        <v>26</v>
      </c>
      <c r="I204" s="126" t="s">
        <v>871</v>
      </c>
      <c r="J204" s="126" t="s">
        <v>26</v>
      </c>
      <c r="K204" s="126" t="s">
        <v>26</v>
      </c>
      <c r="L204" s="126" t="s">
        <v>128</v>
      </c>
      <c r="M204" s="126" t="s">
        <v>70</v>
      </c>
      <c r="N204" s="126" t="s">
        <v>872</v>
      </c>
      <c r="O204" s="126" t="s">
        <v>26</v>
      </c>
      <c r="P204" s="126" t="s">
        <v>873</v>
      </c>
      <c r="Q204" s="126" t="s">
        <v>116</v>
      </c>
      <c r="R204" s="126" t="s">
        <v>42</v>
      </c>
      <c r="S204" s="126" t="s">
        <v>26</v>
      </c>
      <c r="T204" s="126" t="s">
        <v>33</v>
      </c>
      <c r="U204" s="126" t="s">
        <v>26</v>
      </c>
    </row>
    <row r="205" spans="1:21" ht="28.8">
      <c r="A205" s="125">
        <v>703</v>
      </c>
      <c r="B205" s="126" t="s">
        <v>874</v>
      </c>
      <c r="C205" s="126" t="s">
        <v>22</v>
      </c>
      <c r="D205" s="127">
        <v>34727</v>
      </c>
      <c r="E205" s="126" t="s">
        <v>23</v>
      </c>
      <c r="F205" s="126" t="s">
        <v>26</v>
      </c>
      <c r="G205" s="126" t="s">
        <v>25</v>
      </c>
      <c r="H205" s="126" t="s">
        <v>26</v>
      </c>
      <c r="I205" s="126" t="s">
        <v>875</v>
      </c>
      <c r="J205" s="126" t="s">
        <v>26</v>
      </c>
      <c r="K205" s="126" t="s">
        <v>26</v>
      </c>
      <c r="L205" s="126" t="s">
        <v>876</v>
      </c>
      <c r="M205" s="126" t="s">
        <v>65</v>
      </c>
      <c r="N205" s="126" t="s">
        <v>877</v>
      </c>
      <c r="O205" s="126" t="s">
        <v>64</v>
      </c>
      <c r="P205" s="126" t="s">
        <v>50</v>
      </c>
      <c r="Q205" s="126" t="s">
        <v>116</v>
      </c>
      <c r="R205" s="126" t="s">
        <v>42</v>
      </c>
      <c r="S205" s="126" t="s">
        <v>26</v>
      </c>
      <c r="T205" s="126" t="s">
        <v>33</v>
      </c>
      <c r="U205" s="126" t="s">
        <v>26</v>
      </c>
    </row>
    <row r="206" spans="1:21" ht="43.2">
      <c r="A206" s="125">
        <v>710</v>
      </c>
      <c r="B206" s="126" t="s">
        <v>878</v>
      </c>
      <c r="C206" s="126" t="s">
        <v>22</v>
      </c>
      <c r="D206" s="127">
        <v>40007</v>
      </c>
      <c r="E206" s="126" t="s">
        <v>879</v>
      </c>
      <c r="F206" s="126" t="s">
        <v>26</v>
      </c>
      <c r="G206" s="126" t="s">
        <v>33</v>
      </c>
      <c r="H206" s="126" t="s">
        <v>26</v>
      </c>
      <c r="I206" s="126" t="s">
        <v>880</v>
      </c>
      <c r="J206" s="126" t="s">
        <v>26</v>
      </c>
      <c r="K206" s="126" t="s">
        <v>26</v>
      </c>
      <c r="L206" s="126" t="s">
        <v>26</v>
      </c>
      <c r="M206" s="126" t="s">
        <v>609</v>
      </c>
      <c r="N206" s="126" t="s">
        <v>881</v>
      </c>
      <c r="O206" s="126" t="s">
        <v>882</v>
      </c>
      <c r="P206" s="126" t="s">
        <v>41</v>
      </c>
      <c r="Q206" s="126" t="s">
        <v>116</v>
      </c>
      <c r="R206" s="126" t="s">
        <v>42</v>
      </c>
      <c r="S206" s="126" t="s">
        <v>26</v>
      </c>
      <c r="T206" s="126" t="s">
        <v>33</v>
      </c>
      <c r="U206" s="126" t="s">
        <v>26</v>
      </c>
    </row>
    <row r="207" spans="1:21" ht="72">
      <c r="A207" s="125">
        <v>711</v>
      </c>
      <c r="B207" s="126" t="s">
        <v>883</v>
      </c>
      <c r="C207" s="126" t="s">
        <v>22</v>
      </c>
      <c r="D207" s="127">
        <v>39720</v>
      </c>
      <c r="E207" s="126" t="s">
        <v>879</v>
      </c>
      <c r="F207" s="126" t="s">
        <v>26</v>
      </c>
      <c r="G207" s="126" t="s">
        <v>33</v>
      </c>
      <c r="H207" s="126" t="s">
        <v>26</v>
      </c>
      <c r="I207" s="126" t="s">
        <v>884</v>
      </c>
      <c r="J207" s="126" t="s">
        <v>26</v>
      </c>
      <c r="K207" s="126" t="s">
        <v>26</v>
      </c>
      <c r="L207" s="126" t="s">
        <v>26</v>
      </c>
      <c r="M207" s="126" t="s">
        <v>885</v>
      </c>
      <c r="N207" s="126" t="s">
        <v>231</v>
      </c>
      <c r="O207" s="126" t="s">
        <v>26</v>
      </c>
      <c r="P207" s="126" t="s">
        <v>394</v>
      </c>
      <c r="Q207" s="126" t="s">
        <v>26</v>
      </c>
      <c r="R207" s="126" t="s">
        <v>42</v>
      </c>
      <c r="S207" s="126" t="s">
        <v>886</v>
      </c>
      <c r="T207" s="126" t="s">
        <v>33</v>
      </c>
      <c r="U207" s="126" t="s">
        <v>887</v>
      </c>
    </row>
    <row r="208" spans="1:21" ht="100.8">
      <c r="A208" s="125">
        <v>712</v>
      </c>
      <c r="B208" s="126" t="s">
        <v>888</v>
      </c>
      <c r="C208" s="126" t="s">
        <v>22</v>
      </c>
      <c r="D208" s="127">
        <v>39548</v>
      </c>
      <c r="E208" s="126" t="s">
        <v>879</v>
      </c>
      <c r="F208" s="126" t="s">
        <v>26</v>
      </c>
      <c r="G208" s="126" t="s">
        <v>33</v>
      </c>
      <c r="H208" s="126" t="s">
        <v>26</v>
      </c>
      <c r="I208" s="126" t="s">
        <v>889</v>
      </c>
      <c r="J208" s="126" t="s">
        <v>26</v>
      </c>
      <c r="K208" s="126" t="s">
        <v>26</v>
      </c>
      <c r="L208" s="126" t="s">
        <v>26</v>
      </c>
      <c r="M208" s="126" t="s">
        <v>890</v>
      </c>
      <c r="N208" s="126" t="s">
        <v>231</v>
      </c>
      <c r="O208" s="126" t="s">
        <v>26</v>
      </c>
      <c r="P208" s="126" t="s">
        <v>394</v>
      </c>
      <c r="Q208" s="126" t="s">
        <v>26</v>
      </c>
      <c r="R208" s="126" t="s">
        <v>42</v>
      </c>
      <c r="S208" s="126" t="s">
        <v>886</v>
      </c>
      <c r="T208" s="126" t="s">
        <v>33</v>
      </c>
      <c r="U208" s="126" t="s">
        <v>891</v>
      </c>
    </row>
    <row r="209" spans="1:21" ht="86.4">
      <c r="A209" s="125">
        <v>713</v>
      </c>
      <c r="B209" s="126" t="s">
        <v>892</v>
      </c>
      <c r="C209" s="126" t="s">
        <v>22</v>
      </c>
      <c r="D209" s="127">
        <v>39846</v>
      </c>
      <c r="E209" s="126" t="s">
        <v>879</v>
      </c>
      <c r="F209" s="126" t="s">
        <v>26</v>
      </c>
      <c r="G209" s="126" t="s">
        <v>33</v>
      </c>
      <c r="H209" s="126" t="s">
        <v>26</v>
      </c>
      <c r="I209" s="126" t="s">
        <v>893</v>
      </c>
      <c r="J209" s="126" t="s">
        <v>26</v>
      </c>
      <c r="K209" s="126" t="s">
        <v>26</v>
      </c>
      <c r="L209" s="126" t="s">
        <v>26</v>
      </c>
      <c r="M209" s="126" t="s">
        <v>31</v>
      </c>
      <c r="N209" s="126" t="s">
        <v>894</v>
      </c>
      <c r="O209" s="126" t="s">
        <v>64</v>
      </c>
      <c r="P209" s="126" t="s">
        <v>65</v>
      </c>
      <c r="Q209" s="126" t="s">
        <v>376</v>
      </c>
      <c r="R209" s="126" t="s">
        <v>42</v>
      </c>
      <c r="S209" s="126" t="s">
        <v>26</v>
      </c>
      <c r="T209" s="126" t="s">
        <v>33</v>
      </c>
      <c r="U209" s="126" t="s">
        <v>895</v>
      </c>
    </row>
    <row r="210" spans="1:21" ht="244.8">
      <c r="A210" s="125">
        <v>714</v>
      </c>
      <c r="B210" s="126" t="s">
        <v>1692</v>
      </c>
      <c r="C210" s="126" t="s">
        <v>22</v>
      </c>
      <c r="D210" s="127">
        <v>0</v>
      </c>
      <c r="E210" s="126" t="s">
        <v>879</v>
      </c>
      <c r="F210" s="126" t="s">
        <v>26</v>
      </c>
      <c r="G210" s="126" t="s">
        <v>33</v>
      </c>
      <c r="H210" s="126" t="s">
        <v>26</v>
      </c>
      <c r="I210" s="126" t="s">
        <v>896</v>
      </c>
      <c r="J210" s="126" t="s">
        <v>26</v>
      </c>
      <c r="K210" s="126" t="s">
        <v>26</v>
      </c>
      <c r="L210" s="126" t="s">
        <v>26</v>
      </c>
      <c r="M210" s="126" t="s">
        <v>38</v>
      </c>
      <c r="N210" s="126" t="s">
        <v>897</v>
      </c>
      <c r="O210" s="126" t="s">
        <v>402</v>
      </c>
      <c r="P210" s="126" t="s">
        <v>50</v>
      </c>
      <c r="Q210" s="126" t="s">
        <v>376</v>
      </c>
      <c r="R210" s="126" t="s">
        <v>42</v>
      </c>
      <c r="S210" s="126" t="s">
        <v>898</v>
      </c>
      <c r="T210" s="126" t="s">
        <v>33</v>
      </c>
      <c r="U210" s="126" t="s">
        <v>899</v>
      </c>
    </row>
    <row r="211" spans="1:21" ht="57.6">
      <c r="A211" s="125">
        <v>715</v>
      </c>
      <c r="B211" s="126" t="s">
        <v>900</v>
      </c>
      <c r="C211" s="126" t="s">
        <v>22</v>
      </c>
      <c r="D211" s="127">
        <v>39945</v>
      </c>
      <c r="E211" s="126" t="s">
        <v>879</v>
      </c>
      <c r="F211" s="126" t="s">
        <v>26</v>
      </c>
      <c r="G211" s="126" t="s">
        <v>33</v>
      </c>
      <c r="H211" s="126" t="s">
        <v>26</v>
      </c>
      <c r="I211" s="126" t="s">
        <v>901</v>
      </c>
      <c r="J211" s="126" t="s">
        <v>26</v>
      </c>
      <c r="K211" s="126" t="s">
        <v>26</v>
      </c>
      <c r="L211" s="126" t="s">
        <v>26</v>
      </c>
      <c r="M211" s="126" t="s">
        <v>116</v>
      </c>
      <c r="N211" s="126" t="s">
        <v>902</v>
      </c>
      <c r="O211" s="126" t="s">
        <v>224</v>
      </c>
      <c r="P211" s="126" t="s">
        <v>26</v>
      </c>
      <c r="Q211" s="126" t="s">
        <v>26</v>
      </c>
      <c r="R211" s="126" t="s">
        <v>42</v>
      </c>
      <c r="S211" s="126" t="s">
        <v>26</v>
      </c>
      <c r="T211" s="126" t="s">
        <v>33</v>
      </c>
      <c r="U211" s="126" t="s">
        <v>903</v>
      </c>
    </row>
    <row r="212" spans="1:21" ht="28.8">
      <c r="A212" s="125">
        <v>716</v>
      </c>
      <c r="B212" s="126" t="s">
        <v>1398</v>
      </c>
      <c r="C212" s="126" t="s">
        <v>22</v>
      </c>
      <c r="D212" s="127">
        <v>39780</v>
      </c>
      <c r="E212" s="126" t="s">
        <v>879</v>
      </c>
      <c r="F212" s="126" t="s">
        <v>150</v>
      </c>
      <c r="G212" s="126" t="s">
        <v>33</v>
      </c>
      <c r="H212" s="126" t="s">
        <v>26</v>
      </c>
      <c r="I212" s="126" t="s">
        <v>904</v>
      </c>
      <c r="J212" s="126" t="s">
        <v>1399</v>
      </c>
      <c r="K212" s="126" t="s">
        <v>904</v>
      </c>
      <c r="L212" s="126" t="s">
        <v>49</v>
      </c>
      <c r="M212" s="126" t="s">
        <v>375</v>
      </c>
      <c r="N212" s="126" t="s">
        <v>231</v>
      </c>
      <c r="O212" s="126" t="s">
        <v>26</v>
      </c>
      <c r="P212" s="126" t="s">
        <v>394</v>
      </c>
      <c r="Q212" s="126" t="s">
        <v>394</v>
      </c>
      <c r="R212" s="126" t="s">
        <v>42</v>
      </c>
      <c r="S212" s="126" t="s">
        <v>886</v>
      </c>
      <c r="T212" s="126" t="s">
        <v>25</v>
      </c>
      <c r="U212" s="126" t="s">
        <v>1400</v>
      </c>
    </row>
    <row r="213" spans="1:21" ht="86.4">
      <c r="A213" s="125">
        <v>717</v>
      </c>
      <c r="B213" s="126" t="s">
        <v>905</v>
      </c>
      <c r="C213" s="126" t="s">
        <v>22</v>
      </c>
      <c r="D213" s="127">
        <v>39352</v>
      </c>
      <c r="E213" s="126" t="s">
        <v>879</v>
      </c>
      <c r="F213" s="126" t="s">
        <v>385</v>
      </c>
      <c r="G213" s="126" t="s">
        <v>33</v>
      </c>
      <c r="H213" s="126" t="s">
        <v>26</v>
      </c>
      <c r="I213" s="126" t="s">
        <v>906</v>
      </c>
      <c r="J213" s="126" t="s">
        <v>907</v>
      </c>
      <c r="K213" s="126" t="s">
        <v>26</v>
      </c>
      <c r="L213" s="126" t="s">
        <v>26</v>
      </c>
      <c r="M213" s="126" t="s">
        <v>709</v>
      </c>
      <c r="N213" s="126" t="s">
        <v>908</v>
      </c>
      <c r="O213" s="126" t="s">
        <v>26</v>
      </c>
      <c r="P213" s="126" t="s">
        <v>394</v>
      </c>
      <c r="Q213" s="126" t="s">
        <v>26</v>
      </c>
      <c r="R213" s="126" t="s">
        <v>42</v>
      </c>
      <c r="S213" s="126" t="s">
        <v>909</v>
      </c>
      <c r="T213" s="126" t="s">
        <v>33</v>
      </c>
      <c r="U213" s="126" t="s">
        <v>910</v>
      </c>
    </row>
    <row r="214" spans="1:21" ht="57.6">
      <c r="A214" s="125">
        <v>718</v>
      </c>
      <c r="B214" s="126" t="s">
        <v>1693</v>
      </c>
      <c r="C214" s="126" t="s">
        <v>22</v>
      </c>
      <c r="D214" s="127">
        <v>40115</v>
      </c>
      <c r="E214" s="126" t="s">
        <v>879</v>
      </c>
      <c r="F214" s="126" t="s">
        <v>26</v>
      </c>
      <c r="G214" s="126" t="s">
        <v>33</v>
      </c>
      <c r="H214" s="126" t="s">
        <v>26</v>
      </c>
      <c r="I214" s="126" t="s">
        <v>911</v>
      </c>
      <c r="J214" s="126" t="s">
        <v>26</v>
      </c>
      <c r="K214" s="126" t="s">
        <v>26</v>
      </c>
      <c r="L214" s="126" t="s">
        <v>170</v>
      </c>
      <c r="M214" s="126" t="s">
        <v>138</v>
      </c>
      <c r="N214" s="126" t="s">
        <v>912</v>
      </c>
      <c r="O214" s="126" t="s">
        <v>193</v>
      </c>
      <c r="P214" s="126" t="s">
        <v>394</v>
      </c>
      <c r="Q214" s="126" t="s">
        <v>26</v>
      </c>
      <c r="R214" s="126" t="s">
        <v>42</v>
      </c>
      <c r="S214" s="126" t="s">
        <v>26</v>
      </c>
      <c r="T214" s="126" t="s">
        <v>33</v>
      </c>
      <c r="U214" s="126" t="s">
        <v>913</v>
      </c>
    </row>
    <row r="215" spans="1:21" ht="28.8">
      <c r="A215" s="125">
        <v>719</v>
      </c>
      <c r="B215" s="126" t="s">
        <v>2038</v>
      </c>
      <c r="C215" s="126" t="s">
        <v>22</v>
      </c>
      <c r="D215" s="127">
        <v>39703</v>
      </c>
      <c r="E215" s="126" t="s">
        <v>879</v>
      </c>
      <c r="F215" s="126" t="s">
        <v>1401</v>
      </c>
      <c r="G215" s="126" t="s">
        <v>33</v>
      </c>
      <c r="H215" s="126" t="s">
        <v>26</v>
      </c>
      <c r="I215" s="126" t="s">
        <v>914</v>
      </c>
      <c r="J215" s="126" t="s">
        <v>26</v>
      </c>
      <c r="K215" s="126" t="s">
        <v>26</v>
      </c>
      <c r="L215" s="126" t="s">
        <v>26</v>
      </c>
      <c r="M215" s="126" t="s">
        <v>106</v>
      </c>
      <c r="N215" s="126" t="s">
        <v>1402</v>
      </c>
      <c r="O215" s="126" t="s">
        <v>231</v>
      </c>
      <c r="P215" s="126" t="s">
        <v>83</v>
      </c>
      <c r="Q215" s="126" t="s">
        <v>1403</v>
      </c>
      <c r="R215" s="126" t="s">
        <v>42</v>
      </c>
      <c r="S215" s="126" t="s">
        <v>915</v>
      </c>
      <c r="T215" s="126" t="s">
        <v>33</v>
      </c>
      <c r="U215" s="126" t="s">
        <v>916</v>
      </c>
    </row>
    <row r="216" spans="1:21" ht="129.6">
      <c r="A216" s="125">
        <v>720</v>
      </c>
      <c r="B216" s="126" t="s">
        <v>1694</v>
      </c>
      <c r="C216" s="126" t="s">
        <v>22</v>
      </c>
      <c r="D216" s="127">
        <v>39458</v>
      </c>
      <c r="E216" s="126" t="s">
        <v>879</v>
      </c>
      <c r="F216" s="126" t="s">
        <v>26</v>
      </c>
      <c r="G216" s="126" t="s">
        <v>33</v>
      </c>
      <c r="H216" s="126" t="s">
        <v>26</v>
      </c>
      <c r="I216" s="126" t="s">
        <v>917</v>
      </c>
      <c r="J216" s="126" t="s">
        <v>26</v>
      </c>
      <c r="K216" s="126" t="s">
        <v>26</v>
      </c>
      <c r="L216" s="126" t="s">
        <v>26</v>
      </c>
      <c r="M216" s="126" t="s">
        <v>38</v>
      </c>
      <c r="N216" s="126" t="s">
        <v>918</v>
      </c>
      <c r="O216" s="126" t="s">
        <v>655</v>
      </c>
      <c r="P216" s="126" t="s">
        <v>65</v>
      </c>
      <c r="Q216" s="126" t="s">
        <v>54</v>
      </c>
      <c r="R216" s="126" t="s">
        <v>42</v>
      </c>
      <c r="S216" s="126" t="s">
        <v>26</v>
      </c>
      <c r="T216" s="126" t="s">
        <v>33</v>
      </c>
      <c r="U216" s="126" t="s">
        <v>919</v>
      </c>
    </row>
    <row r="217" spans="1:21" ht="57.6">
      <c r="A217" s="125">
        <v>721</v>
      </c>
      <c r="B217" s="126" t="s">
        <v>920</v>
      </c>
      <c r="C217" s="126" t="s">
        <v>22</v>
      </c>
      <c r="D217" s="127">
        <v>40051</v>
      </c>
      <c r="E217" s="126" t="s">
        <v>879</v>
      </c>
      <c r="F217" s="126" t="s">
        <v>26</v>
      </c>
      <c r="G217" s="126" t="s">
        <v>33</v>
      </c>
      <c r="H217" s="126" t="s">
        <v>26</v>
      </c>
      <c r="I217" s="126" t="s">
        <v>921</v>
      </c>
      <c r="J217" s="126" t="s">
        <v>922</v>
      </c>
      <c r="K217" s="126" t="s">
        <v>923</v>
      </c>
      <c r="L217" s="126" t="s">
        <v>128</v>
      </c>
      <c r="M217" s="126" t="s">
        <v>138</v>
      </c>
      <c r="N217" s="126" t="s">
        <v>856</v>
      </c>
      <c r="O217" s="126" t="s">
        <v>26</v>
      </c>
      <c r="P217" s="126" t="s">
        <v>31</v>
      </c>
      <c r="Q217" s="126" t="s">
        <v>141</v>
      </c>
      <c r="R217" s="126" t="s">
        <v>42</v>
      </c>
      <c r="S217" s="126" t="s">
        <v>924</v>
      </c>
      <c r="T217" s="126" t="s">
        <v>33</v>
      </c>
      <c r="U217" s="126" t="s">
        <v>925</v>
      </c>
    </row>
    <row r="218" spans="1:21" ht="43.2">
      <c r="A218" s="125">
        <v>722</v>
      </c>
      <c r="B218" s="126" t="s">
        <v>926</v>
      </c>
      <c r="C218" s="126" t="s">
        <v>22</v>
      </c>
      <c r="D218" s="127">
        <v>39711</v>
      </c>
      <c r="E218" s="126" t="s">
        <v>879</v>
      </c>
      <c r="F218" s="126" t="s">
        <v>26</v>
      </c>
      <c r="G218" s="126" t="s">
        <v>33</v>
      </c>
      <c r="H218" s="126" t="s">
        <v>26</v>
      </c>
      <c r="I218" s="126" t="s">
        <v>927</v>
      </c>
      <c r="J218" s="126" t="s">
        <v>928</v>
      </c>
      <c r="K218" s="126" t="s">
        <v>929</v>
      </c>
      <c r="L218" s="126" t="s">
        <v>49</v>
      </c>
      <c r="M218" s="126" t="s">
        <v>70</v>
      </c>
      <c r="N218" s="126" t="s">
        <v>188</v>
      </c>
      <c r="O218" s="126" t="s">
        <v>26</v>
      </c>
      <c r="P218" s="126" t="s">
        <v>50</v>
      </c>
      <c r="Q218" s="126" t="s">
        <v>275</v>
      </c>
      <c r="R218" s="126" t="s">
        <v>42</v>
      </c>
      <c r="S218" s="126" t="s">
        <v>259</v>
      </c>
      <c r="T218" s="126" t="s">
        <v>33</v>
      </c>
      <c r="U218" s="126" t="s">
        <v>925</v>
      </c>
    </row>
    <row r="219" spans="1:21" ht="43.2">
      <c r="A219" s="125">
        <v>723</v>
      </c>
      <c r="B219" s="126" t="s">
        <v>930</v>
      </c>
      <c r="C219" s="126" t="s">
        <v>22</v>
      </c>
      <c r="D219" s="127">
        <v>39737</v>
      </c>
      <c r="E219" s="126" t="s">
        <v>879</v>
      </c>
      <c r="F219" s="126" t="s">
        <v>26</v>
      </c>
      <c r="G219" s="126" t="s">
        <v>33</v>
      </c>
      <c r="H219" s="126" t="s">
        <v>26</v>
      </c>
      <c r="I219" s="126" t="s">
        <v>931</v>
      </c>
      <c r="J219" s="126" t="s">
        <v>26</v>
      </c>
      <c r="K219" s="126" t="s">
        <v>26</v>
      </c>
      <c r="L219" s="126" t="s">
        <v>26</v>
      </c>
      <c r="M219" s="126" t="s">
        <v>932</v>
      </c>
      <c r="N219" s="126" t="s">
        <v>933</v>
      </c>
      <c r="O219" s="126" t="s">
        <v>934</v>
      </c>
      <c r="P219" s="126" t="s">
        <v>38</v>
      </c>
      <c r="Q219" s="126" t="s">
        <v>106</v>
      </c>
      <c r="R219" s="126" t="s">
        <v>42</v>
      </c>
      <c r="S219" s="126" t="s">
        <v>26</v>
      </c>
      <c r="T219" s="126" t="s">
        <v>33</v>
      </c>
      <c r="U219" s="126" t="s">
        <v>935</v>
      </c>
    </row>
    <row r="220" spans="1:21" ht="316.8">
      <c r="A220" s="125">
        <v>724</v>
      </c>
      <c r="B220" s="126" t="s">
        <v>936</v>
      </c>
      <c r="C220" s="126" t="s">
        <v>22</v>
      </c>
      <c r="D220" s="127">
        <v>39772</v>
      </c>
      <c r="E220" s="126" t="s">
        <v>879</v>
      </c>
      <c r="F220" s="126" t="s">
        <v>26</v>
      </c>
      <c r="G220" s="126" t="s">
        <v>33</v>
      </c>
      <c r="H220" s="126" t="s">
        <v>26</v>
      </c>
      <c r="I220" s="126" t="s">
        <v>937</v>
      </c>
      <c r="J220" s="126" t="s">
        <v>26</v>
      </c>
      <c r="K220" s="126" t="s">
        <v>26</v>
      </c>
      <c r="L220" s="126" t="s">
        <v>26</v>
      </c>
      <c r="M220" s="126" t="s">
        <v>116</v>
      </c>
      <c r="N220" s="126" t="s">
        <v>938</v>
      </c>
      <c r="O220" s="126" t="s">
        <v>939</v>
      </c>
      <c r="P220" s="126" t="s">
        <v>394</v>
      </c>
      <c r="Q220" s="126" t="s">
        <v>26</v>
      </c>
      <c r="R220" s="126" t="s">
        <v>434</v>
      </c>
      <c r="S220" s="126" t="s">
        <v>26</v>
      </c>
      <c r="T220" s="126" t="s">
        <v>33</v>
      </c>
      <c r="U220" s="126" t="s">
        <v>940</v>
      </c>
    </row>
    <row r="221" spans="1:21" ht="409.6">
      <c r="A221" s="125">
        <v>725</v>
      </c>
      <c r="B221" s="126" t="s">
        <v>941</v>
      </c>
      <c r="C221" s="126" t="s">
        <v>22</v>
      </c>
      <c r="D221" s="127">
        <v>39908</v>
      </c>
      <c r="E221" s="126" t="s">
        <v>879</v>
      </c>
      <c r="F221" s="126" t="s">
        <v>26</v>
      </c>
      <c r="G221" s="126" t="s">
        <v>33</v>
      </c>
      <c r="H221" s="126" t="s">
        <v>26</v>
      </c>
      <c r="I221" s="126" t="s">
        <v>942</v>
      </c>
      <c r="J221" s="126" t="s">
        <v>26</v>
      </c>
      <c r="K221" s="126" t="s">
        <v>26</v>
      </c>
      <c r="L221" s="126" t="s">
        <v>26</v>
      </c>
      <c r="M221" s="126" t="s">
        <v>31</v>
      </c>
      <c r="N221" s="126" t="s">
        <v>943</v>
      </c>
      <c r="O221" s="126" t="s">
        <v>224</v>
      </c>
      <c r="P221" s="126" t="s">
        <v>26</v>
      </c>
      <c r="Q221" s="126" t="s">
        <v>26</v>
      </c>
      <c r="R221" s="126" t="s">
        <v>42</v>
      </c>
      <c r="S221" s="126" t="s">
        <v>944</v>
      </c>
      <c r="T221" s="126" t="s">
        <v>33</v>
      </c>
      <c r="U221" s="126" t="s">
        <v>945</v>
      </c>
    </row>
    <row r="222" spans="1:21" ht="57.6">
      <c r="A222" s="125">
        <v>726</v>
      </c>
      <c r="B222" s="126" t="s">
        <v>946</v>
      </c>
      <c r="C222" s="126" t="s">
        <v>22</v>
      </c>
      <c r="D222" s="127">
        <v>0</v>
      </c>
      <c r="E222" s="126" t="s">
        <v>879</v>
      </c>
      <c r="F222" s="126" t="s">
        <v>26</v>
      </c>
      <c r="G222" s="126" t="s">
        <v>33</v>
      </c>
      <c r="H222" s="126" t="s">
        <v>26</v>
      </c>
      <c r="I222" s="126" t="s">
        <v>947</v>
      </c>
      <c r="J222" s="126" t="s">
        <v>26</v>
      </c>
      <c r="K222" s="126" t="s">
        <v>26</v>
      </c>
      <c r="L222" s="126" t="s">
        <v>26</v>
      </c>
      <c r="M222" s="126" t="s">
        <v>104</v>
      </c>
      <c r="N222" s="126" t="s">
        <v>453</v>
      </c>
      <c r="O222" s="126" t="s">
        <v>26</v>
      </c>
      <c r="P222" s="126" t="s">
        <v>394</v>
      </c>
      <c r="Q222" s="126" t="s">
        <v>26</v>
      </c>
      <c r="R222" s="126" t="s">
        <v>42</v>
      </c>
      <c r="S222" s="126" t="s">
        <v>948</v>
      </c>
      <c r="T222" s="126" t="s">
        <v>33</v>
      </c>
      <c r="U222" s="126" t="s">
        <v>949</v>
      </c>
    </row>
    <row r="223" spans="1:21" ht="144">
      <c r="A223" s="125">
        <v>727</v>
      </c>
      <c r="B223" s="126" t="s">
        <v>950</v>
      </c>
      <c r="C223" s="126" t="s">
        <v>22</v>
      </c>
      <c r="D223" s="127">
        <v>40073</v>
      </c>
      <c r="E223" s="126" t="s">
        <v>879</v>
      </c>
      <c r="F223" s="126" t="s">
        <v>26</v>
      </c>
      <c r="G223" s="126" t="s">
        <v>33</v>
      </c>
      <c r="H223" s="126" t="s">
        <v>26</v>
      </c>
      <c r="I223" s="126" t="s">
        <v>951</v>
      </c>
      <c r="J223" s="126" t="s">
        <v>26</v>
      </c>
      <c r="K223" s="126" t="s">
        <v>26</v>
      </c>
      <c r="L223" s="126" t="s">
        <v>26</v>
      </c>
      <c r="M223" s="126" t="s">
        <v>375</v>
      </c>
      <c r="N223" s="126" t="s">
        <v>952</v>
      </c>
      <c r="O223" s="126" t="s">
        <v>26</v>
      </c>
      <c r="P223" s="126" t="s">
        <v>53</v>
      </c>
      <c r="Q223" s="126" t="s">
        <v>26</v>
      </c>
      <c r="R223" s="126" t="s">
        <v>42</v>
      </c>
      <c r="S223" s="126" t="s">
        <v>26</v>
      </c>
      <c r="T223" s="126" t="s">
        <v>33</v>
      </c>
      <c r="U223" s="126" t="s">
        <v>953</v>
      </c>
    </row>
    <row r="224" spans="1:21" ht="187.2">
      <c r="A224" s="125">
        <v>728</v>
      </c>
      <c r="B224" s="126" t="s">
        <v>1695</v>
      </c>
      <c r="C224" s="126" t="s">
        <v>22</v>
      </c>
      <c r="D224" s="127">
        <v>39558</v>
      </c>
      <c r="E224" s="126" t="s">
        <v>879</v>
      </c>
      <c r="F224" s="126" t="s">
        <v>26</v>
      </c>
      <c r="G224" s="126" t="s">
        <v>33</v>
      </c>
      <c r="H224" s="126" t="s">
        <v>26</v>
      </c>
      <c r="I224" s="126" t="s">
        <v>954</v>
      </c>
      <c r="J224" s="126" t="s">
        <v>26</v>
      </c>
      <c r="K224" s="126" t="s">
        <v>26</v>
      </c>
      <c r="L224" s="126" t="s">
        <v>26</v>
      </c>
      <c r="M224" s="126" t="s">
        <v>375</v>
      </c>
      <c r="N224" s="126" t="s">
        <v>655</v>
      </c>
      <c r="O224" s="126" t="s">
        <v>26</v>
      </c>
      <c r="P224" s="126" t="s">
        <v>54</v>
      </c>
      <c r="Q224" s="126" t="s">
        <v>32</v>
      </c>
      <c r="R224" s="126" t="s">
        <v>42</v>
      </c>
      <c r="S224" s="126" t="s">
        <v>26</v>
      </c>
      <c r="T224" s="126" t="s">
        <v>33</v>
      </c>
      <c r="U224" s="126" t="s">
        <v>955</v>
      </c>
    </row>
    <row r="225" spans="1:21" ht="172.8">
      <c r="A225" s="125">
        <v>729</v>
      </c>
      <c r="B225" s="126" t="s">
        <v>1021</v>
      </c>
      <c r="C225" s="126" t="s">
        <v>22</v>
      </c>
      <c r="D225" s="127">
        <v>39667</v>
      </c>
      <c r="E225" s="126" t="s">
        <v>879</v>
      </c>
      <c r="F225" s="126" t="s">
        <v>26</v>
      </c>
      <c r="G225" s="126" t="s">
        <v>33</v>
      </c>
      <c r="H225" s="126" t="s">
        <v>26</v>
      </c>
      <c r="I225" s="126" t="s">
        <v>956</v>
      </c>
      <c r="J225" s="126" t="s">
        <v>26</v>
      </c>
      <c r="K225" s="126" t="s">
        <v>26</v>
      </c>
      <c r="L225" s="126" t="s">
        <v>26</v>
      </c>
      <c r="M225" s="126" t="s">
        <v>62</v>
      </c>
      <c r="N225" s="126" t="s">
        <v>765</v>
      </c>
      <c r="O225" s="126" t="s">
        <v>26</v>
      </c>
      <c r="P225" s="126" t="s">
        <v>394</v>
      </c>
      <c r="Q225" s="126" t="s">
        <v>26</v>
      </c>
      <c r="R225" s="126" t="s">
        <v>42</v>
      </c>
      <c r="S225" s="126" t="s">
        <v>957</v>
      </c>
      <c r="T225" s="126" t="s">
        <v>33</v>
      </c>
      <c r="U225" s="126" t="s">
        <v>958</v>
      </c>
    </row>
    <row r="226" spans="1:21" ht="158.4">
      <c r="A226" s="125">
        <v>730</v>
      </c>
      <c r="B226" s="126" t="s">
        <v>959</v>
      </c>
      <c r="C226" s="126" t="s">
        <v>22</v>
      </c>
      <c r="D226" s="127">
        <v>0</v>
      </c>
      <c r="E226" s="126" t="s">
        <v>879</v>
      </c>
      <c r="F226" s="126" t="s">
        <v>26</v>
      </c>
      <c r="G226" s="126" t="s">
        <v>33</v>
      </c>
      <c r="H226" s="126" t="s">
        <v>26</v>
      </c>
      <c r="I226" s="126" t="s">
        <v>960</v>
      </c>
      <c r="J226" s="126" t="s">
        <v>26</v>
      </c>
      <c r="K226" s="126" t="s">
        <v>26</v>
      </c>
      <c r="L226" s="126" t="s">
        <v>26</v>
      </c>
      <c r="M226" s="126" t="s">
        <v>961</v>
      </c>
      <c r="N226" s="126" t="s">
        <v>636</v>
      </c>
      <c r="O226" s="126" t="s">
        <v>402</v>
      </c>
      <c r="P226" s="126" t="s">
        <v>53</v>
      </c>
      <c r="Q226" s="126" t="s">
        <v>31</v>
      </c>
      <c r="R226" s="126" t="s">
        <v>42</v>
      </c>
      <c r="S226" s="126" t="s">
        <v>962</v>
      </c>
      <c r="T226" s="126" t="s">
        <v>33</v>
      </c>
      <c r="U226" s="126" t="s">
        <v>963</v>
      </c>
    </row>
    <row r="227" spans="1:21" ht="57.6">
      <c r="A227" s="125">
        <v>731</v>
      </c>
      <c r="B227" s="126" t="s">
        <v>964</v>
      </c>
      <c r="C227" s="126" t="s">
        <v>22</v>
      </c>
      <c r="D227" s="127">
        <v>39702</v>
      </c>
      <c r="E227" s="126" t="s">
        <v>879</v>
      </c>
      <c r="F227" s="126" t="s">
        <v>26</v>
      </c>
      <c r="G227" s="126" t="s">
        <v>33</v>
      </c>
      <c r="H227" s="126" t="s">
        <v>26</v>
      </c>
      <c r="I227" s="126" t="s">
        <v>965</v>
      </c>
      <c r="J227" s="126" t="s">
        <v>26</v>
      </c>
      <c r="K227" s="126" t="s">
        <v>26</v>
      </c>
      <c r="L227" s="126" t="s">
        <v>26</v>
      </c>
      <c r="M227" s="126" t="s">
        <v>26</v>
      </c>
      <c r="N227" s="126" t="s">
        <v>26</v>
      </c>
      <c r="O227" s="126" t="s">
        <v>26</v>
      </c>
      <c r="P227" s="126" t="s">
        <v>26</v>
      </c>
      <c r="Q227" s="126" t="s">
        <v>26</v>
      </c>
      <c r="R227" s="126" t="s">
        <v>303</v>
      </c>
      <c r="S227" s="126" t="s">
        <v>26</v>
      </c>
      <c r="T227" s="126" t="s">
        <v>33</v>
      </c>
      <c r="U227" s="126" t="s">
        <v>966</v>
      </c>
    </row>
    <row r="228" spans="1:21" ht="72">
      <c r="A228" s="125">
        <v>732</v>
      </c>
      <c r="B228" s="126" t="s">
        <v>967</v>
      </c>
      <c r="C228" s="126" t="s">
        <v>22</v>
      </c>
      <c r="D228" s="127">
        <v>39766</v>
      </c>
      <c r="E228" s="126" t="s">
        <v>879</v>
      </c>
      <c r="F228" s="126" t="s">
        <v>209</v>
      </c>
      <c r="G228" s="126" t="s">
        <v>33</v>
      </c>
      <c r="H228" s="126" t="s">
        <v>26</v>
      </c>
      <c r="I228" s="126" t="s">
        <v>968</v>
      </c>
      <c r="J228" s="126" t="s">
        <v>969</v>
      </c>
      <c r="K228" s="126" t="s">
        <v>970</v>
      </c>
      <c r="L228" s="126" t="s">
        <v>26</v>
      </c>
      <c r="M228" s="126" t="s">
        <v>65</v>
      </c>
      <c r="N228" s="126" t="s">
        <v>523</v>
      </c>
      <c r="O228" s="126" t="s">
        <v>231</v>
      </c>
      <c r="P228" s="126" t="s">
        <v>38</v>
      </c>
      <c r="Q228" s="126" t="s">
        <v>325</v>
      </c>
      <c r="R228" s="126" t="s">
        <v>42</v>
      </c>
      <c r="S228" s="126" t="s">
        <v>971</v>
      </c>
      <c r="T228" s="126" t="s">
        <v>33</v>
      </c>
      <c r="U228" s="126" t="s">
        <v>972</v>
      </c>
    </row>
    <row r="229" spans="1:21" ht="158.4">
      <c r="A229" s="125">
        <v>734</v>
      </c>
      <c r="B229" s="126" t="s">
        <v>973</v>
      </c>
      <c r="C229" s="126" t="s">
        <v>22</v>
      </c>
      <c r="D229" s="127">
        <v>0</v>
      </c>
      <c r="E229" s="126" t="s">
        <v>879</v>
      </c>
      <c r="F229" s="126" t="s">
        <v>26</v>
      </c>
      <c r="G229" s="126" t="s">
        <v>33</v>
      </c>
      <c r="H229" s="126" t="s">
        <v>26</v>
      </c>
      <c r="I229" s="126" t="s">
        <v>974</v>
      </c>
      <c r="J229" s="126" t="s">
        <v>26</v>
      </c>
      <c r="K229" s="126" t="s">
        <v>26</v>
      </c>
      <c r="L229" s="126" t="s">
        <v>26</v>
      </c>
      <c r="M229" s="126" t="s">
        <v>26</v>
      </c>
      <c r="N229" s="126" t="s">
        <v>26</v>
      </c>
      <c r="O229" s="126" t="s">
        <v>26</v>
      </c>
      <c r="P229" s="126" t="s">
        <v>26</v>
      </c>
      <c r="Q229" s="126" t="s">
        <v>26</v>
      </c>
      <c r="R229" s="126" t="s">
        <v>42</v>
      </c>
      <c r="S229" s="126" t="s">
        <v>26</v>
      </c>
      <c r="T229" s="126" t="s">
        <v>33</v>
      </c>
      <c r="U229" s="126" t="s">
        <v>975</v>
      </c>
    </row>
    <row r="230" spans="1:21" ht="86.4">
      <c r="A230" s="125">
        <v>735</v>
      </c>
      <c r="B230" s="126" t="s">
        <v>2039</v>
      </c>
      <c r="C230" s="126" t="s">
        <v>22</v>
      </c>
      <c r="D230" s="127">
        <v>39633</v>
      </c>
      <c r="E230" s="126" t="s">
        <v>879</v>
      </c>
      <c r="F230" s="126" t="s">
        <v>26</v>
      </c>
      <c r="G230" s="126" t="s">
        <v>33</v>
      </c>
      <c r="H230" s="126" t="s">
        <v>26</v>
      </c>
      <c r="I230" s="126" t="s">
        <v>976</v>
      </c>
      <c r="J230" s="126" t="s">
        <v>26</v>
      </c>
      <c r="K230" s="126" t="s">
        <v>26</v>
      </c>
      <c r="L230" s="126" t="s">
        <v>26</v>
      </c>
      <c r="M230" s="126" t="s">
        <v>977</v>
      </c>
      <c r="N230" s="126" t="s">
        <v>978</v>
      </c>
      <c r="O230" s="126" t="s">
        <v>26</v>
      </c>
      <c r="P230" s="126" t="s">
        <v>41</v>
      </c>
      <c r="Q230" s="126" t="s">
        <v>70</v>
      </c>
      <c r="R230" s="126" t="s">
        <v>42</v>
      </c>
      <c r="S230" s="126" t="s">
        <v>26</v>
      </c>
      <c r="T230" s="126" t="s">
        <v>33</v>
      </c>
      <c r="U230" s="126" t="s">
        <v>979</v>
      </c>
    </row>
    <row r="231" spans="1:21" ht="43.2">
      <c r="A231" s="125">
        <v>736</v>
      </c>
      <c r="B231" s="126" t="s">
        <v>980</v>
      </c>
      <c r="C231" s="126" t="s">
        <v>22</v>
      </c>
      <c r="D231" s="127">
        <v>39744</v>
      </c>
      <c r="E231" s="126" t="s">
        <v>879</v>
      </c>
      <c r="F231" s="126" t="s">
        <v>981</v>
      </c>
      <c r="G231" s="126" t="s">
        <v>33</v>
      </c>
      <c r="H231" s="126" t="s">
        <v>26</v>
      </c>
      <c r="I231" s="126" t="s">
        <v>982</v>
      </c>
      <c r="J231" s="126" t="s">
        <v>26</v>
      </c>
      <c r="K231" s="126" t="s">
        <v>983</v>
      </c>
      <c r="L231" s="126" t="s">
        <v>984</v>
      </c>
      <c r="M231" s="126" t="s">
        <v>985</v>
      </c>
      <c r="N231" s="126" t="s">
        <v>193</v>
      </c>
      <c r="O231" s="126" t="s">
        <v>26</v>
      </c>
      <c r="P231" s="126" t="s">
        <v>41</v>
      </c>
      <c r="Q231" s="126" t="s">
        <v>116</v>
      </c>
      <c r="R231" s="126" t="s">
        <v>42</v>
      </c>
      <c r="S231" s="126" t="s">
        <v>986</v>
      </c>
      <c r="T231" s="126" t="s">
        <v>33</v>
      </c>
      <c r="U231" s="126" t="s">
        <v>26</v>
      </c>
    </row>
    <row r="232" spans="1:21" ht="115.2">
      <c r="A232" s="125">
        <v>737</v>
      </c>
      <c r="B232" s="126" t="s">
        <v>987</v>
      </c>
      <c r="C232" s="126" t="s">
        <v>22</v>
      </c>
      <c r="D232" s="127">
        <v>38742</v>
      </c>
      <c r="E232" s="126" t="s">
        <v>879</v>
      </c>
      <c r="F232" s="126" t="s">
        <v>26</v>
      </c>
      <c r="G232" s="126" t="s">
        <v>33</v>
      </c>
      <c r="H232" s="126" t="s">
        <v>26</v>
      </c>
      <c r="I232" s="126" t="s">
        <v>988</v>
      </c>
      <c r="J232" s="126" t="s">
        <v>26</v>
      </c>
      <c r="K232" s="126" t="s">
        <v>26</v>
      </c>
      <c r="L232" s="126" t="s">
        <v>26</v>
      </c>
      <c r="M232" s="126" t="s">
        <v>989</v>
      </c>
      <c r="N232" s="126" t="s">
        <v>881</v>
      </c>
      <c r="O232" s="126" t="s">
        <v>193</v>
      </c>
      <c r="P232" s="126" t="s">
        <v>26</v>
      </c>
      <c r="Q232" s="126" t="s">
        <v>26</v>
      </c>
      <c r="R232" s="126" t="s">
        <v>42</v>
      </c>
      <c r="S232" s="126" t="s">
        <v>26</v>
      </c>
      <c r="T232" s="126" t="s">
        <v>33</v>
      </c>
      <c r="U232" s="126" t="s">
        <v>990</v>
      </c>
    </row>
    <row r="233" spans="1:21" ht="57.6">
      <c r="A233" s="125">
        <v>738</v>
      </c>
      <c r="B233" s="126" t="s">
        <v>991</v>
      </c>
      <c r="C233" s="126" t="s">
        <v>22</v>
      </c>
      <c r="D233" s="127">
        <v>39583</v>
      </c>
      <c r="E233" s="126" t="s">
        <v>879</v>
      </c>
      <c r="F233" s="126" t="s">
        <v>385</v>
      </c>
      <c r="G233" s="126" t="s">
        <v>33</v>
      </c>
      <c r="H233" s="126" t="s">
        <v>26</v>
      </c>
      <c r="I233" s="126" t="s">
        <v>992</v>
      </c>
      <c r="J233" s="126" t="s">
        <v>992</v>
      </c>
      <c r="K233" s="126" t="s">
        <v>26</v>
      </c>
      <c r="L233" s="126" t="s">
        <v>26</v>
      </c>
      <c r="M233" s="126" t="s">
        <v>54</v>
      </c>
      <c r="N233" s="126" t="s">
        <v>356</v>
      </c>
      <c r="O233" s="126" t="s">
        <v>26</v>
      </c>
      <c r="P233" s="126" t="s">
        <v>394</v>
      </c>
      <c r="Q233" s="126" t="s">
        <v>26</v>
      </c>
      <c r="R233" s="126" t="s">
        <v>42</v>
      </c>
      <c r="S233" s="126" t="s">
        <v>26</v>
      </c>
      <c r="T233" s="126" t="s">
        <v>33</v>
      </c>
      <c r="U233" s="126" t="s">
        <v>993</v>
      </c>
    </row>
    <row r="234" spans="1:21" ht="100.8">
      <c r="A234" s="125">
        <v>739</v>
      </c>
      <c r="B234" s="126" t="s">
        <v>994</v>
      </c>
      <c r="C234" s="126" t="s">
        <v>22</v>
      </c>
      <c r="D234" s="127">
        <v>39683</v>
      </c>
      <c r="E234" s="126" t="s">
        <v>879</v>
      </c>
      <c r="F234" s="126" t="s">
        <v>26</v>
      </c>
      <c r="G234" s="126" t="s">
        <v>33</v>
      </c>
      <c r="H234" s="126" t="s">
        <v>26</v>
      </c>
      <c r="I234" s="126" t="s">
        <v>995</v>
      </c>
      <c r="J234" s="126" t="s">
        <v>26</v>
      </c>
      <c r="K234" s="126" t="s">
        <v>26</v>
      </c>
      <c r="L234" s="126" t="s">
        <v>26</v>
      </c>
      <c r="M234" s="126" t="s">
        <v>262</v>
      </c>
      <c r="N234" s="126" t="s">
        <v>52</v>
      </c>
      <c r="O234" s="126" t="s">
        <v>26</v>
      </c>
      <c r="P234" s="126" t="s">
        <v>54</v>
      </c>
      <c r="Q234" s="126" t="s">
        <v>70</v>
      </c>
      <c r="R234" s="126" t="s">
        <v>42</v>
      </c>
      <c r="S234" s="126" t="s">
        <v>26</v>
      </c>
      <c r="T234" s="126" t="s">
        <v>33</v>
      </c>
      <c r="U234" s="126" t="s">
        <v>996</v>
      </c>
    </row>
    <row r="235" spans="1:21" ht="28.8">
      <c r="A235" s="125">
        <v>740</v>
      </c>
      <c r="B235" s="126" t="s">
        <v>997</v>
      </c>
      <c r="C235" s="126" t="s">
        <v>22</v>
      </c>
      <c r="D235" s="127">
        <v>39487</v>
      </c>
      <c r="E235" s="126" t="s">
        <v>879</v>
      </c>
      <c r="F235" s="126" t="s">
        <v>26</v>
      </c>
      <c r="G235" s="126" t="s">
        <v>33</v>
      </c>
      <c r="H235" s="126" t="s">
        <v>26</v>
      </c>
      <c r="I235" s="126" t="s">
        <v>998</v>
      </c>
      <c r="J235" s="126" t="s">
        <v>26</v>
      </c>
      <c r="K235" s="126" t="s">
        <v>26</v>
      </c>
      <c r="L235" s="126" t="s">
        <v>387</v>
      </c>
      <c r="M235" s="126" t="s">
        <v>999</v>
      </c>
      <c r="N235" s="126" t="s">
        <v>553</v>
      </c>
      <c r="O235" s="126" t="s">
        <v>26</v>
      </c>
      <c r="P235" s="126" t="s">
        <v>116</v>
      </c>
      <c r="Q235" s="126" t="s">
        <v>26</v>
      </c>
      <c r="R235" s="126" t="s">
        <v>26</v>
      </c>
      <c r="S235" s="126" t="s">
        <v>1000</v>
      </c>
      <c r="T235" s="126" t="s">
        <v>33</v>
      </c>
      <c r="U235" s="126" t="s">
        <v>26</v>
      </c>
    </row>
    <row r="236" spans="1:21" ht="43.2">
      <c r="A236" s="125">
        <v>741</v>
      </c>
      <c r="B236" s="126" t="s">
        <v>1001</v>
      </c>
      <c r="C236" s="126" t="s">
        <v>22</v>
      </c>
      <c r="D236" s="127">
        <v>39761</v>
      </c>
      <c r="E236" s="126" t="s">
        <v>879</v>
      </c>
      <c r="F236" s="126" t="s">
        <v>26</v>
      </c>
      <c r="G236" s="126" t="s">
        <v>33</v>
      </c>
      <c r="H236" s="126" t="s">
        <v>26</v>
      </c>
      <c r="I236" s="126" t="s">
        <v>1002</v>
      </c>
      <c r="J236" s="126" t="s">
        <v>26</v>
      </c>
      <c r="K236" s="126" t="s">
        <v>26</v>
      </c>
      <c r="L236" s="126" t="s">
        <v>26</v>
      </c>
      <c r="M236" s="126" t="s">
        <v>197</v>
      </c>
      <c r="N236" s="126" t="s">
        <v>1003</v>
      </c>
      <c r="O236" s="126" t="s">
        <v>231</v>
      </c>
      <c r="P236" s="126" t="s">
        <v>394</v>
      </c>
      <c r="Q236" s="126" t="s">
        <v>26</v>
      </c>
      <c r="R236" s="126" t="s">
        <v>42</v>
      </c>
      <c r="S236" s="126" t="s">
        <v>1004</v>
      </c>
      <c r="T236" s="126" t="s">
        <v>33</v>
      </c>
      <c r="U236" s="126" t="s">
        <v>1005</v>
      </c>
    </row>
    <row r="237" spans="1:21" ht="28.8">
      <c r="A237" s="125">
        <v>742</v>
      </c>
      <c r="B237" s="126" t="s">
        <v>1947</v>
      </c>
      <c r="C237" s="126" t="s">
        <v>22</v>
      </c>
      <c r="D237" s="127">
        <v>0</v>
      </c>
      <c r="E237" s="126" t="s">
        <v>879</v>
      </c>
      <c r="F237" s="126" t="s">
        <v>150</v>
      </c>
      <c r="G237" s="126" t="s">
        <v>33</v>
      </c>
      <c r="H237" s="126" t="s">
        <v>26</v>
      </c>
      <c r="I237" s="126" t="s">
        <v>1948</v>
      </c>
      <c r="J237" s="126" t="s">
        <v>1949</v>
      </c>
      <c r="K237" s="126" t="s">
        <v>26</v>
      </c>
      <c r="L237" s="126" t="s">
        <v>61</v>
      </c>
      <c r="M237" s="126" t="s">
        <v>32</v>
      </c>
      <c r="N237" s="126" t="s">
        <v>82</v>
      </c>
      <c r="O237" s="126" t="s">
        <v>26</v>
      </c>
      <c r="P237" s="126" t="s">
        <v>394</v>
      </c>
      <c r="Q237" s="126" t="s">
        <v>394</v>
      </c>
      <c r="R237" s="126" t="s">
        <v>42</v>
      </c>
      <c r="S237" s="126" t="s">
        <v>726</v>
      </c>
      <c r="T237" s="126" t="s">
        <v>33</v>
      </c>
      <c r="U237" s="126" t="s">
        <v>1006</v>
      </c>
    </row>
    <row r="238" spans="1:21" ht="158.4">
      <c r="A238" s="125">
        <v>743</v>
      </c>
      <c r="B238" s="126" t="s">
        <v>1007</v>
      </c>
      <c r="C238" s="126" t="s">
        <v>22</v>
      </c>
      <c r="D238" s="127">
        <v>39785</v>
      </c>
      <c r="E238" s="126" t="s">
        <v>879</v>
      </c>
      <c r="F238" s="126" t="s">
        <v>26</v>
      </c>
      <c r="G238" s="126" t="s">
        <v>33</v>
      </c>
      <c r="H238" s="126" t="s">
        <v>26</v>
      </c>
      <c r="I238" s="126" t="s">
        <v>1008</v>
      </c>
      <c r="J238" s="126" t="s">
        <v>26</v>
      </c>
      <c r="K238" s="126" t="s">
        <v>26</v>
      </c>
      <c r="L238" s="126" t="s">
        <v>26</v>
      </c>
      <c r="M238" s="126" t="s">
        <v>263</v>
      </c>
      <c r="N238" s="126" t="s">
        <v>743</v>
      </c>
      <c r="O238" s="126" t="s">
        <v>64</v>
      </c>
      <c r="P238" s="126" t="s">
        <v>26</v>
      </c>
      <c r="Q238" s="126" t="s">
        <v>26</v>
      </c>
      <c r="R238" s="126" t="s">
        <v>1009</v>
      </c>
      <c r="S238" s="126" t="s">
        <v>26</v>
      </c>
      <c r="T238" s="126" t="s">
        <v>33</v>
      </c>
      <c r="U238" s="126" t="s">
        <v>1010</v>
      </c>
    </row>
    <row r="239" spans="1:21" ht="28.8">
      <c r="A239" s="125">
        <v>744</v>
      </c>
      <c r="B239" s="126" t="s">
        <v>1011</v>
      </c>
      <c r="C239" s="126" t="s">
        <v>22</v>
      </c>
      <c r="D239" s="127">
        <v>40255</v>
      </c>
      <c r="E239" s="126" t="s">
        <v>879</v>
      </c>
      <c r="F239" s="126" t="s">
        <v>26</v>
      </c>
      <c r="G239" s="126" t="s">
        <v>33</v>
      </c>
      <c r="H239" s="126" t="s">
        <v>26</v>
      </c>
      <c r="I239" s="126" t="s">
        <v>1012</v>
      </c>
      <c r="J239" s="126" t="s">
        <v>26</v>
      </c>
      <c r="K239" s="126" t="s">
        <v>26</v>
      </c>
      <c r="L239" s="126" t="s">
        <v>26</v>
      </c>
      <c r="M239" s="126" t="s">
        <v>26</v>
      </c>
      <c r="N239" s="126" t="s">
        <v>1013</v>
      </c>
      <c r="O239" s="126" t="s">
        <v>26</v>
      </c>
      <c r="P239" s="126" t="s">
        <v>41</v>
      </c>
      <c r="Q239" s="126" t="s">
        <v>53</v>
      </c>
      <c r="R239" s="126" t="s">
        <v>121</v>
      </c>
      <c r="S239" s="126" t="s">
        <v>26</v>
      </c>
      <c r="T239" s="126" t="s">
        <v>33</v>
      </c>
      <c r="U239" s="126" t="s">
        <v>26</v>
      </c>
    </row>
    <row r="240" spans="1:21" ht="28.8">
      <c r="A240" s="125">
        <v>745</v>
      </c>
      <c r="B240" s="126" t="s">
        <v>1014</v>
      </c>
      <c r="C240" s="126" t="s">
        <v>22</v>
      </c>
      <c r="D240" s="127">
        <v>39876</v>
      </c>
      <c r="E240" s="126" t="s">
        <v>879</v>
      </c>
      <c r="F240" s="126" t="s">
        <v>1015</v>
      </c>
      <c r="G240" s="126" t="s">
        <v>33</v>
      </c>
      <c r="H240" s="126" t="s">
        <v>26</v>
      </c>
      <c r="I240" s="126" t="s">
        <v>1016</v>
      </c>
      <c r="J240" s="126" t="s">
        <v>1017</v>
      </c>
      <c r="K240" s="126" t="s">
        <v>1018</v>
      </c>
      <c r="L240" s="126" t="s">
        <v>37</v>
      </c>
      <c r="M240" s="126" t="s">
        <v>1019</v>
      </c>
      <c r="N240" s="126" t="s">
        <v>42</v>
      </c>
      <c r="O240" s="126" t="s">
        <v>26</v>
      </c>
      <c r="P240" s="126" t="s">
        <v>65</v>
      </c>
      <c r="Q240" s="126" t="s">
        <v>116</v>
      </c>
      <c r="R240" s="126" t="s">
        <v>42</v>
      </c>
      <c r="S240" s="126" t="s">
        <v>1020</v>
      </c>
      <c r="T240" s="126" t="s">
        <v>33</v>
      </c>
      <c r="U240" s="126" t="s">
        <v>26</v>
      </c>
    </row>
    <row r="241" spans="1:21" ht="28.8">
      <c r="A241" s="125">
        <v>746</v>
      </c>
      <c r="B241" s="126" t="s">
        <v>1021</v>
      </c>
      <c r="C241" s="126" t="s">
        <v>22</v>
      </c>
      <c r="D241" s="127">
        <v>39667</v>
      </c>
      <c r="E241" s="126" t="s">
        <v>879</v>
      </c>
      <c r="F241" s="126" t="s">
        <v>150</v>
      </c>
      <c r="G241" s="126" t="s">
        <v>25</v>
      </c>
      <c r="H241" s="126" t="s">
        <v>26</v>
      </c>
      <c r="I241" s="126" t="s">
        <v>26</v>
      </c>
      <c r="J241" s="126" t="s">
        <v>956</v>
      </c>
      <c r="K241" s="126" t="s">
        <v>1022</v>
      </c>
      <c r="L241" s="126" t="s">
        <v>26</v>
      </c>
      <c r="M241" s="126" t="s">
        <v>26</v>
      </c>
      <c r="N241" s="126" t="s">
        <v>224</v>
      </c>
      <c r="O241" s="126" t="s">
        <v>26</v>
      </c>
      <c r="P241" s="126" t="s">
        <v>53</v>
      </c>
      <c r="Q241" s="126" t="s">
        <v>70</v>
      </c>
      <c r="R241" s="126" t="s">
        <v>42</v>
      </c>
      <c r="S241" s="126" t="s">
        <v>1023</v>
      </c>
      <c r="T241" s="126" t="s">
        <v>33</v>
      </c>
      <c r="U241" s="126" t="s">
        <v>26</v>
      </c>
    </row>
    <row r="242" spans="1:21" ht="28.8">
      <c r="A242" s="125">
        <v>747</v>
      </c>
      <c r="B242" s="126" t="s">
        <v>1737</v>
      </c>
      <c r="C242" s="126" t="s">
        <v>22</v>
      </c>
      <c r="D242" s="127">
        <v>4</v>
      </c>
      <c r="E242" s="126" t="s">
        <v>879</v>
      </c>
      <c r="F242" s="126" t="s">
        <v>385</v>
      </c>
      <c r="G242" s="126" t="s">
        <v>25</v>
      </c>
      <c r="H242" s="126" t="s">
        <v>26</v>
      </c>
      <c r="I242" s="126" t="s">
        <v>1738</v>
      </c>
      <c r="J242" s="126" t="s">
        <v>1739</v>
      </c>
      <c r="K242" s="126" t="s">
        <v>26</v>
      </c>
      <c r="L242" s="126" t="s">
        <v>26</v>
      </c>
      <c r="M242" s="126" t="s">
        <v>141</v>
      </c>
      <c r="N242" s="126" t="s">
        <v>26</v>
      </c>
      <c r="O242" s="126" t="s">
        <v>26</v>
      </c>
      <c r="P242" s="126" t="s">
        <v>394</v>
      </c>
      <c r="Q242" s="126" t="s">
        <v>394</v>
      </c>
      <c r="R242" s="126" t="s">
        <v>26</v>
      </c>
      <c r="S242" s="126" t="s">
        <v>1740</v>
      </c>
      <c r="T242" s="126" t="s">
        <v>33</v>
      </c>
      <c r="U242" s="126" t="s">
        <v>26</v>
      </c>
    </row>
    <row r="243" spans="1:21" ht="43.2">
      <c r="A243" s="125">
        <v>802</v>
      </c>
      <c r="B243" s="126" t="s">
        <v>1024</v>
      </c>
      <c r="C243" s="126" t="s">
        <v>22</v>
      </c>
      <c r="D243" s="127">
        <v>31807</v>
      </c>
      <c r="E243" s="126" t="s">
        <v>23</v>
      </c>
      <c r="F243" s="126" t="s">
        <v>26</v>
      </c>
      <c r="G243" s="126" t="s">
        <v>33</v>
      </c>
      <c r="H243" s="126" t="s">
        <v>1025</v>
      </c>
      <c r="I243" s="126" t="s">
        <v>1026</v>
      </c>
      <c r="J243" s="126" t="s">
        <v>26</v>
      </c>
      <c r="K243" s="126" t="s">
        <v>26</v>
      </c>
      <c r="L243" s="126" t="s">
        <v>68</v>
      </c>
      <c r="M243" s="126" t="s">
        <v>86</v>
      </c>
      <c r="N243" s="126" t="s">
        <v>1027</v>
      </c>
      <c r="O243" s="126" t="s">
        <v>26</v>
      </c>
      <c r="P243" s="126" t="s">
        <v>53</v>
      </c>
      <c r="Q243" s="126" t="s">
        <v>83</v>
      </c>
      <c r="R243" s="126" t="s">
        <v>26</v>
      </c>
      <c r="S243" s="126" t="s">
        <v>1028</v>
      </c>
      <c r="T243" s="126" t="s">
        <v>33</v>
      </c>
      <c r="U243" s="126" t="s">
        <v>26</v>
      </c>
    </row>
    <row r="244" spans="1:21" ht="43.2">
      <c r="A244" s="125">
        <v>803</v>
      </c>
      <c r="B244" s="126" t="s">
        <v>1029</v>
      </c>
      <c r="C244" s="126" t="s">
        <v>22</v>
      </c>
      <c r="D244" s="127">
        <v>37009</v>
      </c>
      <c r="E244" s="126" t="s">
        <v>23</v>
      </c>
      <c r="F244" s="126" t="s">
        <v>26</v>
      </c>
      <c r="G244" s="126" t="s">
        <v>33</v>
      </c>
      <c r="H244" s="126" t="s">
        <v>26</v>
      </c>
      <c r="I244" s="126" t="s">
        <v>1030</v>
      </c>
      <c r="J244" s="126" t="s">
        <v>26</v>
      </c>
      <c r="K244" s="126" t="s">
        <v>26</v>
      </c>
      <c r="L244" s="126" t="s">
        <v>68</v>
      </c>
      <c r="M244" s="126" t="s">
        <v>1031</v>
      </c>
      <c r="N244" s="126" t="s">
        <v>1032</v>
      </c>
      <c r="O244" s="126" t="s">
        <v>26</v>
      </c>
      <c r="P244" s="126" t="s">
        <v>26</v>
      </c>
      <c r="Q244" s="126" t="s">
        <v>26</v>
      </c>
      <c r="R244" s="126" t="s">
        <v>26</v>
      </c>
      <c r="S244" s="126" t="s">
        <v>26</v>
      </c>
      <c r="T244" s="126" t="s">
        <v>33</v>
      </c>
      <c r="U244" s="126" t="s">
        <v>26</v>
      </c>
    </row>
    <row r="245" spans="1:21" ht="43.2">
      <c r="A245" s="125">
        <v>804</v>
      </c>
      <c r="B245" s="126" t="s">
        <v>60</v>
      </c>
      <c r="C245" s="126" t="s">
        <v>22</v>
      </c>
      <c r="D245" s="127">
        <v>27324</v>
      </c>
      <c r="E245" s="126" t="s">
        <v>23</v>
      </c>
      <c r="F245" s="126" t="s">
        <v>26</v>
      </c>
      <c r="G245" s="126" t="s">
        <v>33</v>
      </c>
      <c r="H245" s="126" t="s">
        <v>26</v>
      </c>
      <c r="I245" s="126" t="s">
        <v>26</v>
      </c>
      <c r="J245" s="126" t="s">
        <v>26</v>
      </c>
      <c r="K245" s="126" t="s">
        <v>26</v>
      </c>
      <c r="L245" s="126" t="s">
        <v>61</v>
      </c>
      <c r="M245" s="126" t="s">
        <v>62</v>
      </c>
      <c r="N245" s="126" t="s">
        <v>63</v>
      </c>
      <c r="O245" s="126" t="s">
        <v>64</v>
      </c>
      <c r="P245" s="126" t="s">
        <v>54</v>
      </c>
      <c r="Q245" s="126" t="s">
        <v>65</v>
      </c>
      <c r="R245" s="126" t="s">
        <v>26</v>
      </c>
      <c r="S245" s="126" t="s">
        <v>26</v>
      </c>
      <c r="T245" s="126" t="s">
        <v>33</v>
      </c>
      <c r="U245" s="126" t="s">
        <v>26</v>
      </c>
    </row>
    <row r="246" spans="1:21" ht="28.8">
      <c r="A246" s="125">
        <v>810</v>
      </c>
      <c r="B246" s="126" t="s">
        <v>1033</v>
      </c>
      <c r="C246" s="126" t="s">
        <v>22</v>
      </c>
      <c r="D246" s="127">
        <v>39625</v>
      </c>
      <c r="E246" s="126" t="s">
        <v>436</v>
      </c>
      <c r="F246" s="126" t="s">
        <v>297</v>
      </c>
      <c r="G246" s="126" t="s">
        <v>33</v>
      </c>
      <c r="H246" s="126" t="s">
        <v>26</v>
      </c>
      <c r="I246" s="126" t="s">
        <v>1034</v>
      </c>
      <c r="J246" s="126" t="s">
        <v>1035</v>
      </c>
      <c r="K246" s="126" t="s">
        <v>1036</v>
      </c>
      <c r="L246" s="126" t="s">
        <v>49</v>
      </c>
      <c r="M246" s="126" t="s">
        <v>54</v>
      </c>
      <c r="N246" s="126" t="s">
        <v>751</v>
      </c>
      <c r="O246" s="126" t="s">
        <v>26</v>
      </c>
      <c r="P246" s="126" t="s">
        <v>86</v>
      </c>
      <c r="Q246" s="126" t="s">
        <v>814</v>
      </c>
      <c r="R246" s="126" t="s">
        <v>42</v>
      </c>
      <c r="S246" s="126" t="s">
        <v>1037</v>
      </c>
      <c r="T246" s="126" t="s">
        <v>33</v>
      </c>
      <c r="U246" s="126" t="s">
        <v>26</v>
      </c>
    </row>
    <row r="247" spans="1:21" ht="28.8">
      <c r="A247" s="125">
        <v>811</v>
      </c>
      <c r="B247" s="126" t="s">
        <v>1038</v>
      </c>
      <c r="C247" s="126" t="s">
        <v>22</v>
      </c>
      <c r="D247" s="127">
        <v>39923</v>
      </c>
      <c r="E247" s="126" t="s">
        <v>436</v>
      </c>
      <c r="F247" s="126" t="s">
        <v>109</v>
      </c>
      <c r="G247" s="126" t="s">
        <v>33</v>
      </c>
      <c r="H247" s="126" t="s">
        <v>26</v>
      </c>
      <c r="I247" s="126" t="s">
        <v>1039</v>
      </c>
      <c r="J247" s="126" t="s">
        <v>1040</v>
      </c>
      <c r="K247" s="126" t="s">
        <v>1041</v>
      </c>
      <c r="L247" s="126" t="s">
        <v>128</v>
      </c>
      <c r="M247" s="126" t="s">
        <v>1042</v>
      </c>
      <c r="N247" s="126" t="s">
        <v>64</v>
      </c>
      <c r="O247" s="126" t="s">
        <v>26</v>
      </c>
      <c r="P247" s="126" t="s">
        <v>41</v>
      </c>
      <c r="Q247" s="126" t="s">
        <v>869</v>
      </c>
      <c r="R247" s="126" t="s">
        <v>42</v>
      </c>
      <c r="S247" s="126" t="s">
        <v>588</v>
      </c>
      <c r="T247" s="126" t="s">
        <v>33</v>
      </c>
      <c r="U247" s="126" t="s">
        <v>26</v>
      </c>
    </row>
    <row r="248" spans="1:21" ht="28.8">
      <c r="A248" s="125">
        <v>813</v>
      </c>
      <c r="B248" s="126" t="s">
        <v>1043</v>
      </c>
      <c r="C248" s="126" t="s">
        <v>22</v>
      </c>
      <c r="D248" s="127">
        <v>39664</v>
      </c>
      <c r="E248" s="126" t="s">
        <v>436</v>
      </c>
      <c r="F248" s="126" t="s">
        <v>297</v>
      </c>
      <c r="G248" s="126" t="s">
        <v>33</v>
      </c>
      <c r="H248" s="126" t="s">
        <v>26</v>
      </c>
      <c r="I248" s="126" t="s">
        <v>1044</v>
      </c>
      <c r="J248" s="126" t="s">
        <v>26</v>
      </c>
      <c r="K248" s="126" t="s">
        <v>1045</v>
      </c>
      <c r="L248" s="126" t="s">
        <v>49</v>
      </c>
      <c r="M248" s="126" t="s">
        <v>361</v>
      </c>
      <c r="N248" s="126" t="s">
        <v>1046</v>
      </c>
      <c r="O248" s="126" t="s">
        <v>26</v>
      </c>
      <c r="P248" s="126" t="s">
        <v>50</v>
      </c>
      <c r="Q248" s="126" t="s">
        <v>106</v>
      </c>
      <c r="R248" s="126" t="s">
        <v>42</v>
      </c>
      <c r="S248" s="126" t="s">
        <v>1047</v>
      </c>
      <c r="T248" s="126" t="s">
        <v>33</v>
      </c>
      <c r="U248" s="126" t="s">
        <v>26</v>
      </c>
    </row>
    <row r="249" spans="1:21" ht="28.8">
      <c r="A249" s="125">
        <v>814</v>
      </c>
      <c r="B249" s="126" t="s">
        <v>1048</v>
      </c>
      <c r="C249" s="126" t="s">
        <v>22</v>
      </c>
      <c r="D249" s="127">
        <v>39998</v>
      </c>
      <c r="E249" s="126" t="s">
        <v>436</v>
      </c>
      <c r="F249" s="126" t="s">
        <v>26</v>
      </c>
      <c r="G249" s="126" t="s">
        <v>33</v>
      </c>
      <c r="H249" s="126" t="s">
        <v>26</v>
      </c>
      <c r="I249" s="126" t="s">
        <v>1049</v>
      </c>
      <c r="J249" s="126" t="s">
        <v>26</v>
      </c>
      <c r="K249" s="126" t="s">
        <v>26</v>
      </c>
      <c r="L249" s="126" t="s">
        <v>26</v>
      </c>
      <c r="M249" s="126" t="s">
        <v>1050</v>
      </c>
      <c r="N249" s="126" t="s">
        <v>82</v>
      </c>
      <c r="O249" s="126" t="s">
        <v>64</v>
      </c>
      <c r="P249" s="126" t="s">
        <v>26</v>
      </c>
      <c r="Q249" s="126" t="s">
        <v>26</v>
      </c>
      <c r="R249" s="126" t="s">
        <v>42</v>
      </c>
      <c r="S249" s="126" t="s">
        <v>26</v>
      </c>
      <c r="T249" s="126" t="s">
        <v>33</v>
      </c>
      <c r="U249" s="126" t="s">
        <v>26</v>
      </c>
    </row>
    <row r="250" spans="1:21" ht="43.2">
      <c r="A250" s="125">
        <v>815</v>
      </c>
      <c r="B250" s="126" t="s">
        <v>1051</v>
      </c>
      <c r="C250" s="126" t="s">
        <v>22</v>
      </c>
      <c r="D250" s="127">
        <v>40005</v>
      </c>
      <c r="E250" s="126" t="s">
        <v>436</v>
      </c>
      <c r="F250" s="126" t="s">
        <v>698</v>
      </c>
      <c r="G250" s="126" t="s">
        <v>33</v>
      </c>
      <c r="H250" s="126" t="s">
        <v>26</v>
      </c>
      <c r="I250" s="126" t="s">
        <v>1052</v>
      </c>
      <c r="J250" s="126" t="s">
        <v>1053</v>
      </c>
      <c r="K250" s="126" t="s">
        <v>1054</v>
      </c>
      <c r="L250" s="126" t="s">
        <v>128</v>
      </c>
      <c r="M250" s="126" t="s">
        <v>1055</v>
      </c>
      <c r="N250" s="126" t="s">
        <v>58</v>
      </c>
      <c r="O250" s="126" t="s">
        <v>26</v>
      </c>
      <c r="P250" s="126" t="s">
        <v>38</v>
      </c>
      <c r="Q250" s="126" t="s">
        <v>197</v>
      </c>
      <c r="R250" s="126" t="s">
        <v>42</v>
      </c>
      <c r="S250" s="126" t="s">
        <v>1056</v>
      </c>
      <c r="T250" s="126" t="s">
        <v>33</v>
      </c>
      <c r="U250" s="126" t="s">
        <v>26</v>
      </c>
    </row>
    <row r="251" spans="1:21" ht="28.8">
      <c r="A251" s="125">
        <v>816</v>
      </c>
      <c r="B251" s="126" t="s">
        <v>1057</v>
      </c>
      <c r="C251" s="126" t="s">
        <v>22</v>
      </c>
      <c r="D251" s="127">
        <v>40046</v>
      </c>
      <c r="E251" s="126" t="s">
        <v>436</v>
      </c>
      <c r="F251" s="126" t="s">
        <v>26</v>
      </c>
      <c r="G251" s="126" t="s">
        <v>33</v>
      </c>
      <c r="H251" s="126" t="s">
        <v>26</v>
      </c>
      <c r="I251" s="126" t="s">
        <v>1058</v>
      </c>
      <c r="J251" s="126" t="s">
        <v>26</v>
      </c>
      <c r="K251" s="126" t="s">
        <v>26</v>
      </c>
      <c r="L251" s="126" t="s">
        <v>26</v>
      </c>
      <c r="M251" s="126" t="s">
        <v>1059</v>
      </c>
      <c r="N251" s="126" t="s">
        <v>528</v>
      </c>
      <c r="O251" s="126" t="s">
        <v>26</v>
      </c>
      <c r="P251" s="126" t="s">
        <v>26</v>
      </c>
      <c r="Q251" s="126" t="s">
        <v>26</v>
      </c>
      <c r="R251" s="126" t="s">
        <v>42</v>
      </c>
      <c r="S251" s="126" t="s">
        <v>26</v>
      </c>
      <c r="T251" s="126" t="s">
        <v>33</v>
      </c>
      <c r="U251" s="126" t="s">
        <v>26</v>
      </c>
    </row>
    <row r="252" spans="1:21" ht="28.8">
      <c r="A252" s="125">
        <v>817</v>
      </c>
      <c r="B252" s="126" t="s">
        <v>1060</v>
      </c>
      <c r="C252" s="126" t="s">
        <v>22</v>
      </c>
      <c r="D252" s="127">
        <v>39760</v>
      </c>
      <c r="E252" s="126" t="s">
        <v>436</v>
      </c>
      <c r="F252" s="126" t="s">
        <v>525</v>
      </c>
      <c r="G252" s="126" t="s">
        <v>33</v>
      </c>
      <c r="H252" s="126" t="s">
        <v>26</v>
      </c>
      <c r="I252" s="126" t="s">
        <v>1061</v>
      </c>
      <c r="J252" s="126" t="s">
        <v>26</v>
      </c>
      <c r="K252" s="126" t="s">
        <v>26</v>
      </c>
      <c r="L252" s="126" t="s">
        <v>153</v>
      </c>
      <c r="M252" s="126" t="s">
        <v>38</v>
      </c>
      <c r="N252" s="126" t="s">
        <v>1062</v>
      </c>
      <c r="O252" s="126" t="s">
        <v>231</v>
      </c>
      <c r="P252" s="126" t="s">
        <v>83</v>
      </c>
      <c r="Q252" s="126" t="s">
        <v>709</v>
      </c>
      <c r="R252" s="126" t="s">
        <v>42</v>
      </c>
      <c r="S252" s="126" t="s">
        <v>1063</v>
      </c>
      <c r="T252" s="126" t="s">
        <v>33</v>
      </c>
      <c r="U252" s="126" t="s">
        <v>26</v>
      </c>
    </row>
    <row r="253" spans="1:21" ht="43.2">
      <c r="A253" s="125">
        <v>818</v>
      </c>
      <c r="B253" s="126" t="s">
        <v>1064</v>
      </c>
      <c r="C253" s="126" t="s">
        <v>22</v>
      </c>
      <c r="D253" s="127">
        <v>39936</v>
      </c>
      <c r="E253" s="126" t="s">
        <v>436</v>
      </c>
      <c r="F253" s="126" t="s">
        <v>101</v>
      </c>
      <c r="G253" s="126" t="s">
        <v>33</v>
      </c>
      <c r="H253" s="126" t="s">
        <v>26</v>
      </c>
      <c r="I253" s="126" t="s">
        <v>1065</v>
      </c>
      <c r="J253" s="126" t="s">
        <v>1066</v>
      </c>
      <c r="K253" s="126" t="s">
        <v>26</v>
      </c>
      <c r="L253" s="126" t="s">
        <v>49</v>
      </c>
      <c r="M253" s="126" t="s">
        <v>865</v>
      </c>
      <c r="N253" s="126" t="s">
        <v>492</v>
      </c>
      <c r="O253" s="126" t="s">
        <v>26</v>
      </c>
      <c r="P253" s="126" t="s">
        <v>41</v>
      </c>
      <c r="Q253" s="126" t="s">
        <v>50</v>
      </c>
      <c r="R253" s="126" t="s">
        <v>42</v>
      </c>
      <c r="S253" s="126" t="s">
        <v>1067</v>
      </c>
      <c r="T253" s="126" t="s">
        <v>33</v>
      </c>
      <c r="U253" s="126" t="s">
        <v>26</v>
      </c>
    </row>
    <row r="254" spans="1:21" ht="43.2">
      <c r="A254" s="125">
        <v>819</v>
      </c>
      <c r="B254" s="126" t="s">
        <v>1068</v>
      </c>
      <c r="C254" s="126" t="s">
        <v>22</v>
      </c>
      <c r="D254" s="127">
        <v>39671</v>
      </c>
      <c r="E254" s="126" t="s">
        <v>436</v>
      </c>
      <c r="F254" s="126" t="s">
        <v>26</v>
      </c>
      <c r="G254" s="126" t="s">
        <v>33</v>
      </c>
      <c r="H254" s="126" t="s">
        <v>26</v>
      </c>
      <c r="I254" s="126" t="s">
        <v>1069</v>
      </c>
      <c r="J254" s="126" t="s">
        <v>26</v>
      </c>
      <c r="K254" s="126" t="s">
        <v>26</v>
      </c>
      <c r="L254" s="126" t="s">
        <v>26</v>
      </c>
      <c r="M254" s="126" t="s">
        <v>1070</v>
      </c>
      <c r="N254" s="126" t="s">
        <v>1071</v>
      </c>
      <c r="O254" s="126" t="s">
        <v>26</v>
      </c>
      <c r="P254" s="126" t="s">
        <v>38</v>
      </c>
      <c r="Q254" s="126" t="s">
        <v>1070</v>
      </c>
      <c r="R254" s="126" t="s">
        <v>1072</v>
      </c>
      <c r="S254" s="126" t="s">
        <v>1073</v>
      </c>
      <c r="T254" s="126" t="s">
        <v>33</v>
      </c>
      <c r="U254" s="126" t="s">
        <v>26</v>
      </c>
    </row>
    <row r="255" spans="1:21" ht="28.8">
      <c r="A255" s="125">
        <v>820</v>
      </c>
      <c r="B255" s="126" t="s">
        <v>1074</v>
      </c>
      <c r="C255" s="126" t="s">
        <v>22</v>
      </c>
      <c r="D255" s="127">
        <v>39531</v>
      </c>
      <c r="E255" s="126" t="s">
        <v>436</v>
      </c>
      <c r="F255" s="126" t="s">
        <v>1075</v>
      </c>
      <c r="G255" s="126" t="s">
        <v>33</v>
      </c>
      <c r="H255" s="126" t="s">
        <v>26</v>
      </c>
      <c r="I255" s="126" t="s">
        <v>1076</v>
      </c>
      <c r="J255" s="126" t="s">
        <v>1077</v>
      </c>
      <c r="K255" s="126" t="s">
        <v>26</v>
      </c>
      <c r="L255" s="126" t="s">
        <v>128</v>
      </c>
      <c r="M255" s="126" t="s">
        <v>38</v>
      </c>
      <c r="N255" s="126" t="s">
        <v>105</v>
      </c>
      <c r="O255" s="126" t="s">
        <v>26</v>
      </c>
      <c r="P255" s="126" t="s">
        <v>86</v>
      </c>
      <c r="Q255" s="126" t="s">
        <v>263</v>
      </c>
      <c r="R255" s="126" t="s">
        <v>42</v>
      </c>
      <c r="S255" s="126" t="s">
        <v>1078</v>
      </c>
      <c r="T255" s="126" t="s">
        <v>33</v>
      </c>
      <c r="U255" s="126" t="s">
        <v>26</v>
      </c>
    </row>
    <row r="256" spans="1:21" ht="43.2">
      <c r="A256" s="125">
        <v>821</v>
      </c>
      <c r="B256" s="126" t="s">
        <v>1079</v>
      </c>
      <c r="C256" s="126" t="s">
        <v>22</v>
      </c>
      <c r="D256" s="127">
        <v>39774</v>
      </c>
      <c r="E256" s="126" t="s">
        <v>436</v>
      </c>
      <c r="F256" s="126" t="s">
        <v>26</v>
      </c>
      <c r="G256" s="126" t="s">
        <v>33</v>
      </c>
      <c r="H256" s="126" t="s">
        <v>26</v>
      </c>
      <c r="I256" s="126" t="s">
        <v>1080</v>
      </c>
      <c r="J256" s="126" t="s">
        <v>26</v>
      </c>
      <c r="K256" s="126" t="s">
        <v>26</v>
      </c>
      <c r="L256" s="126" t="s">
        <v>26</v>
      </c>
      <c r="M256" s="126" t="s">
        <v>26</v>
      </c>
      <c r="N256" s="126" t="s">
        <v>1081</v>
      </c>
      <c r="O256" s="126" t="s">
        <v>26</v>
      </c>
      <c r="P256" s="126" t="s">
        <v>41</v>
      </c>
      <c r="Q256" s="126" t="s">
        <v>26</v>
      </c>
      <c r="R256" s="126" t="s">
        <v>42</v>
      </c>
      <c r="S256" s="126" t="s">
        <v>26</v>
      </c>
      <c r="T256" s="126" t="s">
        <v>33</v>
      </c>
      <c r="U256" s="126" t="s">
        <v>26</v>
      </c>
    </row>
    <row r="257" spans="1:21" ht="28.8">
      <c r="A257" s="125">
        <v>822</v>
      </c>
      <c r="B257" s="126" t="s">
        <v>1082</v>
      </c>
      <c r="C257" s="126" t="s">
        <v>22</v>
      </c>
      <c r="D257" s="127">
        <v>39520</v>
      </c>
      <c r="E257" s="126" t="s">
        <v>436</v>
      </c>
      <c r="F257" s="126" t="s">
        <v>26</v>
      </c>
      <c r="G257" s="126" t="s">
        <v>33</v>
      </c>
      <c r="H257" s="126" t="s">
        <v>26</v>
      </c>
      <c r="I257" s="126" t="s">
        <v>1083</v>
      </c>
      <c r="J257" s="126" t="s">
        <v>26</v>
      </c>
      <c r="K257" s="126" t="s">
        <v>26</v>
      </c>
      <c r="L257" s="126" t="s">
        <v>26</v>
      </c>
      <c r="M257" s="126" t="s">
        <v>38</v>
      </c>
      <c r="N257" s="126" t="s">
        <v>1084</v>
      </c>
      <c r="O257" s="126" t="s">
        <v>193</v>
      </c>
      <c r="P257" s="126" t="s">
        <v>41</v>
      </c>
      <c r="Q257" s="126" t="s">
        <v>83</v>
      </c>
      <c r="R257" s="126" t="s">
        <v>42</v>
      </c>
      <c r="S257" s="126" t="s">
        <v>986</v>
      </c>
      <c r="T257" s="126" t="s">
        <v>33</v>
      </c>
      <c r="U257" s="126" t="s">
        <v>26</v>
      </c>
    </row>
    <row r="258" spans="1:21" ht="28.8">
      <c r="A258" s="125">
        <v>823</v>
      </c>
      <c r="B258" s="126" t="s">
        <v>1085</v>
      </c>
      <c r="C258" s="126" t="s">
        <v>22</v>
      </c>
      <c r="D258" s="127">
        <v>39518</v>
      </c>
      <c r="E258" s="126" t="s">
        <v>436</v>
      </c>
      <c r="F258" s="126" t="s">
        <v>1086</v>
      </c>
      <c r="G258" s="126" t="s">
        <v>33</v>
      </c>
      <c r="H258" s="126" t="s">
        <v>26</v>
      </c>
      <c r="I258" s="126" t="s">
        <v>1087</v>
      </c>
      <c r="J258" s="126" t="s">
        <v>1088</v>
      </c>
      <c r="K258" s="126" t="s">
        <v>26</v>
      </c>
      <c r="L258" s="126" t="s">
        <v>128</v>
      </c>
      <c r="M258" s="126" t="s">
        <v>375</v>
      </c>
      <c r="N258" s="126" t="s">
        <v>58</v>
      </c>
      <c r="O258" s="126" t="s">
        <v>1089</v>
      </c>
      <c r="P258" s="126" t="s">
        <v>53</v>
      </c>
      <c r="Q258" s="126" t="s">
        <v>54</v>
      </c>
      <c r="R258" s="126" t="s">
        <v>42</v>
      </c>
      <c r="S258" s="126" t="s">
        <v>586</v>
      </c>
      <c r="T258" s="126" t="s">
        <v>33</v>
      </c>
      <c r="U258" s="126" t="s">
        <v>26</v>
      </c>
    </row>
    <row r="259" spans="1:21" ht="43.2">
      <c r="A259" s="125">
        <v>824</v>
      </c>
      <c r="B259" s="126" t="s">
        <v>1090</v>
      </c>
      <c r="C259" s="126" t="s">
        <v>22</v>
      </c>
      <c r="D259" s="127">
        <v>39640</v>
      </c>
      <c r="E259" s="126" t="s">
        <v>436</v>
      </c>
      <c r="F259" s="126" t="s">
        <v>1091</v>
      </c>
      <c r="G259" s="126" t="s">
        <v>33</v>
      </c>
      <c r="H259" s="126" t="s">
        <v>26</v>
      </c>
      <c r="I259" s="126" t="s">
        <v>1092</v>
      </c>
      <c r="J259" s="126" t="s">
        <v>26</v>
      </c>
      <c r="K259" s="126" t="s">
        <v>1093</v>
      </c>
      <c r="L259" s="126" t="s">
        <v>1094</v>
      </c>
      <c r="M259" s="126" t="s">
        <v>54</v>
      </c>
      <c r="N259" s="126" t="s">
        <v>655</v>
      </c>
      <c r="O259" s="126" t="s">
        <v>26</v>
      </c>
      <c r="P259" s="126" t="s">
        <v>65</v>
      </c>
      <c r="Q259" s="126" t="s">
        <v>26</v>
      </c>
      <c r="R259" s="126" t="s">
        <v>42</v>
      </c>
      <c r="S259" s="126" t="s">
        <v>1095</v>
      </c>
      <c r="T259" s="126" t="s">
        <v>33</v>
      </c>
      <c r="U259" s="126" t="s">
        <v>26</v>
      </c>
    </row>
    <row r="260" spans="1:21" ht="43.2">
      <c r="A260" s="125">
        <v>825</v>
      </c>
      <c r="B260" s="126" t="s">
        <v>1096</v>
      </c>
      <c r="C260" s="126" t="s">
        <v>22</v>
      </c>
      <c r="D260" s="127">
        <v>39973</v>
      </c>
      <c r="E260" s="126" t="s">
        <v>436</v>
      </c>
      <c r="F260" s="126" t="s">
        <v>209</v>
      </c>
      <c r="G260" s="126" t="s">
        <v>33</v>
      </c>
      <c r="H260" s="126" t="s">
        <v>1379</v>
      </c>
      <c r="I260" s="126" t="s">
        <v>1097</v>
      </c>
      <c r="J260" s="126" t="s">
        <v>1380</v>
      </c>
      <c r="K260" s="126" t="s">
        <v>1381</v>
      </c>
      <c r="L260" s="126" t="s">
        <v>49</v>
      </c>
      <c r="M260" s="126" t="s">
        <v>38</v>
      </c>
      <c r="N260" s="126" t="s">
        <v>1278</v>
      </c>
      <c r="O260" s="126" t="s">
        <v>64</v>
      </c>
      <c r="P260" s="126" t="s">
        <v>86</v>
      </c>
      <c r="Q260" s="126" t="s">
        <v>32</v>
      </c>
      <c r="R260" s="126" t="s">
        <v>285</v>
      </c>
      <c r="S260" s="126" t="s">
        <v>1382</v>
      </c>
      <c r="T260" s="126" t="s">
        <v>33</v>
      </c>
      <c r="U260" s="126" t="s">
        <v>26</v>
      </c>
    </row>
    <row r="261" spans="1:21" ht="43.2">
      <c r="A261" s="125">
        <v>826</v>
      </c>
      <c r="B261" s="126" t="s">
        <v>1098</v>
      </c>
      <c r="C261" s="126" t="s">
        <v>22</v>
      </c>
      <c r="D261" s="127">
        <v>40060</v>
      </c>
      <c r="E261" s="126" t="s">
        <v>436</v>
      </c>
      <c r="F261" s="126" t="s">
        <v>26</v>
      </c>
      <c r="G261" s="126" t="s">
        <v>33</v>
      </c>
      <c r="H261" s="126" t="s">
        <v>26</v>
      </c>
      <c r="I261" s="126" t="s">
        <v>1099</v>
      </c>
      <c r="J261" s="126" t="s">
        <v>26</v>
      </c>
      <c r="K261" s="126" t="s">
        <v>26</v>
      </c>
      <c r="L261" s="126" t="s">
        <v>26</v>
      </c>
      <c r="M261" s="126" t="s">
        <v>262</v>
      </c>
      <c r="N261" s="126" t="s">
        <v>224</v>
      </c>
      <c r="O261" s="126" t="s">
        <v>64</v>
      </c>
      <c r="P261" s="126" t="s">
        <v>54</v>
      </c>
      <c r="Q261" s="126" t="s">
        <v>26</v>
      </c>
      <c r="R261" s="126" t="s">
        <v>42</v>
      </c>
      <c r="S261" s="126" t="s">
        <v>26</v>
      </c>
      <c r="T261" s="126" t="s">
        <v>33</v>
      </c>
      <c r="U261" s="126" t="s">
        <v>26</v>
      </c>
    </row>
    <row r="262" spans="1:21" ht="28.8">
      <c r="A262" s="125">
        <v>827</v>
      </c>
      <c r="B262" s="126" t="s">
        <v>1100</v>
      </c>
      <c r="C262" s="126" t="s">
        <v>22</v>
      </c>
      <c r="D262" s="127">
        <v>39685</v>
      </c>
      <c r="E262" s="126" t="s">
        <v>436</v>
      </c>
      <c r="F262" s="126" t="s">
        <v>26</v>
      </c>
      <c r="G262" s="126" t="s">
        <v>33</v>
      </c>
      <c r="H262" s="126" t="s">
        <v>26</v>
      </c>
      <c r="I262" s="126" t="s">
        <v>1101</v>
      </c>
      <c r="J262" s="126" t="s">
        <v>26</v>
      </c>
      <c r="K262" s="126" t="s">
        <v>26</v>
      </c>
      <c r="L262" s="126" t="s">
        <v>26</v>
      </c>
      <c r="M262" s="126" t="s">
        <v>53</v>
      </c>
      <c r="N262" s="126" t="s">
        <v>42</v>
      </c>
      <c r="O262" s="126" t="s">
        <v>26</v>
      </c>
      <c r="P262" s="126" t="s">
        <v>53</v>
      </c>
      <c r="Q262" s="126" t="s">
        <v>50</v>
      </c>
      <c r="R262" s="126" t="s">
        <v>42</v>
      </c>
      <c r="S262" s="126" t="s">
        <v>1102</v>
      </c>
      <c r="T262" s="126" t="s">
        <v>33</v>
      </c>
      <c r="U262" s="126" t="s">
        <v>26</v>
      </c>
    </row>
    <row r="263" spans="1:21" ht="28.8">
      <c r="A263" s="125">
        <v>828</v>
      </c>
      <c r="B263" s="126" t="s">
        <v>1103</v>
      </c>
      <c r="C263" s="126" t="s">
        <v>22</v>
      </c>
      <c r="D263" s="127">
        <v>39489</v>
      </c>
      <c r="E263" s="126" t="s">
        <v>436</v>
      </c>
      <c r="F263" s="126" t="s">
        <v>26</v>
      </c>
      <c r="G263" s="126" t="s">
        <v>33</v>
      </c>
      <c r="H263" s="126" t="s">
        <v>26</v>
      </c>
      <c r="I263" s="126" t="s">
        <v>1104</v>
      </c>
      <c r="J263" s="126" t="s">
        <v>26</v>
      </c>
      <c r="K263" s="126" t="s">
        <v>26</v>
      </c>
      <c r="L263" s="126" t="s">
        <v>26</v>
      </c>
      <c r="M263" s="126" t="s">
        <v>50</v>
      </c>
      <c r="N263" s="126" t="s">
        <v>1105</v>
      </c>
      <c r="O263" s="126" t="s">
        <v>64</v>
      </c>
      <c r="P263" s="126" t="s">
        <v>53</v>
      </c>
      <c r="Q263" s="126" t="s">
        <v>53</v>
      </c>
      <c r="R263" s="126" t="s">
        <v>42</v>
      </c>
      <c r="S263" s="126" t="s">
        <v>26</v>
      </c>
      <c r="T263" s="126" t="s">
        <v>33</v>
      </c>
      <c r="U263" s="126" t="s">
        <v>26</v>
      </c>
    </row>
    <row r="264" spans="1:21" ht="144">
      <c r="A264" s="125">
        <v>829</v>
      </c>
      <c r="B264" s="126" t="s">
        <v>1106</v>
      </c>
      <c r="C264" s="126" t="s">
        <v>22</v>
      </c>
      <c r="D264" s="127">
        <v>40014</v>
      </c>
      <c r="E264" s="126" t="s">
        <v>436</v>
      </c>
      <c r="F264" s="126" t="s">
        <v>26</v>
      </c>
      <c r="G264" s="126" t="s">
        <v>33</v>
      </c>
      <c r="H264" s="126" t="s">
        <v>26</v>
      </c>
      <c r="I264" s="126" t="s">
        <v>1107</v>
      </c>
      <c r="J264" s="126" t="s">
        <v>26</v>
      </c>
      <c r="K264" s="126" t="s">
        <v>26</v>
      </c>
      <c r="L264" s="126" t="s">
        <v>26</v>
      </c>
      <c r="M264" s="126" t="s">
        <v>26</v>
      </c>
      <c r="N264" s="126" t="s">
        <v>1108</v>
      </c>
      <c r="O264" s="126" t="s">
        <v>26</v>
      </c>
      <c r="P264" s="126" t="s">
        <v>116</v>
      </c>
      <c r="Q264" s="126" t="s">
        <v>65</v>
      </c>
      <c r="R264" s="126" t="s">
        <v>42</v>
      </c>
      <c r="S264" s="126" t="s">
        <v>26</v>
      </c>
      <c r="T264" s="126" t="s">
        <v>33</v>
      </c>
      <c r="U264" s="126" t="s">
        <v>26</v>
      </c>
    </row>
    <row r="265" spans="1:21" ht="28.8">
      <c r="A265" s="125">
        <v>830</v>
      </c>
      <c r="B265" s="126" t="s">
        <v>1696</v>
      </c>
      <c r="C265" s="126" t="s">
        <v>22</v>
      </c>
      <c r="D265" s="127">
        <v>39949</v>
      </c>
      <c r="E265" s="126" t="s">
        <v>436</v>
      </c>
      <c r="F265" s="126" t="s">
        <v>26</v>
      </c>
      <c r="G265" s="126" t="s">
        <v>33</v>
      </c>
      <c r="H265" s="126" t="s">
        <v>26</v>
      </c>
      <c r="I265" s="126" t="s">
        <v>1109</v>
      </c>
      <c r="J265" s="126" t="s">
        <v>26</v>
      </c>
      <c r="K265" s="126" t="s">
        <v>26</v>
      </c>
      <c r="L265" s="126" t="s">
        <v>26</v>
      </c>
      <c r="M265" s="126" t="s">
        <v>340</v>
      </c>
      <c r="N265" s="126" t="s">
        <v>75</v>
      </c>
      <c r="O265" s="126" t="s">
        <v>26</v>
      </c>
      <c r="P265" s="126" t="s">
        <v>394</v>
      </c>
      <c r="Q265" s="126" t="s">
        <v>26</v>
      </c>
      <c r="R265" s="126" t="s">
        <v>42</v>
      </c>
      <c r="S265" s="126" t="s">
        <v>1110</v>
      </c>
      <c r="T265" s="126" t="s">
        <v>33</v>
      </c>
      <c r="U265" s="126" t="s">
        <v>26</v>
      </c>
    </row>
    <row r="266" spans="1:21" ht="43.2">
      <c r="A266" s="125">
        <v>831</v>
      </c>
      <c r="B266" s="126" t="s">
        <v>1697</v>
      </c>
      <c r="C266" s="126" t="s">
        <v>22</v>
      </c>
      <c r="D266" s="127">
        <v>39345</v>
      </c>
      <c r="E266" s="126" t="s">
        <v>436</v>
      </c>
      <c r="F266" s="126" t="s">
        <v>26</v>
      </c>
      <c r="G266" s="126" t="s">
        <v>33</v>
      </c>
      <c r="H266" s="126" t="s">
        <v>26</v>
      </c>
      <c r="I266" s="126" t="s">
        <v>1111</v>
      </c>
      <c r="J266" s="126" t="s">
        <v>26</v>
      </c>
      <c r="K266" s="126" t="s">
        <v>26</v>
      </c>
      <c r="L266" s="126" t="s">
        <v>26</v>
      </c>
      <c r="M266" s="126" t="s">
        <v>38</v>
      </c>
      <c r="N266" s="126" t="s">
        <v>1112</v>
      </c>
      <c r="O266" s="126" t="s">
        <v>1113</v>
      </c>
      <c r="P266" s="126" t="s">
        <v>26</v>
      </c>
      <c r="Q266" s="126" t="s">
        <v>26</v>
      </c>
      <c r="R266" s="126" t="s">
        <v>121</v>
      </c>
      <c r="S266" s="126" t="s">
        <v>26</v>
      </c>
      <c r="T266" s="126" t="s">
        <v>33</v>
      </c>
      <c r="U266" s="126" t="s">
        <v>26</v>
      </c>
    </row>
    <row r="267" spans="1:21" ht="43.2">
      <c r="A267" s="125">
        <v>832</v>
      </c>
      <c r="B267" s="126" t="s">
        <v>1114</v>
      </c>
      <c r="C267" s="126" t="s">
        <v>22</v>
      </c>
      <c r="D267" s="127">
        <v>39714</v>
      </c>
      <c r="E267" s="126" t="s">
        <v>436</v>
      </c>
      <c r="F267" s="126" t="s">
        <v>26</v>
      </c>
      <c r="G267" s="126" t="s">
        <v>33</v>
      </c>
      <c r="H267" s="126" t="s">
        <v>26</v>
      </c>
      <c r="I267" s="126" t="s">
        <v>1058</v>
      </c>
      <c r="J267" s="126" t="s">
        <v>26</v>
      </c>
      <c r="K267" s="126" t="s">
        <v>26</v>
      </c>
      <c r="L267" s="126" t="s">
        <v>26</v>
      </c>
      <c r="M267" s="126" t="s">
        <v>1059</v>
      </c>
      <c r="N267" s="126" t="s">
        <v>528</v>
      </c>
      <c r="O267" s="126" t="s">
        <v>26</v>
      </c>
      <c r="P267" s="126" t="s">
        <v>26</v>
      </c>
      <c r="Q267" s="126" t="s">
        <v>26</v>
      </c>
      <c r="R267" s="126" t="s">
        <v>42</v>
      </c>
      <c r="S267" s="126" t="s">
        <v>26</v>
      </c>
      <c r="T267" s="126" t="s">
        <v>33</v>
      </c>
      <c r="U267" s="126" t="s">
        <v>26</v>
      </c>
    </row>
    <row r="268" spans="1:21" ht="28.8">
      <c r="A268" s="125">
        <v>833</v>
      </c>
      <c r="B268" s="126" t="s">
        <v>1115</v>
      </c>
      <c r="C268" s="126" t="s">
        <v>22</v>
      </c>
      <c r="D268" s="127">
        <v>39703</v>
      </c>
      <c r="E268" s="126" t="s">
        <v>436</v>
      </c>
      <c r="F268" s="126" t="s">
        <v>26</v>
      </c>
      <c r="G268" s="126" t="s">
        <v>33</v>
      </c>
      <c r="H268" s="126" t="s">
        <v>26</v>
      </c>
      <c r="I268" s="126" t="s">
        <v>1116</v>
      </c>
      <c r="J268" s="126" t="s">
        <v>26</v>
      </c>
      <c r="K268" s="126" t="s">
        <v>26</v>
      </c>
      <c r="L268" s="126" t="s">
        <v>26</v>
      </c>
      <c r="M268" s="126" t="s">
        <v>1117</v>
      </c>
      <c r="N268" s="126" t="s">
        <v>64</v>
      </c>
      <c r="O268" s="126" t="s">
        <v>26</v>
      </c>
      <c r="P268" s="126" t="s">
        <v>54</v>
      </c>
      <c r="Q268" s="126" t="s">
        <v>65</v>
      </c>
      <c r="R268" s="126" t="s">
        <v>42</v>
      </c>
      <c r="S268" s="126" t="s">
        <v>1037</v>
      </c>
      <c r="T268" s="126" t="s">
        <v>33</v>
      </c>
      <c r="U268" s="126" t="s">
        <v>26</v>
      </c>
    </row>
    <row r="269" spans="1:21" ht="43.2">
      <c r="A269" s="125">
        <v>834</v>
      </c>
      <c r="B269" s="126" t="s">
        <v>1118</v>
      </c>
      <c r="C269" s="126" t="s">
        <v>22</v>
      </c>
      <c r="D269" s="127">
        <v>39491</v>
      </c>
      <c r="E269" s="126" t="s">
        <v>436</v>
      </c>
      <c r="F269" s="126" t="s">
        <v>26</v>
      </c>
      <c r="G269" s="126" t="s">
        <v>33</v>
      </c>
      <c r="H269" s="126" t="s">
        <v>26</v>
      </c>
      <c r="I269" s="126" t="s">
        <v>1119</v>
      </c>
      <c r="J269" s="126" t="s">
        <v>26</v>
      </c>
      <c r="K269" s="126" t="s">
        <v>26</v>
      </c>
      <c r="L269" s="126" t="s">
        <v>26</v>
      </c>
      <c r="M269" s="126" t="s">
        <v>65</v>
      </c>
      <c r="N269" s="126" t="s">
        <v>1120</v>
      </c>
      <c r="O269" s="126" t="s">
        <v>26</v>
      </c>
      <c r="P269" s="126" t="s">
        <v>116</v>
      </c>
      <c r="Q269" s="126" t="s">
        <v>41</v>
      </c>
      <c r="R269" s="126" t="s">
        <v>1072</v>
      </c>
      <c r="S269" s="126" t="s">
        <v>26</v>
      </c>
      <c r="T269" s="126" t="s">
        <v>33</v>
      </c>
      <c r="U269" s="126" t="s">
        <v>26</v>
      </c>
    </row>
    <row r="270" spans="1:21" ht="28.8">
      <c r="A270" s="125">
        <v>835</v>
      </c>
      <c r="B270" s="126" t="s">
        <v>1121</v>
      </c>
      <c r="C270" s="126" t="s">
        <v>22</v>
      </c>
      <c r="D270" s="127">
        <v>39625</v>
      </c>
      <c r="E270" s="126" t="s">
        <v>436</v>
      </c>
      <c r="F270" s="126" t="s">
        <v>557</v>
      </c>
      <c r="G270" s="126" t="s">
        <v>33</v>
      </c>
      <c r="H270" s="126" t="s">
        <v>26</v>
      </c>
      <c r="I270" s="126" t="s">
        <v>1122</v>
      </c>
      <c r="J270" s="126" t="s">
        <v>1123</v>
      </c>
      <c r="K270" s="126" t="s">
        <v>1124</v>
      </c>
      <c r="L270" s="126" t="s">
        <v>876</v>
      </c>
      <c r="M270" s="126" t="s">
        <v>197</v>
      </c>
      <c r="N270" s="126" t="s">
        <v>99</v>
      </c>
      <c r="O270" s="126" t="s">
        <v>26</v>
      </c>
      <c r="P270" s="126" t="s">
        <v>116</v>
      </c>
      <c r="Q270" s="126" t="s">
        <v>26</v>
      </c>
      <c r="R270" s="126" t="s">
        <v>42</v>
      </c>
      <c r="S270" s="126" t="s">
        <v>26</v>
      </c>
      <c r="T270" s="126" t="s">
        <v>33</v>
      </c>
      <c r="U270" s="126" t="s">
        <v>26</v>
      </c>
    </row>
    <row r="271" spans="1:21" ht="43.2">
      <c r="A271" s="125">
        <v>836</v>
      </c>
      <c r="B271" s="126" t="s">
        <v>1125</v>
      </c>
      <c r="C271" s="126" t="s">
        <v>22</v>
      </c>
      <c r="D271" s="127">
        <v>39824</v>
      </c>
      <c r="E271" s="126" t="s">
        <v>436</v>
      </c>
      <c r="F271" s="126" t="s">
        <v>1126</v>
      </c>
      <c r="G271" s="126" t="s">
        <v>33</v>
      </c>
      <c r="H271" s="126" t="s">
        <v>1127</v>
      </c>
      <c r="I271" s="126" t="s">
        <v>1127</v>
      </c>
      <c r="J271" s="126" t="s">
        <v>26</v>
      </c>
      <c r="K271" s="126" t="s">
        <v>26</v>
      </c>
      <c r="L271" s="126" t="s">
        <v>128</v>
      </c>
      <c r="M271" s="126" t="s">
        <v>1117</v>
      </c>
      <c r="N271" s="126" t="s">
        <v>64</v>
      </c>
      <c r="O271" s="126" t="s">
        <v>26</v>
      </c>
      <c r="P271" s="126" t="s">
        <v>65</v>
      </c>
      <c r="Q271" s="126" t="s">
        <v>41</v>
      </c>
      <c r="R271" s="126" t="s">
        <v>42</v>
      </c>
      <c r="S271" s="126" t="s">
        <v>1037</v>
      </c>
      <c r="T271" s="126" t="s">
        <v>33</v>
      </c>
      <c r="U271" s="126" t="s">
        <v>26</v>
      </c>
    </row>
    <row r="272" spans="1:21" ht="43.2">
      <c r="A272" s="125">
        <v>837</v>
      </c>
      <c r="B272" s="126" t="s">
        <v>1128</v>
      </c>
      <c r="C272" s="126" t="s">
        <v>22</v>
      </c>
      <c r="D272" s="127">
        <v>39658</v>
      </c>
      <c r="E272" s="126" t="s">
        <v>436</v>
      </c>
      <c r="F272" s="126" t="s">
        <v>26</v>
      </c>
      <c r="G272" s="126" t="s">
        <v>33</v>
      </c>
      <c r="H272" s="126" t="s">
        <v>26</v>
      </c>
      <c r="I272" s="126" t="s">
        <v>1129</v>
      </c>
      <c r="J272" s="126" t="s">
        <v>26</v>
      </c>
      <c r="K272" s="126" t="s">
        <v>26</v>
      </c>
      <c r="L272" s="126" t="s">
        <v>26</v>
      </c>
      <c r="M272" s="126" t="s">
        <v>86</v>
      </c>
      <c r="N272" s="126" t="s">
        <v>1130</v>
      </c>
      <c r="O272" s="126" t="s">
        <v>231</v>
      </c>
      <c r="P272" s="126" t="s">
        <v>26</v>
      </c>
      <c r="Q272" s="126" t="s">
        <v>26</v>
      </c>
      <c r="R272" s="126" t="s">
        <v>42</v>
      </c>
      <c r="S272" s="126" t="s">
        <v>1131</v>
      </c>
      <c r="T272" s="126" t="s">
        <v>33</v>
      </c>
      <c r="U272" s="126" t="s">
        <v>26</v>
      </c>
    </row>
    <row r="273" spans="1:21" ht="28.8">
      <c r="A273" s="125">
        <v>838</v>
      </c>
      <c r="B273" s="126" t="s">
        <v>1679</v>
      </c>
      <c r="C273" s="126" t="s">
        <v>22</v>
      </c>
      <c r="D273" s="127">
        <v>40065</v>
      </c>
      <c r="E273" s="126" t="s">
        <v>436</v>
      </c>
      <c r="F273" s="126" t="s">
        <v>336</v>
      </c>
      <c r="G273" s="126" t="s">
        <v>33</v>
      </c>
      <c r="H273" s="126" t="s">
        <v>26</v>
      </c>
      <c r="I273" s="126" t="s">
        <v>1132</v>
      </c>
      <c r="J273" s="126" t="s">
        <v>1133</v>
      </c>
      <c r="K273" s="126" t="s">
        <v>26</v>
      </c>
      <c r="L273" s="126" t="s">
        <v>128</v>
      </c>
      <c r="M273" s="126" t="s">
        <v>86</v>
      </c>
      <c r="N273" s="126" t="s">
        <v>341</v>
      </c>
      <c r="O273" s="126" t="s">
        <v>64</v>
      </c>
      <c r="P273" s="126" t="s">
        <v>41</v>
      </c>
      <c r="Q273" s="126" t="s">
        <v>41</v>
      </c>
      <c r="R273" s="126" t="s">
        <v>42</v>
      </c>
      <c r="S273" s="126" t="s">
        <v>26</v>
      </c>
      <c r="T273" s="126" t="s">
        <v>33</v>
      </c>
      <c r="U273" s="126" t="s">
        <v>26</v>
      </c>
    </row>
    <row r="274" spans="1:21" ht="28.8">
      <c r="A274" s="125">
        <v>839</v>
      </c>
      <c r="B274" s="126" t="s">
        <v>1134</v>
      </c>
      <c r="C274" s="126" t="s">
        <v>22</v>
      </c>
      <c r="D274" s="127">
        <v>39739</v>
      </c>
      <c r="E274" s="126" t="s">
        <v>436</v>
      </c>
      <c r="F274" s="126" t="s">
        <v>109</v>
      </c>
      <c r="G274" s="126" t="s">
        <v>33</v>
      </c>
      <c r="H274" s="126" t="s">
        <v>26</v>
      </c>
      <c r="I274" s="126" t="s">
        <v>1135</v>
      </c>
      <c r="J274" s="126" t="s">
        <v>26</v>
      </c>
      <c r="K274" s="126" t="s">
        <v>26</v>
      </c>
      <c r="L274" s="126" t="s">
        <v>128</v>
      </c>
      <c r="M274" s="126" t="s">
        <v>41</v>
      </c>
      <c r="N274" s="126" t="s">
        <v>224</v>
      </c>
      <c r="O274" s="126" t="s">
        <v>64</v>
      </c>
      <c r="P274" s="126" t="s">
        <v>70</v>
      </c>
      <c r="Q274" s="126" t="s">
        <v>114</v>
      </c>
      <c r="R274" s="126" t="s">
        <v>42</v>
      </c>
      <c r="S274" s="126" t="s">
        <v>225</v>
      </c>
      <c r="T274" s="126" t="s">
        <v>33</v>
      </c>
      <c r="U274" s="126" t="s">
        <v>26</v>
      </c>
    </row>
    <row r="275" spans="1:21" ht="28.8">
      <c r="A275" s="125">
        <v>840</v>
      </c>
      <c r="B275" s="126" t="s">
        <v>1136</v>
      </c>
      <c r="C275" s="126" t="s">
        <v>22</v>
      </c>
      <c r="D275" s="127">
        <v>39844</v>
      </c>
      <c r="E275" s="126" t="s">
        <v>436</v>
      </c>
      <c r="F275" s="126" t="s">
        <v>1137</v>
      </c>
      <c r="G275" s="126" t="s">
        <v>33</v>
      </c>
      <c r="H275" s="126" t="s">
        <v>26</v>
      </c>
      <c r="I275" s="126" t="s">
        <v>1138</v>
      </c>
      <c r="J275" s="126" t="s">
        <v>1139</v>
      </c>
      <c r="K275" s="126" t="s">
        <v>1140</v>
      </c>
      <c r="L275" s="126" t="s">
        <v>876</v>
      </c>
      <c r="M275" s="126" t="s">
        <v>1141</v>
      </c>
      <c r="N275" s="126" t="s">
        <v>64</v>
      </c>
      <c r="O275" s="126" t="s">
        <v>26</v>
      </c>
      <c r="P275" s="126" t="s">
        <v>50</v>
      </c>
      <c r="Q275" s="126" t="s">
        <v>609</v>
      </c>
      <c r="R275" s="126" t="s">
        <v>42</v>
      </c>
      <c r="S275" s="126" t="s">
        <v>1142</v>
      </c>
      <c r="T275" s="126" t="s">
        <v>33</v>
      </c>
      <c r="U275" s="126" t="s">
        <v>26</v>
      </c>
    </row>
    <row r="276" spans="1:21" ht="28.8">
      <c r="A276" s="125">
        <v>841</v>
      </c>
      <c r="B276" s="126" t="s">
        <v>1143</v>
      </c>
      <c r="C276" s="126" t="s">
        <v>22</v>
      </c>
      <c r="D276" s="127">
        <v>40170</v>
      </c>
      <c r="E276" s="126" t="s">
        <v>436</v>
      </c>
      <c r="F276" s="126" t="s">
        <v>26</v>
      </c>
      <c r="G276" s="126" t="s">
        <v>33</v>
      </c>
      <c r="H276" s="126" t="s">
        <v>26</v>
      </c>
      <c r="I276" s="126" t="s">
        <v>1144</v>
      </c>
      <c r="J276" s="126" t="s">
        <v>26</v>
      </c>
      <c r="K276" s="126" t="s">
        <v>26</v>
      </c>
      <c r="L276" s="126" t="s">
        <v>26</v>
      </c>
      <c r="M276" s="126" t="s">
        <v>65</v>
      </c>
      <c r="N276" s="126" t="s">
        <v>188</v>
      </c>
      <c r="O276" s="126" t="s">
        <v>26</v>
      </c>
      <c r="P276" s="126" t="s">
        <v>26</v>
      </c>
      <c r="Q276" s="126" t="s">
        <v>26</v>
      </c>
      <c r="R276" s="126" t="s">
        <v>42</v>
      </c>
      <c r="S276" s="126" t="s">
        <v>1145</v>
      </c>
      <c r="T276" s="126" t="s">
        <v>33</v>
      </c>
      <c r="U276" s="126" t="s">
        <v>26</v>
      </c>
    </row>
    <row r="277" spans="1:21" ht="115.2">
      <c r="A277" s="125">
        <v>842</v>
      </c>
      <c r="B277" s="126" t="s">
        <v>1146</v>
      </c>
      <c r="C277" s="126" t="s">
        <v>22</v>
      </c>
      <c r="D277" s="127">
        <v>39710</v>
      </c>
      <c r="E277" s="126" t="s">
        <v>436</v>
      </c>
      <c r="F277" s="126" t="s">
        <v>26</v>
      </c>
      <c r="G277" s="126" t="s">
        <v>33</v>
      </c>
      <c r="H277" s="126" t="s">
        <v>26</v>
      </c>
      <c r="I277" s="126" t="s">
        <v>1147</v>
      </c>
      <c r="J277" s="126" t="s">
        <v>26</v>
      </c>
      <c r="K277" s="126" t="s">
        <v>26</v>
      </c>
      <c r="L277" s="126" t="s">
        <v>26</v>
      </c>
      <c r="M277" s="126" t="s">
        <v>428</v>
      </c>
      <c r="N277" s="126" t="s">
        <v>1148</v>
      </c>
      <c r="O277" s="126" t="s">
        <v>26</v>
      </c>
      <c r="P277" s="126" t="s">
        <v>142</v>
      </c>
      <c r="Q277" s="126" t="s">
        <v>26</v>
      </c>
      <c r="R277" s="126" t="s">
        <v>42</v>
      </c>
      <c r="S277" s="126" t="s">
        <v>26</v>
      </c>
      <c r="T277" s="126" t="s">
        <v>33</v>
      </c>
      <c r="U277" s="126" t="s">
        <v>26</v>
      </c>
    </row>
    <row r="278" spans="1:21" ht="28.8">
      <c r="A278" s="125">
        <v>843</v>
      </c>
      <c r="B278" s="126" t="s">
        <v>1698</v>
      </c>
      <c r="C278" s="126" t="s">
        <v>22</v>
      </c>
      <c r="D278" s="127">
        <v>0</v>
      </c>
      <c r="E278" s="126" t="s">
        <v>436</v>
      </c>
      <c r="F278" s="126" t="s">
        <v>26</v>
      </c>
      <c r="G278" s="126" t="s">
        <v>33</v>
      </c>
      <c r="H278" s="126" t="s">
        <v>26</v>
      </c>
      <c r="I278" s="126" t="s">
        <v>1149</v>
      </c>
      <c r="J278" s="126" t="s">
        <v>26</v>
      </c>
      <c r="K278" s="126" t="s">
        <v>26</v>
      </c>
      <c r="L278" s="126" t="s">
        <v>26</v>
      </c>
      <c r="M278" s="126" t="s">
        <v>1150</v>
      </c>
      <c r="N278" s="126" t="s">
        <v>64</v>
      </c>
      <c r="O278" s="126" t="s">
        <v>26</v>
      </c>
      <c r="P278" s="126" t="s">
        <v>53</v>
      </c>
      <c r="Q278" s="126" t="s">
        <v>50</v>
      </c>
      <c r="R278" s="126" t="s">
        <v>42</v>
      </c>
      <c r="S278" s="126" t="s">
        <v>1151</v>
      </c>
      <c r="T278" s="126" t="s">
        <v>33</v>
      </c>
      <c r="U278" s="126" t="s">
        <v>26</v>
      </c>
    </row>
    <row r="279" spans="1:21" ht="129.6">
      <c r="A279" s="125">
        <v>844</v>
      </c>
      <c r="B279" s="126" t="s">
        <v>1152</v>
      </c>
      <c r="C279" s="126" t="s">
        <v>22</v>
      </c>
      <c r="D279" s="127">
        <v>44008</v>
      </c>
      <c r="E279" s="126" t="s">
        <v>436</v>
      </c>
      <c r="F279" s="126" t="s">
        <v>26</v>
      </c>
      <c r="G279" s="126" t="s">
        <v>33</v>
      </c>
      <c r="H279" s="126" t="s">
        <v>26</v>
      </c>
      <c r="I279" s="126" t="s">
        <v>1153</v>
      </c>
      <c r="J279" s="126" t="s">
        <v>26</v>
      </c>
      <c r="K279" s="126" t="s">
        <v>26</v>
      </c>
      <c r="L279" s="126" t="s">
        <v>26</v>
      </c>
      <c r="M279" s="126" t="s">
        <v>26</v>
      </c>
      <c r="N279" s="126" t="s">
        <v>1154</v>
      </c>
      <c r="O279" s="126" t="s">
        <v>26</v>
      </c>
      <c r="P279" s="126" t="s">
        <v>26</v>
      </c>
      <c r="Q279" s="126" t="s">
        <v>1155</v>
      </c>
      <c r="R279" s="126" t="s">
        <v>42</v>
      </c>
      <c r="S279" s="126" t="s">
        <v>26</v>
      </c>
      <c r="T279" s="126" t="s">
        <v>33</v>
      </c>
      <c r="U279" s="126" t="s">
        <v>26</v>
      </c>
    </row>
    <row r="280" spans="1:21" ht="43.2">
      <c r="A280" s="125">
        <v>845</v>
      </c>
      <c r="B280" s="126" t="s">
        <v>1699</v>
      </c>
      <c r="C280" s="126" t="s">
        <v>22</v>
      </c>
      <c r="D280" s="127">
        <v>40060</v>
      </c>
      <c r="E280" s="126" t="s">
        <v>436</v>
      </c>
      <c r="F280" s="126" t="s">
        <v>26</v>
      </c>
      <c r="G280" s="126" t="s">
        <v>33</v>
      </c>
      <c r="H280" s="126" t="s">
        <v>26</v>
      </c>
      <c r="I280" s="126" t="s">
        <v>1099</v>
      </c>
      <c r="J280" s="126" t="s">
        <v>26</v>
      </c>
      <c r="K280" s="126" t="s">
        <v>26</v>
      </c>
      <c r="L280" s="126" t="s">
        <v>26</v>
      </c>
      <c r="M280" s="126" t="s">
        <v>262</v>
      </c>
      <c r="N280" s="126" t="s">
        <v>224</v>
      </c>
      <c r="O280" s="126" t="s">
        <v>64</v>
      </c>
      <c r="P280" s="126" t="s">
        <v>54</v>
      </c>
      <c r="Q280" s="126" t="s">
        <v>26</v>
      </c>
      <c r="R280" s="126" t="s">
        <v>42</v>
      </c>
      <c r="S280" s="126" t="s">
        <v>26</v>
      </c>
      <c r="T280" s="126" t="s">
        <v>33</v>
      </c>
      <c r="U280" s="126" t="s">
        <v>26</v>
      </c>
    </row>
    <row r="281" spans="1:21" ht="28.8">
      <c r="A281" s="125">
        <v>846</v>
      </c>
      <c r="B281" s="126" t="s">
        <v>1156</v>
      </c>
      <c r="C281" s="126" t="s">
        <v>22</v>
      </c>
      <c r="D281" s="127">
        <v>39668</v>
      </c>
      <c r="E281" s="126" t="s">
        <v>436</v>
      </c>
      <c r="F281" s="126" t="s">
        <v>1157</v>
      </c>
      <c r="G281" s="126" t="s">
        <v>33</v>
      </c>
      <c r="H281" s="126" t="s">
        <v>26</v>
      </c>
      <c r="I281" s="126" t="s">
        <v>1158</v>
      </c>
      <c r="J281" s="126" t="s">
        <v>1159</v>
      </c>
      <c r="K281" s="126" t="s">
        <v>1160</v>
      </c>
      <c r="L281" s="126" t="s">
        <v>128</v>
      </c>
      <c r="M281" s="126" t="s">
        <v>38</v>
      </c>
      <c r="N281" s="126" t="s">
        <v>58</v>
      </c>
      <c r="O281" s="126" t="s">
        <v>64</v>
      </c>
      <c r="P281" s="126" t="s">
        <v>53</v>
      </c>
      <c r="Q281" s="126" t="s">
        <v>86</v>
      </c>
      <c r="R281" s="126" t="s">
        <v>42</v>
      </c>
      <c r="S281" s="126" t="s">
        <v>59</v>
      </c>
      <c r="T281" s="126" t="s">
        <v>33</v>
      </c>
      <c r="U281" s="126" t="s">
        <v>26</v>
      </c>
    </row>
    <row r="282" spans="1:21" ht="28.8">
      <c r="A282" s="125">
        <v>847</v>
      </c>
      <c r="B282" s="126" t="s">
        <v>1161</v>
      </c>
      <c r="C282" s="126" t="s">
        <v>22</v>
      </c>
      <c r="D282" s="127">
        <v>39825</v>
      </c>
      <c r="E282" s="126" t="s">
        <v>436</v>
      </c>
      <c r="F282" s="126" t="s">
        <v>209</v>
      </c>
      <c r="G282" s="126" t="s">
        <v>33</v>
      </c>
      <c r="H282" s="126" t="s">
        <v>26</v>
      </c>
      <c r="I282" s="126" t="s">
        <v>1162</v>
      </c>
      <c r="J282" s="126" t="s">
        <v>1163</v>
      </c>
      <c r="K282" s="126" t="s">
        <v>1164</v>
      </c>
      <c r="L282" s="126" t="s">
        <v>49</v>
      </c>
      <c r="M282" s="126" t="s">
        <v>104</v>
      </c>
      <c r="N282" s="126" t="s">
        <v>224</v>
      </c>
      <c r="O282" s="126" t="s">
        <v>26</v>
      </c>
      <c r="P282" s="126" t="s">
        <v>53</v>
      </c>
      <c r="Q282" s="126" t="s">
        <v>54</v>
      </c>
      <c r="R282" s="126" t="s">
        <v>42</v>
      </c>
      <c r="S282" s="126" t="s">
        <v>1165</v>
      </c>
      <c r="T282" s="126" t="s">
        <v>33</v>
      </c>
      <c r="U282" s="126" t="s">
        <v>26</v>
      </c>
    </row>
    <row r="283" spans="1:21" ht="28.8">
      <c r="A283" s="125">
        <v>848</v>
      </c>
      <c r="B283" s="126" t="s">
        <v>1166</v>
      </c>
      <c r="C283" s="126" t="s">
        <v>22</v>
      </c>
      <c r="D283" s="127">
        <v>39962</v>
      </c>
      <c r="E283" s="126" t="s">
        <v>436</v>
      </c>
      <c r="F283" s="126" t="s">
        <v>370</v>
      </c>
      <c r="G283" s="126" t="s">
        <v>33</v>
      </c>
      <c r="H283" s="126" t="s">
        <v>26</v>
      </c>
      <c r="I283" s="126" t="s">
        <v>1167</v>
      </c>
      <c r="J283" s="126" t="s">
        <v>1168</v>
      </c>
      <c r="K283" s="126" t="s">
        <v>1169</v>
      </c>
      <c r="L283" s="126" t="s">
        <v>26</v>
      </c>
      <c r="M283" s="126" t="s">
        <v>106</v>
      </c>
      <c r="N283" s="126" t="s">
        <v>75</v>
      </c>
      <c r="O283" s="126" t="s">
        <v>26</v>
      </c>
      <c r="P283" s="126" t="s">
        <v>65</v>
      </c>
      <c r="Q283" s="126" t="s">
        <v>65</v>
      </c>
      <c r="R283" s="126" t="s">
        <v>42</v>
      </c>
      <c r="S283" s="126" t="s">
        <v>1170</v>
      </c>
      <c r="T283" s="126" t="s">
        <v>33</v>
      </c>
      <c r="U283" s="126" t="s">
        <v>26</v>
      </c>
    </row>
    <row r="284" spans="1:21" ht="43.2">
      <c r="A284" s="125">
        <v>849</v>
      </c>
      <c r="B284" s="126" t="s">
        <v>1171</v>
      </c>
      <c r="C284" s="126" t="s">
        <v>22</v>
      </c>
      <c r="D284" s="127">
        <v>39929</v>
      </c>
      <c r="E284" s="126" t="s">
        <v>436</v>
      </c>
      <c r="F284" s="126" t="s">
        <v>370</v>
      </c>
      <c r="G284" s="126" t="s">
        <v>33</v>
      </c>
      <c r="H284" s="126" t="s">
        <v>26</v>
      </c>
      <c r="I284" s="126" t="s">
        <v>1172</v>
      </c>
      <c r="J284" s="126" t="s">
        <v>1173</v>
      </c>
      <c r="K284" s="126" t="s">
        <v>1174</v>
      </c>
      <c r="L284" s="126" t="s">
        <v>68</v>
      </c>
      <c r="M284" s="126" t="s">
        <v>86</v>
      </c>
      <c r="N284" s="126" t="s">
        <v>161</v>
      </c>
      <c r="O284" s="126" t="s">
        <v>64</v>
      </c>
      <c r="P284" s="126" t="s">
        <v>41</v>
      </c>
      <c r="Q284" s="126" t="s">
        <v>83</v>
      </c>
      <c r="R284" s="126" t="s">
        <v>42</v>
      </c>
      <c r="S284" s="126" t="s">
        <v>1175</v>
      </c>
      <c r="T284" s="126" t="s">
        <v>33</v>
      </c>
      <c r="U284" s="126" t="s">
        <v>1176</v>
      </c>
    </row>
    <row r="285" spans="1:21" ht="57.6">
      <c r="A285" s="125">
        <v>850</v>
      </c>
      <c r="B285" s="126" t="s">
        <v>1177</v>
      </c>
      <c r="C285" s="126" t="s">
        <v>22</v>
      </c>
      <c r="D285" s="127">
        <v>40068</v>
      </c>
      <c r="E285" s="126" t="s">
        <v>436</v>
      </c>
      <c r="F285" s="126" t="s">
        <v>370</v>
      </c>
      <c r="G285" s="126" t="s">
        <v>33</v>
      </c>
      <c r="H285" s="126" t="s">
        <v>26</v>
      </c>
      <c r="I285" s="126" t="s">
        <v>1178</v>
      </c>
      <c r="J285" s="126" t="s">
        <v>26</v>
      </c>
      <c r="K285" s="126" t="s">
        <v>1179</v>
      </c>
      <c r="L285" s="126" t="s">
        <v>1180</v>
      </c>
      <c r="M285" s="126" t="s">
        <v>325</v>
      </c>
      <c r="N285" s="126" t="s">
        <v>130</v>
      </c>
      <c r="O285" s="126" t="s">
        <v>26</v>
      </c>
      <c r="P285" s="126" t="s">
        <v>41</v>
      </c>
      <c r="Q285" s="126" t="s">
        <v>62</v>
      </c>
      <c r="R285" s="126" t="s">
        <v>42</v>
      </c>
      <c r="S285" s="126" t="s">
        <v>1181</v>
      </c>
      <c r="T285" s="126" t="s">
        <v>33</v>
      </c>
      <c r="U285" s="126" t="s">
        <v>26</v>
      </c>
    </row>
    <row r="286" spans="1:21" ht="28.8">
      <c r="A286" s="125">
        <v>851</v>
      </c>
      <c r="B286" s="126" t="s">
        <v>1182</v>
      </c>
      <c r="C286" s="126" t="s">
        <v>22</v>
      </c>
      <c r="D286" s="127">
        <v>40031</v>
      </c>
      <c r="E286" s="126" t="s">
        <v>436</v>
      </c>
      <c r="F286" s="126" t="s">
        <v>26</v>
      </c>
      <c r="G286" s="126" t="s">
        <v>33</v>
      </c>
      <c r="H286" s="126" t="s">
        <v>26</v>
      </c>
      <c r="I286" s="126" t="s">
        <v>1183</v>
      </c>
      <c r="J286" s="126" t="s">
        <v>26</v>
      </c>
      <c r="K286" s="126" t="s">
        <v>26</v>
      </c>
      <c r="L286" s="126" t="s">
        <v>26</v>
      </c>
      <c r="M286" s="126" t="s">
        <v>1184</v>
      </c>
      <c r="N286" s="126" t="s">
        <v>64</v>
      </c>
      <c r="O286" s="126" t="s">
        <v>26</v>
      </c>
      <c r="P286" s="126" t="s">
        <v>116</v>
      </c>
      <c r="Q286" s="126" t="s">
        <v>70</v>
      </c>
      <c r="R286" s="126" t="s">
        <v>42</v>
      </c>
      <c r="S286" s="126" t="s">
        <v>1185</v>
      </c>
      <c r="T286" s="126" t="s">
        <v>33</v>
      </c>
      <c r="U286" s="126" t="s">
        <v>1186</v>
      </c>
    </row>
    <row r="287" spans="1:21" ht="28.8">
      <c r="A287" s="125">
        <v>852</v>
      </c>
      <c r="B287" s="126" t="s">
        <v>1187</v>
      </c>
      <c r="C287" s="126" t="s">
        <v>22</v>
      </c>
      <c r="D287" s="127">
        <v>39102</v>
      </c>
      <c r="E287" s="126" t="s">
        <v>436</v>
      </c>
      <c r="F287" s="126" t="s">
        <v>26</v>
      </c>
      <c r="G287" s="126" t="s">
        <v>33</v>
      </c>
      <c r="H287" s="126" t="s">
        <v>26</v>
      </c>
      <c r="I287" s="126" t="s">
        <v>1058</v>
      </c>
      <c r="J287" s="126" t="s">
        <v>26</v>
      </c>
      <c r="K287" s="126" t="s">
        <v>26</v>
      </c>
      <c r="L287" s="126" t="s">
        <v>26</v>
      </c>
      <c r="M287" s="126" t="s">
        <v>1059</v>
      </c>
      <c r="N287" s="126" t="s">
        <v>528</v>
      </c>
      <c r="O287" s="126" t="s">
        <v>26</v>
      </c>
      <c r="P287" s="126" t="s">
        <v>26</v>
      </c>
      <c r="Q287" s="126" t="s">
        <v>26</v>
      </c>
      <c r="R287" s="126" t="s">
        <v>42</v>
      </c>
      <c r="S287" s="126" t="s">
        <v>26</v>
      </c>
      <c r="T287" s="126" t="s">
        <v>33</v>
      </c>
      <c r="U287" s="126" t="s">
        <v>26</v>
      </c>
    </row>
    <row r="288" spans="1:21" ht="28.8">
      <c r="A288" s="125">
        <v>853</v>
      </c>
      <c r="B288" s="126" t="s">
        <v>1188</v>
      </c>
      <c r="C288" s="126" t="s">
        <v>22</v>
      </c>
      <c r="D288" s="127">
        <v>39516</v>
      </c>
      <c r="E288" s="126" t="s">
        <v>436</v>
      </c>
      <c r="F288" s="126" t="s">
        <v>26</v>
      </c>
      <c r="G288" s="126" t="s">
        <v>33</v>
      </c>
      <c r="H288" s="126" t="s">
        <v>26</v>
      </c>
      <c r="I288" s="126" t="s">
        <v>1189</v>
      </c>
      <c r="J288" s="126" t="s">
        <v>26</v>
      </c>
      <c r="K288" s="126" t="s">
        <v>26</v>
      </c>
      <c r="L288" s="126" t="s">
        <v>26</v>
      </c>
      <c r="M288" s="126" t="s">
        <v>340</v>
      </c>
      <c r="N288" s="126" t="s">
        <v>52</v>
      </c>
      <c r="O288" s="126" t="s">
        <v>26</v>
      </c>
      <c r="P288" s="126" t="s">
        <v>54</v>
      </c>
      <c r="Q288" s="126" t="s">
        <v>1190</v>
      </c>
      <c r="R288" s="126" t="s">
        <v>42</v>
      </c>
      <c r="S288" s="126" t="s">
        <v>26</v>
      </c>
      <c r="T288" s="126" t="s">
        <v>33</v>
      </c>
      <c r="U288" s="126" t="s">
        <v>26</v>
      </c>
    </row>
    <row r="289" spans="1:21" ht="28.8">
      <c r="A289" s="125">
        <v>854</v>
      </c>
      <c r="B289" s="126" t="s">
        <v>1191</v>
      </c>
      <c r="C289" s="126" t="s">
        <v>22</v>
      </c>
      <c r="D289" s="127">
        <v>39590</v>
      </c>
      <c r="E289" s="126" t="s">
        <v>436</v>
      </c>
      <c r="F289" s="126" t="s">
        <v>26</v>
      </c>
      <c r="G289" s="126" t="s">
        <v>33</v>
      </c>
      <c r="H289" s="126" t="s">
        <v>26</v>
      </c>
      <c r="I289" s="126" t="s">
        <v>1192</v>
      </c>
      <c r="J289" s="126" t="s">
        <v>26</v>
      </c>
      <c r="K289" s="126" t="s">
        <v>26</v>
      </c>
      <c r="L289" s="126" t="s">
        <v>26</v>
      </c>
      <c r="M289" s="126" t="s">
        <v>50</v>
      </c>
      <c r="N289" s="126" t="s">
        <v>1193</v>
      </c>
      <c r="O289" s="126" t="s">
        <v>64</v>
      </c>
      <c r="P289" s="126" t="s">
        <v>65</v>
      </c>
      <c r="Q289" s="126" t="s">
        <v>38</v>
      </c>
      <c r="R289" s="126" t="s">
        <v>42</v>
      </c>
      <c r="S289" s="126" t="s">
        <v>765</v>
      </c>
      <c r="T289" s="126" t="s">
        <v>33</v>
      </c>
      <c r="U289" s="126" t="s">
        <v>26</v>
      </c>
    </row>
    <row r="290" spans="1:21" ht="43.2">
      <c r="A290" s="125">
        <v>855</v>
      </c>
      <c r="B290" s="126" t="s">
        <v>1194</v>
      </c>
      <c r="C290" s="126" t="s">
        <v>22</v>
      </c>
      <c r="D290" s="127">
        <v>39655</v>
      </c>
      <c r="E290" s="126" t="s">
        <v>436</v>
      </c>
      <c r="F290" s="126" t="s">
        <v>1659</v>
      </c>
      <c r="G290" s="126" t="s">
        <v>33</v>
      </c>
      <c r="H290" s="126" t="s">
        <v>26</v>
      </c>
      <c r="I290" s="126" t="s">
        <v>1660</v>
      </c>
      <c r="J290" s="126" t="s">
        <v>1661</v>
      </c>
      <c r="K290" s="126" t="s">
        <v>1662</v>
      </c>
      <c r="L290" s="126" t="s">
        <v>80</v>
      </c>
      <c r="M290" s="126" t="s">
        <v>274</v>
      </c>
      <c r="N290" s="126" t="s">
        <v>224</v>
      </c>
      <c r="O290" s="126" t="s">
        <v>26</v>
      </c>
      <c r="P290" s="126" t="s">
        <v>86</v>
      </c>
      <c r="Q290" s="126" t="s">
        <v>263</v>
      </c>
      <c r="R290" s="126" t="s">
        <v>42</v>
      </c>
      <c r="S290" s="126" t="s">
        <v>1195</v>
      </c>
      <c r="T290" s="126" t="s">
        <v>33</v>
      </c>
      <c r="U290" s="126" t="s">
        <v>1196</v>
      </c>
    </row>
    <row r="291" spans="1:21" ht="28.8">
      <c r="A291" s="125">
        <v>856</v>
      </c>
      <c r="B291" s="126" t="s">
        <v>1197</v>
      </c>
      <c r="C291" s="126" t="s">
        <v>22</v>
      </c>
      <c r="D291" s="127">
        <v>39620</v>
      </c>
      <c r="E291" s="126" t="s">
        <v>436</v>
      </c>
      <c r="F291" s="126" t="s">
        <v>45</v>
      </c>
      <c r="G291" s="126" t="s">
        <v>25</v>
      </c>
      <c r="H291" s="126" t="s">
        <v>26</v>
      </c>
      <c r="I291" s="126" t="s">
        <v>1198</v>
      </c>
      <c r="J291" s="126" t="s">
        <v>47</v>
      </c>
      <c r="K291" s="126" t="s">
        <v>48</v>
      </c>
      <c r="L291" s="126" t="s">
        <v>49</v>
      </c>
      <c r="M291" s="126" t="s">
        <v>50</v>
      </c>
      <c r="N291" s="126" t="s">
        <v>51</v>
      </c>
      <c r="O291" s="126" t="s">
        <v>52</v>
      </c>
      <c r="P291" s="126" t="s">
        <v>53</v>
      </c>
      <c r="Q291" s="126" t="s">
        <v>54</v>
      </c>
      <c r="R291" s="126" t="s">
        <v>42</v>
      </c>
      <c r="S291" s="126" t="s">
        <v>408</v>
      </c>
      <c r="T291" s="126" t="s">
        <v>33</v>
      </c>
      <c r="U291" s="126" t="s">
        <v>26</v>
      </c>
    </row>
    <row r="292" spans="1:21" ht="28.8">
      <c r="A292" s="125">
        <v>857</v>
      </c>
      <c r="B292" s="126" t="s">
        <v>1199</v>
      </c>
      <c r="C292" s="126" t="s">
        <v>22</v>
      </c>
      <c r="D292" s="127">
        <v>39412</v>
      </c>
      <c r="E292" s="126" t="s">
        <v>436</v>
      </c>
      <c r="F292" s="126" t="s">
        <v>26</v>
      </c>
      <c r="G292" s="126" t="s">
        <v>33</v>
      </c>
      <c r="H292" s="126" t="s">
        <v>26</v>
      </c>
      <c r="I292" s="126" t="s">
        <v>1058</v>
      </c>
      <c r="J292" s="126" t="s">
        <v>26</v>
      </c>
      <c r="K292" s="126" t="s">
        <v>26</v>
      </c>
      <c r="L292" s="126" t="s">
        <v>26</v>
      </c>
      <c r="M292" s="126" t="s">
        <v>1059</v>
      </c>
      <c r="N292" s="126" t="s">
        <v>528</v>
      </c>
      <c r="O292" s="126" t="s">
        <v>26</v>
      </c>
      <c r="P292" s="126" t="s">
        <v>26</v>
      </c>
      <c r="Q292" s="126" t="s">
        <v>26</v>
      </c>
      <c r="R292" s="126" t="s">
        <v>42</v>
      </c>
      <c r="S292" s="126" t="s">
        <v>26</v>
      </c>
      <c r="T292" s="126" t="s">
        <v>33</v>
      </c>
      <c r="U292" s="126" t="s">
        <v>26</v>
      </c>
    </row>
    <row r="293" spans="1:21" ht="28.8">
      <c r="A293" s="125">
        <v>858</v>
      </c>
      <c r="B293" s="126" t="s">
        <v>1200</v>
      </c>
      <c r="C293" s="126" t="s">
        <v>22</v>
      </c>
      <c r="D293" s="127">
        <v>40046</v>
      </c>
      <c r="E293" s="126" t="s">
        <v>436</v>
      </c>
      <c r="F293" s="126" t="s">
        <v>26</v>
      </c>
      <c r="G293" s="126" t="s">
        <v>33</v>
      </c>
      <c r="H293" s="126" t="s">
        <v>26</v>
      </c>
      <c r="I293" s="126" t="s">
        <v>1058</v>
      </c>
      <c r="J293" s="126" t="s">
        <v>26</v>
      </c>
      <c r="K293" s="126" t="s">
        <v>26</v>
      </c>
      <c r="L293" s="126" t="s">
        <v>26</v>
      </c>
      <c r="M293" s="126" t="s">
        <v>1059</v>
      </c>
      <c r="N293" s="126" t="s">
        <v>528</v>
      </c>
      <c r="O293" s="126" t="s">
        <v>26</v>
      </c>
      <c r="P293" s="126" t="s">
        <v>26</v>
      </c>
      <c r="Q293" s="126" t="s">
        <v>26</v>
      </c>
      <c r="R293" s="126" t="s">
        <v>42</v>
      </c>
      <c r="S293" s="126" t="s">
        <v>26</v>
      </c>
      <c r="T293" s="126" t="s">
        <v>33</v>
      </c>
      <c r="U293" s="126" t="s">
        <v>26</v>
      </c>
    </row>
    <row r="294" spans="1:21" ht="43.2">
      <c r="A294" s="125">
        <v>859</v>
      </c>
      <c r="B294" s="126" t="s">
        <v>1383</v>
      </c>
      <c r="C294" s="126" t="s">
        <v>22</v>
      </c>
      <c r="D294" s="127">
        <v>39779</v>
      </c>
      <c r="E294" s="126" t="s">
        <v>436</v>
      </c>
      <c r="F294" s="126" t="s">
        <v>209</v>
      </c>
      <c r="G294" s="126" t="s">
        <v>33</v>
      </c>
      <c r="H294" s="126" t="s">
        <v>26</v>
      </c>
      <c r="I294" s="126" t="s">
        <v>1384</v>
      </c>
      <c r="J294" s="126" t="s">
        <v>1385</v>
      </c>
      <c r="K294" s="126" t="s">
        <v>1386</v>
      </c>
      <c r="L294" s="126" t="s">
        <v>49</v>
      </c>
      <c r="M294" s="126" t="s">
        <v>50</v>
      </c>
      <c r="N294" s="126" t="s">
        <v>1288</v>
      </c>
      <c r="O294" s="126" t="s">
        <v>64</v>
      </c>
      <c r="P294" s="126" t="s">
        <v>54</v>
      </c>
      <c r="Q294" s="126" t="s">
        <v>116</v>
      </c>
      <c r="R294" s="126" t="s">
        <v>42</v>
      </c>
      <c r="S294" s="126" t="s">
        <v>1387</v>
      </c>
      <c r="T294" s="126" t="s">
        <v>33</v>
      </c>
      <c r="U294" s="126" t="s">
        <v>26</v>
      </c>
    </row>
    <row r="295" spans="1:21" ht="43.2">
      <c r="A295" s="125">
        <v>860</v>
      </c>
      <c r="B295" s="126" t="s">
        <v>1201</v>
      </c>
      <c r="C295" s="126" t="s">
        <v>22</v>
      </c>
      <c r="D295" s="127">
        <v>39862</v>
      </c>
      <c r="E295" s="126" t="s">
        <v>436</v>
      </c>
      <c r="F295" s="126" t="s">
        <v>26</v>
      </c>
      <c r="G295" s="126" t="s">
        <v>33</v>
      </c>
      <c r="H295" s="126" t="s">
        <v>26</v>
      </c>
      <c r="I295" s="126" t="s">
        <v>1202</v>
      </c>
      <c r="J295" s="126" t="s">
        <v>26</v>
      </c>
      <c r="K295" s="126" t="s">
        <v>26</v>
      </c>
      <c r="L295" s="126" t="s">
        <v>26</v>
      </c>
      <c r="M295" s="126" t="s">
        <v>1203</v>
      </c>
      <c r="N295" s="126" t="s">
        <v>321</v>
      </c>
      <c r="O295" s="126" t="s">
        <v>26</v>
      </c>
      <c r="P295" s="126" t="s">
        <v>26</v>
      </c>
      <c r="Q295" s="126" t="s">
        <v>26</v>
      </c>
      <c r="R295" s="126" t="s">
        <v>42</v>
      </c>
      <c r="S295" s="126" t="s">
        <v>1204</v>
      </c>
      <c r="T295" s="126" t="s">
        <v>33</v>
      </c>
      <c r="U295" s="126" t="s">
        <v>26</v>
      </c>
    </row>
    <row r="296" spans="1:21" ht="57.6">
      <c r="A296" s="125">
        <v>861</v>
      </c>
      <c r="B296" s="126" t="s">
        <v>1205</v>
      </c>
      <c r="C296" s="126" t="s">
        <v>22</v>
      </c>
      <c r="D296" s="127">
        <v>39767</v>
      </c>
      <c r="E296" s="126" t="s">
        <v>436</v>
      </c>
      <c r="F296" s="126" t="s">
        <v>26</v>
      </c>
      <c r="G296" s="126" t="s">
        <v>33</v>
      </c>
      <c r="H296" s="126" t="s">
        <v>26</v>
      </c>
      <c r="I296" s="126" t="s">
        <v>1206</v>
      </c>
      <c r="J296" s="126" t="s">
        <v>26</v>
      </c>
      <c r="K296" s="126" t="s">
        <v>26</v>
      </c>
      <c r="L296" s="126" t="s">
        <v>26</v>
      </c>
      <c r="M296" s="126" t="s">
        <v>164</v>
      </c>
      <c r="N296" s="126" t="s">
        <v>1207</v>
      </c>
      <c r="O296" s="126" t="s">
        <v>64</v>
      </c>
      <c r="P296" s="126" t="s">
        <v>26</v>
      </c>
      <c r="Q296" s="126" t="s">
        <v>26</v>
      </c>
      <c r="R296" s="126" t="s">
        <v>42</v>
      </c>
      <c r="S296" s="126" t="s">
        <v>1208</v>
      </c>
      <c r="T296" s="126" t="s">
        <v>33</v>
      </c>
      <c r="U296" s="126" t="s">
        <v>26</v>
      </c>
    </row>
    <row r="297" spans="1:21" ht="28.8">
      <c r="A297" s="125">
        <v>862</v>
      </c>
      <c r="B297" s="126" t="s">
        <v>1209</v>
      </c>
      <c r="C297" s="126" t="s">
        <v>22</v>
      </c>
      <c r="D297" s="127">
        <v>39441</v>
      </c>
      <c r="E297" s="126" t="s">
        <v>436</v>
      </c>
      <c r="F297" s="126" t="s">
        <v>370</v>
      </c>
      <c r="G297" s="126" t="s">
        <v>33</v>
      </c>
      <c r="H297" s="126" t="s">
        <v>26</v>
      </c>
      <c r="I297" s="126" t="s">
        <v>1210</v>
      </c>
      <c r="J297" s="126" t="s">
        <v>1211</v>
      </c>
      <c r="K297" s="126" t="s">
        <v>1212</v>
      </c>
      <c r="L297" s="126" t="s">
        <v>26</v>
      </c>
      <c r="M297" s="126" t="s">
        <v>106</v>
      </c>
      <c r="N297" s="126" t="s">
        <v>356</v>
      </c>
      <c r="O297" s="126" t="s">
        <v>26</v>
      </c>
      <c r="P297" s="126" t="s">
        <v>65</v>
      </c>
      <c r="Q297" s="126" t="s">
        <v>50</v>
      </c>
      <c r="R297" s="126" t="s">
        <v>42</v>
      </c>
      <c r="S297" s="126" t="s">
        <v>26</v>
      </c>
      <c r="T297" s="126" t="s">
        <v>33</v>
      </c>
      <c r="U297" s="126" t="s">
        <v>26</v>
      </c>
    </row>
    <row r="298" spans="1:21" ht="28.8">
      <c r="A298" s="125">
        <v>863</v>
      </c>
      <c r="B298" s="126" t="s">
        <v>1213</v>
      </c>
      <c r="C298" s="126" t="s">
        <v>22</v>
      </c>
      <c r="D298" s="127">
        <v>40150</v>
      </c>
      <c r="E298" s="126" t="s">
        <v>436</v>
      </c>
      <c r="F298" s="126" t="s">
        <v>26</v>
      </c>
      <c r="G298" s="126" t="s">
        <v>33</v>
      </c>
      <c r="H298" s="126" t="s">
        <v>26</v>
      </c>
      <c r="I298" s="126" t="s">
        <v>1214</v>
      </c>
      <c r="J298" s="126" t="s">
        <v>26</v>
      </c>
      <c r="K298" s="126" t="s">
        <v>26</v>
      </c>
      <c r="L298" s="126" t="s">
        <v>26</v>
      </c>
      <c r="M298" s="126" t="s">
        <v>104</v>
      </c>
      <c r="N298" s="126" t="s">
        <v>105</v>
      </c>
      <c r="O298" s="126" t="s">
        <v>26</v>
      </c>
      <c r="P298" s="126" t="s">
        <v>26</v>
      </c>
      <c r="Q298" s="126" t="s">
        <v>26</v>
      </c>
      <c r="R298" s="126" t="s">
        <v>42</v>
      </c>
      <c r="S298" s="126" t="s">
        <v>617</v>
      </c>
      <c r="T298" s="126" t="s">
        <v>33</v>
      </c>
      <c r="U298" s="126" t="s">
        <v>26</v>
      </c>
    </row>
    <row r="299" spans="1:21" ht="72">
      <c r="A299" s="125">
        <v>864</v>
      </c>
      <c r="B299" s="126" t="s">
        <v>1215</v>
      </c>
      <c r="C299" s="126" t="s">
        <v>22</v>
      </c>
      <c r="D299" s="127">
        <v>39989</v>
      </c>
      <c r="E299" s="126" t="s">
        <v>436</v>
      </c>
      <c r="F299" s="126" t="s">
        <v>26</v>
      </c>
      <c r="G299" s="126" t="s">
        <v>33</v>
      </c>
      <c r="H299" s="126" t="s">
        <v>26</v>
      </c>
      <c r="I299" s="126" t="s">
        <v>1216</v>
      </c>
      <c r="J299" s="126" t="s">
        <v>26</v>
      </c>
      <c r="K299" s="126" t="s">
        <v>26</v>
      </c>
      <c r="L299" s="126" t="s">
        <v>26</v>
      </c>
      <c r="M299" s="126" t="s">
        <v>114</v>
      </c>
      <c r="N299" s="126" t="s">
        <v>1217</v>
      </c>
      <c r="O299" s="126" t="s">
        <v>75</v>
      </c>
      <c r="P299" s="126" t="s">
        <v>26</v>
      </c>
      <c r="Q299" s="126" t="s">
        <v>26</v>
      </c>
      <c r="R299" s="126" t="s">
        <v>42</v>
      </c>
      <c r="S299" s="126" t="s">
        <v>1218</v>
      </c>
      <c r="T299" s="126" t="s">
        <v>33</v>
      </c>
      <c r="U299" s="126" t="s">
        <v>26</v>
      </c>
    </row>
    <row r="300" spans="1:21" ht="28.8">
      <c r="A300" s="125">
        <v>865</v>
      </c>
      <c r="B300" s="126" t="s">
        <v>1219</v>
      </c>
      <c r="C300" s="126" t="s">
        <v>22</v>
      </c>
      <c r="D300" s="127">
        <v>39401</v>
      </c>
      <c r="E300" s="126" t="s">
        <v>436</v>
      </c>
      <c r="F300" s="126" t="s">
        <v>52</v>
      </c>
      <c r="G300" s="126" t="s">
        <v>25</v>
      </c>
      <c r="H300" s="126" t="s">
        <v>26</v>
      </c>
      <c r="I300" s="126" t="s">
        <v>1220</v>
      </c>
      <c r="J300" s="126" t="s">
        <v>26</v>
      </c>
      <c r="K300" s="126" t="s">
        <v>1221</v>
      </c>
      <c r="L300" s="126" t="s">
        <v>49</v>
      </c>
      <c r="M300" s="126" t="s">
        <v>41</v>
      </c>
      <c r="N300" s="126" t="s">
        <v>1222</v>
      </c>
      <c r="O300" s="126" t="s">
        <v>52</v>
      </c>
      <c r="P300" s="126" t="s">
        <v>38</v>
      </c>
      <c r="Q300" s="126" t="s">
        <v>38</v>
      </c>
      <c r="R300" s="126" t="s">
        <v>42</v>
      </c>
      <c r="S300" s="126" t="s">
        <v>408</v>
      </c>
      <c r="T300" s="126" t="s">
        <v>33</v>
      </c>
      <c r="U300" s="126" t="s">
        <v>26</v>
      </c>
    </row>
    <row r="301" spans="1:21" ht="43.2">
      <c r="A301" s="125">
        <v>866</v>
      </c>
      <c r="B301" s="126" t="s">
        <v>1223</v>
      </c>
      <c r="C301" s="126" t="s">
        <v>22</v>
      </c>
      <c r="D301" s="127">
        <v>39874</v>
      </c>
      <c r="E301" s="126" t="s">
        <v>436</v>
      </c>
      <c r="F301" s="126" t="s">
        <v>209</v>
      </c>
      <c r="G301" s="126" t="s">
        <v>33</v>
      </c>
      <c r="H301" s="126" t="s">
        <v>1224</v>
      </c>
      <c r="I301" s="126" t="s">
        <v>1225</v>
      </c>
      <c r="J301" s="126" t="s">
        <v>1226</v>
      </c>
      <c r="K301" s="126" t="s">
        <v>1227</v>
      </c>
      <c r="L301" s="126" t="s">
        <v>1228</v>
      </c>
      <c r="M301" s="126" t="s">
        <v>41</v>
      </c>
      <c r="N301" s="126" t="s">
        <v>235</v>
      </c>
      <c r="O301" s="126" t="s">
        <v>26</v>
      </c>
      <c r="P301" s="126" t="s">
        <v>65</v>
      </c>
      <c r="Q301" s="126" t="s">
        <v>38</v>
      </c>
      <c r="R301" s="126" t="s">
        <v>26</v>
      </c>
      <c r="S301" s="126" t="s">
        <v>1067</v>
      </c>
      <c r="T301" s="126" t="s">
        <v>33</v>
      </c>
      <c r="U301" s="126" t="s">
        <v>26</v>
      </c>
    </row>
    <row r="302" spans="1:21" ht="28.8">
      <c r="A302" s="125">
        <v>867</v>
      </c>
      <c r="B302" s="126" t="s">
        <v>1229</v>
      </c>
      <c r="C302" s="126" t="s">
        <v>22</v>
      </c>
      <c r="D302" s="127">
        <v>39704</v>
      </c>
      <c r="E302" s="126" t="s">
        <v>436</v>
      </c>
      <c r="F302" s="126" t="s">
        <v>101</v>
      </c>
      <c r="G302" s="126" t="s">
        <v>33</v>
      </c>
      <c r="H302" s="126" t="s">
        <v>26</v>
      </c>
      <c r="I302" s="126" t="s">
        <v>1230</v>
      </c>
      <c r="J302" s="126" t="s">
        <v>26</v>
      </c>
      <c r="K302" s="126" t="s">
        <v>26</v>
      </c>
      <c r="L302" s="126" t="s">
        <v>1231</v>
      </c>
      <c r="M302" s="126" t="s">
        <v>814</v>
      </c>
      <c r="N302" s="126" t="s">
        <v>231</v>
      </c>
      <c r="O302" s="126" t="s">
        <v>26</v>
      </c>
      <c r="P302" s="126" t="s">
        <v>86</v>
      </c>
      <c r="Q302" s="126" t="s">
        <v>38</v>
      </c>
      <c r="R302" s="126" t="s">
        <v>42</v>
      </c>
      <c r="S302" s="126" t="s">
        <v>511</v>
      </c>
      <c r="T302" s="126" t="s">
        <v>33</v>
      </c>
      <c r="U302" s="126" t="s">
        <v>26</v>
      </c>
    </row>
    <row r="303" spans="1:21" ht="28.8">
      <c r="A303" s="125">
        <v>868</v>
      </c>
      <c r="B303" s="126" t="s">
        <v>1232</v>
      </c>
      <c r="C303" s="126" t="s">
        <v>22</v>
      </c>
      <c r="D303" s="127">
        <v>39993</v>
      </c>
      <c r="E303" s="126" t="s">
        <v>436</v>
      </c>
      <c r="F303" s="126" t="s">
        <v>370</v>
      </c>
      <c r="G303" s="126" t="s">
        <v>33</v>
      </c>
      <c r="H303" s="126" t="s">
        <v>26</v>
      </c>
      <c r="I303" s="126" t="s">
        <v>26</v>
      </c>
      <c r="J303" s="126" t="s">
        <v>26</v>
      </c>
      <c r="K303" s="126" t="s">
        <v>1233</v>
      </c>
      <c r="L303" s="126" t="s">
        <v>113</v>
      </c>
      <c r="M303" s="126" t="s">
        <v>1234</v>
      </c>
      <c r="N303" s="126" t="s">
        <v>453</v>
      </c>
      <c r="O303" s="126" t="s">
        <v>26</v>
      </c>
      <c r="P303" s="126" t="s">
        <v>1235</v>
      </c>
      <c r="Q303" s="126" t="s">
        <v>62</v>
      </c>
      <c r="R303" s="126" t="s">
        <v>42</v>
      </c>
      <c r="S303" s="126" t="s">
        <v>1236</v>
      </c>
      <c r="T303" s="126" t="s">
        <v>33</v>
      </c>
      <c r="U303" s="126" t="s">
        <v>26</v>
      </c>
    </row>
    <row r="304" spans="1:21" ht="43.2">
      <c r="A304" s="125">
        <v>869</v>
      </c>
      <c r="B304" s="126" t="s">
        <v>1237</v>
      </c>
      <c r="C304" s="126" t="s">
        <v>22</v>
      </c>
      <c r="D304" s="127">
        <v>39357</v>
      </c>
      <c r="E304" s="126" t="s">
        <v>436</v>
      </c>
      <c r="F304" s="126" t="s">
        <v>370</v>
      </c>
      <c r="G304" s="126" t="s">
        <v>33</v>
      </c>
      <c r="H304" s="126" t="s">
        <v>26</v>
      </c>
      <c r="I304" s="126" t="s">
        <v>1238</v>
      </c>
      <c r="J304" s="126" t="s">
        <v>26</v>
      </c>
      <c r="K304" s="126" t="s">
        <v>1239</v>
      </c>
      <c r="L304" s="126" t="s">
        <v>26</v>
      </c>
      <c r="M304" s="126" t="s">
        <v>65</v>
      </c>
      <c r="N304" s="126" t="s">
        <v>1240</v>
      </c>
      <c r="O304" s="126" t="s">
        <v>26</v>
      </c>
      <c r="P304" s="126" t="s">
        <v>54</v>
      </c>
      <c r="Q304" s="126" t="s">
        <v>1241</v>
      </c>
      <c r="R304" s="126" t="s">
        <v>26</v>
      </c>
      <c r="S304" s="126" t="s">
        <v>1242</v>
      </c>
      <c r="T304" s="126" t="s">
        <v>33</v>
      </c>
      <c r="U304" s="126" t="s">
        <v>26</v>
      </c>
    </row>
    <row r="305" spans="1:21" ht="43.2">
      <c r="A305" s="125">
        <v>870</v>
      </c>
      <c r="B305" s="126" t="s">
        <v>1243</v>
      </c>
      <c r="C305" s="126" t="s">
        <v>22</v>
      </c>
      <c r="D305" s="127">
        <v>39752</v>
      </c>
      <c r="E305" s="126" t="s">
        <v>436</v>
      </c>
      <c r="F305" s="126" t="s">
        <v>183</v>
      </c>
      <c r="G305" s="126" t="s">
        <v>33</v>
      </c>
      <c r="H305" s="126" t="s">
        <v>26</v>
      </c>
      <c r="I305" s="126" t="s">
        <v>1244</v>
      </c>
      <c r="J305" s="126" t="s">
        <v>26</v>
      </c>
      <c r="K305" s="126" t="s">
        <v>26</v>
      </c>
      <c r="L305" s="126" t="s">
        <v>80</v>
      </c>
      <c r="M305" s="126" t="s">
        <v>86</v>
      </c>
      <c r="N305" s="126" t="s">
        <v>87</v>
      </c>
      <c r="O305" s="126" t="s">
        <v>26</v>
      </c>
      <c r="P305" s="126" t="s">
        <v>54</v>
      </c>
      <c r="Q305" s="126" t="s">
        <v>26</v>
      </c>
      <c r="R305" s="126" t="s">
        <v>26</v>
      </c>
      <c r="S305" s="126" t="s">
        <v>1245</v>
      </c>
      <c r="T305" s="126" t="s">
        <v>33</v>
      </c>
      <c r="U305" s="126" t="s">
        <v>26</v>
      </c>
    </row>
    <row r="306" spans="1:21" ht="43.2">
      <c r="A306" s="125">
        <v>871</v>
      </c>
      <c r="B306" s="126" t="s">
        <v>1246</v>
      </c>
      <c r="C306" s="126" t="s">
        <v>22</v>
      </c>
      <c r="D306" s="127">
        <v>39477</v>
      </c>
      <c r="E306" s="126" t="s">
        <v>436</v>
      </c>
      <c r="F306" s="126" t="s">
        <v>525</v>
      </c>
      <c r="G306" s="126" t="s">
        <v>33</v>
      </c>
      <c r="H306" s="126" t="s">
        <v>26</v>
      </c>
      <c r="I306" s="126" t="s">
        <v>1247</v>
      </c>
      <c r="J306" s="126" t="s">
        <v>26</v>
      </c>
      <c r="K306" s="126" t="s">
        <v>1248</v>
      </c>
      <c r="L306" s="126" t="s">
        <v>128</v>
      </c>
      <c r="M306" s="126" t="s">
        <v>70</v>
      </c>
      <c r="N306" s="126" t="s">
        <v>341</v>
      </c>
      <c r="O306" s="126" t="s">
        <v>26</v>
      </c>
      <c r="P306" s="126" t="s">
        <v>38</v>
      </c>
      <c r="Q306" s="126" t="s">
        <v>62</v>
      </c>
      <c r="R306" s="126" t="s">
        <v>42</v>
      </c>
      <c r="S306" s="126" t="s">
        <v>1249</v>
      </c>
      <c r="T306" s="126" t="s">
        <v>33</v>
      </c>
      <c r="U306" s="126" t="s">
        <v>26</v>
      </c>
    </row>
    <row r="307" spans="1:21" ht="28.8">
      <c r="A307" s="125">
        <v>872</v>
      </c>
      <c r="B307" s="126" t="s">
        <v>1250</v>
      </c>
      <c r="C307" s="126" t="s">
        <v>22</v>
      </c>
      <c r="D307" s="127">
        <v>40042</v>
      </c>
      <c r="E307" s="126" t="s">
        <v>436</v>
      </c>
      <c r="F307" s="126" t="s">
        <v>1251</v>
      </c>
      <c r="G307" s="126" t="s">
        <v>33</v>
      </c>
      <c r="H307" s="126" t="s">
        <v>1252</v>
      </c>
      <c r="I307" s="126" t="s">
        <v>1253</v>
      </c>
      <c r="J307" s="126" t="s">
        <v>1254</v>
      </c>
      <c r="K307" s="126" t="s">
        <v>1255</v>
      </c>
      <c r="L307" s="126" t="s">
        <v>26</v>
      </c>
      <c r="M307" s="126" t="s">
        <v>26</v>
      </c>
      <c r="N307" s="126" t="s">
        <v>64</v>
      </c>
      <c r="O307" s="126" t="s">
        <v>26</v>
      </c>
      <c r="P307" s="126" t="s">
        <v>65</v>
      </c>
      <c r="Q307" s="126" t="s">
        <v>1256</v>
      </c>
      <c r="R307" s="126" t="s">
        <v>42</v>
      </c>
      <c r="S307" s="126" t="s">
        <v>1257</v>
      </c>
      <c r="T307" s="126" t="s">
        <v>33</v>
      </c>
      <c r="U307" s="126" t="s">
        <v>26</v>
      </c>
    </row>
    <row r="308" spans="1:21" ht="28.8">
      <c r="A308" s="125">
        <v>873</v>
      </c>
      <c r="B308" s="126" t="s">
        <v>1258</v>
      </c>
      <c r="C308" s="126" t="s">
        <v>22</v>
      </c>
      <c r="D308" s="127">
        <v>39711</v>
      </c>
      <c r="E308" s="126" t="s">
        <v>436</v>
      </c>
      <c r="F308" s="126" t="s">
        <v>209</v>
      </c>
      <c r="G308" s="126" t="s">
        <v>33</v>
      </c>
      <c r="H308" s="126" t="s">
        <v>26</v>
      </c>
      <c r="I308" s="126" t="s">
        <v>1259</v>
      </c>
      <c r="J308" s="126" t="s">
        <v>1260</v>
      </c>
      <c r="K308" s="126" t="s">
        <v>1261</v>
      </c>
      <c r="L308" s="126" t="s">
        <v>49</v>
      </c>
      <c r="M308" s="126" t="s">
        <v>1262</v>
      </c>
      <c r="N308" s="126" t="s">
        <v>64</v>
      </c>
      <c r="O308" s="126" t="s">
        <v>26</v>
      </c>
      <c r="P308" s="126" t="s">
        <v>38</v>
      </c>
      <c r="Q308" s="126" t="s">
        <v>263</v>
      </c>
      <c r="R308" s="126" t="s">
        <v>42</v>
      </c>
      <c r="S308" s="126" t="s">
        <v>1263</v>
      </c>
      <c r="T308" s="126" t="s">
        <v>33</v>
      </c>
      <c r="U308" s="126" t="s">
        <v>26</v>
      </c>
    </row>
    <row r="309" spans="1:21" ht="43.2">
      <c r="A309" s="125">
        <v>874</v>
      </c>
      <c r="B309" s="126" t="s">
        <v>1264</v>
      </c>
      <c r="C309" s="126" t="s">
        <v>22</v>
      </c>
      <c r="D309" s="127">
        <v>39607</v>
      </c>
      <c r="E309" s="126" t="s">
        <v>436</v>
      </c>
      <c r="F309" s="126" t="s">
        <v>26</v>
      </c>
      <c r="G309" s="126" t="s">
        <v>33</v>
      </c>
      <c r="H309" s="126" t="s">
        <v>26</v>
      </c>
      <c r="I309" s="126" t="s">
        <v>1265</v>
      </c>
      <c r="J309" s="126" t="s">
        <v>26</v>
      </c>
      <c r="K309" s="126" t="s">
        <v>26</v>
      </c>
      <c r="L309" s="126" t="s">
        <v>26</v>
      </c>
      <c r="M309" s="126" t="s">
        <v>41</v>
      </c>
      <c r="N309" s="126" t="s">
        <v>604</v>
      </c>
      <c r="O309" s="126" t="s">
        <v>82</v>
      </c>
      <c r="P309" s="126" t="s">
        <v>26</v>
      </c>
      <c r="Q309" s="126" t="s">
        <v>65</v>
      </c>
      <c r="R309" s="126" t="s">
        <v>42</v>
      </c>
      <c r="S309" s="126" t="s">
        <v>26</v>
      </c>
      <c r="T309" s="126" t="s">
        <v>33</v>
      </c>
      <c r="U309" s="126" t="s">
        <v>26</v>
      </c>
    </row>
    <row r="310" spans="1:21" ht="43.2">
      <c r="A310" s="125">
        <v>875</v>
      </c>
      <c r="B310" s="126" t="s">
        <v>1266</v>
      </c>
      <c r="C310" s="126" t="s">
        <v>22</v>
      </c>
      <c r="D310" s="127">
        <v>39492</v>
      </c>
      <c r="E310" s="126" t="s">
        <v>436</v>
      </c>
      <c r="F310" s="126" t="s">
        <v>1267</v>
      </c>
      <c r="G310" s="126" t="s">
        <v>33</v>
      </c>
      <c r="H310" s="126" t="s">
        <v>26</v>
      </c>
      <c r="I310" s="126" t="s">
        <v>1268</v>
      </c>
      <c r="J310" s="126" t="s">
        <v>272</v>
      </c>
      <c r="K310" s="126" t="s">
        <v>1269</v>
      </c>
      <c r="L310" s="126" t="s">
        <v>807</v>
      </c>
      <c r="M310" s="126" t="s">
        <v>26</v>
      </c>
      <c r="N310" s="126" t="s">
        <v>1270</v>
      </c>
      <c r="O310" s="126" t="s">
        <v>26</v>
      </c>
      <c r="P310" s="126" t="s">
        <v>26</v>
      </c>
      <c r="Q310" s="126" t="s">
        <v>1271</v>
      </c>
      <c r="R310" s="126" t="s">
        <v>1272</v>
      </c>
      <c r="S310" s="126" t="s">
        <v>1273</v>
      </c>
      <c r="T310" s="126" t="s">
        <v>33</v>
      </c>
      <c r="U310" s="126" t="s">
        <v>26</v>
      </c>
    </row>
    <row r="311" spans="1:21" ht="57.6">
      <c r="A311" s="125">
        <v>876</v>
      </c>
      <c r="B311" s="126" t="s">
        <v>1274</v>
      </c>
      <c r="C311" s="126" t="s">
        <v>22</v>
      </c>
      <c r="D311" s="127">
        <v>39683</v>
      </c>
      <c r="E311" s="126" t="s">
        <v>436</v>
      </c>
      <c r="F311" s="126" t="s">
        <v>26</v>
      </c>
      <c r="G311" s="126" t="s">
        <v>33</v>
      </c>
      <c r="H311" s="126" t="s">
        <v>26</v>
      </c>
      <c r="I311" s="126" t="s">
        <v>1275</v>
      </c>
      <c r="J311" s="126" t="s">
        <v>26</v>
      </c>
      <c r="K311" s="126" t="s">
        <v>26</v>
      </c>
      <c r="L311" s="126" t="s">
        <v>26</v>
      </c>
      <c r="M311" s="126" t="s">
        <v>83</v>
      </c>
      <c r="N311" s="126" t="s">
        <v>655</v>
      </c>
      <c r="O311" s="126" t="s">
        <v>26</v>
      </c>
      <c r="P311" s="126" t="s">
        <v>26</v>
      </c>
      <c r="Q311" s="126" t="s">
        <v>26</v>
      </c>
      <c r="R311" s="126" t="s">
        <v>42</v>
      </c>
      <c r="S311" s="126" t="s">
        <v>26</v>
      </c>
      <c r="T311" s="126" t="s">
        <v>33</v>
      </c>
      <c r="U311" s="126" t="s">
        <v>26</v>
      </c>
    </row>
    <row r="312" spans="1:21" ht="43.2">
      <c r="A312" s="125">
        <v>877</v>
      </c>
      <c r="B312" s="126" t="s">
        <v>1276</v>
      </c>
      <c r="C312" s="126" t="s">
        <v>22</v>
      </c>
      <c r="D312" s="127">
        <v>39625</v>
      </c>
      <c r="E312" s="126" t="s">
        <v>436</v>
      </c>
      <c r="F312" s="126" t="s">
        <v>26</v>
      </c>
      <c r="G312" s="126" t="s">
        <v>33</v>
      </c>
      <c r="H312" s="126" t="s">
        <v>26</v>
      </c>
      <c r="I312" s="126" t="s">
        <v>1277</v>
      </c>
      <c r="J312" s="126" t="s">
        <v>26</v>
      </c>
      <c r="K312" s="126" t="s">
        <v>26</v>
      </c>
      <c r="L312" s="126" t="s">
        <v>26</v>
      </c>
      <c r="M312" s="126" t="s">
        <v>38</v>
      </c>
      <c r="N312" s="126" t="s">
        <v>1278</v>
      </c>
      <c r="O312" s="126" t="s">
        <v>26</v>
      </c>
      <c r="P312" s="126" t="s">
        <v>26</v>
      </c>
      <c r="Q312" s="126" t="s">
        <v>26</v>
      </c>
      <c r="R312" s="126" t="s">
        <v>42</v>
      </c>
      <c r="S312" s="126" t="s">
        <v>26</v>
      </c>
      <c r="T312" s="126" t="s">
        <v>33</v>
      </c>
      <c r="U312" s="126" t="s">
        <v>26</v>
      </c>
    </row>
    <row r="313" spans="1:21" ht="28.8">
      <c r="A313" s="125">
        <v>878</v>
      </c>
      <c r="B313" s="126" t="s">
        <v>1279</v>
      </c>
      <c r="C313" s="126" t="s">
        <v>22</v>
      </c>
      <c r="D313" s="127">
        <v>39878</v>
      </c>
      <c r="E313" s="126" t="s">
        <v>436</v>
      </c>
      <c r="F313" s="126" t="s">
        <v>370</v>
      </c>
      <c r="G313" s="126" t="s">
        <v>33</v>
      </c>
      <c r="H313" s="126" t="s">
        <v>26</v>
      </c>
      <c r="I313" s="126" t="s">
        <v>1280</v>
      </c>
      <c r="J313" s="126" t="s">
        <v>1281</v>
      </c>
      <c r="K313" s="126" t="s">
        <v>26</v>
      </c>
      <c r="L313" s="126" t="s">
        <v>61</v>
      </c>
      <c r="M313" s="126" t="s">
        <v>62</v>
      </c>
      <c r="N313" s="126" t="s">
        <v>1282</v>
      </c>
      <c r="O313" s="126" t="s">
        <v>26</v>
      </c>
      <c r="P313" s="126" t="s">
        <v>41</v>
      </c>
      <c r="Q313" s="126" t="s">
        <v>609</v>
      </c>
      <c r="R313" s="126" t="s">
        <v>42</v>
      </c>
      <c r="S313" s="126" t="s">
        <v>1283</v>
      </c>
      <c r="T313" s="126" t="s">
        <v>33</v>
      </c>
      <c r="U313" s="126" t="s">
        <v>26</v>
      </c>
    </row>
    <row r="314" spans="1:21" ht="43.2">
      <c r="A314" s="125">
        <v>879</v>
      </c>
      <c r="B314" s="126" t="s">
        <v>1284</v>
      </c>
      <c r="C314" s="126" t="s">
        <v>22</v>
      </c>
      <c r="D314" s="127">
        <v>39766</v>
      </c>
      <c r="E314" s="126" t="s">
        <v>436</v>
      </c>
      <c r="F314" s="126" t="s">
        <v>26</v>
      </c>
      <c r="G314" s="126" t="s">
        <v>33</v>
      </c>
      <c r="H314" s="126" t="s">
        <v>26</v>
      </c>
      <c r="I314" s="126" t="s">
        <v>1285</v>
      </c>
      <c r="J314" s="126" t="s">
        <v>26</v>
      </c>
      <c r="K314" s="126" t="s">
        <v>26</v>
      </c>
      <c r="L314" s="126" t="s">
        <v>26</v>
      </c>
      <c r="M314" s="126" t="s">
        <v>197</v>
      </c>
      <c r="N314" s="126" t="s">
        <v>1282</v>
      </c>
      <c r="O314" s="126" t="s">
        <v>26</v>
      </c>
      <c r="P314" s="126" t="s">
        <v>38</v>
      </c>
      <c r="Q314" s="126" t="s">
        <v>106</v>
      </c>
      <c r="R314" s="126" t="s">
        <v>42</v>
      </c>
      <c r="S314" s="126" t="s">
        <v>26</v>
      </c>
      <c r="T314" s="126" t="s">
        <v>33</v>
      </c>
      <c r="U314" s="126" t="s">
        <v>26</v>
      </c>
    </row>
    <row r="315" spans="1:21" ht="28.8">
      <c r="A315" s="125">
        <v>880</v>
      </c>
      <c r="B315" s="126" t="s">
        <v>1286</v>
      </c>
      <c r="C315" s="126" t="s">
        <v>22</v>
      </c>
      <c r="D315" s="127">
        <v>40007</v>
      </c>
      <c r="E315" s="126" t="s">
        <v>436</v>
      </c>
      <c r="F315" s="126" t="s">
        <v>26</v>
      </c>
      <c r="G315" s="126" t="s">
        <v>33</v>
      </c>
      <c r="H315" s="126" t="s">
        <v>26</v>
      </c>
      <c r="I315" s="126" t="s">
        <v>1287</v>
      </c>
      <c r="J315" s="126" t="s">
        <v>26</v>
      </c>
      <c r="K315" s="126" t="s">
        <v>26</v>
      </c>
      <c r="L315" s="126" t="s">
        <v>26</v>
      </c>
      <c r="M315" s="126" t="s">
        <v>62</v>
      </c>
      <c r="N315" s="126" t="s">
        <v>1288</v>
      </c>
      <c r="O315" s="126" t="s">
        <v>64</v>
      </c>
      <c r="P315" s="126" t="s">
        <v>26</v>
      </c>
      <c r="Q315" s="126" t="s">
        <v>26</v>
      </c>
      <c r="R315" s="126" t="s">
        <v>42</v>
      </c>
      <c r="S315" s="126" t="s">
        <v>26</v>
      </c>
      <c r="T315" s="126" t="s">
        <v>33</v>
      </c>
      <c r="U315" s="126" t="s">
        <v>26</v>
      </c>
    </row>
    <row r="316" spans="1:21" ht="28.8">
      <c r="A316" s="125">
        <v>881</v>
      </c>
      <c r="B316" s="126" t="s">
        <v>1289</v>
      </c>
      <c r="C316" s="126" t="s">
        <v>22</v>
      </c>
      <c r="D316" s="127">
        <v>39750</v>
      </c>
      <c r="E316" s="126" t="s">
        <v>436</v>
      </c>
      <c r="F316" s="126" t="s">
        <v>26</v>
      </c>
      <c r="G316" s="126" t="s">
        <v>33</v>
      </c>
      <c r="H316" s="126" t="s">
        <v>26</v>
      </c>
      <c r="I316" s="126" t="s">
        <v>1290</v>
      </c>
      <c r="J316" s="126" t="s">
        <v>26</v>
      </c>
      <c r="K316" s="126" t="s">
        <v>26</v>
      </c>
      <c r="L316" s="126" t="s">
        <v>26</v>
      </c>
      <c r="M316" s="126" t="s">
        <v>1042</v>
      </c>
      <c r="N316" s="126" t="s">
        <v>64</v>
      </c>
      <c r="O316" s="126" t="s">
        <v>26</v>
      </c>
      <c r="P316" s="126" t="s">
        <v>26</v>
      </c>
      <c r="Q316" s="126" t="s">
        <v>26</v>
      </c>
      <c r="R316" s="126" t="s">
        <v>42</v>
      </c>
      <c r="S316" s="126" t="s">
        <v>26</v>
      </c>
      <c r="T316" s="126" t="s">
        <v>33</v>
      </c>
      <c r="U316" s="126" t="s">
        <v>26</v>
      </c>
    </row>
    <row r="317" spans="1:21" ht="43.2">
      <c r="A317" s="125">
        <v>882</v>
      </c>
      <c r="B317" s="126" t="s">
        <v>1291</v>
      </c>
      <c r="C317" s="126" t="s">
        <v>22</v>
      </c>
      <c r="D317" s="127">
        <v>39491</v>
      </c>
      <c r="E317" s="126" t="s">
        <v>436</v>
      </c>
      <c r="F317" s="126" t="s">
        <v>26</v>
      </c>
      <c r="G317" s="126" t="s">
        <v>33</v>
      </c>
      <c r="H317" s="126" t="s">
        <v>26</v>
      </c>
      <c r="I317" s="126" t="s">
        <v>1119</v>
      </c>
      <c r="J317" s="126" t="s">
        <v>26</v>
      </c>
      <c r="K317" s="126" t="s">
        <v>26</v>
      </c>
      <c r="L317" s="126" t="s">
        <v>26</v>
      </c>
      <c r="M317" s="126" t="s">
        <v>65</v>
      </c>
      <c r="N317" s="126" t="s">
        <v>1292</v>
      </c>
      <c r="O317" s="126" t="s">
        <v>26</v>
      </c>
      <c r="P317" s="126" t="s">
        <v>26</v>
      </c>
      <c r="Q317" s="126" t="s">
        <v>26</v>
      </c>
      <c r="R317" s="126" t="s">
        <v>42</v>
      </c>
      <c r="S317" s="126" t="s">
        <v>26</v>
      </c>
      <c r="T317" s="126" t="s">
        <v>33</v>
      </c>
      <c r="U317" s="126" t="s">
        <v>26</v>
      </c>
    </row>
    <row r="318" spans="1:21" ht="43.2">
      <c r="A318" s="125">
        <v>883</v>
      </c>
      <c r="B318" s="126" t="s">
        <v>1680</v>
      </c>
      <c r="C318" s="126" t="s">
        <v>22</v>
      </c>
      <c r="D318" s="127">
        <v>39999</v>
      </c>
      <c r="E318" s="126" t="s">
        <v>436</v>
      </c>
      <c r="F318" s="126" t="s">
        <v>209</v>
      </c>
      <c r="G318" s="126" t="s">
        <v>33</v>
      </c>
      <c r="H318" s="126" t="s">
        <v>26</v>
      </c>
      <c r="I318" s="126" t="s">
        <v>1293</v>
      </c>
      <c r="J318" s="126" t="s">
        <v>26</v>
      </c>
      <c r="K318" s="126" t="s">
        <v>1294</v>
      </c>
      <c r="L318" s="126" t="s">
        <v>113</v>
      </c>
      <c r="M318" s="126" t="s">
        <v>705</v>
      </c>
      <c r="N318" s="126" t="s">
        <v>82</v>
      </c>
      <c r="O318" s="126" t="s">
        <v>26</v>
      </c>
      <c r="P318" s="126" t="s">
        <v>65</v>
      </c>
      <c r="Q318" s="126" t="s">
        <v>1295</v>
      </c>
      <c r="R318" s="126" t="s">
        <v>42</v>
      </c>
      <c r="S318" s="126" t="s">
        <v>1296</v>
      </c>
      <c r="T318" s="126" t="s">
        <v>33</v>
      </c>
      <c r="U318" s="126" t="s">
        <v>26</v>
      </c>
    </row>
    <row r="319" spans="1:21" ht="57.6">
      <c r="A319" s="125">
        <v>884</v>
      </c>
      <c r="B319" s="126" t="s">
        <v>1700</v>
      </c>
      <c r="C319" s="126" t="s">
        <v>22</v>
      </c>
      <c r="D319" s="127">
        <v>39743</v>
      </c>
      <c r="E319" s="126" t="s">
        <v>436</v>
      </c>
      <c r="F319" s="126" t="s">
        <v>1297</v>
      </c>
      <c r="G319" s="126" t="s">
        <v>33</v>
      </c>
      <c r="H319" s="126" t="s">
        <v>26</v>
      </c>
      <c r="I319" s="126" t="s">
        <v>26</v>
      </c>
      <c r="J319" s="126" t="s">
        <v>1298</v>
      </c>
      <c r="K319" s="126" t="s">
        <v>1299</v>
      </c>
      <c r="L319" s="126" t="s">
        <v>1300</v>
      </c>
      <c r="M319" s="126" t="s">
        <v>41</v>
      </c>
      <c r="N319" s="126" t="s">
        <v>99</v>
      </c>
      <c r="O319" s="126" t="s">
        <v>64</v>
      </c>
      <c r="P319" s="126" t="s">
        <v>26</v>
      </c>
      <c r="Q319" s="126" t="s">
        <v>26</v>
      </c>
      <c r="R319" s="126" t="s">
        <v>42</v>
      </c>
      <c r="S319" s="126" t="s">
        <v>26</v>
      </c>
      <c r="T319" s="126" t="s">
        <v>33</v>
      </c>
      <c r="U319" s="126" t="s">
        <v>26</v>
      </c>
    </row>
    <row r="320" spans="1:21" ht="28.8">
      <c r="A320" s="125">
        <v>885</v>
      </c>
      <c r="B320" s="126" t="s">
        <v>1301</v>
      </c>
      <c r="C320" s="126" t="s">
        <v>22</v>
      </c>
      <c r="D320" s="127">
        <v>39636</v>
      </c>
      <c r="E320" s="126" t="s">
        <v>436</v>
      </c>
      <c r="F320" s="126" t="s">
        <v>1302</v>
      </c>
      <c r="G320" s="126" t="s">
        <v>33</v>
      </c>
      <c r="H320" s="126" t="s">
        <v>26</v>
      </c>
      <c r="I320" s="126" t="s">
        <v>26</v>
      </c>
      <c r="J320" s="126" t="s">
        <v>1303</v>
      </c>
      <c r="K320" s="126" t="s">
        <v>1304</v>
      </c>
      <c r="L320" s="126" t="s">
        <v>1305</v>
      </c>
      <c r="M320" s="126" t="s">
        <v>340</v>
      </c>
      <c r="N320" s="126" t="s">
        <v>1306</v>
      </c>
      <c r="O320" s="126" t="s">
        <v>224</v>
      </c>
      <c r="P320" s="126" t="s">
        <v>26</v>
      </c>
      <c r="Q320" s="126" t="s">
        <v>26</v>
      </c>
      <c r="R320" s="126" t="s">
        <v>42</v>
      </c>
      <c r="S320" s="126" t="s">
        <v>225</v>
      </c>
      <c r="T320" s="126" t="s">
        <v>33</v>
      </c>
      <c r="U320" s="126" t="s">
        <v>26</v>
      </c>
    </row>
    <row r="321" spans="1:21" ht="43.2">
      <c r="A321" s="125">
        <v>886</v>
      </c>
      <c r="B321" s="126" t="s">
        <v>1307</v>
      </c>
      <c r="C321" s="126" t="s">
        <v>22</v>
      </c>
      <c r="D321" s="127">
        <v>40258</v>
      </c>
      <c r="E321" s="126" t="s">
        <v>436</v>
      </c>
      <c r="F321" s="126" t="s">
        <v>1308</v>
      </c>
      <c r="G321" s="126" t="s">
        <v>33</v>
      </c>
      <c r="H321" s="126" t="s">
        <v>26</v>
      </c>
      <c r="I321" s="126" t="s">
        <v>26</v>
      </c>
      <c r="J321" s="126" t="s">
        <v>1309</v>
      </c>
      <c r="K321" s="126" t="s">
        <v>1310</v>
      </c>
      <c r="L321" s="126" t="s">
        <v>1311</v>
      </c>
      <c r="M321" s="126" t="s">
        <v>142</v>
      </c>
      <c r="N321" s="126" t="s">
        <v>105</v>
      </c>
      <c r="O321" s="126" t="s">
        <v>26</v>
      </c>
      <c r="P321" s="126" t="s">
        <v>26</v>
      </c>
      <c r="Q321" s="126" t="s">
        <v>26</v>
      </c>
      <c r="R321" s="126" t="s">
        <v>42</v>
      </c>
      <c r="S321" s="126" t="s">
        <v>26</v>
      </c>
      <c r="T321" s="126" t="s">
        <v>33</v>
      </c>
      <c r="U321" s="126" t="s">
        <v>26</v>
      </c>
    </row>
    <row r="322" spans="1:21" ht="43.2">
      <c r="A322" s="125">
        <v>887</v>
      </c>
      <c r="B322" s="126" t="s">
        <v>1312</v>
      </c>
      <c r="C322" s="126" t="s">
        <v>22</v>
      </c>
      <c r="D322" s="127">
        <v>40016</v>
      </c>
      <c r="E322" s="126" t="s">
        <v>436</v>
      </c>
      <c r="F322" s="126" t="s">
        <v>1313</v>
      </c>
      <c r="G322" s="126" t="s">
        <v>33</v>
      </c>
      <c r="H322" s="126" t="s">
        <v>26</v>
      </c>
      <c r="I322" s="126" t="s">
        <v>26</v>
      </c>
      <c r="J322" s="126" t="s">
        <v>1314</v>
      </c>
      <c r="K322" s="126" t="s">
        <v>1315</v>
      </c>
      <c r="L322" s="126" t="s">
        <v>1316</v>
      </c>
      <c r="M322" s="126" t="s">
        <v>26</v>
      </c>
      <c r="N322" s="126" t="s">
        <v>787</v>
      </c>
      <c r="O322" s="126" t="s">
        <v>26</v>
      </c>
      <c r="P322" s="126" t="s">
        <v>70</v>
      </c>
      <c r="Q322" s="126" t="s">
        <v>106</v>
      </c>
      <c r="R322" s="126" t="s">
        <v>42</v>
      </c>
      <c r="S322" s="126" t="s">
        <v>1317</v>
      </c>
      <c r="T322" s="126" t="s">
        <v>33</v>
      </c>
      <c r="U322" s="126" t="s">
        <v>26</v>
      </c>
    </row>
    <row r="323" spans="1:21" ht="43.2">
      <c r="A323" s="125">
        <v>888</v>
      </c>
      <c r="B323" s="126" t="s">
        <v>1318</v>
      </c>
      <c r="C323" s="126" t="s">
        <v>22</v>
      </c>
      <c r="D323" s="127">
        <v>40095</v>
      </c>
      <c r="E323" s="126" t="s">
        <v>436</v>
      </c>
      <c r="F323" s="126" t="s">
        <v>150</v>
      </c>
      <c r="G323" s="126" t="s">
        <v>25</v>
      </c>
      <c r="H323" s="126" t="s">
        <v>1319</v>
      </c>
      <c r="I323" s="126" t="s">
        <v>1320</v>
      </c>
      <c r="J323" s="126" t="s">
        <v>26</v>
      </c>
      <c r="K323" s="126" t="s">
        <v>1321</v>
      </c>
      <c r="L323" s="126" t="s">
        <v>26</v>
      </c>
      <c r="M323" s="126" t="s">
        <v>50</v>
      </c>
      <c r="N323" s="126" t="s">
        <v>1217</v>
      </c>
      <c r="O323" s="126" t="s">
        <v>26</v>
      </c>
      <c r="P323" s="126" t="s">
        <v>116</v>
      </c>
      <c r="Q323" s="126" t="s">
        <v>116</v>
      </c>
      <c r="R323" s="126" t="s">
        <v>42</v>
      </c>
      <c r="S323" s="126" t="s">
        <v>88</v>
      </c>
      <c r="T323" s="126" t="s">
        <v>33</v>
      </c>
      <c r="U323" s="126" t="s">
        <v>26</v>
      </c>
    </row>
    <row r="324" spans="1:21" ht="43.2">
      <c r="A324" s="125">
        <v>889</v>
      </c>
      <c r="B324" s="126" t="s">
        <v>1322</v>
      </c>
      <c r="C324" s="126" t="s">
        <v>22</v>
      </c>
      <c r="D324" s="127">
        <v>39946</v>
      </c>
      <c r="E324" s="126" t="s">
        <v>436</v>
      </c>
      <c r="F324" s="126" t="s">
        <v>1323</v>
      </c>
      <c r="G324" s="126" t="s">
        <v>33</v>
      </c>
      <c r="H324" s="126" t="s">
        <v>26</v>
      </c>
      <c r="I324" s="126" t="s">
        <v>1324</v>
      </c>
      <c r="J324" s="126" t="s">
        <v>1325</v>
      </c>
      <c r="K324" s="126" t="s">
        <v>1326</v>
      </c>
      <c r="L324" s="126" t="s">
        <v>26</v>
      </c>
      <c r="M324" s="126" t="s">
        <v>26</v>
      </c>
      <c r="N324" s="126" t="s">
        <v>1327</v>
      </c>
      <c r="O324" s="126" t="s">
        <v>26</v>
      </c>
      <c r="P324" s="126" t="s">
        <v>50</v>
      </c>
      <c r="Q324" s="126" t="s">
        <v>26</v>
      </c>
      <c r="R324" s="126" t="s">
        <v>26</v>
      </c>
      <c r="S324" s="126" t="s">
        <v>1328</v>
      </c>
      <c r="T324" s="126" t="s">
        <v>33</v>
      </c>
      <c r="U324" s="126" t="s">
        <v>26</v>
      </c>
    </row>
    <row r="325" spans="1:21" ht="43.2">
      <c r="A325" s="125">
        <v>890</v>
      </c>
      <c r="B325" s="126" t="s">
        <v>1329</v>
      </c>
      <c r="C325" s="126" t="s">
        <v>22</v>
      </c>
      <c r="D325" s="127">
        <v>39881</v>
      </c>
      <c r="E325" s="126" t="s">
        <v>436</v>
      </c>
      <c r="F325" s="126" t="s">
        <v>209</v>
      </c>
      <c r="G325" s="126" t="s">
        <v>33</v>
      </c>
      <c r="H325" s="126" t="s">
        <v>1330</v>
      </c>
      <c r="I325" s="126" t="s">
        <v>1331</v>
      </c>
      <c r="J325" s="126" t="s">
        <v>1332</v>
      </c>
      <c r="K325" s="126" t="s">
        <v>1333</v>
      </c>
      <c r="L325" s="126" t="s">
        <v>26</v>
      </c>
      <c r="M325" s="126" t="s">
        <v>26</v>
      </c>
      <c r="N325" s="126" t="s">
        <v>655</v>
      </c>
      <c r="O325" s="126" t="s">
        <v>26</v>
      </c>
      <c r="P325" s="126" t="s">
        <v>54</v>
      </c>
      <c r="Q325" s="126" t="s">
        <v>53</v>
      </c>
      <c r="R325" s="126" t="s">
        <v>42</v>
      </c>
      <c r="S325" s="126" t="s">
        <v>809</v>
      </c>
      <c r="T325" s="126" t="s">
        <v>33</v>
      </c>
      <c r="U325" s="126" t="s">
        <v>26</v>
      </c>
    </row>
    <row r="326" spans="1:21" ht="43.2">
      <c r="A326" s="125">
        <v>891</v>
      </c>
      <c r="B326" s="126" t="s">
        <v>1334</v>
      </c>
      <c r="C326" s="126" t="s">
        <v>22</v>
      </c>
      <c r="D326" s="127">
        <v>39636</v>
      </c>
      <c r="E326" s="126" t="s">
        <v>436</v>
      </c>
      <c r="F326" s="126" t="s">
        <v>109</v>
      </c>
      <c r="G326" s="126" t="s">
        <v>33</v>
      </c>
      <c r="H326" s="126" t="s">
        <v>26</v>
      </c>
      <c r="I326" s="126" t="s">
        <v>1335</v>
      </c>
      <c r="J326" s="126" t="s">
        <v>1303</v>
      </c>
      <c r="K326" s="126" t="s">
        <v>1304</v>
      </c>
      <c r="L326" s="126" t="s">
        <v>128</v>
      </c>
      <c r="M326" s="126" t="s">
        <v>41</v>
      </c>
      <c r="N326" s="126" t="s">
        <v>1306</v>
      </c>
      <c r="O326" s="126" t="s">
        <v>224</v>
      </c>
      <c r="P326" s="126" t="s">
        <v>50</v>
      </c>
      <c r="Q326" s="126" t="s">
        <v>609</v>
      </c>
      <c r="R326" s="126" t="s">
        <v>42</v>
      </c>
      <c r="S326" s="126" t="s">
        <v>225</v>
      </c>
      <c r="T326" s="126" t="s">
        <v>33</v>
      </c>
      <c r="U326" s="126" t="s">
        <v>26</v>
      </c>
    </row>
    <row r="327" spans="1:21" ht="43.2">
      <c r="A327" s="125">
        <v>892</v>
      </c>
      <c r="B327" s="126" t="s">
        <v>1336</v>
      </c>
      <c r="C327" s="126" t="s">
        <v>22</v>
      </c>
      <c r="D327" s="127">
        <v>39824</v>
      </c>
      <c r="E327" s="126" t="s">
        <v>436</v>
      </c>
      <c r="F327" s="126" t="s">
        <v>557</v>
      </c>
      <c r="G327" s="126" t="s">
        <v>33</v>
      </c>
      <c r="H327" s="126" t="s">
        <v>26</v>
      </c>
      <c r="I327" s="126" t="s">
        <v>1337</v>
      </c>
      <c r="J327" s="126" t="s">
        <v>1338</v>
      </c>
      <c r="K327" s="126" t="s">
        <v>1339</v>
      </c>
      <c r="L327" s="126" t="s">
        <v>26</v>
      </c>
      <c r="M327" s="126" t="s">
        <v>83</v>
      </c>
      <c r="N327" s="126" t="s">
        <v>402</v>
      </c>
      <c r="O327" s="126" t="s">
        <v>26</v>
      </c>
      <c r="P327" s="126" t="s">
        <v>41</v>
      </c>
      <c r="Q327" s="126" t="s">
        <v>869</v>
      </c>
      <c r="R327" s="126" t="s">
        <v>42</v>
      </c>
      <c r="S327" s="126" t="s">
        <v>26</v>
      </c>
      <c r="T327" s="126" t="s">
        <v>33</v>
      </c>
      <c r="U327" s="126" t="s">
        <v>1340</v>
      </c>
    </row>
    <row r="328" spans="1:21" ht="28.8">
      <c r="A328" s="125">
        <v>893</v>
      </c>
      <c r="B328" s="126" t="s">
        <v>1388</v>
      </c>
      <c r="C328" s="126" t="s">
        <v>22</v>
      </c>
      <c r="D328" s="127">
        <v>40005</v>
      </c>
      <c r="E328" s="126" t="s">
        <v>436</v>
      </c>
      <c r="F328" s="126" t="s">
        <v>101</v>
      </c>
      <c r="G328" s="126" t="s">
        <v>25</v>
      </c>
      <c r="H328" s="126" t="s">
        <v>1389</v>
      </c>
      <c r="I328" s="126" t="s">
        <v>1390</v>
      </c>
      <c r="J328" s="126" t="s">
        <v>1391</v>
      </c>
      <c r="K328" s="126" t="s">
        <v>1389</v>
      </c>
      <c r="L328" s="126" t="s">
        <v>26</v>
      </c>
      <c r="M328" s="126" t="s">
        <v>26</v>
      </c>
      <c r="N328" s="126" t="s">
        <v>231</v>
      </c>
      <c r="O328" s="126" t="s">
        <v>26</v>
      </c>
      <c r="P328" s="126" t="s">
        <v>86</v>
      </c>
      <c r="Q328" s="126" t="s">
        <v>31</v>
      </c>
      <c r="R328" s="126" t="s">
        <v>42</v>
      </c>
      <c r="S328" s="126" t="s">
        <v>26</v>
      </c>
      <c r="T328" s="126" t="s">
        <v>33</v>
      </c>
      <c r="U328" s="126" t="s">
        <v>26</v>
      </c>
    </row>
    <row r="329" spans="1:21" ht="28.8">
      <c r="A329" s="125">
        <v>894</v>
      </c>
      <c r="B329" s="126" t="s">
        <v>435</v>
      </c>
      <c r="C329" s="126" t="s">
        <v>22</v>
      </c>
      <c r="D329" s="127">
        <v>40156</v>
      </c>
      <c r="E329" s="126" t="s">
        <v>436</v>
      </c>
      <c r="F329" s="126" t="s">
        <v>101</v>
      </c>
      <c r="G329" s="126" t="s">
        <v>25</v>
      </c>
      <c r="H329" s="126" t="s">
        <v>26</v>
      </c>
      <c r="I329" s="126" t="s">
        <v>26</v>
      </c>
      <c r="J329" s="126" t="s">
        <v>437</v>
      </c>
      <c r="K329" s="126" t="s">
        <v>438</v>
      </c>
      <c r="L329" s="126" t="s">
        <v>26</v>
      </c>
      <c r="M329" s="126" t="s">
        <v>26</v>
      </c>
      <c r="N329" s="126" t="s">
        <v>439</v>
      </c>
      <c r="O329" s="126" t="s">
        <v>193</v>
      </c>
      <c r="P329" s="126" t="s">
        <v>50</v>
      </c>
      <c r="Q329" s="126" t="s">
        <v>192</v>
      </c>
      <c r="R329" s="126" t="s">
        <v>42</v>
      </c>
      <c r="S329" s="126" t="s">
        <v>440</v>
      </c>
      <c r="T329" s="126" t="s">
        <v>33</v>
      </c>
      <c r="U329" s="126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4"/>
  <sheetViews>
    <sheetView tabSelected="1" topLeftCell="A189" zoomScale="93" zoomScaleNormal="28" workbookViewId="0">
      <selection activeCell="F193" sqref="F193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09" t="s">
        <v>1627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1405</v>
      </c>
      <c r="B2" s="22" t="s">
        <v>2050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" customHeight="1">
      <c r="A3" s="108" t="s">
        <v>0</v>
      </c>
      <c r="B3" s="108" t="s">
        <v>1406</v>
      </c>
      <c r="C3" s="108" t="s">
        <v>1407</v>
      </c>
      <c r="D3" s="108" t="s">
        <v>1628</v>
      </c>
      <c r="E3" s="112" t="s">
        <v>1629</v>
      </c>
      <c r="F3" s="113"/>
      <c r="G3" s="112" t="s">
        <v>1630</v>
      </c>
      <c r="H3" s="113"/>
      <c r="I3" s="114" t="s">
        <v>1631</v>
      </c>
      <c r="J3" s="114" t="s">
        <v>1632</v>
      </c>
      <c r="K3" s="114" t="s">
        <v>1633</v>
      </c>
      <c r="L3" s="114" t="s">
        <v>1634</v>
      </c>
      <c r="M3" s="108" t="s">
        <v>1635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08"/>
      <c r="B4" s="108"/>
      <c r="C4" s="108"/>
      <c r="D4" s="108"/>
      <c r="E4" s="102" t="s">
        <v>1636</v>
      </c>
      <c r="F4" s="103" t="s">
        <v>1637</v>
      </c>
      <c r="G4" s="102" t="s">
        <v>1636</v>
      </c>
      <c r="H4" s="103" t="s">
        <v>1637</v>
      </c>
      <c r="I4" s="114"/>
      <c r="J4" s="114"/>
      <c r="K4" s="114"/>
      <c r="L4" s="114"/>
      <c r="M4" s="10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2051</v>
      </c>
      <c r="D5" s="106" t="s">
        <v>2052</v>
      </c>
      <c r="E5" s="107" t="s">
        <v>2053</v>
      </c>
      <c r="F5" s="107"/>
      <c r="G5" s="107"/>
      <c r="H5" s="107"/>
      <c r="I5" s="104">
        <v>0</v>
      </c>
      <c r="J5" s="104">
        <v>0</v>
      </c>
      <c r="K5" s="104">
        <v>150</v>
      </c>
      <c r="L5" s="104">
        <v>150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1979</v>
      </c>
      <c r="B6" s="105" t="s">
        <v>1980</v>
      </c>
      <c r="C6" s="105" t="s">
        <v>1408</v>
      </c>
      <c r="D6" s="106" t="s">
        <v>2052</v>
      </c>
      <c r="E6" s="107"/>
      <c r="F6" s="107"/>
      <c r="G6" s="107"/>
      <c r="H6" s="107"/>
      <c r="I6" s="104">
        <v>0</v>
      </c>
      <c r="J6" s="104">
        <v>0</v>
      </c>
      <c r="K6" s="104">
        <v>150</v>
      </c>
      <c r="L6" s="104">
        <v>150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1408</v>
      </c>
      <c r="D7" s="106" t="s">
        <v>2052</v>
      </c>
      <c r="E7" s="107"/>
      <c r="F7" s="107"/>
      <c r="G7" s="107"/>
      <c r="H7" s="107"/>
      <c r="I7" s="104">
        <v>0</v>
      </c>
      <c r="J7" s="104">
        <v>0</v>
      </c>
      <c r="K7" s="104">
        <v>150</v>
      </c>
      <c r="L7" s="104">
        <v>150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1409</v>
      </c>
      <c r="C8" s="105" t="s">
        <v>1408</v>
      </c>
      <c r="D8" s="106" t="s">
        <v>2052</v>
      </c>
      <c r="E8" s="107"/>
      <c r="F8" s="107"/>
      <c r="G8" s="107"/>
      <c r="H8" s="107"/>
      <c r="I8" s="104">
        <v>0</v>
      </c>
      <c r="J8" s="104">
        <v>0</v>
      </c>
      <c r="K8" s="104">
        <v>150</v>
      </c>
      <c r="L8" s="104">
        <v>150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1982</v>
      </c>
      <c r="C9" s="105" t="s">
        <v>1408</v>
      </c>
      <c r="D9" s="106" t="s">
        <v>2052</v>
      </c>
      <c r="E9" s="107"/>
      <c r="F9" s="107"/>
      <c r="G9" s="107"/>
      <c r="H9" s="107"/>
      <c r="I9" s="104">
        <v>0</v>
      </c>
      <c r="J9" s="104">
        <v>0</v>
      </c>
      <c r="K9" s="104">
        <v>150</v>
      </c>
      <c r="L9" s="104">
        <v>150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1410</v>
      </c>
      <c r="C10" s="105" t="s">
        <v>1408</v>
      </c>
      <c r="D10" s="106" t="s">
        <v>2052</v>
      </c>
      <c r="E10" s="107"/>
      <c r="F10" s="107"/>
      <c r="G10" s="107"/>
      <c r="H10" s="107"/>
      <c r="I10" s="104">
        <v>0</v>
      </c>
      <c r="J10" s="104">
        <v>0</v>
      </c>
      <c r="K10" s="104">
        <v>150</v>
      </c>
      <c r="L10" s="104">
        <v>150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1411</v>
      </c>
      <c r="C11" s="105" t="s">
        <v>1408</v>
      </c>
      <c r="D11" s="106" t="s">
        <v>2052</v>
      </c>
      <c r="E11" s="107"/>
      <c r="F11" s="107"/>
      <c r="G11" s="107"/>
      <c r="H11" s="107"/>
      <c r="I11" s="104">
        <v>0</v>
      </c>
      <c r="J11" s="104">
        <v>0</v>
      </c>
      <c r="K11" s="104">
        <v>150</v>
      </c>
      <c r="L11" s="104">
        <v>150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1412</v>
      </c>
      <c r="C12" s="105" t="s">
        <v>1408</v>
      </c>
      <c r="D12" s="106" t="s">
        <v>2052</v>
      </c>
      <c r="E12" s="107" t="s">
        <v>2010</v>
      </c>
      <c r="F12" s="107"/>
      <c r="G12" s="107"/>
      <c r="H12" s="107"/>
      <c r="I12" s="104">
        <v>54</v>
      </c>
      <c r="J12" s="104">
        <v>0</v>
      </c>
      <c r="K12" s="104">
        <v>96</v>
      </c>
      <c r="L12" s="104">
        <v>150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1413</v>
      </c>
      <c r="C13" s="105" t="s">
        <v>1408</v>
      </c>
      <c r="D13" s="106" t="s">
        <v>2052</v>
      </c>
      <c r="E13" s="107"/>
      <c r="F13" s="107"/>
      <c r="G13" s="107"/>
      <c r="H13" s="107"/>
      <c r="I13" s="104">
        <v>0</v>
      </c>
      <c r="J13" s="104">
        <v>0</v>
      </c>
      <c r="K13" s="104">
        <v>150</v>
      </c>
      <c r="L13" s="104">
        <v>150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1414</v>
      </c>
      <c r="C14" s="105" t="s">
        <v>1408</v>
      </c>
      <c r="D14" s="106" t="s">
        <v>2052</v>
      </c>
      <c r="E14" s="107" t="s">
        <v>2053</v>
      </c>
      <c r="F14" s="107"/>
      <c r="G14" s="107"/>
      <c r="H14" s="107"/>
      <c r="I14" s="104">
        <v>0</v>
      </c>
      <c r="J14" s="104">
        <v>0</v>
      </c>
      <c r="K14" s="104">
        <v>150</v>
      </c>
      <c r="L14" s="104">
        <v>150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1983</v>
      </c>
      <c r="C15" s="105" t="s">
        <v>1408</v>
      </c>
      <c r="D15" s="106" t="s">
        <v>2052</v>
      </c>
      <c r="E15" s="107"/>
      <c r="F15" s="107"/>
      <c r="G15" s="107"/>
      <c r="H15" s="107"/>
      <c r="I15" s="104">
        <v>0</v>
      </c>
      <c r="J15" s="104">
        <v>0</v>
      </c>
      <c r="K15" s="104">
        <v>150</v>
      </c>
      <c r="L15" s="104">
        <v>150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1416</v>
      </c>
      <c r="C16" s="105" t="s">
        <v>1408</v>
      </c>
      <c r="D16" s="106" t="s">
        <v>2052</v>
      </c>
      <c r="E16" s="107"/>
      <c r="F16" s="107"/>
      <c r="G16" s="107"/>
      <c r="H16" s="107"/>
      <c r="I16" s="104">
        <v>0</v>
      </c>
      <c r="J16" s="104">
        <v>0</v>
      </c>
      <c r="K16" s="104">
        <v>150</v>
      </c>
      <c r="L16" s="104">
        <v>150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1417</v>
      </c>
      <c r="C17" s="105" t="s">
        <v>1408</v>
      </c>
      <c r="D17" s="106" t="s">
        <v>2052</v>
      </c>
      <c r="E17" s="107"/>
      <c r="F17" s="107"/>
      <c r="G17" s="107"/>
      <c r="H17" s="107"/>
      <c r="I17" s="104">
        <v>0</v>
      </c>
      <c r="J17" s="104">
        <v>0</v>
      </c>
      <c r="K17" s="104">
        <v>150</v>
      </c>
      <c r="L17" s="104">
        <v>150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1418</v>
      </c>
      <c r="C18" s="105" t="s">
        <v>1408</v>
      </c>
      <c r="D18" s="106" t="s">
        <v>2052</v>
      </c>
      <c r="E18" s="107"/>
      <c r="F18" s="107"/>
      <c r="G18" s="107"/>
      <c r="H18" s="107"/>
      <c r="I18" s="104">
        <v>0</v>
      </c>
      <c r="J18" s="104">
        <v>0</v>
      </c>
      <c r="K18" s="104">
        <v>150</v>
      </c>
      <c r="L18" s="104">
        <v>150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1419</v>
      </c>
      <c r="C19" s="105" t="s">
        <v>1408</v>
      </c>
      <c r="D19" s="106" t="s">
        <v>2052</v>
      </c>
      <c r="E19" s="107"/>
      <c r="F19" s="107"/>
      <c r="G19" s="107"/>
      <c r="H19" s="107"/>
      <c r="I19" s="104">
        <v>0</v>
      </c>
      <c r="J19" s="104">
        <v>0</v>
      </c>
      <c r="K19" s="104">
        <v>150</v>
      </c>
      <c r="L19" s="104">
        <v>150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1420</v>
      </c>
      <c r="C20" s="105" t="s">
        <v>1408</v>
      </c>
      <c r="D20" s="106" t="s">
        <v>2052</v>
      </c>
      <c r="E20" s="107"/>
      <c r="F20" s="107"/>
      <c r="G20" s="107"/>
      <c r="H20" s="107"/>
      <c r="I20" s="104">
        <v>0</v>
      </c>
      <c r="J20" s="104">
        <v>0</v>
      </c>
      <c r="K20" s="104">
        <v>150</v>
      </c>
      <c r="L20" s="104">
        <v>150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1421</v>
      </c>
      <c r="C21" s="105" t="s">
        <v>1408</v>
      </c>
      <c r="D21" s="106" t="s">
        <v>2052</v>
      </c>
      <c r="E21" s="107"/>
      <c r="F21" s="107"/>
      <c r="G21" s="107"/>
      <c r="H21" s="107"/>
      <c r="I21" s="104">
        <v>0</v>
      </c>
      <c r="J21" s="104">
        <v>0</v>
      </c>
      <c r="K21" s="104">
        <v>150</v>
      </c>
      <c r="L21" s="104">
        <v>150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1422</v>
      </c>
      <c r="C22" s="105" t="s">
        <v>1408</v>
      </c>
      <c r="D22" s="106" t="s">
        <v>2052</v>
      </c>
      <c r="E22" s="107" t="s">
        <v>2054</v>
      </c>
      <c r="F22" s="107" t="s">
        <v>2009</v>
      </c>
      <c r="G22" s="107"/>
      <c r="H22" s="107"/>
      <c r="I22" s="104">
        <v>55</v>
      </c>
      <c r="J22" s="104">
        <v>78</v>
      </c>
      <c r="K22" s="104">
        <v>0</v>
      </c>
      <c r="L22" s="104">
        <v>133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1423</v>
      </c>
      <c r="C23" s="105" t="s">
        <v>1408</v>
      </c>
      <c r="D23" s="106" t="s">
        <v>2052</v>
      </c>
      <c r="E23" s="107"/>
      <c r="F23" s="107"/>
      <c r="G23" s="107"/>
      <c r="H23" s="107"/>
      <c r="I23" s="104">
        <v>0</v>
      </c>
      <c r="J23" s="104">
        <v>0</v>
      </c>
      <c r="K23" s="104">
        <v>150</v>
      </c>
      <c r="L23" s="104">
        <v>150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1424</v>
      </c>
      <c r="C24" s="105" t="s">
        <v>1408</v>
      </c>
      <c r="D24" s="106" t="s">
        <v>2052</v>
      </c>
      <c r="E24" s="107"/>
      <c r="F24" s="107"/>
      <c r="G24" s="107"/>
      <c r="H24" s="107"/>
      <c r="I24" s="104">
        <v>0</v>
      </c>
      <c r="J24" s="104">
        <v>0</v>
      </c>
      <c r="K24" s="104">
        <v>150</v>
      </c>
      <c r="L24" s="104">
        <v>150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609</v>
      </c>
      <c r="B25" s="105" t="s">
        <v>1425</v>
      </c>
      <c r="C25" s="105" t="s">
        <v>1408</v>
      </c>
      <c r="D25" s="106" t="s">
        <v>2052</v>
      </c>
      <c r="E25" s="107" t="s">
        <v>2055</v>
      </c>
      <c r="F25" s="107"/>
      <c r="G25" s="107"/>
      <c r="H25" s="107"/>
      <c r="I25" s="104">
        <v>38</v>
      </c>
      <c r="J25" s="104">
        <v>0</v>
      </c>
      <c r="K25" s="104">
        <v>112</v>
      </c>
      <c r="L25" s="104">
        <v>150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1426</v>
      </c>
      <c r="C26" s="105" t="s">
        <v>1408</v>
      </c>
      <c r="D26" s="106" t="s">
        <v>2052</v>
      </c>
      <c r="E26" s="107" t="s">
        <v>2054</v>
      </c>
      <c r="F26" s="107"/>
      <c r="G26" s="107"/>
      <c r="H26" s="107"/>
      <c r="I26" s="104">
        <v>55</v>
      </c>
      <c r="J26" s="104">
        <v>0</v>
      </c>
      <c r="K26" s="104">
        <v>95</v>
      </c>
      <c r="L26" s="104">
        <v>150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1427</v>
      </c>
      <c r="C27" s="105" t="s">
        <v>1408</v>
      </c>
      <c r="D27" s="106" t="s">
        <v>2052</v>
      </c>
      <c r="E27" s="107"/>
      <c r="F27" s="107"/>
      <c r="G27" s="107"/>
      <c r="H27" s="107"/>
      <c r="I27" s="104">
        <v>0</v>
      </c>
      <c r="J27" s="104">
        <v>0</v>
      </c>
      <c r="K27" s="104">
        <v>150</v>
      </c>
      <c r="L27" s="104">
        <v>150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1428</v>
      </c>
      <c r="B28" s="105" t="s">
        <v>1429</v>
      </c>
      <c r="C28" s="105" t="s">
        <v>1408</v>
      </c>
      <c r="D28" s="106" t="s">
        <v>2052</v>
      </c>
      <c r="E28" s="107" t="s">
        <v>2053</v>
      </c>
      <c r="F28" s="107"/>
      <c r="G28" s="107"/>
      <c r="H28" s="107"/>
      <c r="I28" s="104">
        <v>0</v>
      </c>
      <c r="J28" s="104">
        <v>0</v>
      </c>
      <c r="K28" s="104">
        <v>150</v>
      </c>
      <c r="L28" s="104">
        <v>150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705</v>
      </c>
      <c r="B29" s="105" t="s">
        <v>1430</v>
      </c>
      <c r="C29" s="105" t="s">
        <v>1408</v>
      </c>
      <c r="D29" s="106" t="s">
        <v>2052</v>
      </c>
      <c r="E29" s="107"/>
      <c r="F29" s="107"/>
      <c r="G29" s="107"/>
      <c r="H29" s="107"/>
      <c r="I29" s="104">
        <v>0</v>
      </c>
      <c r="J29" s="104">
        <v>0</v>
      </c>
      <c r="K29" s="104">
        <v>150</v>
      </c>
      <c r="L29" s="104">
        <v>150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1408</v>
      </c>
      <c r="D30" s="106" t="s">
        <v>2052</v>
      </c>
      <c r="E30" s="107"/>
      <c r="F30" s="107"/>
      <c r="G30" s="107"/>
      <c r="H30" s="107"/>
      <c r="I30" s="104">
        <v>0</v>
      </c>
      <c r="J30" s="104">
        <v>0</v>
      </c>
      <c r="K30" s="104">
        <v>150</v>
      </c>
      <c r="L30" s="104">
        <v>150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752</v>
      </c>
      <c r="C31" s="105" t="s">
        <v>1408</v>
      </c>
      <c r="D31" s="106" t="s">
        <v>2052</v>
      </c>
      <c r="E31" s="107"/>
      <c r="F31" s="107"/>
      <c r="G31" s="107"/>
      <c r="H31" s="107"/>
      <c r="I31" s="104">
        <v>0</v>
      </c>
      <c r="J31" s="104">
        <v>0</v>
      </c>
      <c r="K31" s="104">
        <v>150</v>
      </c>
      <c r="L31" s="104">
        <v>150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1431</v>
      </c>
      <c r="C32" s="105" t="s">
        <v>1408</v>
      </c>
      <c r="D32" s="106" t="s">
        <v>2052</v>
      </c>
      <c r="E32" s="107"/>
      <c r="F32" s="107"/>
      <c r="G32" s="107"/>
      <c r="H32" s="107"/>
      <c r="I32" s="104">
        <v>0</v>
      </c>
      <c r="J32" s="104">
        <v>0</v>
      </c>
      <c r="K32" s="104">
        <v>150</v>
      </c>
      <c r="L32" s="104">
        <v>150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1432</v>
      </c>
      <c r="C33" s="105" t="s">
        <v>1408</v>
      </c>
      <c r="D33" s="106" t="s">
        <v>2052</v>
      </c>
      <c r="E33" s="107"/>
      <c r="F33" s="107"/>
      <c r="G33" s="107"/>
      <c r="H33" s="107"/>
      <c r="I33" s="104">
        <v>0</v>
      </c>
      <c r="J33" s="104">
        <v>0</v>
      </c>
      <c r="K33" s="104">
        <v>150</v>
      </c>
      <c r="L33" s="104">
        <v>150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709</v>
      </c>
      <c r="B34" s="105" t="s">
        <v>116</v>
      </c>
      <c r="C34" s="105" t="s">
        <v>1408</v>
      </c>
      <c r="D34" s="106" t="s">
        <v>2052</v>
      </c>
      <c r="E34" s="107" t="s">
        <v>1970</v>
      </c>
      <c r="F34" s="107"/>
      <c r="G34" s="107"/>
      <c r="H34" s="107"/>
      <c r="I34" s="104">
        <v>47</v>
      </c>
      <c r="J34" s="104">
        <v>0</v>
      </c>
      <c r="K34" s="104">
        <v>103</v>
      </c>
      <c r="L34" s="104">
        <v>150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598</v>
      </c>
      <c r="B35" s="105" t="s">
        <v>1433</v>
      </c>
      <c r="C35" s="105" t="s">
        <v>1408</v>
      </c>
      <c r="D35" s="106" t="s">
        <v>2052</v>
      </c>
      <c r="E35" s="107"/>
      <c r="F35" s="107"/>
      <c r="G35" s="107"/>
      <c r="H35" s="107"/>
      <c r="I35" s="104">
        <v>0</v>
      </c>
      <c r="J35" s="104">
        <v>0</v>
      </c>
      <c r="K35" s="104">
        <v>150</v>
      </c>
      <c r="L35" s="104">
        <v>150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1434</v>
      </c>
      <c r="C36" s="105" t="s">
        <v>1408</v>
      </c>
      <c r="D36" s="106" t="s">
        <v>2052</v>
      </c>
      <c r="E36" s="107"/>
      <c r="F36" s="107"/>
      <c r="G36" s="107"/>
      <c r="H36" s="107"/>
      <c r="I36" s="104">
        <v>0</v>
      </c>
      <c r="J36" s="104">
        <v>0</v>
      </c>
      <c r="K36" s="104">
        <v>150</v>
      </c>
      <c r="L36" s="104">
        <v>150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1435</v>
      </c>
      <c r="C37" s="105" t="s">
        <v>1408</v>
      </c>
      <c r="D37" s="106" t="s">
        <v>2052</v>
      </c>
      <c r="E37" s="107"/>
      <c r="F37" s="107"/>
      <c r="G37" s="107"/>
      <c r="H37" s="107"/>
      <c r="I37" s="104">
        <v>0</v>
      </c>
      <c r="J37" s="104">
        <v>0</v>
      </c>
      <c r="K37" s="104">
        <v>150</v>
      </c>
      <c r="L37" s="104">
        <v>150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1436</v>
      </c>
      <c r="C38" s="105" t="s">
        <v>1408</v>
      </c>
      <c r="D38" s="106" t="s">
        <v>2052</v>
      </c>
      <c r="E38" s="107"/>
      <c r="F38" s="107"/>
      <c r="G38" s="107"/>
      <c r="H38" s="107"/>
      <c r="I38" s="104">
        <v>0</v>
      </c>
      <c r="J38" s="104">
        <v>0</v>
      </c>
      <c r="K38" s="104">
        <v>150</v>
      </c>
      <c r="L38" s="104">
        <v>150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1070</v>
      </c>
      <c r="B39" s="105" t="s">
        <v>1437</v>
      </c>
      <c r="C39" s="105" t="s">
        <v>1408</v>
      </c>
      <c r="D39" s="106" t="s">
        <v>2052</v>
      </c>
      <c r="E39" s="107"/>
      <c r="F39" s="107"/>
      <c r="G39" s="107"/>
      <c r="H39" s="107"/>
      <c r="I39" s="104">
        <v>0</v>
      </c>
      <c r="J39" s="104">
        <v>0</v>
      </c>
      <c r="K39" s="104">
        <v>150</v>
      </c>
      <c r="L39" s="104">
        <v>150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1295</v>
      </c>
      <c r="B40" s="105" t="s">
        <v>1438</v>
      </c>
      <c r="C40" s="105" t="s">
        <v>1408</v>
      </c>
      <c r="D40" s="106" t="s">
        <v>2052</v>
      </c>
      <c r="E40" s="107"/>
      <c r="F40" s="107"/>
      <c r="G40" s="107"/>
      <c r="H40" s="107"/>
      <c r="I40" s="104">
        <v>0</v>
      </c>
      <c r="J40" s="104">
        <v>0</v>
      </c>
      <c r="K40" s="104">
        <v>150</v>
      </c>
      <c r="L40" s="104">
        <v>150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1439</v>
      </c>
      <c r="C41" s="105" t="s">
        <v>1408</v>
      </c>
      <c r="D41" s="106" t="s">
        <v>2052</v>
      </c>
      <c r="E41" s="107"/>
      <c r="F41" s="107"/>
      <c r="G41" s="107"/>
      <c r="H41" s="107"/>
      <c r="I41" s="104">
        <v>0</v>
      </c>
      <c r="J41" s="104">
        <v>0</v>
      </c>
      <c r="K41" s="104">
        <v>150</v>
      </c>
      <c r="L41" s="104">
        <v>150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1190</v>
      </c>
      <c r="B42" s="105" t="s">
        <v>1440</v>
      </c>
      <c r="C42" s="105" t="s">
        <v>1408</v>
      </c>
      <c r="D42" s="106" t="s">
        <v>2052</v>
      </c>
      <c r="E42" s="107"/>
      <c r="F42" s="107"/>
      <c r="G42" s="107"/>
      <c r="H42" s="107"/>
      <c r="I42" s="104">
        <v>0</v>
      </c>
      <c r="J42" s="104">
        <v>0</v>
      </c>
      <c r="K42" s="104">
        <v>150</v>
      </c>
      <c r="L42" s="104">
        <v>150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1441</v>
      </c>
      <c r="C43" s="105" t="s">
        <v>1408</v>
      </c>
      <c r="D43" s="106" t="s">
        <v>2052</v>
      </c>
      <c r="E43" s="107" t="s">
        <v>2056</v>
      </c>
      <c r="F43" s="107"/>
      <c r="G43" s="107"/>
      <c r="H43" s="107"/>
      <c r="I43" s="104">
        <v>40</v>
      </c>
      <c r="J43" s="104">
        <v>0</v>
      </c>
      <c r="K43" s="104">
        <v>110</v>
      </c>
      <c r="L43" s="104">
        <v>150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731</v>
      </c>
      <c r="B44" s="105" t="s">
        <v>41</v>
      </c>
      <c r="C44" s="105" t="s">
        <v>1408</v>
      </c>
      <c r="D44" s="106" t="s">
        <v>2052</v>
      </c>
      <c r="E44" s="107"/>
      <c r="F44" s="107"/>
      <c r="G44" s="107"/>
      <c r="H44" s="107"/>
      <c r="I44" s="104">
        <v>0</v>
      </c>
      <c r="J44" s="104">
        <v>0</v>
      </c>
      <c r="K44" s="104">
        <v>150</v>
      </c>
      <c r="L44" s="104">
        <v>150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1442</v>
      </c>
      <c r="B45" s="105" t="s">
        <v>1396</v>
      </c>
      <c r="C45" s="105" t="s">
        <v>1408</v>
      </c>
      <c r="D45" s="106" t="s">
        <v>2052</v>
      </c>
      <c r="E45" s="107"/>
      <c r="F45" s="107"/>
      <c r="G45" s="107"/>
      <c r="H45" s="107"/>
      <c r="I45" s="104">
        <v>0</v>
      </c>
      <c r="J45" s="104">
        <v>0</v>
      </c>
      <c r="K45" s="104">
        <v>150</v>
      </c>
      <c r="L45" s="104">
        <v>150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1443</v>
      </c>
      <c r="C46" s="105" t="s">
        <v>1408</v>
      </c>
      <c r="D46" s="106" t="s">
        <v>2052</v>
      </c>
      <c r="E46" s="107"/>
      <c r="F46" s="107"/>
      <c r="G46" s="107"/>
      <c r="H46" s="107"/>
      <c r="I46" s="104">
        <v>0</v>
      </c>
      <c r="J46" s="104">
        <v>0</v>
      </c>
      <c r="K46" s="104">
        <v>150</v>
      </c>
      <c r="L46" s="104">
        <v>150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1444</v>
      </c>
      <c r="C47" s="105" t="s">
        <v>1408</v>
      </c>
      <c r="D47" s="106" t="s">
        <v>2052</v>
      </c>
      <c r="E47" s="107"/>
      <c r="F47" s="107"/>
      <c r="G47" s="107"/>
      <c r="H47" s="107"/>
      <c r="I47" s="104">
        <v>0</v>
      </c>
      <c r="J47" s="104">
        <v>0</v>
      </c>
      <c r="K47" s="104">
        <v>150</v>
      </c>
      <c r="L47" s="104">
        <v>150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1445</v>
      </c>
      <c r="C48" s="105" t="s">
        <v>1408</v>
      </c>
      <c r="D48" s="106" t="s">
        <v>2052</v>
      </c>
      <c r="E48" s="107"/>
      <c r="F48" s="107"/>
      <c r="G48" s="107"/>
      <c r="H48" s="107"/>
      <c r="I48" s="104">
        <v>0</v>
      </c>
      <c r="J48" s="104">
        <v>0</v>
      </c>
      <c r="K48" s="104">
        <v>150</v>
      </c>
      <c r="L48" s="104">
        <v>150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999</v>
      </c>
      <c r="B49" s="105" t="s">
        <v>1446</v>
      </c>
      <c r="C49" s="105" t="s">
        <v>1408</v>
      </c>
      <c r="D49" s="106" t="s">
        <v>2052</v>
      </c>
      <c r="E49" s="107"/>
      <c r="F49" s="107"/>
      <c r="G49" s="107"/>
      <c r="H49" s="107"/>
      <c r="I49" s="104">
        <v>0</v>
      </c>
      <c r="J49" s="104">
        <v>0</v>
      </c>
      <c r="K49" s="104">
        <v>150</v>
      </c>
      <c r="L49" s="104">
        <v>150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587</v>
      </c>
      <c r="B50" s="105" t="s">
        <v>1447</v>
      </c>
      <c r="C50" s="105" t="s">
        <v>1408</v>
      </c>
      <c r="D50" s="106" t="s">
        <v>2052</v>
      </c>
      <c r="E50" s="107"/>
      <c r="F50" s="107"/>
      <c r="G50" s="107"/>
      <c r="H50" s="107"/>
      <c r="I50" s="104">
        <v>0</v>
      </c>
      <c r="J50" s="104">
        <v>0</v>
      </c>
      <c r="K50" s="104">
        <v>150</v>
      </c>
      <c r="L50" s="104">
        <v>150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1448</v>
      </c>
      <c r="B51" s="105" t="s">
        <v>1449</v>
      </c>
      <c r="C51" s="105" t="s">
        <v>1408</v>
      </c>
      <c r="D51" s="106" t="s">
        <v>2052</v>
      </c>
      <c r="E51" s="107" t="s">
        <v>2010</v>
      </c>
      <c r="F51" s="107"/>
      <c r="G51" s="107"/>
      <c r="H51" s="107"/>
      <c r="I51" s="104">
        <v>54</v>
      </c>
      <c r="J51" s="104">
        <v>0</v>
      </c>
      <c r="K51" s="104">
        <v>96</v>
      </c>
      <c r="L51" s="104">
        <v>150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1450</v>
      </c>
      <c r="C52" s="105" t="s">
        <v>1408</v>
      </c>
      <c r="D52" s="106" t="s">
        <v>2052</v>
      </c>
      <c r="E52" s="107" t="s">
        <v>2057</v>
      </c>
      <c r="F52" s="107"/>
      <c r="G52" s="107"/>
      <c r="H52" s="107"/>
      <c r="I52" s="104">
        <v>37</v>
      </c>
      <c r="J52" s="104">
        <v>0</v>
      </c>
      <c r="K52" s="104">
        <v>113</v>
      </c>
      <c r="L52" s="104">
        <v>150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869</v>
      </c>
      <c r="B53" s="105" t="s">
        <v>1377</v>
      </c>
      <c r="C53" s="105" t="s">
        <v>1408</v>
      </c>
      <c r="D53" s="106" t="s">
        <v>2052</v>
      </c>
      <c r="E53" s="107"/>
      <c r="F53" s="107"/>
      <c r="G53" s="107"/>
      <c r="H53" s="107"/>
      <c r="I53" s="104">
        <v>0</v>
      </c>
      <c r="J53" s="104">
        <v>0</v>
      </c>
      <c r="K53" s="104">
        <v>150</v>
      </c>
      <c r="L53" s="104">
        <v>150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814</v>
      </c>
      <c r="B54" s="105" t="s">
        <v>1451</v>
      </c>
      <c r="C54" s="105" t="s">
        <v>1408</v>
      </c>
      <c r="D54" s="106" t="s">
        <v>2052</v>
      </c>
      <c r="E54" s="107" t="s">
        <v>2058</v>
      </c>
      <c r="F54" s="107"/>
      <c r="G54" s="107"/>
      <c r="H54" s="107"/>
      <c r="I54" s="104">
        <v>0</v>
      </c>
      <c r="J54" s="104">
        <v>0</v>
      </c>
      <c r="K54" s="104">
        <v>150</v>
      </c>
      <c r="L54" s="104">
        <v>150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1050</v>
      </c>
      <c r="B55" s="105" t="s">
        <v>1452</v>
      </c>
      <c r="C55" s="105" t="s">
        <v>1408</v>
      </c>
      <c r="D55" s="106" t="s">
        <v>2052</v>
      </c>
      <c r="E55" s="107"/>
      <c r="F55" s="107"/>
      <c r="G55" s="107"/>
      <c r="H55" s="107"/>
      <c r="I55" s="104">
        <v>0</v>
      </c>
      <c r="J55" s="104">
        <v>0</v>
      </c>
      <c r="K55" s="104">
        <v>150</v>
      </c>
      <c r="L55" s="104">
        <v>150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564</v>
      </c>
      <c r="B56" s="105" t="s">
        <v>1453</v>
      </c>
      <c r="C56" s="105" t="s">
        <v>1408</v>
      </c>
      <c r="D56" s="106" t="s">
        <v>2052</v>
      </c>
      <c r="E56" s="107"/>
      <c r="F56" s="107"/>
      <c r="G56" s="107"/>
      <c r="H56" s="107"/>
      <c r="I56" s="104">
        <v>0</v>
      </c>
      <c r="J56" s="104">
        <v>0</v>
      </c>
      <c r="K56" s="104">
        <v>150</v>
      </c>
      <c r="L56" s="104">
        <v>150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1454</v>
      </c>
      <c r="C57" s="105" t="s">
        <v>1408</v>
      </c>
      <c r="D57" s="106" t="s">
        <v>2052</v>
      </c>
      <c r="E57" s="107"/>
      <c r="F57" s="107"/>
      <c r="G57" s="107"/>
      <c r="H57" s="107"/>
      <c r="I57" s="104">
        <v>0</v>
      </c>
      <c r="J57" s="104">
        <v>0</v>
      </c>
      <c r="K57" s="104">
        <v>150</v>
      </c>
      <c r="L57" s="104">
        <v>150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2059</v>
      </c>
      <c r="C58" s="105" t="s">
        <v>1408</v>
      </c>
      <c r="D58" s="106" t="s">
        <v>2052</v>
      </c>
      <c r="E58" s="107"/>
      <c r="F58" s="107"/>
      <c r="G58" s="107"/>
      <c r="H58" s="107"/>
      <c r="I58" s="104">
        <v>0</v>
      </c>
      <c r="J58" s="104">
        <v>0</v>
      </c>
      <c r="K58" s="104">
        <v>150</v>
      </c>
      <c r="L58" s="104">
        <v>150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1455</v>
      </c>
      <c r="C59" s="105" t="s">
        <v>1408</v>
      </c>
      <c r="D59" s="106" t="s">
        <v>2052</v>
      </c>
      <c r="E59" s="107"/>
      <c r="F59" s="107"/>
      <c r="G59" s="107"/>
      <c r="H59" s="107"/>
      <c r="I59" s="104">
        <v>0</v>
      </c>
      <c r="J59" s="104">
        <v>0</v>
      </c>
      <c r="K59" s="104">
        <v>150</v>
      </c>
      <c r="L59" s="104">
        <v>150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1456</v>
      </c>
      <c r="C60" s="105" t="s">
        <v>1408</v>
      </c>
      <c r="D60" s="106" t="s">
        <v>2052</v>
      </c>
      <c r="E60" s="107"/>
      <c r="F60" s="107"/>
      <c r="G60" s="107"/>
      <c r="H60" s="107"/>
      <c r="I60" s="104">
        <v>0</v>
      </c>
      <c r="J60" s="104">
        <v>0</v>
      </c>
      <c r="K60" s="104">
        <v>150</v>
      </c>
      <c r="L60" s="104">
        <v>150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1375</v>
      </c>
      <c r="B61" s="105" t="s">
        <v>1457</v>
      </c>
      <c r="C61" s="105" t="s">
        <v>1408</v>
      </c>
      <c r="D61" s="106" t="s">
        <v>2052</v>
      </c>
      <c r="E61" s="107"/>
      <c r="F61" s="107"/>
      <c r="G61" s="107"/>
      <c r="H61" s="107"/>
      <c r="I61" s="104">
        <v>0</v>
      </c>
      <c r="J61" s="104">
        <v>0</v>
      </c>
      <c r="K61" s="104">
        <v>150</v>
      </c>
      <c r="L61" s="104">
        <v>150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1458</v>
      </c>
      <c r="C62" s="105" t="s">
        <v>1408</v>
      </c>
      <c r="D62" s="106" t="s">
        <v>2052</v>
      </c>
      <c r="E62" s="107"/>
      <c r="F62" s="107"/>
      <c r="G62" s="107"/>
      <c r="H62" s="107"/>
      <c r="I62" s="104">
        <v>0</v>
      </c>
      <c r="J62" s="104">
        <v>0</v>
      </c>
      <c r="K62" s="104">
        <v>150</v>
      </c>
      <c r="L62" s="104">
        <v>150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1459</v>
      </c>
      <c r="B63" s="105" t="s">
        <v>1460</v>
      </c>
      <c r="C63" s="105" t="s">
        <v>1408</v>
      </c>
      <c r="D63" s="106" t="s">
        <v>2052</v>
      </c>
      <c r="E63" s="107"/>
      <c r="F63" s="107"/>
      <c r="G63" s="107"/>
      <c r="H63" s="107"/>
      <c r="I63" s="104">
        <v>0</v>
      </c>
      <c r="J63" s="104">
        <v>0</v>
      </c>
      <c r="K63" s="104">
        <v>150</v>
      </c>
      <c r="L63" s="104">
        <v>150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1461</v>
      </c>
      <c r="B64" s="105" t="s">
        <v>1462</v>
      </c>
      <c r="C64" s="105" t="s">
        <v>1408</v>
      </c>
      <c r="D64" s="106" t="s">
        <v>2052</v>
      </c>
      <c r="E64" s="107"/>
      <c r="F64" s="107"/>
      <c r="G64" s="107"/>
      <c r="H64" s="107"/>
      <c r="I64" s="104">
        <v>0</v>
      </c>
      <c r="J64" s="104">
        <v>0</v>
      </c>
      <c r="K64" s="104">
        <v>150</v>
      </c>
      <c r="L64" s="104">
        <v>150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1463</v>
      </c>
      <c r="B65" s="105" t="s">
        <v>1464</v>
      </c>
      <c r="C65" s="105" t="s">
        <v>1408</v>
      </c>
      <c r="D65" s="106" t="s">
        <v>2052</v>
      </c>
      <c r="E65" s="107" t="s">
        <v>2060</v>
      </c>
      <c r="F65" s="107"/>
      <c r="G65" s="107"/>
      <c r="H65" s="107"/>
      <c r="I65" s="104">
        <v>36</v>
      </c>
      <c r="J65" s="104">
        <v>0</v>
      </c>
      <c r="K65" s="104">
        <v>114</v>
      </c>
      <c r="L65" s="104">
        <v>150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1465</v>
      </c>
      <c r="B66" s="105" t="s">
        <v>2007</v>
      </c>
      <c r="C66" s="105" t="s">
        <v>1408</v>
      </c>
      <c r="D66" s="106" t="s">
        <v>2052</v>
      </c>
      <c r="E66" s="107"/>
      <c r="F66" s="107"/>
      <c r="G66" s="107"/>
      <c r="H66" s="107"/>
      <c r="I66" s="104">
        <v>0</v>
      </c>
      <c r="J66" s="104">
        <v>0</v>
      </c>
      <c r="K66" s="104">
        <v>150</v>
      </c>
      <c r="L66" s="104">
        <v>150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1467</v>
      </c>
      <c r="B67" s="105" t="s">
        <v>1468</v>
      </c>
      <c r="C67" s="105" t="s">
        <v>1408</v>
      </c>
      <c r="D67" s="106" t="s">
        <v>2052</v>
      </c>
      <c r="E67" s="107" t="s">
        <v>2061</v>
      </c>
      <c r="F67" s="107"/>
      <c r="G67" s="107"/>
      <c r="H67" s="107"/>
      <c r="I67" s="104">
        <v>39</v>
      </c>
      <c r="J67" s="104">
        <v>0</v>
      </c>
      <c r="K67" s="104">
        <v>111</v>
      </c>
      <c r="L67" s="104">
        <v>150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1469</v>
      </c>
      <c r="B68" s="105" t="s">
        <v>1470</v>
      </c>
      <c r="C68" s="105" t="s">
        <v>1408</v>
      </c>
      <c r="D68" s="106" t="s">
        <v>2052</v>
      </c>
      <c r="E68" s="107"/>
      <c r="F68" s="107"/>
      <c r="G68" s="107"/>
      <c r="H68" s="107"/>
      <c r="I68" s="104">
        <v>0</v>
      </c>
      <c r="J68" s="104">
        <v>0</v>
      </c>
      <c r="K68" s="104">
        <v>150</v>
      </c>
      <c r="L68" s="104">
        <v>150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1408</v>
      </c>
      <c r="D69" s="106" t="s">
        <v>2052</v>
      </c>
      <c r="E69" s="107"/>
      <c r="F69" s="107"/>
      <c r="G69" s="107"/>
      <c r="H69" s="107"/>
      <c r="I69" s="104">
        <v>0</v>
      </c>
      <c r="J69" s="104">
        <v>0</v>
      </c>
      <c r="K69" s="104">
        <v>150</v>
      </c>
      <c r="L69" s="104">
        <v>150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1471</v>
      </c>
      <c r="B70" s="105" t="s">
        <v>1472</v>
      </c>
      <c r="C70" s="105" t="s">
        <v>1408</v>
      </c>
      <c r="D70" s="106" t="s">
        <v>2052</v>
      </c>
      <c r="E70" s="107"/>
      <c r="F70" s="107"/>
      <c r="G70" s="107"/>
      <c r="H70" s="107"/>
      <c r="I70" s="104">
        <v>0</v>
      </c>
      <c r="J70" s="104">
        <v>0</v>
      </c>
      <c r="K70" s="104">
        <v>150</v>
      </c>
      <c r="L70" s="104">
        <v>150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1473</v>
      </c>
      <c r="B71" s="105" t="s">
        <v>1474</v>
      </c>
      <c r="C71" s="105" t="s">
        <v>1408</v>
      </c>
      <c r="D71" s="106" t="s">
        <v>2052</v>
      </c>
      <c r="E71" s="107"/>
      <c r="F71" s="107"/>
      <c r="G71" s="107"/>
      <c r="H71" s="107"/>
      <c r="I71" s="104">
        <v>0</v>
      </c>
      <c r="J71" s="104">
        <v>0</v>
      </c>
      <c r="K71" s="104">
        <v>150</v>
      </c>
      <c r="L71" s="104">
        <v>150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842</v>
      </c>
      <c r="B72" s="105" t="s">
        <v>1475</v>
      </c>
      <c r="C72" s="105" t="s">
        <v>1408</v>
      </c>
      <c r="D72" s="106" t="s">
        <v>2052</v>
      </c>
      <c r="E72" s="107"/>
      <c r="F72" s="107"/>
      <c r="G72" s="107"/>
      <c r="H72" s="107"/>
      <c r="I72" s="104">
        <v>0</v>
      </c>
      <c r="J72" s="104">
        <v>0</v>
      </c>
      <c r="K72" s="104">
        <v>150</v>
      </c>
      <c r="L72" s="104">
        <v>150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1476</v>
      </c>
      <c r="B73" s="105" t="s">
        <v>1477</v>
      </c>
      <c r="C73" s="105" t="s">
        <v>1408</v>
      </c>
      <c r="D73" s="106" t="s">
        <v>2052</v>
      </c>
      <c r="E73" s="107"/>
      <c r="F73" s="107"/>
      <c r="G73" s="107"/>
      <c r="H73" s="107"/>
      <c r="I73" s="104">
        <v>0</v>
      </c>
      <c r="J73" s="104">
        <v>0</v>
      </c>
      <c r="K73" s="104">
        <v>150</v>
      </c>
      <c r="L73" s="104">
        <v>150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1478</v>
      </c>
      <c r="B74" s="105" t="s">
        <v>1479</v>
      </c>
      <c r="C74" s="105" t="s">
        <v>1408</v>
      </c>
      <c r="D74" s="106" t="s">
        <v>2052</v>
      </c>
      <c r="E74" s="107"/>
      <c r="F74" s="107"/>
      <c r="G74" s="107"/>
      <c r="H74" s="107"/>
      <c r="I74" s="104">
        <v>0</v>
      </c>
      <c r="J74" s="104">
        <v>0</v>
      </c>
      <c r="K74" s="104">
        <v>150</v>
      </c>
      <c r="L74" s="104">
        <v>150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1480</v>
      </c>
      <c r="B75" s="105" t="s">
        <v>1481</v>
      </c>
      <c r="C75" s="105" t="s">
        <v>1408</v>
      </c>
      <c r="D75" s="106" t="s">
        <v>2052</v>
      </c>
      <c r="E75" s="107"/>
      <c r="F75" s="107"/>
      <c r="G75" s="107"/>
      <c r="H75" s="107"/>
      <c r="I75" s="104">
        <v>0</v>
      </c>
      <c r="J75" s="104">
        <v>0</v>
      </c>
      <c r="K75" s="104">
        <v>150</v>
      </c>
      <c r="L75" s="104">
        <v>150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1482</v>
      </c>
      <c r="B76" s="105" t="s">
        <v>1483</v>
      </c>
      <c r="C76" s="105" t="s">
        <v>1408</v>
      </c>
      <c r="D76" s="106" t="s">
        <v>2052</v>
      </c>
      <c r="E76" s="107"/>
      <c r="F76" s="107"/>
      <c r="G76" s="107"/>
      <c r="H76" s="107"/>
      <c r="I76" s="104">
        <v>0</v>
      </c>
      <c r="J76" s="104">
        <v>0</v>
      </c>
      <c r="K76" s="104">
        <v>150</v>
      </c>
      <c r="L76" s="104">
        <v>150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1484</v>
      </c>
      <c r="B77" s="105" t="s">
        <v>1485</v>
      </c>
      <c r="C77" s="105" t="s">
        <v>1408</v>
      </c>
      <c r="D77" s="106" t="s">
        <v>2052</v>
      </c>
      <c r="E77" s="107"/>
      <c r="F77" s="107"/>
      <c r="G77" s="107"/>
      <c r="H77" s="107"/>
      <c r="I77" s="104">
        <v>0</v>
      </c>
      <c r="J77" s="104">
        <v>0</v>
      </c>
      <c r="K77" s="104">
        <v>150</v>
      </c>
      <c r="L77" s="104">
        <v>150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977</v>
      </c>
      <c r="B78" s="105" t="s">
        <v>1486</v>
      </c>
      <c r="C78" s="105" t="s">
        <v>1408</v>
      </c>
      <c r="D78" s="106" t="s">
        <v>2052</v>
      </c>
      <c r="E78" s="107"/>
      <c r="F78" s="107"/>
      <c r="G78" s="107"/>
      <c r="H78" s="107"/>
      <c r="I78" s="104">
        <v>0</v>
      </c>
      <c r="J78" s="104">
        <v>0</v>
      </c>
      <c r="K78" s="104">
        <v>150</v>
      </c>
      <c r="L78" s="104">
        <v>150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1487</v>
      </c>
      <c r="B79" s="105" t="s">
        <v>1488</v>
      </c>
      <c r="C79" s="105" t="s">
        <v>1408</v>
      </c>
      <c r="D79" s="106" t="s">
        <v>2052</v>
      </c>
      <c r="E79" s="107"/>
      <c r="F79" s="107"/>
      <c r="G79" s="107"/>
      <c r="H79" s="107"/>
      <c r="I79" s="104">
        <v>0</v>
      </c>
      <c r="J79" s="104">
        <v>0</v>
      </c>
      <c r="K79" s="104">
        <v>150</v>
      </c>
      <c r="L79" s="104">
        <v>150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1489</v>
      </c>
      <c r="B80" s="105" t="s">
        <v>1490</v>
      </c>
      <c r="C80" s="105" t="s">
        <v>1408</v>
      </c>
      <c r="D80" s="106" t="s">
        <v>2052</v>
      </c>
      <c r="E80" s="107"/>
      <c r="F80" s="107"/>
      <c r="G80" s="107"/>
      <c r="H80" s="107"/>
      <c r="I80" s="104">
        <v>0</v>
      </c>
      <c r="J80" s="104">
        <v>0</v>
      </c>
      <c r="K80" s="104">
        <v>150</v>
      </c>
      <c r="L80" s="104">
        <v>150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1491</v>
      </c>
      <c r="B81" s="105" t="s">
        <v>1344</v>
      </c>
      <c r="C81" s="105" t="s">
        <v>1408</v>
      </c>
      <c r="D81" s="106" t="s">
        <v>2052</v>
      </c>
      <c r="E81" s="107"/>
      <c r="F81" s="107"/>
      <c r="G81" s="107"/>
      <c r="H81" s="107"/>
      <c r="I81" s="104">
        <v>0</v>
      </c>
      <c r="J81" s="104">
        <v>0</v>
      </c>
      <c r="K81" s="104">
        <v>150</v>
      </c>
      <c r="L81" s="104">
        <v>150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1492</v>
      </c>
      <c r="B82" s="105" t="s">
        <v>1493</v>
      </c>
      <c r="C82" s="105" t="s">
        <v>1408</v>
      </c>
      <c r="D82" s="106" t="s">
        <v>2052</v>
      </c>
      <c r="E82" s="107"/>
      <c r="F82" s="107"/>
      <c r="G82" s="107"/>
      <c r="H82" s="107"/>
      <c r="I82" s="104">
        <v>0</v>
      </c>
      <c r="J82" s="104">
        <v>0</v>
      </c>
      <c r="K82" s="104">
        <v>150</v>
      </c>
      <c r="L82" s="104">
        <v>150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1494</v>
      </c>
      <c r="B83" s="105" t="s">
        <v>1495</v>
      </c>
      <c r="C83" s="105" t="s">
        <v>1408</v>
      </c>
      <c r="D83" s="106" t="s">
        <v>2052</v>
      </c>
      <c r="E83" s="107"/>
      <c r="F83" s="107"/>
      <c r="G83" s="107"/>
      <c r="H83" s="107"/>
      <c r="I83" s="104">
        <v>0</v>
      </c>
      <c r="J83" s="104">
        <v>0</v>
      </c>
      <c r="K83" s="104">
        <v>150</v>
      </c>
      <c r="L83" s="104">
        <v>150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1496</v>
      </c>
      <c r="B84" s="105" t="s">
        <v>1497</v>
      </c>
      <c r="C84" s="105" t="s">
        <v>1408</v>
      </c>
      <c r="D84" s="106" t="s">
        <v>2052</v>
      </c>
      <c r="E84" s="107" t="s">
        <v>2062</v>
      </c>
      <c r="F84" s="107"/>
      <c r="G84" s="107"/>
      <c r="H84" s="107"/>
      <c r="I84" s="104">
        <v>35</v>
      </c>
      <c r="J84" s="104">
        <v>0</v>
      </c>
      <c r="K84" s="104">
        <v>115</v>
      </c>
      <c r="L84" s="104">
        <v>150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1498</v>
      </c>
      <c r="B85" s="105" t="s">
        <v>1499</v>
      </c>
      <c r="C85" s="105" t="s">
        <v>1408</v>
      </c>
      <c r="D85" s="106" t="s">
        <v>2052</v>
      </c>
      <c r="E85" s="107" t="s">
        <v>2062</v>
      </c>
      <c r="F85" s="107" t="s">
        <v>2062</v>
      </c>
      <c r="G85" s="107"/>
      <c r="H85" s="107"/>
      <c r="I85" s="104">
        <v>35</v>
      </c>
      <c r="J85" s="104">
        <v>115</v>
      </c>
      <c r="K85" s="104">
        <v>0</v>
      </c>
      <c r="L85" s="104">
        <v>150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1500</v>
      </c>
      <c r="C86" s="105" t="s">
        <v>1408</v>
      </c>
      <c r="D86" s="106" t="s">
        <v>2052</v>
      </c>
      <c r="E86" s="107"/>
      <c r="F86" s="107"/>
      <c r="G86" s="107"/>
      <c r="H86" s="107"/>
      <c r="I86" s="104">
        <v>0</v>
      </c>
      <c r="J86" s="104">
        <v>0</v>
      </c>
      <c r="K86" s="104">
        <v>150</v>
      </c>
      <c r="L86" s="104">
        <v>150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1501</v>
      </c>
      <c r="B87" s="105" t="s">
        <v>1502</v>
      </c>
      <c r="C87" s="105" t="s">
        <v>1408</v>
      </c>
      <c r="D87" s="106" t="s">
        <v>2052</v>
      </c>
      <c r="E87" s="107"/>
      <c r="F87" s="107"/>
      <c r="G87" s="107"/>
      <c r="H87" s="107"/>
      <c r="I87" s="104">
        <v>0</v>
      </c>
      <c r="J87" s="104">
        <v>0</v>
      </c>
      <c r="K87" s="104">
        <v>150</v>
      </c>
      <c r="L87" s="104">
        <v>150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1503</v>
      </c>
      <c r="B88" s="105" t="s">
        <v>1504</v>
      </c>
      <c r="C88" s="105" t="s">
        <v>1408</v>
      </c>
      <c r="D88" s="106" t="s">
        <v>2052</v>
      </c>
      <c r="E88" s="107"/>
      <c r="F88" s="107"/>
      <c r="G88" s="107"/>
      <c r="H88" s="107"/>
      <c r="I88" s="104">
        <v>0</v>
      </c>
      <c r="J88" s="104">
        <v>0</v>
      </c>
      <c r="K88" s="104">
        <v>150</v>
      </c>
      <c r="L88" s="104">
        <v>150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1505</v>
      </c>
      <c r="C89" s="105" t="s">
        <v>1408</v>
      </c>
      <c r="D89" s="106" t="s">
        <v>2052</v>
      </c>
      <c r="E89" s="107"/>
      <c r="F89" s="107"/>
      <c r="G89" s="107"/>
      <c r="H89" s="107"/>
      <c r="I89" s="104">
        <v>0</v>
      </c>
      <c r="J89" s="104">
        <v>0</v>
      </c>
      <c r="K89" s="104">
        <v>150</v>
      </c>
      <c r="L89" s="104">
        <v>150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1506</v>
      </c>
      <c r="B90" s="105" t="s">
        <v>1507</v>
      </c>
      <c r="C90" s="105" t="s">
        <v>1408</v>
      </c>
      <c r="D90" s="106" t="s">
        <v>2052</v>
      </c>
      <c r="E90" s="107" t="s">
        <v>2010</v>
      </c>
      <c r="F90" s="107"/>
      <c r="G90" s="107"/>
      <c r="H90" s="107"/>
      <c r="I90" s="104">
        <v>54</v>
      </c>
      <c r="J90" s="104">
        <v>0</v>
      </c>
      <c r="K90" s="104">
        <v>96</v>
      </c>
      <c r="L90" s="104">
        <v>150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1508</v>
      </c>
      <c r="B91" s="105" t="s">
        <v>1509</v>
      </c>
      <c r="C91" s="105" t="s">
        <v>1408</v>
      </c>
      <c r="D91" s="106" t="s">
        <v>2052</v>
      </c>
      <c r="E91" s="107" t="s">
        <v>2062</v>
      </c>
      <c r="F91" s="107"/>
      <c r="G91" s="107"/>
      <c r="H91" s="107"/>
      <c r="I91" s="104">
        <v>35</v>
      </c>
      <c r="J91" s="104">
        <v>0</v>
      </c>
      <c r="K91" s="104">
        <v>115</v>
      </c>
      <c r="L91" s="104">
        <v>150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1510</v>
      </c>
      <c r="B92" s="105" t="s">
        <v>1511</v>
      </c>
      <c r="C92" s="105" t="s">
        <v>1408</v>
      </c>
      <c r="D92" s="106" t="s">
        <v>2052</v>
      </c>
      <c r="E92" s="107"/>
      <c r="F92" s="107"/>
      <c r="G92" s="107"/>
      <c r="H92" s="107"/>
      <c r="I92" s="104">
        <v>0</v>
      </c>
      <c r="J92" s="104">
        <v>0</v>
      </c>
      <c r="K92" s="104">
        <v>150</v>
      </c>
      <c r="L92" s="104">
        <v>150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1512</v>
      </c>
      <c r="B93" s="105" t="s">
        <v>1513</v>
      </c>
      <c r="C93" s="105" t="s">
        <v>1408</v>
      </c>
      <c r="D93" s="106" t="s">
        <v>2052</v>
      </c>
      <c r="E93" s="107"/>
      <c r="F93" s="107"/>
      <c r="G93" s="107"/>
      <c r="H93" s="107"/>
      <c r="I93" s="104">
        <v>0</v>
      </c>
      <c r="J93" s="104">
        <v>0</v>
      </c>
      <c r="K93" s="104">
        <v>150</v>
      </c>
      <c r="L93" s="104">
        <v>150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1514</v>
      </c>
      <c r="B94" s="105" t="s">
        <v>1515</v>
      </c>
      <c r="C94" s="105" t="s">
        <v>1408</v>
      </c>
      <c r="D94" s="106" t="s">
        <v>2052</v>
      </c>
      <c r="E94" s="107"/>
      <c r="F94" s="107"/>
      <c r="G94" s="107"/>
      <c r="H94" s="107"/>
      <c r="I94" s="104">
        <v>0</v>
      </c>
      <c r="J94" s="104">
        <v>0</v>
      </c>
      <c r="K94" s="104">
        <v>150</v>
      </c>
      <c r="L94" s="104">
        <v>150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1516</v>
      </c>
      <c r="B95" s="105" t="s">
        <v>1517</v>
      </c>
      <c r="C95" s="105" t="s">
        <v>1408</v>
      </c>
      <c r="D95" s="106" t="s">
        <v>2052</v>
      </c>
      <c r="E95" s="107"/>
      <c r="F95" s="107"/>
      <c r="G95" s="107"/>
      <c r="H95" s="107"/>
      <c r="I95" s="104">
        <v>0</v>
      </c>
      <c r="J95" s="104">
        <v>0</v>
      </c>
      <c r="K95" s="104">
        <v>150</v>
      </c>
      <c r="L95" s="104">
        <v>150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1518</v>
      </c>
      <c r="B96" s="105" t="s">
        <v>1519</v>
      </c>
      <c r="C96" s="105" t="s">
        <v>1408</v>
      </c>
      <c r="D96" s="106" t="s">
        <v>2052</v>
      </c>
      <c r="E96" s="107" t="s">
        <v>2010</v>
      </c>
      <c r="F96" s="107"/>
      <c r="G96" s="107"/>
      <c r="H96" s="107"/>
      <c r="I96" s="104">
        <v>54</v>
      </c>
      <c r="J96" s="104">
        <v>0</v>
      </c>
      <c r="K96" s="104">
        <v>96</v>
      </c>
      <c r="L96" s="104">
        <v>150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1520</v>
      </c>
      <c r="B97" s="105" t="s">
        <v>1521</v>
      </c>
      <c r="C97" s="105" t="s">
        <v>1408</v>
      </c>
      <c r="D97" s="106" t="s">
        <v>2052</v>
      </c>
      <c r="E97" s="107"/>
      <c r="F97" s="107"/>
      <c r="G97" s="107"/>
      <c r="H97" s="107"/>
      <c r="I97" s="104">
        <v>0</v>
      </c>
      <c r="J97" s="104">
        <v>0</v>
      </c>
      <c r="K97" s="104">
        <v>150</v>
      </c>
      <c r="L97" s="104">
        <v>150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1184</v>
      </c>
      <c r="B98" s="105" t="s">
        <v>1522</v>
      </c>
      <c r="C98" s="105" t="s">
        <v>1408</v>
      </c>
      <c r="D98" s="106" t="s">
        <v>2052</v>
      </c>
      <c r="E98" s="107" t="s">
        <v>2061</v>
      </c>
      <c r="F98" s="107"/>
      <c r="G98" s="107"/>
      <c r="H98" s="107"/>
      <c r="I98" s="104">
        <v>39</v>
      </c>
      <c r="J98" s="104">
        <v>0</v>
      </c>
      <c r="K98" s="104">
        <v>111</v>
      </c>
      <c r="L98" s="104">
        <v>150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1523</v>
      </c>
      <c r="B99" s="105" t="s">
        <v>1524</v>
      </c>
      <c r="C99" s="105" t="s">
        <v>1408</v>
      </c>
      <c r="D99" s="106" t="s">
        <v>2052</v>
      </c>
      <c r="E99" s="107"/>
      <c r="F99" s="107"/>
      <c r="G99" s="107"/>
      <c r="H99" s="107"/>
      <c r="I99" s="104">
        <v>0</v>
      </c>
      <c r="J99" s="104">
        <v>0</v>
      </c>
      <c r="K99" s="104">
        <v>150</v>
      </c>
      <c r="L99" s="104">
        <v>150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1525</v>
      </c>
      <c r="B100" s="105" t="s">
        <v>1526</v>
      </c>
      <c r="C100" s="105" t="s">
        <v>1408</v>
      </c>
      <c r="D100" s="106" t="s">
        <v>2052</v>
      </c>
      <c r="E100" s="107"/>
      <c r="F100" s="107"/>
      <c r="G100" s="107"/>
      <c r="H100" s="107"/>
      <c r="I100" s="104">
        <v>0</v>
      </c>
      <c r="J100" s="104">
        <v>0</v>
      </c>
      <c r="K100" s="104">
        <v>150</v>
      </c>
      <c r="L100" s="104">
        <v>150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1527</v>
      </c>
      <c r="B101" s="105" t="s">
        <v>1528</v>
      </c>
      <c r="C101" s="105" t="s">
        <v>1408</v>
      </c>
      <c r="D101" s="106" t="s">
        <v>2052</v>
      </c>
      <c r="E101" s="107"/>
      <c r="F101" s="107"/>
      <c r="G101" s="107"/>
      <c r="H101" s="107"/>
      <c r="I101" s="104">
        <v>0</v>
      </c>
      <c r="J101" s="104">
        <v>0</v>
      </c>
      <c r="K101" s="104">
        <v>150</v>
      </c>
      <c r="L101" s="104">
        <v>150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1529</v>
      </c>
      <c r="B102" s="105" t="s">
        <v>1530</v>
      </c>
      <c r="C102" s="105" t="s">
        <v>1408</v>
      </c>
      <c r="D102" s="106" t="s">
        <v>2052</v>
      </c>
      <c r="E102" s="107"/>
      <c r="F102" s="107"/>
      <c r="G102" s="107"/>
      <c r="H102" s="107"/>
      <c r="I102" s="104">
        <v>0</v>
      </c>
      <c r="J102" s="104">
        <v>0</v>
      </c>
      <c r="K102" s="104">
        <v>150</v>
      </c>
      <c r="L102" s="104">
        <v>150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1531</v>
      </c>
      <c r="B103" s="105" t="s">
        <v>1532</v>
      </c>
      <c r="C103" s="105" t="s">
        <v>1408</v>
      </c>
      <c r="D103" s="106" t="s">
        <v>2052</v>
      </c>
      <c r="E103" s="107"/>
      <c r="F103" s="107"/>
      <c r="G103" s="107"/>
      <c r="H103" s="107"/>
      <c r="I103" s="104">
        <v>0</v>
      </c>
      <c r="J103" s="104">
        <v>0</v>
      </c>
      <c r="K103" s="104">
        <v>150</v>
      </c>
      <c r="L103" s="104">
        <v>150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1533</v>
      </c>
      <c r="B104" s="105" t="s">
        <v>1466</v>
      </c>
      <c r="C104" s="105" t="s">
        <v>1408</v>
      </c>
      <c r="D104" s="106" t="s">
        <v>2052</v>
      </c>
      <c r="E104" s="107"/>
      <c r="F104" s="107"/>
      <c r="G104" s="107"/>
      <c r="H104" s="107"/>
      <c r="I104" s="104">
        <v>0</v>
      </c>
      <c r="J104" s="104">
        <v>0</v>
      </c>
      <c r="K104" s="104">
        <v>150</v>
      </c>
      <c r="L104" s="104">
        <v>150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761</v>
      </c>
      <c r="B105" s="105" t="s">
        <v>1534</v>
      </c>
      <c r="C105" s="105" t="s">
        <v>1408</v>
      </c>
      <c r="D105" s="106" t="s">
        <v>2052</v>
      </c>
      <c r="E105" s="107"/>
      <c r="F105" s="107"/>
      <c r="G105" s="107"/>
      <c r="H105" s="107"/>
      <c r="I105" s="104">
        <v>0</v>
      </c>
      <c r="J105" s="104">
        <v>0</v>
      </c>
      <c r="K105" s="104">
        <v>150</v>
      </c>
      <c r="L105" s="104">
        <v>150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1535</v>
      </c>
      <c r="B106" s="105" t="s">
        <v>1536</v>
      </c>
      <c r="C106" s="105" t="s">
        <v>1408</v>
      </c>
      <c r="D106" s="106" t="s">
        <v>2052</v>
      </c>
      <c r="E106" s="107"/>
      <c r="F106" s="107"/>
      <c r="G106" s="107"/>
      <c r="H106" s="107"/>
      <c r="I106" s="104">
        <v>0</v>
      </c>
      <c r="J106" s="104">
        <v>0</v>
      </c>
      <c r="K106" s="104">
        <v>150</v>
      </c>
      <c r="L106" s="104">
        <v>150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1537</v>
      </c>
      <c r="B107" s="105" t="s">
        <v>1538</v>
      </c>
      <c r="C107" s="105" t="s">
        <v>1408</v>
      </c>
      <c r="D107" s="106" t="s">
        <v>2052</v>
      </c>
      <c r="E107" s="107"/>
      <c r="F107" s="107"/>
      <c r="G107" s="107"/>
      <c r="H107" s="107"/>
      <c r="I107" s="104">
        <v>0</v>
      </c>
      <c r="J107" s="104">
        <v>0</v>
      </c>
      <c r="K107" s="104">
        <v>150</v>
      </c>
      <c r="L107" s="104">
        <v>150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1377</v>
      </c>
      <c r="B108" s="105" t="s">
        <v>1539</v>
      </c>
      <c r="C108" s="105" t="s">
        <v>1408</v>
      </c>
      <c r="D108" s="106" t="s">
        <v>2052</v>
      </c>
      <c r="E108" s="107" t="s">
        <v>1985</v>
      </c>
      <c r="F108" s="107"/>
      <c r="G108" s="107"/>
      <c r="H108" s="107"/>
      <c r="I108" s="104">
        <v>50</v>
      </c>
      <c r="J108" s="104">
        <v>0</v>
      </c>
      <c r="K108" s="104">
        <v>100</v>
      </c>
      <c r="L108" s="104">
        <v>150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1540</v>
      </c>
      <c r="B109" s="105" t="s">
        <v>1541</v>
      </c>
      <c r="C109" s="105" t="s">
        <v>1408</v>
      </c>
      <c r="D109" s="106" t="s">
        <v>2052</v>
      </c>
      <c r="E109" s="107"/>
      <c r="F109" s="107"/>
      <c r="G109" s="107"/>
      <c r="H109" s="107"/>
      <c r="I109" s="104">
        <v>0</v>
      </c>
      <c r="J109" s="104">
        <v>0</v>
      </c>
      <c r="K109" s="104">
        <v>150</v>
      </c>
      <c r="L109" s="104">
        <v>150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1042</v>
      </c>
      <c r="B110" s="105" t="s">
        <v>1542</v>
      </c>
      <c r="C110" s="105" t="s">
        <v>1408</v>
      </c>
      <c r="D110" s="106" t="s">
        <v>2052</v>
      </c>
      <c r="E110" s="107" t="s">
        <v>2056</v>
      </c>
      <c r="F110" s="107"/>
      <c r="G110" s="107"/>
      <c r="H110" s="107"/>
      <c r="I110" s="104">
        <v>40</v>
      </c>
      <c r="J110" s="104">
        <v>0</v>
      </c>
      <c r="K110" s="104">
        <v>110</v>
      </c>
      <c r="L110" s="104">
        <v>150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1543</v>
      </c>
      <c r="B111" s="105" t="s">
        <v>1544</v>
      </c>
      <c r="C111" s="105" t="s">
        <v>1408</v>
      </c>
      <c r="D111" s="106" t="s">
        <v>2052</v>
      </c>
      <c r="E111" s="107"/>
      <c r="F111" s="107"/>
      <c r="G111" s="107"/>
      <c r="H111" s="107"/>
      <c r="I111" s="104">
        <v>0</v>
      </c>
      <c r="J111" s="104">
        <v>0</v>
      </c>
      <c r="K111" s="104">
        <v>150</v>
      </c>
      <c r="L111" s="104">
        <v>150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1545</v>
      </c>
      <c r="B112" s="105" t="s">
        <v>1546</v>
      </c>
      <c r="C112" s="105" t="s">
        <v>1408</v>
      </c>
      <c r="D112" s="106" t="s">
        <v>2052</v>
      </c>
      <c r="E112" s="107"/>
      <c r="F112" s="107"/>
      <c r="G112" s="107"/>
      <c r="H112" s="107"/>
      <c r="I112" s="104">
        <v>0</v>
      </c>
      <c r="J112" s="104">
        <v>0</v>
      </c>
      <c r="K112" s="104">
        <v>150</v>
      </c>
      <c r="L112" s="104">
        <v>150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1547</v>
      </c>
      <c r="B113" s="105" t="s">
        <v>1548</v>
      </c>
      <c r="C113" s="105" t="s">
        <v>1408</v>
      </c>
      <c r="D113" s="106" t="s">
        <v>2052</v>
      </c>
      <c r="E113" s="107"/>
      <c r="F113" s="107"/>
      <c r="G113" s="107"/>
      <c r="H113" s="107"/>
      <c r="I113" s="104">
        <v>0</v>
      </c>
      <c r="J113" s="104">
        <v>0</v>
      </c>
      <c r="K113" s="104">
        <v>150</v>
      </c>
      <c r="L113" s="104">
        <v>150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1150</v>
      </c>
      <c r="B114" s="105" t="s">
        <v>1549</v>
      </c>
      <c r="C114" s="105" t="s">
        <v>1408</v>
      </c>
      <c r="D114" s="106" t="s">
        <v>2052</v>
      </c>
      <c r="E114" s="107"/>
      <c r="F114" s="107"/>
      <c r="G114" s="107"/>
      <c r="H114" s="107"/>
      <c r="I114" s="104">
        <v>0</v>
      </c>
      <c r="J114" s="104">
        <v>0</v>
      </c>
      <c r="K114" s="104">
        <v>150</v>
      </c>
      <c r="L114" s="104">
        <v>150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1550</v>
      </c>
      <c r="C115" s="105" t="s">
        <v>1408</v>
      </c>
      <c r="D115" s="106" t="s">
        <v>2052</v>
      </c>
      <c r="E115" s="107"/>
      <c r="F115" s="107"/>
      <c r="G115" s="107"/>
      <c r="H115" s="107"/>
      <c r="I115" s="104">
        <v>0</v>
      </c>
      <c r="J115" s="104">
        <v>0</v>
      </c>
      <c r="K115" s="104">
        <v>150</v>
      </c>
      <c r="L115" s="104">
        <v>150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1117</v>
      </c>
      <c r="B116" s="105" t="s">
        <v>1551</v>
      </c>
      <c r="C116" s="105" t="s">
        <v>1408</v>
      </c>
      <c r="D116" s="106" t="s">
        <v>2052</v>
      </c>
      <c r="E116" s="107"/>
      <c r="F116" s="107"/>
      <c r="G116" s="107"/>
      <c r="H116" s="107"/>
      <c r="I116" s="104">
        <v>0</v>
      </c>
      <c r="J116" s="104">
        <v>0</v>
      </c>
      <c r="K116" s="104">
        <v>150</v>
      </c>
      <c r="L116" s="104">
        <v>150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1415</v>
      </c>
      <c r="B117" s="105" t="s">
        <v>1552</v>
      </c>
      <c r="C117" s="105" t="s">
        <v>1408</v>
      </c>
      <c r="D117" s="106" t="s">
        <v>2052</v>
      </c>
      <c r="E117" s="107"/>
      <c r="F117" s="107"/>
      <c r="G117" s="107"/>
      <c r="H117" s="107"/>
      <c r="I117" s="104">
        <v>0</v>
      </c>
      <c r="J117" s="104">
        <v>0</v>
      </c>
      <c r="K117" s="104">
        <v>150</v>
      </c>
      <c r="L117" s="104">
        <v>150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1262</v>
      </c>
      <c r="B118" s="105" t="s">
        <v>1553</v>
      </c>
      <c r="C118" s="105" t="s">
        <v>1408</v>
      </c>
      <c r="D118" s="106" t="s">
        <v>2052</v>
      </c>
      <c r="E118" s="107"/>
      <c r="F118" s="107"/>
      <c r="G118" s="107"/>
      <c r="H118" s="107"/>
      <c r="I118" s="104">
        <v>0</v>
      </c>
      <c r="J118" s="104">
        <v>0</v>
      </c>
      <c r="K118" s="104">
        <v>150</v>
      </c>
      <c r="L118" s="104">
        <v>150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985</v>
      </c>
      <c r="B119" s="105" t="s">
        <v>1554</v>
      </c>
      <c r="C119" s="105" t="s">
        <v>1408</v>
      </c>
      <c r="D119" s="106" t="s">
        <v>2052</v>
      </c>
      <c r="E119" s="107"/>
      <c r="F119" s="107"/>
      <c r="G119" s="107"/>
      <c r="H119" s="107"/>
      <c r="I119" s="104">
        <v>0</v>
      </c>
      <c r="J119" s="104">
        <v>0</v>
      </c>
      <c r="K119" s="104">
        <v>150</v>
      </c>
      <c r="L119" s="104">
        <v>150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1555</v>
      </c>
      <c r="B120" s="105" t="s">
        <v>1556</v>
      </c>
      <c r="C120" s="105" t="s">
        <v>1408</v>
      </c>
      <c r="D120" s="106" t="s">
        <v>2052</v>
      </c>
      <c r="E120" s="107"/>
      <c r="F120" s="107"/>
      <c r="G120" s="107"/>
      <c r="H120" s="107"/>
      <c r="I120" s="104">
        <v>0</v>
      </c>
      <c r="J120" s="104">
        <v>0</v>
      </c>
      <c r="K120" s="104">
        <v>150</v>
      </c>
      <c r="L120" s="104">
        <v>150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1557</v>
      </c>
      <c r="C121" s="105" t="s">
        <v>1408</v>
      </c>
      <c r="D121" s="106" t="s">
        <v>2052</v>
      </c>
      <c r="E121" s="107"/>
      <c r="F121" s="107"/>
      <c r="G121" s="107"/>
      <c r="H121" s="107"/>
      <c r="I121" s="104">
        <v>0</v>
      </c>
      <c r="J121" s="104">
        <v>0</v>
      </c>
      <c r="K121" s="104">
        <v>150</v>
      </c>
      <c r="L121" s="104">
        <v>150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1558</v>
      </c>
      <c r="B122" s="105" t="s">
        <v>1559</v>
      </c>
      <c r="C122" s="105" t="s">
        <v>1408</v>
      </c>
      <c r="D122" s="106" t="s">
        <v>2052</v>
      </c>
      <c r="E122" s="107"/>
      <c r="F122" s="107"/>
      <c r="G122" s="107"/>
      <c r="H122" s="107"/>
      <c r="I122" s="104">
        <v>0</v>
      </c>
      <c r="J122" s="104">
        <v>0</v>
      </c>
      <c r="K122" s="104">
        <v>150</v>
      </c>
      <c r="L122" s="104">
        <v>150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1560</v>
      </c>
      <c r="B123" s="105" t="s">
        <v>1561</v>
      </c>
      <c r="C123" s="105" t="s">
        <v>1408</v>
      </c>
      <c r="D123" s="106" t="s">
        <v>2052</v>
      </c>
      <c r="E123" s="107" t="s">
        <v>1985</v>
      </c>
      <c r="F123" s="107"/>
      <c r="G123" s="107"/>
      <c r="H123" s="107"/>
      <c r="I123" s="104">
        <v>50</v>
      </c>
      <c r="J123" s="104">
        <v>0</v>
      </c>
      <c r="K123" s="104">
        <v>100</v>
      </c>
      <c r="L123" s="104">
        <v>150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1562</v>
      </c>
      <c r="B124" s="105" t="s">
        <v>1563</v>
      </c>
      <c r="C124" s="105" t="s">
        <v>1408</v>
      </c>
      <c r="D124" s="106" t="s">
        <v>2052</v>
      </c>
      <c r="E124" s="107"/>
      <c r="F124" s="107"/>
      <c r="G124" s="107"/>
      <c r="H124" s="107"/>
      <c r="I124" s="104">
        <v>0</v>
      </c>
      <c r="J124" s="104">
        <v>0</v>
      </c>
      <c r="K124" s="104">
        <v>150</v>
      </c>
      <c r="L124" s="104">
        <v>150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1564</v>
      </c>
      <c r="B125" s="105" t="s">
        <v>1565</v>
      </c>
      <c r="C125" s="105" t="s">
        <v>1408</v>
      </c>
      <c r="D125" s="106" t="s">
        <v>2052</v>
      </c>
      <c r="E125" s="107"/>
      <c r="F125" s="107"/>
      <c r="G125" s="107"/>
      <c r="H125" s="107"/>
      <c r="I125" s="104">
        <v>0</v>
      </c>
      <c r="J125" s="104">
        <v>0</v>
      </c>
      <c r="K125" s="104">
        <v>150</v>
      </c>
      <c r="L125" s="104">
        <v>150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1566</v>
      </c>
      <c r="B126" s="105" t="s">
        <v>1567</v>
      </c>
      <c r="C126" s="105" t="s">
        <v>1408</v>
      </c>
      <c r="D126" s="106" t="s">
        <v>2052</v>
      </c>
      <c r="E126" s="107"/>
      <c r="F126" s="107"/>
      <c r="G126" s="107"/>
      <c r="H126" s="107"/>
      <c r="I126" s="104">
        <v>0</v>
      </c>
      <c r="J126" s="104">
        <v>0</v>
      </c>
      <c r="K126" s="104">
        <v>150</v>
      </c>
      <c r="L126" s="104">
        <v>150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1568</v>
      </c>
      <c r="B127" s="105" t="s">
        <v>1569</v>
      </c>
      <c r="C127" s="105" t="s">
        <v>1408</v>
      </c>
      <c r="D127" s="106" t="s">
        <v>2052</v>
      </c>
      <c r="E127" s="107"/>
      <c r="F127" s="107"/>
      <c r="G127" s="107"/>
      <c r="H127" s="107"/>
      <c r="I127" s="104">
        <v>0</v>
      </c>
      <c r="J127" s="104">
        <v>0</v>
      </c>
      <c r="K127" s="104">
        <v>150</v>
      </c>
      <c r="L127" s="104">
        <v>150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1552</v>
      </c>
      <c r="B128" s="105" t="s">
        <v>1570</v>
      </c>
      <c r="C128" s="105" t="s">
        <v>1408</v>
      </c>
      <c r="D128" s="106" t="s">
        <v>2052</v>
      </c>
      <c r="E128" s="107"/>
      <c r="F128" s="107"/>
      <c r="G128" s="107"/>
      <c r="H128" s="107"/>
      <c r="I128" s="104">
        <v>0</v>
      </c>
      <c r="J128" s="104">
        <v>0</v>
      </c>
      <c r="K128" s="104">
        <v>150</v>
      </c>
      <c r="L128" s="104">
        <v>150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1571</v>
      </c>
      <c r="B129" s="105" t="s">
        <v>1572</v>
      </c>
      <c r="C129" s="105" t="s">
        <v>1408</v>
      </c>
      <c r="D129" s="106" t="s">
        <v>2052</v>
      </c>
      <c r="E129" s="107"/>
      <c r="F129" s="107"/>
      <c r="G129" s="107"/>
      <c r="H129" s="107"/>
      <c r="I129" s="104">
        <v>0</v>
      </c>
      <c r="J129" s="104">
        <v>0</v>
      </c>
      <c r="K129" s="104">
        <v>150</v>
      </c>
      <c r="L129" s="104">
        <v>150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1573</v>
      </c>
      <c r="B130" s="105" t="s">
        <v>1574</v>
      </c>
      <c r="C130" s="105" t="s">
        <v>1408</v>
      </c>
      <c r="D130" s="106" t="s">
        <v>2052</v>
      </c>
      <c r="E130" s="107"/>
      <c r="F130" s="107"/>
      <c r="G130" s="107"/>
      <c r="H130" s="107"/>
      <c r="I130" s="104">
        <v>0</v>
      </c>
      <c r="J130" s="104">
        <v>0</v>
      </c>
      <c r="K130" s="104">
        <v>150</v>
      </c>
      <c r="L130" s="104">
        <v>150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1519</v>
      </c>
      <c r="B131" s="105" t="s">
        <v>1575</v>
      </c>
      <c r="C131" s="105" t="s">
        <v>1408</v>
      </c>
      <c r="D131" s="106" t="s">
        <v>2052</v>
      </c>
      <c r="E131" s="107"/>
      <c r="F131" s="107"/>
      <c r="G131" s="107"/>
      <c r="H131" s="107"/>
      <c r="I131" s="104">
        <v>0</v>
      </c>
      <c r="J131" s="104">
        <v>0</v>
      </c>
      <c r="K131" s="104">
        <v>150</v>
      </c>
      <c r="L131" s="104">
        <v>150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1575</v>
      </c>
      <c r="B132" s="105" t="s">
        <v>1576</v>
      </c>
      <c r="C132" s="105" t="s">
        <v>1408</v>
      </c>
      <c r="D132" s="106" t="s">
        <v>2052</v>
      </c>
      <c r="E132" s="107"/>
      <c r="F132" s="107"/>
      <c r="G132" s="107"/>
      <c r="H132" s="107"/>
      <c r="I132" s="104">
        <v>0</v>
      </c>
      <c r="J132" s="104">
        <v>0</v>
      </c>
      <c r="K132" s="104">
        <v>150</v>
      </c>
      <c r="L132" s="104">
        <v>150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1438</v>
      </c>
      <c r="B133" s="105" t="s">
        <v>1577</v>
      </c>
      <c r="C133" s="105" t="s">
        <v>1408</v>
      </c>
      <c r="D133" s="106" t="s">
        <v>2052</v>
      </c>
      <c r="E133" s="107"/>
      <c r="F133" s="107"/>
      <c r="G133" s="107"/>
      <c r="H133" s="107"/>
      <c r="I133" s="104">
        <v>0</v>
      </c>
      <c r="J133" s="104">
        <v>0</v>
      </c>
      <c r="K133" s="104">
        <v>150</v>
      </c>
      <c r="L133" s="104">
        <v>150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1578</v>
      </c>
      <c r="C134" s="105" t="s">
        <v>1408</v>
      </c>
      <c r="D134" s="106" t="s">
        <v>2052</v>
      </c>
      <c r="E134" s="107"/>
      <c r="F134" s="107"/>
      <c r="G134" s="107"/>
      <c r="H134" s="107"/>
      <c r="I134" s="104">
        <v>0</v>
      </c>
      <c r="J134" s="104">
        <v>0</v>
      </c>
      <c r="K134" s="104">
        <v>150</v>
      </c>
      <c r="L134" s="104">
        <v>150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1579</v>
      </c>
      <c r="B135" s="105" t="s">
        <v>1580</v>
      </c>
      <c r="C135" s="105" t="s">
        <v>1408</v>
      </c>
      <c r="D135" s="106" t="s">
        <v>2052</v>
      </c>
      <c r="E135" s="107" t="s">
        <v>1985</v>
      </c>
      <c r="F135" s="107"/>
      <c r="G135" s="107"/>
      <c r="H135" s="107"/>
      <c r="I135" s="104">
        <v>50</v>
      </c>
      <c r="J135" s="104">
        <v>0</v>
      </c>
      <c r="K135" s="104">
        <v>100</v>
      </c>
      <c r="L135" s="104">
        <v>150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1581</v>
      </c>
      <c r="B136" s="105" t="s">
        <v>1734</v>
      </c>
      <c r="C136" s="105" t="s">
        <v>1408</v>
      </c>
      <c r="D136" s="106" t="s">
        <v>2052</v>
      </c>
      <c r="E136" s="107"/>
      <c r="F136" s="107"/>
      <c r="G136" s="107"/>
      <c r="H136" s="107"/>
      <c r="I136" s="104">
        <v>0</v>
      </c>
      <c r="J136" s="104">
        <v>0</v>
      </c>
      <c r="K136" s="104">
        <v>150</v>
      </c>
      <c r="L136" s="104">
        <v>150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1256</v>
      </c>
      <c r="B137" s="105" t="s">
        <v>1583</v>
      </c>
      <c r="C137" s="105" t="s">
        <v>1408</v>
      </c>
      <c r="D137" s="106" t="s">
        <v>2052</v>
      </c>
      <c r="E137" s="107"/>
      <c r="F137" s="107"/>
      <c r="G137" s="107"/>
      <c r="H137" s="107"/>
      <c r="I137" s="104">
        <v>0</v>
      </c>
      <c r="J137" s="104">
        <v>0</v>
      </c>
      <c r="K137" s="104">
        <v>150</v>
      </c>
      <c r="L137" s="104">
        <v>150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1584</v>
      </c>
      <c r="B138" s="105" t="s">
        <v>1585</v>
      </c>
      <c r="C138" s="105" t="s">
        <v>1408</v>
      </c>
      <c r="D138" s="106" t="s">
        <v>2052</v>
      </c>
      <c r="E138" s="107"/>
      <c r="F138" s="107"/>
      <c r="G138" s="107"/>
      <c r="H138" s="107"/>
      <c r="I138" s="104">
        <v>0</v>
      </c>
      <c r="J138" s="104">
        <v>0</v>
      </c>
      <c r="K138" s="104">
        <v>150</v>
      </c>
      <c r="L138" s="104">
        <v>150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1586</v>
      </c>
      <c r="B139" s="105" t="s">
        <v>1587</v>
      </c>
      <c r="C139" s="105" t="s">
        <v>1408</v>
      </c>
      <c r="D139" s="106" t="s">
        <v>2052</v>
      </c>
      <c r="E139" s="107"/>
      <c r="F139" s="107"/>
      <c r="G139" s="107"/>
      <c r="H139" s="107"/>
      <c r="I139" s="104">
        <v>0</v>
      </c>
      <c r="J139" s="104">
        <v>0</v>
      </c>
      <c r="K139" s="104">
        <v>150</v>
      </c>
      <c r="L139" s="104">
        <v>150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1588</v>
      </c>
      <c r="B140" s="105" t="s">
        <v>1589</v>
      </c>
      <c r="C140" s="105" t="s">
        <v>1408</v>
      </c>
      <c r="D140" s="106" t="s">
        <v>2052</v>
      </c>
      <c r="E140" s="107"/>
      <c r="F140" s="107"/>
      <c r="G140" s="107"/>
      <c r="H140" s="107"/>
      <c r="I140" s="104">
        <v>0</v>
      </c>
      <c r="J140" s="104">
        <v>0</v>
      </c>
      <c r="K140" s="104">
        <v>150</v>
      </c>
      <c r="L140" s="104">
        <v>150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1590</v>
      </c>
      <c r="C141" s="105" t="s">
        <v>1408</v>
      </c>
      <c r="D141" s="106" t="s">
        <v>2052</v>
      </c>
      <c r="E141" s="107"/>
      <c r="F141" s="107"/>
      <c r="G141" s="107"/>
      <c r="H141" s="107"/>
      <c r="I141" s="104">
        <v>0</v>
      </c>
      <c r="J141" s="104">
        <v>0</v>
      </c>
      <c r="K141" s="104">
        <v>150</v>
      </c>
      <c r="L141" s="104">
        <v>150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1423</v>
      </c>
      <c r="B142" s="105" t="s">
        <v>1582</v>
      </c>
      <c r="C142" s="105" t="s">
        <v>1408</v>
      </c>
      <c r="D142" s="106" t="s">
        <v>2052</v>
      </c>
      <c r="E142" s="107"/>
      <c r="F142" s="107"/>
      <c r="G142" s="107"/>
      <c r="H142" s="107"/>
      <c r="I142" s="104">
        <v>0</v>
      </c>
      <c r="J142" s="104">
        <v>0</v>
      </c>
      <c r="K142" s="104">
        <v>150</v>
      </c>
      <c r="L142" s="104">
        <v>150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1455</v>
      </c>
      <c r="B143" s="105" t="s">
        <v>1638</v>
      </c>
      <c r="C143" s="105" t="s">
        <v>1408</v>
      </c>
      <c r="D143" s="106" t="s">
        <v>2052</v>
      </c>
      <c r="E143" s="107" t="s">
        <v>2054</v>
      </c>
      <c r="F143" s="107"/>
      <c r="G143" s="107"/>
      <c r="H143" s="107"/>
      <c r="I143" s="104">
        <v>55</v>
      </c>
      <c r="J143" s="104">
        <v>0</v>
      </c>
      <c r="K143" s="104">
        <v>95</v>
      </c>
      <c r="L143" s="104">
        <v>150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1422</v>
      </c>
      <c r="B144" s="105" t="s">
        <v>1592</v>
      </c>
      <c r="C144" s="105" t="s">
        <v>1408</v>
      </c>
      <c r="D144" s="106" t="s">
        <v>2052</v>
      </c>
      <c r="E144" s="107"/>
      <c r="F144" s="107"/>
      <c r="G144" s="107"/>
      <c r="H144" s="107"/>
      <c r="I144" s="104">
        <v>0</v>
      </c>
      <c r="J144" s="104">
        <v>0</v>
      </c>
      <c r="K144" s="104">
        <v>150</v>
      </c>
      <c r="L144" s="104">
        <v>150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1472</v>
      </c>
      <c r="B145" s="105" t="s">
        <v>1639</v>
      </c>
      <c r="C145" s="105" t="s">
        <v>1408</v>
      </c>
      <c r="D145" s="106" t="s">
        <v>2052</v>
      </c>
      <c r="E145" s="107"/>
      <c r="F145" s="107"/>
      <c r="G145" s="107"/>
      <c r="H145" s="107"/>
      <c r="I145" s="104">
        <v>0</v>
      </c>
      <c r="J145" s="104">
        <v>0</v>
      </c>
      <c r="K145" s="104">
        <v>150</v>
      </c>
      <c r="L145" s="104">
        <v>150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1593</v>
      </c>
      <c r="B146" s="105" t="s">
        <v>1593</v>
      </c>
      <c r="C146" s="105" t="s">
        <v>1408</v>
      </c>
      <c r="D146" s="106" t="s">
        <v>2052</v>
      </c>
      <c r="E146" s="107"/>
      <c r="F146" s="107"/>
      <c r="G146" s="107"/>
      <c r="H146" s="107"/>
      <c r="I146" s="104">
        <v>0</v>
      </c>
      <c r="J146" s="104">
        <v>0</v>
      </c>
      <c r="K146" s="104">
        <v>150</v>
      </c>
      <c r="L146" s="104">
        <v>150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1594</v>
      </c>
      <c r="B147" s="105" t="s">
        <v>1595</v>
      </c>
      <c r="C147" s="105" t="s">
        <v>1408</v>
      </c>
      <c r="D147" s="106" t="s">
        <v>2052</v>
      </c>
      <c r="E147" s="107"/>
      <c r="F147" s="107"/>
      <c r="G147" s="107"/>
      <c r="H147" s="107"/>
      <c r="I147" s="104">
        <v>0</v>
      </c>
      <c r="J147" s="104">
        <v>0</v>
      </c>
      <c r="K147" s="104">
        <v>150</v>
      </c>
      <c r="L147" s="104">
        <v>150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1596</v>
      </c>
      <c r="B148" s="105" t="s">
        <v>1640</v>
      </c>
      <c r="C148" s="105" t="s">
        <v>1408</v>
      </c>
      <c r="D148" s="106" t="s">
        <v>2052</v>
      </c>
      <c r="E148" s="107"/>
      <c r="F148" s="107"/>
      <c r="G148" s="107"/>
      <c r="H148" s="107"/>
      <c r="I148" s="104">
        <v>0</v>
      </c>
      <c r="J148" s="104">
        <v>0</v>
      </c>
      <c r="K148" s="104">
        <v>150</v>
      </c>
      <c r="L148" s="104">
        <v>150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1141</v>
      </c>
      <c r="B149" s="105" t="s">
        <v>1597</v>
      </c>
      <c r="C149" s="105" t="s">
        <v>1408</v>
      </c>
      <c r="D149" s="106" t="s">
        <v>2052</v>
      </c>
      <c r="E149" s="107" t="s">
        <v>2056</v>
      </c>
      <c r="F149" s="107"/>
      <c r="G149" s="107"/>
      <c r="H149" s="107"/>
      <c r="I149" s="104">
        <v>40</v>
      </c>
      <c r="J149" s="104">
        <v>0</v>
      </c>
      <c r="K149" s="104">
        <v>110</v>
      </c>
      <c r="L149" s="104">
        <v>150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1598</v>
      </c>
      <c r="B150" s="105" t="s">
        <v>1564</v>
      </c>
      <c r="C150" s="105" t="s">
        <v>1408</v>
      </c>
      <c r="D150" s="106" t="s">
        <v>2052</v>
      </c>
      <c r="E150" s="107"/>
      <c r="F150" s="107"/>
      <c r="G150" s="107"/>
      <c r="H150" s="107"/>
      <c r="I150" s="104">
        <v>0</v>
      </c>
      <c r="J150" s="104">
        <v>0</v>
      </c>
      <c r="K150" s="104">
        <v>150</v>
      </c>
      <c r="L150" s="104">
        <v>150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1599</v>
      </c>
      <c r="B151" s="105" t="s">
        <v>1600</v>
      </c>
      <c r="C151" s="105" t="s">
        <v>1408</v>
      </c>
      <c r="D151" s="106" t="s">
        <v>2052</v>
      </c>
      <c r="E151" s="107"/>
      <c r="F151" s="107"/>
      <c r="G151" s="107"/>
      <c r="H151" s="107"/>
      <c r="I151" s="104">
        <v>0</v>
      </c>
      <c r="J151" s="104">
        <v>0</v>
      </c>
      <c r="K151" s="104">
        <v>150</v>
      </c>
      <c r="L151" s="104">
        <v>150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1601</v>
      </c>
      <c r="B152" s="105" t="s">
        <v>1602</v>
      </c>
      <c r="C152" s="105" t="s">
        <v>1408</v>
      </c>
      <c r="D152" s="106" t="s">
        <v>2052</v>
      </c>
      <c r="E152" s="107"/>
      <c r="F152" s="107"/>
      <c r="G152" s="107"/>
      <c r="H152" s="107"/>
      <c r="I152" s="104">
        <v>0</v>
      </c>
      <c r="J152" s="104">
        <v>0</v>
      </c>
      <c r="K152" s="104">
        <v>150</v>
      </c>
      <c r="L152" s="104">
        <v>150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1603</v>
      </c>
      <c r="B153" s="105" t="s">
        <v>1604</v>
      </c>
      <c r="C153" s="105" t="s">
        <v>1408</v>
      </c>
      <c r="D153" s="106" t="s">
        <v>2052</v>
      </c>
      <c r="E153" s="107"/>
      <c r="F153" s="107"/>
      <c r="G153" s="107"/>
      <c r="H153" s="107"/>
      <c r="I153" s="104">
        <v>0</v>
      </c>
      <c r="J153" s="104">
        <v>0</v>
      </c>
      <c r="K153" s="104">
        <v>150</v>
      </c>
      <c r="L153" s="104">
        <v>150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679</v>
      </c>
      <c r="B154" s="105" t="s">
        <v>1605</v>
      </c>
      <c r="C154" s="105" t="s">
        <v>1408</v>
      </c>
      <c r="D154" s="106" t="s">
        <v>2052</v>
      </c>
      <c r="E154" s="107"/>
      <c r="F154" s="107"/>
      <c r="G154" s="107"/>
      <c r="H154" s="107"/>
      <c r="I154" s="104">
        <v>0</v>
      </c>
      <c r="J154" s="104">
        <v>0</v>
      </c>
      <c r="K154" s="104">
        <v>150</v>
      </c>
      <c r="L154" s="104">
        <v>150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1606</v>
      </c>
      <c r="B155" s="105" t="s">
        <v>1607</v>
      </c>
      <c r="C155" s="105" t="s">
        <v>1408</v>
      </c>
      <c r="D155" s="106" t="s">
        <v>2052</v>
      </c>
      <c r="E155" s="107"/>
      <c r="F155" s="107"/>
      <c r="G155" s="107"/>
      <c r="H155" s="107"/>
      <c r="I155" s="104">
        <v>0</v>
      </c>
      <c r="J155" s="104">
        <v>0</v>
      </c>
      <c r="K155" s="104">
        <v>150</v>
      </c>
      <c r="L155" s="104">
        <v>150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1608</v>
      </c>
      <c r="B156" s="105" t="s">
        <v>1609</v>
      </c>
      <c r="C156" s="105" t="s">
        <v>1408</v>
      </c>
      <c r="D156" s="106" t="s">
        <v>2052</v>
      </c>
      <c r="E156" s="107"/>
      <c r="F156" s="107"/>
      <c r="G156" s="107"/>
      <c r="H156" s="107"/>
      <c r="I156" s="104">
        <v>0</v>
      </c>
      <c r="J156" s="104">
        <v>0</v>
      </c>
      <c r="K156" s="104">
        <v>150</v>
      </c>
      <c r="L156" s="104">
        <v>150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1610</v>
      </c>
      <c r="B157" s="105" t="s">
        <v>1611</v>
      </c>
      <c r="C157" s="105" t="s">
        <v>1408</v>
      </c>
      <c r="D157" s="106" t="s">
        <v>2052</v>
      </c>
      <c r="E157" s="107"/>
      <c r="F157" s="107"/>
      <c r="G157" s="107"/>
      <c r="H157" s="107"/>
      <c r="I157" s="104">
        <v>0</v>
      </c>
      <c r="J157" s="104">
        <v>0</v>
      </c>
      <c r="K157" s="104">
        <v>150</v>
      </c>
      <c r="L157" s="104">
        <v>150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1612</v>
      </c>
      <c r="B158" s="105" t="s">
        <v>1613</v>
      </c>
      <c r="C158" s="105" t="s">
        <v>1408</v>
      </c>
      <c r="D158" s="106" t="s">
        <v>2052</v>
      </c>
      <c r="E158" s="107"/>
      <c r="F158" s="107"/>
      <c r="G158" s="107"/>
      <c r="H158" s="107"/>
      <c r="I158" s="104">
        <v>0</v>
      </c>
      <c r="J158" s="104">
        <v>0</v>
      </c>
      <c r="K158" s="104">
        <v>150</v>
      </c>
      <c r="L158" s="104">
        <v>150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1614</v>
      </c>
      <c r="B159" s="105" t="s">
        <v>1615</v>
      </c>
      <c r="C159" s="105" t="s">
        <v>1408</v>
      </c>
      <c r="D159" s="106" t="s">
        <v>2052</v>
      </c>
      <c r="E159" s="107"/>
      <c r="F159" s="107"/>
      <c r="G159" s="107"/>
      <c r="H159" s="107"/>
      <c r="I159" s="104">
        <v>0</v>
      </c>
      <c r="J159" s="104">
        <v>0</v>
      </c>
      <c r="K159" s="104">
        <v>150</v>
      </c>
      <c r="L159" s="104">
        <v>150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1616</v>
      </c>
      <c r="B160" s="105" t="s">
        <v>1617</v>
      </c>
      <c r="C160" s="105" t="s">
        <v>1408</v>
      </c>
      <c r="D160" s="106" t="s">
        <v>2052</v>
      </c>
      <c r="E160" s="107"/>
      <c r="F160" s="107"/>
      <c r="G160" s="107"/>
      <c r="H160" s="107"/>
      <c r="I160" s="104">
        <v>0</v>
      </c>
      <c r="J160" s="104">
        <v>0</v>
      </c>
      <c r="K160" s="104">
        <v>150</v>
      </c>
      <c r="L160" s="104">
        <v>150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1618</v>
      </c>
      <c r="B161" s="105" t="s">
        <v>1555</v>
      </c>
      <c r="C161" s="105" t="s">
        <v>1408</v>
      </c>
      <c r="D161" s="106" t="s">
        <v>2052</v>
      </c>
      <c r="E161" s="107"/>
      <c r="F161" s="107"/>
      <c r="G161" s="107"/>
      <c r="H161" s="107"/>
      <c r="I161" s="104">
        <v>0</v>
      </c>
      <c r="J161" s="104">
        <v>0</v>
      </c>
      <c r="K161" s="104">
        <v>150</v>
      </c>
      <c r="L161" s="104">
        <v>150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1619</v>
      </c>
      <c r="B162" s="105" t="s">
        <v>1620</v>
      </c>
      <c r="C162" s="105" t="s">
        <v>1408</v>
      </c>
      <c r="D162" s="106" t="s">
        <v>2052</v>
      </c>
      <c r="E162" s="107"/>
      <c r="F162" s="107"/>
      <c r="G162" s="107"/>
      <c r="H162" s="107"/>
      <c r="I162" s="104">
        <v>0</v>
      </c>
      <c r="J162" s="104">
        <v>0</v>
      </c>
      <c r="K162" s="104">
        <v>150</v>
      </c>
      <c r="L162" s="104">
        <v>150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1621</v>
      </c>
      <c r="B163" s="105" t="s">
        <v>1537</v>
      </c>
      <c r="C163" s="105" t="s">
        <v>1408</v>
      </c>
      <c r="D163" s="106" t="s">
        <v>2052</v>
      </c>
      <c r="E163" s="107"/>
      <c r="F163" s="107"/>
      <c r="G163" s="107"/>
      <c r="H163" s="107"/>
      <c r="I163" s="104">
        <v>0</v>
      </c>
      <c r="J163" s="104">
        <v>0</v>
      </c>
      <c r="K163" s="104">
        <v>150</v>
      </c>
      <c r="L163" s="104">
        <v>150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1622</v>
      </c>
      <c r="B164" s="105" t="s">
        <v>1623</v>
      </c>
      <c r="C164" s="105" t="s">
        <v>1408</v>
      </c>
      <c r="D164" s="106" t="s">
        <v>2052</v>
      </c>
      <c r="E164" s="107" t="s">
        <v>2008</v>
      </c>
      <c r="F164" s="107"/>
      <c r="G164" s="107"/>
      <c r="H164" s="107"/>
      <c r="I164" s="104">
        <v>71</v>
      </c>
      <c r="J164" s="104">
        <v>0</v>
      </c>
      <c r="K164" s="104">
        <v>79</v>
      </c>
      <c r="L164" s="104">
        <v>150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1641</v>
      </c>
      <c r="B165" s="105" t="s">
        <v>1568</v>
      </c>
      <c r="C165" s="105" t="s">
        <v>1408</v>
      </c>
      <c r="D165" s="106" t="s">
        <v>2052</v>
      </c>
      <c r="E165" s="107"/>
      <c r="F165" s="107"/>
      <c r="G165" s="107"/>
      <c r="H165" s="107"/>
      <c r="I165" s="104">
        <v>0</v>
      </c>
      <c r="J165" s="104">
        <v>0</v>
      </c>
      <c r="K165" s="104">
        <v>150</v>
      </c>
      <c r="L165" s="104">
        <v>150</v>
      </c>
      <c r="M165" s="104"/>
    </row>
    <row r="166" spans="1:34" ht="30">
      <c r="A166" s="104" t="s">
        <v>1642</v>
      </c>
      <c r="B166" s="105" t="s">
        <v>1643</v>
      </c>
      <c r="C166" s="105" t="s">
        <v>1408</v>
      </c>
      <c r="D166" s="106" t="s">
        <v>2052</v>
      </c>
      <c r="E166" s="107"/>
      <c r="F166" s="107"/>
      <c r="G166" s="107"/>
      <c r="H166" s="107"/>
      <c r="I166" s="104">
        <v>0</v>
      </c>
      <c r="J166" s="104">
        <v>0</v>
      </c>
      <c r="K166" s="104">
        <v>150</v>
      </c>
      <c r="L166" s="104">
        <v>150</v>
      </c>
      <c r="M166" s="104"/>
    </row>
    <row r="167" spans="1:34" ht="30">
      <c r="A167" s="104" t="s">
        <v>1644</v>
      </c>
      <c r="B167" s="105" t="s">
        <v>1591</v>
      </c>
      <c r="C167" s="105" t="s">
        <v>1408</v>
      </c>
      <c r="D167" s="106" t="s">
        <v>2052</v>
      </c>
      <c r="E167" s="107"/>
      <c r="F167" s="107"/>
      <c r="G167" s="107"/>
      <c r="H167" s="107"/>
      <c r="I167" s="104">
        <v>0</v>
      </c>
      <c r="J167" s="104">
        <v>0</v>
      </c>
      <c r="K167" s="104">
        <v>150</v>
      </c>
      <c r="L167" s="104">
        <v>150</v>
      </c>
      <c r="M167" s="104"/>
    </row>
    <row r="168" spans="1:34" ht="30">
      <c r="A168" s="104" t="s">
        <v>1645</v>
      </c>
      <c r="B168" s="105" t="s">
        <v>1701</v>
      </c>
      <c r="C168" s="105" t="s">
        <v>1408</v>
      </c>
      <c r="D168" s="106" t="s">
        <v>2052</v>
      </c>
      <c r="E168" s="107"/>
      <c r="F168" s="107"/>
      <c r="G168" s="107"/>
      <c r="H168" s="107"/>
      <c r="I168" s="104">
        <v>0</v>
      </c>
      <c r="J168" s="104">
        <v>0</v>
      </c>
      <c r="K168" s="104">
        <v>150</v>
      </c>
      <c r="L168" s="104">
        <v>150</v>
      </c>
      <c r="M168" s="104"/>
    </row>
    <row r="169" spans="1:34" ht="30">
      <c r="A169" s="104" t="s">
        <v>1646</v>
      </c>
      <c r="B169" s="105" t="s">
        <v>1702</v>
      </c>
      <c r="C169" s="105" t="s">
        <v>1408</v>
      </c>
      <c r="D169" s="106" t="s">
        <v>2052</v>
      </c>
      <c r="E169" s="107"/>
      <c r="F169" s="107"/>
      <c r="G169" s="107"/>
      <c r="H169" s="107"/>
      <c r="I169" s="104">
        <v>0</v>
      </c>
      <c r="J169" s="104">
        <v>0</v>
      </c>
      <c r="K169" s="104">
        <v>150</v>
      </c>
      <c r="L169" s="104">
        <v>150</v>
      </c>
      <c r="M169" s="104"/>
    </row>
    <row r="170" spans="1:34" ht="30">
      <c r="A170" s="104" t="s">
        <v>1703</v>
      </c>
      <c r="B170" s="105" t="s">
        <v>1704</v>
      </c>
      <c r="C170" s="105" t="s">
        <v>1408</v>
      </c>
      <c r="D170" s="106" t="s">
        <v>2052</v>
      </c>
      <c r="E170" s="107"/>
      <c r="F170" s="107"/>
      <c r="G170" s="107"/>
      <c r="H170" s="107"/>
      <c r="I170" s="104">
        <v>0</v>
      </c>
      <c r="J170" s="104">
        <v>0</v>
      </c>
      <c r="K170" s="104">
        <v>150</v>
      </c>
      <c r="L170" s="104">
        <v>150</v>
      </c>
      <c r="M170" s="104"/>
    </row>
    <row r="171" spans="1:34" ht="30">
      <c r="A171" s="104" t="s">
        <v>1705</v>
      </c>
      <c r="B171" s="105" t="s">
        <v>1706</v>
      </c>
      <c r="C171" s="105" t="s">
        <v>1408</v>
      </c>
      <c r="D171" s="106" t="s">
        <v>2052</v>
      </c>
      <c r="E171" s="107"/>
      <c r="F171" s="107"/>
      <c r="G171" s="107"/>
      <c r="H171" s="107"/>
      <c r="I171" s="104">
        <v>0</v>
      </c>
      <c r="J171" s="104">
        <v>0</v>
      </c>
      <c r="K171" s="104">
        <v>150</v>
      </c>
      <c r="L171" s="104">
        <v>150</v>
      </c>
      <c r="M171" s="104"/>
    </row>
    <row r="172" spans="1:34" ht="30">
      <c r="A172" s="104" t="s">
        <v>1707</v>
      </c>
      <c r="B172" s="105" t="s">
        <v>1708</v>
      </c>
      <c r="C172" s="105" t="s">
        <v>1408</v>
      </c>
      <c r="D172" s="106" t="s">
        <v>2052</v>
      </c>
      <c r="E172" s="107"/>
      <c r="F172" s="107"/>
      <c r="G172" s="107"/>
      <c r="H172" s="107"/>
      <c r="I172" s="104">
        <v>0</v>
      </c>
      <c r="J172" s="104">
        <v>0</v>
      </c>
      <c r="K172" s="104">
        <v>150</v>
      </c>
      <c r="L172" s="104">
        <v>150</v>
      </c>
      <c r="M172" s="104"/>
    </row>
    <row r="173" spans="1:34" ht="30">
      <c r="A173" s="104" t="s">
        <v>1709</v>
      </c>
      <c r="B173" s="105" t="s">
        <v>1710</v>
      </c>
      <c r="C173" s="105" t="s">
        <v>1408</v>
      </c>
      <c r="D173" s="106" t="s">
        <v>2052</v>
      </c>
      <c r="E173" s="107"/>
      <c r="F173" s="107"/>
      <c r="G173" s="107"/>
      <c r="H173" s="107"/>
      <c r="I173" s="104">
        <v>0</v>
      </c>
      <c r="J173" s="104">
        <v>0</v>
      </c>
      <c r="K173" s="104">
        <v>150</v>
      </c>
      <c r="L173" s="104">
        <v>150</v>
      </c>
      <c r="M173" s="104"/>
    </row>
    <row r="174" spans="1:34" ht="30">
      <c r="A174" s="104" t="s">
        <v>1711</v>
      </c>
      <c r="B174" s="105" t="s">
        <v>1712</v>
      </c>
      <c r="C174" s="105" t="s">
        <v>1408</v>
      </c>
      <c r="D174" s="106" t="s">
        <v>2052</v>
      </c>
      <c r="E174" s="107"/>
      <c r="F174" s="107"/>
      <c r="G174" s="107"/>
      <c r="H174" s="107"/>
      <c r="I174" s="104">
        <v>0</v>
      </c>
      <c r="J174" s="104">
        <v>0</v>
      </c>
      <c r="K174" s="104">
        <v>150</v>
      </c>
      <c r="L174" s="104">
        <v>150</v>
      </c>
      <c r="M174" s="104"/>
    </row>
    <row r="175" spans="1:34" ht="30">
      <c r="A175" s="104" t="s">
        <v>1713</v>
      </c>
      <c r="B175" s="105" t="s">
        <v>1562</v>
      </c>
      <c r="C175" s="105" t="s">
        <v>1408</v>
      </c>
      <c r="D175" s="106" t="s">
        <v>2052</v>
      </c>
      <c r="E175" s="107"/>
      <c r="F175" s="107"/>
      <c r="G175" s="107"/>
      <c r="H175" s="107"/>
      <c r="I175" s="104">
        <v>0</v>
      </c>
      <c r="J175" s="104">
        <v>0</v>
      </c>
      <c r="K175" s="104">
        <v>150</v>
      </c>
      <c r="L175" s="104">
        <v>150</v>
      </c>
      <c r="M175" s="104"/>
    </row>
    <row r="176" spans="1:34" ht="30">
      <c r="A176" s="104" t="s">
        <v>1714</v>
      </c>
      <c r="B176" s="105" t="s">
        <v>1566</v>
      </c>
      <c r="C176" s="105" t="s">
        <v>1408</v>
      </c>
      <c r="D176" s="106" t="s">
        <v>2052</v>
      </c>
      <c r="E176" s="107"/>
      <c r="F176" s="107"/>
      <c r="G176" s="107"/>
      <c r="H176" s="107"/>
      <c r="I176" s="104">
        <v>0</v>
      </c>
      <c r="J176" s="104">
        <v>0</v>
      </c>
      <c r="K176" s="104">
        <v>150</v>
      </c>
      <c r="L176" s="104">
        <v>150</v>
      </c>
      <c r="M176" s="104"/>
    </row>
    <row r="177" spans="1:13" ht="30">
      <c r="A177" s="104" t="s">
        <v>1715</v>
      </c>
      <c r="B177" s="105" t="s">
        <v>1716</v>
      </c>
      <c r="C177" s="105" t="s">
        <v>1408</v>
      </c>
      <c r="D177" s="106" t="s">
        <v>2052</v>
      </c>
      <c r="E177" s="107"/>
      <c r="F177" s="107"/>
      <c r="G177" s="107"/>
      <c r="H177" s="107"/>
      <c r="I177" s="104">
        <v>0</v>
      </c>
      <c r="J177" s="104">
        <v>0</v>
      </c>
      <c r="K177" s="104">
        <v>150</v>
      </c>
      <c r="L177" s="104">
        <v>150</v>
      </c>
      <c r="M177" s="104"/>
    </row>
    <row r="178" spans="1:13" ht="30">
      <c r="A178" s="104" t="s">
        <v>1717</v>
      </c>
      <c r="B178" s="105" t="s">
        <v>1718</v>
      </c>
      <c r="C178" s="105" t="s">
        <v>1408</v>
      </c>
      <c r="D178" s="106" t="s">
        <v>2052</v>
      </c>
      <c r="E178" s="107"/>
      <c r="F178" s="107"/>
      <c r="G178" s="107"/>
      <c r="H178" s="107"/>
      <c r="I178" s="104">
        <v>0</v>
      </c>
      <c r="J178" s="104">
        <v>0</v>
      </c>
      <c r="K178" s="104">
        <v>150</v>
      </c>
      <c r="L178" s="104">
        <v>150</v>
      </c>
      <c r="M178" s="104"/>
    </row>
    <row r="179" spans="1:13" ht="30">
      <c r="A179" s="104" t="s">
        <v>1719</v>
      </c>
      <c r="B179" s="105" t="s">
        <v>1720</v>
      </c>
      <c r="C179" s="105" t="s">
        <v>1408</v>
      </c>
      <c r="D179" s="106" t="s">
        <v>2052</v>
      </c>
      <c r="E179" s="107"/>
      <c r="F179" s="107"/>
      <c r="G179" s="107"/>
      <c r="H179" s="107"/>
      <c r="I179" s="104">
        <v>0</v>
      </c>
      <c r="J179" s="104">
        <v>0</v>
      </c>
      <c r="K179" s="104">
        <v>150</v>
      </c>
      <c r="L179" s="104">
        <v>150</v>
      </c>
      <c r="M179" s="104"/>
    </row>
    <row r="180" spans="1:13" ht="30">
      <c r="A180" s="104" t="s">
        <v>1721</v>
      </c>
      <c r="B180" s="105" t="s">
        <v>1722</v>
      </c>
      <c r="C180" s="105" t="s">
        <v>1408</v>
      </c>
      <c r="D180" s="106" t="s">
        <v>2052</v>
      </c>
      <c r="E180" s="107"/>
      <c r="F180" s="107"/>
      <c r="G180" s="107"/>
      <c r="H180" s="107"/>
      <c r="I180" s="104">
        <v>0</v>
      </c>
      <c r="J180" s="104">
        <v>0</v>
      </c>
      <c r="K180" s="104">
        <v>150</v>
      </c>
      <c r="L180" s="104">
        <v>150</v>
      </c>
      <c r="M180" s="104"/>
    </row>
    <row r="181" spans="1:13" ht="30">
      <c r="A181" s="104" t="s">
        <v>1723</v>
      </c>
      <c r="B181" s="105" t="s">
        <v>1724</v>
      </c>
      <c r="C181" s="105" t="s">
        <v>1408</v>
      </c>
      <c r="D181" s="106" t="s">
        <v>2052</v>
      </c>
      <c r="E181" s="107"/>
      <c r="F181" s="107"/>
      <c r="G181" s="107"/>
      <c r="H181" s="107"/>
      <c r="I181" s="104">
        <v>0</v>
      </c>
      <c r="J181" s="104">
        <v>0</v>
      </c>
      <c r="K181" s="104">
        <v>150</v>
      </c>
      <c r="L181" s="104">
        <v>150</v>
      </c>
      <c r="M181" s="104"/>
    </row>
    <row r="182" spans="1:13" ht="30">
      <c r="A182" s="104" t="s">
        <v>1725</v>
      </c>
      <c r="B182" s="105" t="s">
        <v>780</v>
      </c>
      <c r="C182" s="105" t="s">
        <v>1408</v>
      </c>
      <c r="D182" s="106" t="s">
        <v>2052</v>
      </c>
      <c r="E182" s="107"/>
      <c r="F182" s="107"/>
      <c r="G182" s="107"/>
      <c r="H182" s="107"/>
      <c r="I182" s="104">
        <v>0</v>
      </c>
      <c r="J182" s="104">
        <v>0</v>
      </c>
      <c r="K182" s="104">
        <v>150</v>
      </c>
      <c r="L182" s="104">
        <v>150</v>
      </c>
      <c r="M182" s="104"/>
    </row>
    <row r="183" spans="1:13" ht="30">
      <c r="A183" s="104" t="s">
        <v>1735</v>
      </c>
      <c r="B183" s="105" t="s">
        <v>1736</v>
      </c>
      <c r="C183" s="105" t="s">
        <v>1408</v>
      </c>
      <c r="D183" s="106" t="s">
        <v>2052</v>
      </c>
      <c r="E183" s="107"/>
      <c r="F183" s="107"/>
      <c r="G183" s="107"/>
      <c r="H183" s="107"/>
      <c r="I183" s="104">
        <v>0</v>
      </c>
      <c r="J183" s="104">
        <v>0</v>
      </c>
      <c r="K183" s="104">
        <v>150</v>
      </c>
      <c r="L183" s="104">
        <v>150</v>
      </c>
      <c r="M183" s="104"/>
    </row>
    <row r="184" spans="1:13" ht="30">
      <c r="A184" s="104" t="s">
        <v>1986</v>
      </c>
      <c r="B184" s="105" t="s">
        <v>1987</v>
      </c>
      <c r="C184" s="105" t="s">
        <v>1408</v>
      </c>
      <c r="D184" s="106" t="s">
        <v>2052</v>
      </c>
      <c r="E184" s="107" t="s">
        <v>2056</v>
      </c>
      <c r="F184" s="107"/>
      <c r="G184" s="107"/>
      <c r="H184" s="107"/>
      <c r="I184" s="104">
        <v>40</v>
      </c>
      <c r="J184" s="104">
        <v>0</v>
      </c>
      <c r="K184" s="104">
        <v>110</v>
      </c>
      <c r="L184" s="104">
        <v>150</v>
      </c>
      <c r="M184" s="104"/>
    </row>
    <row r="185" spans="1:13" ht="30">
      <c r="A185" s="104" t="s">
        <v>1988</v>
      </c>
      <c r="B185" s="105" t="s">
        <v>1989</v>
      </c>
      <c r="C185" s="105" t="s">
        <v>1408</v>
      </c>
      <c r="D185" s="106" t="s">
        <v>2052</v>
      </c>
      <c r="E185" s="107"/>
      <c r="F185" s="107"/>
      <c r="G185" s="107"/>
      <c r="H185" s="107"/>
      <c r="I185" s="104">
        <v>0</v>
      </c>
      <c r="J185" s="104">
        <v>0</v>
      </c>
      <c r="K185" s="104">
        <v>150</v>
      </c>
      <c r="L185" s="104">
        <v>150</v>
      </c>
      <c r="M185" s="104"/>
    </row>
    <row r="186" spans="1:13" ht="30">
      <c r="A186" s="104" t="s">
        <v>1990</v>
      </c>
      <c r="B186" s="105" t="s">
        <v>1991</v>
      </c>
      <c r="C186" s="105" t="s">
        <v>1408</v>
      </c>
      <c r="D186" s="106" t="s">
        <v>2052</v>
      </c>
      <c r="E186" s="107"/>
      <c r="F186" s="107"/>
      <c r="G186" s="107"/>
      <c r="H186" s="107"/>
      <c r="I186" s="104">
        <v>0</v>
      </c>
      <c r="J186" s="104">
        <v>0</v>
      </c>
      <c r="K186" s="104">
        <v>150</v>
      </c>
      <c r="L186" s="104">
        <v>150</v>
      </c>
      <c r="M186" s="104"/>
    </row>
    <row r="187" spans="1:13" ht="30">
      <c r="A187" s="104" t="s">
        <v>2011</v>
      </c>
      <c r="B187" s="105" t="s">
        <v>2012</v>
      </c>
      <c r="C187" s="105" t="s">
        <v>1408</v>
      </c>
      <c r="D187" s="106" t="s">
        <v>2052</v>
      </c>
      <c r="E187" s="107"/>
      <c r="F187" s="107"/>
      <c r="G187" s="107"/>
      <c r="H187" s="107"/>
      <c r="I187" s="104">
        <v>0</v>
      </c>
      <c r="J187" s="104">
        <v>0</v>
      </c>
      <c r="K187" s="104">
        <v>150</v>
      </c>
      <c r="L187" s="104">
        <v>150</v>
      </c>
      <c r="M187" s="104"/>
    </row>
    <row r="188" spans="1:13" ht="30">
      <c r="A188" s="104" t="s">
        <v>2013</v>
      </c>
      <c r="B188" s="105" t="s">
        <v>1579</v>
      </c>
      <c r="C188" s="105" t="s">
        <v>1408</v>
      </c>
      <c r="D188" s="106" t="s">
        <v>2052</v>
      </c>
      <c r="E188" s="107" t="s">
        <v>1984</v>
      </c>
      <c r="F188" s="107" t="s">
        <v>1984</v>
      </c>
      <c r="G188" s="107"/>
      <c r="H188" s="107"/>
      <c r="I188" s="104">
        <v>75</v>
      </c>
      <c r="J188" s="104">
        <v>75</v>
      </c>
      <c r="K188" s="104">
        <v>0</v>
      </c>
      <c r="L188" s="104">
        <v>150</v>
      </c>
      <c r="M188" s="104"/>
    </row>
    <row r="189" spans="1:13" ht="30">
      <c r="A189" s="104" t="s">
        <v>2014</v>
      </c>
      <c r="B189" s="105" t="s">
        <v>2015</v>
      </c>
      <c r="C189" s="105" t="s">
        <v>1408</v>
      </c>
      <c r="D189" s="106" t="s">
        <v>2052</v>
      </c>
      <c r="E189" s="107"/>
      <c r="F189" s="107"/>
      <c r="G189" s="107"/>
      <c r="H189" s="107"/>
      <c r="I189" s="104">
        <v>0</v>
      </c>
      <c r="J189" s="104">
        <v>0</v>
      </c>
      <c r="K189" s="104">
        <v>150</v>
      </c>
      <c r="L189" s="104">
        <v>150</v>
      </c>
      <c r="M189" s="104"/>
    </row>
    <row r="190" spans="1:13" ht="30">
      <c r="A190" s="104" t="s">
        <v>2016</v>
      </c>
      <c r="B190" s="105" t="s">
        <v>2017</v>
      </c>
      <c r="C190" s="105" t="s">
        <v>1408</v>
      </c>
      <c r="D190" s="106" t="s">
        <v>2052</v>
      </c>
      <c r="E190" s="107" t="s">
        <v>2063</v>
      </c>
      <c r="F190" s="107"/>
      <c r="G190" s="107"/>
      <c r="H190" s="107"/>
      <c r="I190" s="104">
        <v>34</v>
      </c>
      <c r="J190" s="104">
        <v>0</v>
      </c>
      <c r="K190" s="104">
        <v>116</v>
      </c>
      <c r="L190" s="104">
        <v>150</v>
      </c>
      <c r="M190" s="104"/>
    </row>
    <row r="191" spans="1:13" ht="30">
      <c r="A191" s="104" t="s">
        <v>2018</v>
      </c>
      <c r="B191" s="105" t="s">
        <v>2019</v>
      </c>
      <c r="C191" s="105" t="s">
        <v>1408</v>
      </c>
      <c r="D191" s="106" t="s">
        <v>2052</v>
      </c>
      <c r="E191" s="107" t="s">
        <v>2064</v>
      </c>
      <c r="F191" s="107"/>
      <c r="G191" s="107"/>
      <c r="H191" s="107"/>
      <c r="I191" s="104">
        <v>43</v>
      </c>
      <c r="J191" s="104">
        <v>0</v>
      </c>
      <c r="K191" s="104">
        <v>107</v>
      </c>
      <c r="L191" s="104">
        <v>150</v>
      </c>
      <c r="M191" s="104"/>
    </row>
    <row r="192" spans="1:13" ht="30">
      <c r="A192" s="104" t="s">
        <v>2020</v>
      </c>
      <c r="B192" s="105" t="s">
        <v>2021</v>
      </c>
      <c r="C192" s="105" t="s">
        <v>1408</v>
      </c>
      <c r="D192" s="106" t="s">
        <v>2052</v>
      </c>
      <c r="E192" s="107"/>
      <c r="F192" s="107"/>
      <c r="G192" s="107"/>
      <c r="H192" s="107"/>
      <c r="I192" s="104">
        <v>0</v>
      </c>
      <c r="J192" s="104">
        <v>0</v>
      </c>
      <c r="K192" s="104">
        <v>150</v>
      </c>
      <c r="L192" s="104">
        <v>150</v>
      </c>
      <c r="M192" s="104"/>
    </row>
    <row r="193" spans="1:13" ht="30">
      <c r="A193" s="104" t="s">
        <v>2022</v>
      </c>
      <c r="B193" s="105" t="s">
        <v>70</v>
      </c>
      <c r="C193" s="105" t="s">
        <v>1408</v>
      </c>
      <c r="D193" s="106" t="s">
        <v>2052</v>
      </c>
      <c r="E193" s="107" t="s">
        <v>2053</v>
      </c>
      <c r="F193" s="107" t="s">
        <v>2060</v>
      </c>
      <c r="G193" s="107"/>
      <c r="H193" s="107"/>
      <c r="I193" s="104">
        <v>0</v>
      </c>
      <c r="J193" s="104">
        <v>114</v>
      </c>
      <c r="K193" s="104">
        <v>0</v>
      </c>
      <c r="L193" s="104">
        <v>114</v>
      </c>
      <c r="M193" s="104"/>
    </row>
    <row r="194" spans="1:13" ht="30">
      <c r="A194" s="104" t="s">
        <v>2065</v>
      </c>
      <c r="B194" s="105" t="s">
        <v>1540</v>
      </c>
      <c r="C194" s="105" t="s">
        <v>1408</v>
      </c>
      <c r="D194" s="106" t="s">
        <v>2052</v>
      </c>
      <c r="E194" s="107" t="s">
        <v>1981</v>
      </c>
      <c r="F194" s="107"/>
      <c r="G194" s="107"/>
      <c r="H194" s="107"/>
      <c r="I194" s="104">
        <v>49</v>
      </c>
      <c r="J194" s="104">
        <v>0</v>
      </c>
      <c r="K194" s="104">
        <v>101</v>
      </c>
      <c r="L194" s="104">
        <v>150</v>
      </c>
      <c r="M194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432"/>
  <sheetViews>
    <sheetView zoomScale="83" workbookViewId="0">
      <selection activeCell="C7" sqref="C7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28" t="s">
        <v>0</v>
      </c>
      <c r="B1" s="128" t="s">
        <v>1346</v>
      </c>
      <c r="C1" s="128" t="s">
        <v>2</v>
      </c>
      <c r="D1" s="128" t="s">
        <v>4</v>
      </c>
      <c r="E1" s="128" t="s">
        <v>1347</v>
      </c>
      <c r="F1" s="128" t="s">
        <v>1348</v>
      </c>
    </row>
    <row r="2" spans="1:6">
      <c r="A2" s="129">
        <v>102</v>
      </c>
      <c r="B2" s="130">
        <v>45198</v>
      </c>
      <c r="C2" s="131" t="s">
        <v>22</v>
      </c>
      <c r="D2" s="131" t="s">
        <v>23</v>
      </c>
      <c r="E2" s="132">
        <v>0.61111111111111116</v>
      </c>
      <c r="F2" s="131" t="s">
        <v>1349</v>
      </c>
    </row>
    <row r="3" spans="1:6">
      <c r="A3" s="129">
        <v>104</v>
      </c>
      <c r="B3" s="130">
        <v>45198</v>
      </c>
      <c r="C3" s="131" t="s">
        <v>22</v>
      </c>
      <c r="D3" s="131" t="s">
        <v>23</v>
      </c>
      <c r="E3" s="132">
        <v>0.61250000000000004</v>
      </c>
      <c r="F3" s="131" t="s">
        <v>1349</v>
      </c>
    </row>
    <row r="4" spans="1:6">
      <c r="A4" s="129">
        <v>103</v>
      </c>
      <c r="B4" s="130">
        <v>45198</v>
      </c>
      <c r="C4" s="131" t="s">
        <v>22</v>
      </c>
      <c r="D4" s="131" t="s">
        <v>23</v>
      </c>
      <c r="E4" s="132">
        <v>0.61250000000000004</v>
      </c>
      <c r="F4" s="131" t="s">
        <v>1349</v>
      </c>
    </row>
    <row r="5" spans="1:6">
      <c r="A5" s="129">
        <v>202</v>
      </c>
      <c r="B5" s="130">
        <v>45198</v>
      </c>
      <c r="C5" s="131" t="s">
        <v>22</v>
      </c>
      <c r="D5" s="131" t="s">
        <v>23</v>
      </c>
      <c r="E5" s="132">
        <v>0.61319444444444449</v>
      </c>
      <c r="F5" s="131" t="s">
        <v>1350</v>
      </c>
    </row>
    <row r="6" spans="1:6">
      <c r="A6" s="129">
        <v>702</v>
      </c>
      <c r="B6" s="130">
        <v>45198</v>
      </c>
      <c r="C6" s="131" t="s">
        <v>22</v>
      </c>
      <c r="D6" s="131" t="s">
        <v>23</v>
      </c>
      <c r="E6" s="132">
        <v>0.61527777777777781</v>
      </c>
      <c r="F6" s="131" t="s">
        <v>1349</v>
      </c>
    </row>
    <row r="7" spans="1:6">
      <c r="A7" s="129">
        <v>402</v>
      </c>
      <c r="B7" s="130">
        <v>45198</v>
      </c>
      <c r="C7" s="131" t="s">
        <v>22</v>
      </c>
      <c r="D7" s="131" t="s">
        <v>23</v>
      </c>
      <c r="E7" s="132">
        <v>0.61597222222222225</v>
      </c>
      <c r="F7" s="131" t="s">
        <v>1350</v>
      </c>
    </row>
    <row r="8" spans="1:6">
      <c r="A8" s="129">
        <v>403</v>
      </c>
      <c r="B8" s="130">
        <v>45198</v>
      </c>
      <c r="C8" s="131" t="s">
        <v>22</v>
      </c>
      <c r="D8" s="131" t="s">
        <v>23</v>
      </c>
      <c r="E8" s="132">
        <v>0.61597222222222225</v>
      </c>
      <c r="F8" s="131" t="s">
        <v>1350</v>
      </c>
    </row>
    <row r="9" spans="1:6">
      <c r="A9" s="129">
        <v>503</v>
      </c>
      <c r="B9" s="130">
        <v>45198</v>
      </c>
      <c r="C9" s="131" t="s">
        <v>22</v>
      </c>
      <c r="D9" s="131" t="s">
        <v>23</v>
      </c>
      <c r="E9" s="132">
        <v>0.6166666666666667</v>
      </c>
      <c r="F9" s="131" t="s">
        <v>1349</v>
      </c>
    </row>
    <row r="10" spans="1:6">
      <c r="A10" s="129">
        <v>802</v>
      </c>
      <c r="B10" s="130">
        <v>45198</v>
      </c>
      <c r="C10" s="131" t="s">
        <v>22</v>
      </c>
      <c r="D10" s="131" t="s">
        <v>23</v>
      </c>
      <c r="E10" s="132">
        <v>0.6166666666666667</v>
      </c>
      <c r="F10" s="131" t="s">
        <v>1350</v>
      </c>
    </row>
    <row r="11" spans="1:6">
      <c r="A11" s="129">
        <v>304</v>
      </c>
      <c r="B11" s="130">
        <v>45198</v>
      </c>
      <c r="C11" s="131" t="s">
        <v>22</v>
      </c>
      <c r="D11" s="131" t="s">
        <v>23</v>
      </c>
      <c r="E11" s="132">
        <v>0.62083333333333335</v>
      </c>
      <c r="F11" s="131" t="s">
        <v>1349</v>
      </c>
    </row>
    <row r="12" spans="1:6">
      <c r="A12" s="129">
        <v>303</v>
      </c>
      <c r="B12" s="130">
        <v>45198</v>
      </c>
      <c r="C12" s="131" t="s">
        <v>22</v>
      </c>
      <c r="D12" s="131" t="s">
        <v>23</v>
      </c>
      <c r="E12" s="132">
        <v>0.62083333333333335</v>
      </c>
      <c r="F12" s="131" t="s">
        <v>1350</v>
      </c>
    </row>
    <row r="13" spans="1:6">
      <c r="A13" s="129">
        <v>4</v>
      </c>
      <c r="B13" s="130">
        <v>45198</v>
      </c>
      <c r="C13" s="131" t="s">
        <v>22</v>
      </c>
      <c r="D13" s="131" t="s">
        <v>23</v>
      </c>
      <c r="E13" s="132">
        <v>0.62152777777777779</v>
      </c>
      <c r="F13" s="131" t="s">
        <v>1349</v>
      </c>
    </row>
    <row r="14" spans="1:6">
      <c r="A14" s="129">
        <v>203</v>
      </c>
      <c r="B14" s="130">
        <v>45198</v>
      </c>
      <c r="C14" s="131" t="s">
        <v>22</v>
      </c>
      <c r="D14" s="131" t="s">
        <v>23</v>
      </c>
      <c r="E14" s="132">
        <v>0.62152777777777779</v>
      </c>
      <c r="F14" s="131" t="s">
        <v>1349</v>
      </c>
    </row>
    <row r="15" spans="1:6">
      <c r="A15" s="129">
        <v>404</v>
      </c>
      <c r="B15" s="130">
        <v>45198</v>
      </c>
      <c r="C15" s="131" t="s">
        <v>22</v>
      </c>
      <c r="D15" s="131" t="s">
        <v>23</v>
      </c>
      <c r="E15" s="132">
        <v>0.62152777777777779</v>
      </c>
      <c r="F15" s="131" t="s">
        <v>1350</v>
      </c>
    </row>
    <row r="16" spans="1:6">
      <c r="A16" s="129">
        <v>603</v>
      </c>
      <c r="B16" s="130">
        <v>45198</v>
      </c>
      <c r="C16" s="131" t="s">
        <v>22</v>
      </c>
      <c r="D16" s="131" t="s">
        <v>23</v>
      </c>
      <c r="E16" s="132">
        <v>0.62222222222222223</v>
      </c>
      <c r="F16" s="131" t="s">
        <v>1350</v>
      </c>
    </row>
    <row r="17" spans="1:6">
      <c r="A17" s="129">
        <v>504</v>
      </c>
      <c r="B17" s="130">
        <v>45198</v>
      </c>
      <c r="C17" s="131" t="s">
        <v>22</v>
      </c>
      <c r="D17" s="131" t="s">
        <v>23</v>
      </c>
      <c r="E17" s="132">
        <v>0.62222222222222223</v>
      </c>
      <c r="F17" s="131" t="s">
        <v>1350</v>
      </c>
    </row>
    <row r="18" spans="1:6">
      <c r="A18" s="129">
        <v>103</v>
      </c>
      <c r="B18" s="130">
        <v>45205</v>
      </c>
      <c r="C18" s="131" t="s">
        <v>22</v>
      </c>
      <c r="D18" s="131" t="s">
        <v>23</v>
      </c>
      <c r="E18" s="132">
        <v>0.62291666666666667</v>
      </c>
      <c r="F18" s="131" t="s">
        <v>1349</v>
      </c>
    </row>
    <row r="19" spans="1:6">
      <c r="A19" s="129">
        <v>104</v>
      </c>
      <c r="B19" s="130">
        <v>45205</v>
      </c>
      <c r="C19" s="131" t="s">
        <v>22</v>
      </c>
      <c r="D19" s="131" t="s">
        <v>23</v>
      </c>
      <c r="E19" s="132">
        <v>0.62361111111111112</v>
      </c>
      <c r="F19" s="131" t="s">
        <v>1349</v>
      </c>
    </row>
    <row r="20" spans="1:6">
      <c r="A20" s="129">
        <v>702</v>
      </c>
      <c r="B20" s="130">
        <v>45205</v>
      </c>
      <c r="C20" s="131" t="s">
        <v>22</v>
      </c>
      <c r="D20" s="131" t="s">
        <v>23</v>
      </c>
      <c r="E20" s="132">
        <v>0.62430555555555556</v>
      </c>
      <c r="F20" s="131" t="s">
        <v>1349</v>
      </c>
    </row>
    <row r="21" spans="1:6">
      <c r="A21" s="129">
        <v>403</v>
      </c>
      <c r="B21" s="130">
        <v>45205</v>
      </c>
      <c r="C21" s="131" t="s">
        <v>22</v>
      </c>
      <c r="D21" s="131" t="s">
        <v>23</v>
      </c>
      <c r="E21" s="132">
        <v>0.62430555555555556</v>
      </c>
      <c r="F21" s="131" t="s">
        <v>1349</v>
      </c>
    </row>
    <row r="22" spans="1:6">
      <c r="A22" s="129">
        <v>502</v>
      </c>
      <c r="B22" s="130">
        <v>45205</v>
      </c>
      <c r="C22" s="131" t="s">
        <v>22</v>
      </c>
      <c r="D22" s="131" t="s">
        <v>23</v>
      </c>
      <c r="E22" s="132">
        <v>0.62430555555555556</v>
      </c>
      <c r="F22" s="131" t="s">
        <v>1349</v>
      </c>
    </row>
    <row r="23" spans="1:6">
      <c r="A23" s="129">
        <v>402</v>
      </c>
      <c r="B23" s="130">
        <v>45205</v>
      </c>
      <c r="C23" s="131" t="s">
        <v>22</v>
      </c>
      <c r="D23" s="131" t="s">
        <v>23</v>
      </c>
      <c r="E23" s="132">
        <v>0.62430555555555556</v>
      </c>
      <c r="F23" s="131" t="s">
        <v>1349</v>
      </c>
    </row>
    <row r="24" spans="1:6">
      <c r="A24" s="129">
        <v>503</v>
      </c>
      <c r="B24" s="130">
        <v>45205</v>
      </c>
      <c r="C24" s="131" t="s">
        <v>22</v>
      </c>
      <c r="D24" s="131" t="s">
        <v>23</v>
      </c>
      <c r="E24" s="132">
        <v>0.625</v>
      </c>
      <c r="F24" s="131" t="s">
        <v>1349</v>
      </c>
    </row>
    <row r="25" spans="1:6">
      <c r="A25" s="129">
        <v>803</v>
      </c>
      <c r="B25" s="130">
        <v>45205</v>
      </c>
      <c r="C25" s="131" t="s">
        <v>22</v>
      </c>
      <c r="D25" s="131" t="s">
        <v>23</v>
      </c>
      <c r="E25" s="132">
        <v>0.625</v>
      </c>
      <c r="F25" s="131" t="s">
        <v>1349</v>
      </c>
    </row>
    <row r="26" spans="1:6">
      <c r="A26" s="129">
        <v>304</v>
      </c>
      <c r="B26" s="130">
        <v>45205</v>
      </c>
      <c r="C26" s="131" t="s">
        <v>22</v>
      </c>
      <c r="D26" s="131" t="s">
        <v>23</v>
      </c>
      <c r="E26" s="132">
        <v>0.625</v>
      </c>
      <c r="F26" s="131" t="s">
        <v>1349</v>
      </c>
    </row>
    <row r="27" spans="1:6">
      <c r="A27" s="129">
        <v>603</v>
      </c>
      <c r="B27" s="130">
        <v>45205</v>
      </c>
      <c r="C27" s="131" t="s">
        <v>22</v>
      </c>
      <c r="D27" s="131" t="s">
        <v>23</v>
      </c>
      <c r="E27" s="132">
        <v>0.62569444444444444</v>
      </c>
      <c r="F27" s="131" t="s">
        <v>1349</v>
      </c>
    </row>
    <row r="28" spans="1:6">
      <c r="A28" s="129">
        <v>404</v>
      </c>
      <c r="B28" s="130">
        <v>45205</v>
      </c>
      <c r="C28" s="131" t="s">
        <v>22</v>
      </c>
      <c r="D28" s="131" t="s">
        <v>23</v>
      </c>
      <c r="E28" s="132">
        <v>0.62569444444444444</v>
      </c>
      <c r="F28" s="131" t="s">
        <v>1349</v>
      </c>
    </row>
    <row r="29" spans="1:6">
      <c r="A29" s="129">
        <v>5</v>
      </c>
      <c r="B29" s="130">
        <v>45205</v>
      </c>
      <c r="C29" s="131" t="s">
        <v>22</v>
      </c>
      <c r="D29" s="131" t="s">
        <v>23</v>
      </c>
      <c r="E29" s="132">
        <v>0.62569444444444444</v>
      </c>
      <c r="F29" s="131" t="s">
        <v>1349</v>
      </c>
    </row>
    <row r="30" spans="1:6">
      <c r="A30" s="129">
        <v>804</v>
      </c>
      <c r="B30" s="130">
        <v>45205</v>
      </c>
      <c r="C30" s="131" t="s">
        <v>22</v>
      </c>
      <c r="D30" s="131" t="s">
        <v>23</v>
      </c>
      <c r="E30" s="132">
        <v>0.62569444444444444</v>
      </c>
      <c r="F30" s="131" t="s">
        <v>1349</v>
      </c>
    </row>
    <row r="31" spans="1:6">
      <c r="A31" s="129">
        <v>303</v>
      </c>
      <c r="B31" s="130">
        <v>45205</v>
      </c>
      <c r="C31" s="131" t="s">
        <v>22</v>
      </c>
      <c r="D31" s="131" t="s">
        <v>23</v>
      </c>
      <c r="E31" s="132">
        <v>0.62569444444444444</v>
      </c>
      <c r="F31" s="131" t="s">
        <v>1349</v>
      </c>
    </row>
    <row r="32" spans="1:6">
      <c r="A32" s="129">
        <v>203</v>
      </c>
      <c r="B32" s="130">
        <v>45205</v>
      </c>
      <c r="C32" s="131" t="s">
        <v>22</v>
      </c>
      <c r="D32" s="131" t="s">
        <v>23</v>
      </c>
      <c r="E32" s="132">
        <v>0.62569444444444444</v>
      </c>
      <c r="F32" s="131" t="s">
        <v>1349</v>
      </c>
    </row>
    <row r="33" spans="1:6">
      <c r="A33" s="129">
        <v>3</v>
      </c>
      <c r="B33" s="130">
        <v>45205</v>
      </c>
      <c r="C33" s="131" t="s">
        <v>22</v>
      </c>
      <c r="D33" s="131" t="s">
        <v>23</v>
      </c>
      <c r="E33" s="132">
        <v>0.8930555555555556</v>
      </c>
      <c r="F33" s="131" t="s">
        <v>1350</v>
      </c>
    </row>
    <row r="34" spans="1:6">
      <c r="A34" s="129">
        <v>103</v>
      </c>
      <c r="B34" s="130">
        <v>45212</v>
      </c>
      <c r="C34" s="131" t="s">
        <v>22</v>
      </c>
      <c r="D34" s="131" t="s">
        <v>23</v>
      </c>
      <c r="E34" s="132">
        <v>0.5493055555555556</v>
      </c>
      <c r="F34" s="131" t="s">
        <v>1349</v>
      </c>
    </row>
    <row r="35" spans="1:6">
      <c r="A35" s="129">
        <v>104</v>
      </c>
      <c r="B35" s="130">
        <v>45212</v>
      </c>
      <c r="C35" s="131" t="s">
        <v>22</v>
      </c>
      <c r="D35" s="131" t="s">
        <v>23</v>
      </c>
      <c r="E35" s="132">
        <v>0.55000000000000004</v>
      </c>
      <c r="F35" s="131" t="s">
        <v>1349</v>
      </c>
    </row>
    <row r="36" spans="1:6">
      <c r="A36" s="129">
        <v>702</v>
      </c>
      <c r="B36" s="130">
        <v>45212</v>
      </c>
      <c r="C36" s="131" t="s">
        <v>22</v>
      </c>
      <c r="D36" s="131" t="s">
        <v>23</v>
      </c>
      <c r="E36" s="132">
        <v>0.55000000000000004</v>
      </c>
      <c r="F36" s="131" t="s">
        <v>1349</v>
      </c>
    </row>
    <row r="37" spans="1:6">
      <c r="A37" s="129">
        <v>502</v>
      </c>
      <c r="B37" s="130">
        <v>45212</v>
      </c>
      <c r="C37" s="131" t="s">
        <v>22</v>
      </c>
      <c r="D37" s="131" t="s">
        <v>23</v>
      </c>
      <c r="E37" s="132">
        <v>0.55069444444444449</v>
      </c>
      <c r="F37" s="131" t="s">
        <v>1349</v>
      </c>
    </row>
    <row r="38" spans="1:6">
      <c r="A38" s="129">
        <v>503</v>
      </c>
      <c r="B38" s="130">
        <v>45212</v>
      </c>
      <c r="C38" s="131" t="s">
        <v>22</v>
      </c>
      <c r="D38" s="131" t="s">
        <v>23</v>
      </c>
      <c r="E38" s="132">
        <v>0.55069444444444449</v>
      </c>
      <c r="F38" s="131" t="s">
        <v>1349</v>
      </c>
    </row>
    <row r="39" spans="1:6">
      <c r="A39" s="129">
        <v>203</v>
      </c>
      <c r="B39" s="130">
        <v>45212</v>
      </c>
      <c r="C39" s="131" t="s">
        <v>22</v>
      </c>
      <c r="D39" s="131" t="s">
        <v>23</v>
      </c>
      <c r="E39" s="132">
        <v>0.55138888888888893</v>
      </c>
      <c r="F39" s="131" t="s">
        <v>1349</v>
      </c>
    </row>
    <row r="40" spans="1:6">
      <c r="A40" s="129">
        <v>4</v>
      </c>
      <c r="B40" s="130">
        <v>45212</v>
      </c>
      <c r="C40" s="131" t="s">
        <v>22</v>
      </c>
      <c r="D40" s="131" t="s">
        <v>23</v>
      </c>
      <c r="E40" s="132">
        <v>0.55138888888888893</v>
      </c>
      <c r="F40" s="131" t="s">
        <v>1349</v>
      </c>
    </row>
    <row r="41" spans="1:6">
      <c r="A41" s="129">
        <v>304</v>
      </c>
      <c r="B41" s="130">
        <v>45212</v>
      </c>
      <c r="C41" s="131" t="s">
        <v>22</v>
      </c>
      <c r="D41" s="131" t="s">
        <v>23</v>
      </c>
      <c r="E41" s="132">
        <v>0.55138888888888893</v>
      </c>
      <c r="F41" s="131" t="s">
        <v>1349</v>
      </c>
    </row>
    <row r="42" spans="1:6">
      <c r="A42" s="129">
        <v>703</v>
      </c>
      <c r="B42" s="130">
        <v>45212</v>
      </c>
      <c r="C42" s="131" t="s">
        <v>22</v>
      </c>
      <c r="D42" s="131" t="s">
        <v>23</v>
      </c>
      <c r="E42" s="132">
        <v>0.55347222222222225</v>
      </c>
      <c r="F42" s="131" t="s">
        <v>1349</v>
      </c>
    </row>
    <row r="43" spans="1:6">
      <c r="A43" s="129">
        <v>3</v>
      </c>
      <c r="B43" s="130">
        <v>45212</v>
      </c>
      <c r="C43" s="131" t="s">
        <v>22</v>
      </c>
      <c r="D43" s="131" t="s">
        <v>23</v>
      </c>
      <c r="E43" s="132">
        <v>0.55347222222222225</v>
      </c>
      <c r="F43" s="131" t="s">
        <v>1350</v>
      </c>
    </row>
    <row r="44" spans="1:6">
      <c r="A44" s="129">
        <v>603</v>
      </c>
      <c r="B44" s="130">
        <v>45212</v>
      </c>
      <c r="C44" s="131" t="s">
        <v>22</v>
      </c>
      <c r="D44" s="131" t="s">
        <v>23</v>
      </c>
      <c r="E44" s="132">
        <v>0.55555555555555558</v>
      </c>
      <c r="F44" s="131" t="s">
        <v>1350</v>
      </c>
    </row>
    <row r="45" spans="1:6">
      <c r="A45" s="129">
        <v>802</v>
      </c>
      <c r="B45" s="130">
        <v>45212</v>
      </c>
      <c r="C45" s="131" t="s">
        <v>22</v>
      </c>
      <c r="D45" s="131" t="s">
        <v>23</v>
      </c>
      <c r="E45" s="132">
        <v>0.59791666666666665</v>
      </c>
      <c r="F45" s="131" t="s">
        <v>1350</v>
      </c>
    </row>
    <row r="46" spans="1:6">
      <c r="A46" s="129">
        <v>303</v>
      </c>
      <c r="B46" s="130">
        <v>45212</v>
      </c>
      <c r="C46" s="131" t="s">
        <v>22</v>
      </c>
      <c r="D46" s="131" t="s">
        <v>23</v>
      </c>
      <c r="E46" s="132">
        <v>0.6020833333333333</v>
      </c>
      <c r="F46" s="131" t="s">
        <v>1350</v>
      </c>
    </row>
    <row r="47" spans="1:6">
      <c r="A47" s="129">
        <v>404</v>
      </c>
      <c r="B47" s="130">
        <v>45212</v>
      </c>
      <c r="C47" s="131" t="s">
        <v>22</v>
      </c>
      <c r="D47" s="131" t="s">
        <v>23</v>
      </c>
      <c r="E47" s="132">
        <v>0.6020833333333333</v>
      </c>
      <c r="F47" s="131" t="s">
        <v>1350</v>
      </c>
    </row>
    <row r="48" spans="1:6">
      <c r="A48" s="129">
        <v>804</v>
      </c>
      <c r="B48" s="130">
        <v>45212</v>
      </c>
      <c r="C48" s="131" t="s">
        <v>22</v>
      </c>
      <c r="D48" s="131" t="s">
        <v>23</v>
      </c>
      <c r="E48" s="132">
        <v>0.60277777777777775</v>
      </c>
      <c r="F48" s="131" t="s">
        <v>1350</v>
      </c>
    </row>
    <row r="49" spans="1:6">
      <c r="A49" s="129">
        <v>5</v>
      </c>
      <c r="B49" s="130">
        <v>45212</v>
      </c>
      <c r="C49" s="131" t="s">
        <v>22</v>
      </c>
      <c r="D49" s="131" t="s">
        <v>23</v>
      </c>
      <c r="E49" s="132">
        <v>0.60277777777777775</v>
      </c>
      <c r="F49" s="131" t="s">
        <v>1350</v>
      </c>
    </row>
    <row r="50" spans="1:6">
      <c r="A50" s="129">
        <v>504</v>
      </c>
      <c r="B50" s="130">
        <v>45212</v>
      </c>
      <c r="C50" s="131" t="s">
        <v>22</v>
      </c>
      <c r="D50" s="131" t="s">
        <v>23</v>
      </c>
      <c r="E50" s="132">
        <v>0.60277777777777775</v>
      </c>
      <c r="F50" s="131" t="s">
        <v>1350</v>
      </c>
    </row>
    <row r="51" spans="1:6">
      <c r="A51" s="129">
        <v>803</v>
      </c>
      <c r="B51" s="130">
        <v>45212</v>
      </c>
      <c r="C51" s="131" t="s">
        <v>22</v>
      </c>
      <c r="D51" s="131" t="s">
        <v>23</v>
      </c>
      <c r="E51" s="132">
        <v>0.60833333333333328</v>
      </c>
      <c r="F51" s="131" t="s">
        <v>1350</v>
      </c>
    </row>
    <row r="52" spans="1:6">
      <c r="A52" s="129">
        <v>900</v>
      </c>
      <c r="B52" s="130">
        <v>45219</v>
      </c>
      <c r="C52" s="131" t="s">
        <v>22</v>
      </c>
      <c r="D52" s="131" t="s">
        <v>23</v>
      </c>
      <c r="E52" s="132">
        <v>7.013888888888889E-2</v>
      </c>
      <c r="F52" s="131" t="s">
        <v>1349</v>
      </c>
    </row>
    <row r="53" spans="1:6">
      <c r="A53" s="129">
        <v>3</v>
      </c>
      <c r="B53" s="130">
        <v>45219</v>
      </c>
      <c r="C53" s="131" t="s">
        <v>22</v>
      </c>
      <c r="D53" s="131" t="s">
        <v>23</v>
      </c>
      <c r="E53" s="132">
        <v>0.8979166666666667</v>
      </c>
      <c r="F53" s="131" t="s">
        <v>1349</v>
      </c>
    </row>
    <row r="54" spans="1:6" ht="28.8">
      <c r="A54" s="129">
        <v>876</v>
      </c>
      <c r="B54" s="130">
        <v>45219</v>
      </c>
      <c r="C54" s="131" t="s">
        <v>22</v>
      </c>
      <c r="D54" s="131" t="s">
        <v>436</v>
      </c>
      <c r="E54" s="132">
        <v>0.89861111111111114</v>
      </c>
      <c r="F54" s="131" t="s">
        <v>1349</v>
      </c>
    </row>
    <row r="55" spans="1:6" ht="28.8">
      <c r="A55" s="129">
        <v>715</v>
      </c>
      <c r="B55" s="130">
        <v>45219</v>
      </c>
      <c r="C55" s="131" t="s">
        <v>22</v>
      </c>
      <c r="D55" s="131" t="s">
        <v>879</v>
      </c>
      <c r="E55" s="132">
        <v>0.89861111111111114</v>
      </c>
      <c r="F55" s="131" t="s">
        <v>1349</v>
      </c>
    </row>
    <row r="56" spans="1:6" ht="28.8">
      <c r="A56" s="129">
        <v>417</v>
      </c>
      <c r="B56" s="130">
        <v>45219</v>
      </c>
      <c r="C56" s="131" t="s">
        <v>22</v>
      </c>
      <c r="D56" s="131" t="s">
        <v>612</v>
      </c>
      <c r="E56" s="132">
        <v>0.89861111111111114</v>
      </c>
      <c r="F56" s="131" t="s">
        <v>1349</v>
      </c>
    </row>
    <row r="57" spans="1:6" ht="28.8">
      <c r="A57" s="129">
        <v>116</v>
      </c>
      <c r="B57" s="130">
        <v>45219</v>
      </c>
      <c r="C57" s="131" t="s">
        <v>22</v>
      </c>
      <c r="D57" s="131" t="s">
        <v>89</v>
      </c>
      <c r="E57" s="132">
        <v>0.89861111111111114</v>
      </c>
      <c r="F57" s="131" t="s">
        <v>1349</v>
      </c>
    </row>
    <row r="58" spans="1:6" ht="28.8">
      <c r="A58" s="129">
        <v>342</v>
      </c>
      <c r="B58" s="130">
        <v>45219</v>
      </c>
      <c r="C58" s="131" t="s">
        <v>22</v>
      </c>
      <c r="D58" s="131" t="s">
        <v>448</v>
      </c>
      <c r="E58" s="132">
        <v>0.89861111111111114</v>
      </c>
      <c r="F58" s="131" t="s">
        <v>1349</v>
      </c>
    </row>
    <row r="59" spans="1:6" ht="28.8">
      <c r="A59" s="129">
        <v>343</v>
      </c>
      <c r="B59" s="130">
        <v>45219</v>
      </c>
      <c r="C59" s="131" t="s">
        <v>22</v>
      </c>
      <c r="D59" s="131" t="s">
        <v>448</v>
      </c>
      <c r="E59" s="132">
        <v>0.89861111111111114</v>
      </c>
      <c r="F59" s="131" t="s">
        <v>1349</v>
      </c>
    </row>
    <row r="60" spans="1:6" ht="28.8">
      <c r="A60" s="129">
        <v>341</v>
      </c>
      <c r="B60" s="130">
        <v>45219</v>
      </c>
      <c r="C60" s="131" t="s">
        <v>22</v>
      </c>
      <c r="D60" s="131" t="s">
        <v>448</v>
      </c>
      <c r="E60" s="132">
        <v>0.89861111111111114</v>
      </c>
      <c r="F60" s="131" t="s">
        <v>1349</v>
      </c>
    </row>
    <row r="61" spans="1:6" ht="28.8">
      <c r="A61" s="129">
        <v>451</v>
      </c>
      <c r="B61" s="130">
        <v>45219</v>
      </c>
      <c r="C61" s="131" t="s">
        <v>22</v>
      </c>
      <c r="D61" s="131" t="s">
        <v>612</v>
      </c>
      <c r="E61" s="132">
        <v>0.89861111111111114</v>
      </c>
      <c r="F61" s="131" t="s">
        <v>1349</v>
      </c>
    </row>
    <row r="62" spans="1:6" ht="28.8">
      <c r="A62" s="129">
        <v>515</v>
      </c>
      <c r="B62" s="130">
        <v>45219</v>
      </c>
      <c r="C62" s="131" t="s">
        <v>22</v>
      </c>
      <c r="D62" s="131" t="s">
        <v>767</v>
      </c>
      <c r="E62" s="132">
        <v>0.89861111111111114</v>
      </c>
      <c r="F62" s="131" t="s">
        <v>1349</v>
      </c>
    </row>
    <row r="63" spans="1:6" ht="28.8">
      <c r="A63" s="129">
        <v>742</v>
      </c>
      <c r="B63" s="130">
        <v>45219</v>
      </c>
      <c r="C63" s="131" t="s">
        <v>22</v>
      </c>
      <c r="D63" s="131" t="s">
        <v>879</v>
      </c>
      <c r="E63" s="132">
        <v>0.89861111111111114</v>
      </c>
      <c r="F63" s="131" t="s">
        <v>1349</v>
      </c>
    </row>
    <row r="64" spans="1:6" ht="28.8">
      <c r="A64" s="129">
        <v>329</v>
      </c>
      <c r="B64" s="130">
        <v>45219</v>
      </c>
      <c r="C64" s="131" t="s">
        <v>22</v>
      </c>
      <c r="D64" s="131" t="s">
        <v>448</v>
      </c>
      <c r="E64" s="132">
        <v>0.89861111111111114</v>
      </c>
      <c r="F64" s="131" t="s">
        <v>1349</v>
      </c>
    </row>
    <row r="65" spans="1:6" ht="28.8">
      <c r="A65" s="129">
        <v>532</v>
      </c>
      <c r="B65" s="130">
        <v>45219</v>
      </c>
      <c r="C65" s="131" t="s">
        <v>22</v>
      </c>
      <c r="D65" s="131" t="s">
        <v>767</v>
      </c>
      <c r="E65" s="132">
        <v>0.89861111111111114</v>
      </c>
      <c r="F65" s="131" t="s">
        <v>1349</v>
      </c>
    </row>
    <row r="66" spans="1:6" ht="28.8">
      <c r="A66" s="129">
        <v>873</v>
      </c>
      <c r="B66" s="130">
        <v>45219</v>
      </c>
      <c r="C66" s="131" t="s">
        <v>22</v>
      </c>
      <c r="D66" s="131" t="s">
        <v>436</v>
      </c>
      <c r="E66" s="132">
        <v>0.89861111111111114</v>
      </c>
      <c r="F66" s="131" t="s">
        <v>1349</v>
      </c>
    </row>
    <row r="67" spans="1:6" ht="28.8">
      <c r="A67" s="129">
        <v>445</v>
      </c>
      <c r="B67" s="130">
        <v>45219</v>
      </c>
      <c r="C67" s="131" t="s">
        <v>22</v>
      </c>
      <c r="D67" s="131" t="s">
        <v>612</v>
      </c>
      <c r="E67" s="132">
        <v>0.89861111111111114</v>
      </c>
      <c r="F67" s="131" t="s">
        <v>1349</v>
      </c>
    </row>
    <row r="68" spans="1:6" ht="28.8">
      <c r="A68" s="129">
        <v>736</v>
      </c>
      <c r="B68" s="130">
        <v>45219</v>
      </c>
      <c r="C68" s="131" t="s">
        <v>22</v>
      </c>
      <c r="D68" s="131" t="s">
        <v>879</v>
      </c>
      <c r="E68" s="132">
        <v>0.89930555555555558</v>
      </c>
      <c r="F68" s="131" t="s">
        <v>1349</v>
      </c>
    </row>
    <row r="69" spans="1:6" ht="28.8">
      <c r="A69" s="129">
        <v>317</v>
      </c>
      <c r="B69" s="130">
        <v>45219</v>
      </c>
      <c r="C69" s="131" t="s">
        <v>22</v>
      </c>
      <c r="D69" s="131" t="s">
        <v>448</v>
      </c>
      <c r="E69" s="132">
        <v>0.89930555555555558</v>
      </c>
      <c r="F69" s="131" t="s">
        <v>1349</v>
      </c>
    </row>
    <row r="70" spans="1:6" ht="28.8">
      <c r="A70" s="129">
        <v>850</v>
      </c>
      <c r="B70" s="130">
        <v>45219</v>
      </c>
      <c r="C70" s="131" t="s">
        <v>22</v>
      </c>
      <c r="D70" s="131" t="s">
        <v>436</v>
      </c>
      <c r="E70" s="132">
        <v>0.89930555555555558</v>
      </c>
      <c r="F70" s="131" t="s">
        <v>1349</v>
      </c>
    </row>
    <row r="71" spans="1:6" ht="28.8">
      <c r="A71" s="129">
        <v>323</v>
      </c>
      <c r="B71" s="130">
        <v>45219</v>
      </c>
      <c r="C71" s="131" t="s">
        <v>22</v>
      </c>
      <c r="D71" s="131" t="s">
        <v>448</v>
      </c>
      <c r="E71" s="132">
        <v>0.89930555555555558</v>
      </c>
      <c r="F71" s="131" t="s">
        <v>1349</v>
      </c>
    </row>
    <row r="72" spans="1:6">
      <c r="A72" s="129">
        <v>1</v>
      </c>
      <c r="B72" s="130">
        <v>45219</v>
      </c>
      <c r="C72" s="131" t="s">
        <v>22</v>
      </c>
      <c r="D72" s="131" t="s">
        <v>23</v>
      </c>
      <c r="E72" s="132">
        <v>0.89930555555555558</v>
      </c>
      <c r="F72" s="131" t="s">
        <v>1349</v>
      </c>
    </row>
    <row r="73" spans="1:6" ht="28.8">
      <c r="A73" s="129">
        <v>862</v>
      </c>
      <c r="B73" s="130">
        <v>45219</v>
      </c>
      <c r="C73" s="131" t="s">
        <v>22</v>
      </c>
      <c r="D73" s="131" t="s">
        <v>436</v>
      </c>
      <c r="E73" s="132">
        <v>0.89930555555555558</v>
      </c>
      <c r="F73" s="131" t="s">
        <v>1349</v>
      </c>
    </row>
    <row r="74" spans="1:6">
      <c r="A74" s="129">
        <v>203</v>
      </c>
      <c r="B74" s="130">
        <v>45219</v>
      </c>
      <c r="C74" s="131" t="s">
        <v>22</v>
      </c>
      <c r="D74" s="131" t="s">
        <v>23</v>
      </c>
      <c r="E74" s="132">
        <v>0.89930555555555558</v>
      </c>
      <c r="F74" s="131" t="s">
        <v>1349</v>
      </c>
    </row>
    <row r="75" spans="1:6" ht="28.8">
      <c r="A75" s="129">
        <v>129</v>
      </c>
      <c r="B75" s="130">
        <v>45219</v>
      </c>
      <c r="C75" s="131" t="s">
        <v>22</v>
      </c>
      <c r="D75" s="131" t="s">
        <v>89</v>
      </c>
      <c r="E75" s="132">
        <v>0.89930555555555558</v>
      </c>
      <c r="F75" s="131" t="s">
        <v>1349</v>
      </c>
    </row>
    <row r="76" spans="1:6" ht="28.8">
      <c r="A76" s="129">
        <v>330</v>
      </c>
      <c r="B76" s="130">
        <v>45219</v>
      </c>
      <c r="C76" s="131" t="s">
        <v>22</v>
      </c>
      <c r="D76" s="131" t="s">
        <v>448</v>
      </c>
      <c r="E76" s="132">
        <v>0.89930555555555558</v>
      </c>
      <c r="F76" s="131" t="s">
        <v>1349</v>
      </c>
    </row>
    <row r="77" spans="1:6" ht="28.8">
      <c r="A77" s="129">
        <v>721</v>
      </c>
      <c r="B77" s="130">
        <v>45219</v>
      </c>
      <c r="C77" s="131" t="s">
        <v>22</v>
      </c>
      <c r="D77" s="131" t="s">
        <v>879</v>
      </c>
      <c r="E77" s="132">
        <v>0.89930555555555558</v>
      </c>
      <c r="F77" s="131" t="s">
        <v>1349</v>
      </c>
    </row>
    <row r="78" spans="1:6" ht="28.8">
      <c r="A78" s="129">
        <v>444</v>
      </c>
      <c r="B78" s="130">
        <v>45219</v>
      </c>
      <c r="C78" s="131" t="s">
        <v>22</v>
      </c>
      <c r="D78" s="131" t="s">
        <v>612</v>
      </c>
      <c r="E78" s="132">
        <v>0.89930555555555558</v>
      </c>
      <c r="F78" s="131" t="s">
        <v>1349</v>
      </c>
    </row>
    <row r="79" spans="1:6" ht="28.8">
      <c r="A79" s="129">
        <v>722</v>
      </c>
      <c r="B79" s="130">
        <v>45219</v>
      </c>
      <c r="C79" s="131" t="s">
        <v>22</v>
      </c>
      <c r="D79" s="131" t="s">
        <v>879</v>
      </c>
      <c r="E79" s="132">
        <v>0.89930555555555558</v>
      </c>
      <c r="F79" s="131" t="s">
        <v>1349</v>
      </c>
    </row>
    <row r="80" spans="1:6" ht="28.8">
      <c r="A80" s="129">
        <v>878</v>
      </c>
      <c r="B80" s="130">
        <v>45219</v>
      </c>
      <c r="C80" s="131" t="s">
        <v>22</v>
      </c>
      <c r="D80" s="131" t="s">
        <v>436</v>
      </c>
      <c r="E80" s="132">
        <v>0.89930555555555558</v>
      </c>
      <c r="F80" s="131" t="s">
        <v>1349</v>
      </c>
    </row>
    <row r="81" spans="1:6" ht="28.8">
      <c r="A81" s="129">
        <v>137</v>
      </c>
      <c r="B81" s="130">
        <v>45219</v>
      </c>
      <c r="C81" s="131" t="s">
        <v>22</v>
      </c>
      <c r="D81" s="131" t="s">
        <v>89</v>
      </c>
      <c r="E81" s="132">
        <v>0.89930555555555558</v>
      </c>
      <c r="F81" s="131" t="s">
        <v>1349</v>
      </c>
    </row>
    <row r="82" spans="1:6" ht="28.8">
      <c r="A82" s="129">
        <v>139</v>
      </c>
      <c r="B82" s="130">
        <v>45219</v>
      </c>
      <c r="C82" s="131" t="s">
        <v>22</v>
      </c>
      <c r="D82" s="131" t="s">
        <v>89</v>
      </c>
      <c r="E82" s="132">
        <v>0.89930555555555558</v>
      </c>
      <c r="F82" s="131" t="s">
        <v>1349</v>
      </c>
    </row>
    <row r="83" spans="1:6">
      <c r="A83" s="129">
        <v>703</v>
      </c>
      <c r="B83" s="130">
        <v>45219</v>
      </c>
      <c r="C83" s="131" t="s">
        <v>22</v>
      </c>
      <c r="D83" s="131" t="s">
        <v>23</v>
      </c>
      <c r="E83" s="132">
        <v>0.89930555555555558</v>
      </c>
      <c r="F83" s="131" t="s">
        <v>1349</v>
      </c>
    </row>
    <row r="84" spans="1:6" ht="28.8">
      <c r="A84" s="129">
        <v>740</v>
      </c>
      <c r="B84" s="130">
        <v>45219</v>
      </c>
      <c r="C84" s="131" t="s">
        <v>22</v>
      </c>
      <c r="D84" s="131" t="s">
        <v>879</v>
      </c>
      <c r="E84" s="132">
        <v>0.89930555555555558</v>
      </c>
      <c r="F84" s="131" t="s">
        <v>1349</v>
      </c>
    </row>
    <row r="85" spans="1:6" ht="28.8">
      <c r="A85" s="129">
        <v>613</v>
      </c>
      <c r="B85" s="130">
        <v>45219</v>
      </c>
      <c r="C85" s="131" t="s">
        <v>22</v>
      </c>
      <c r="D85" s="131" t="s">
        <v>827</v>
      </c>
      <c r="E85" s="132">
        <v>0.9</v>
      </c>
      <c r="F85" s="131" t="s">
        <v>1349</v>
      </c>
    </row>
    <row r="86" spans="1:6">
      <c r="A86" s="129">
        <v>4</v>
      </c>
      <c r="B86" s="130">
        <v>45219</v>
      </c>
      <c r="C86" s="131" t="s">
        <v>22</v>
      </c>
      <c r="D86" s="131" t="s">
        <v>23</v>
      </c>
      <c r="E86" s="132">
        <v>0.9</v>
      </c>
      <c r="F86" s="131" t="s">
        <v>1349</v>
      </c>
    </row>
    <row r="87" spans="1:6">
      <c r="A87" s="129">
        <v>503</v>
      </c>
      <c r="B87" s="130">
        <v>45219</v>
      </c>
      <c r="C87" s="131" t="s">
        <v>22</v>
      </c>
      <c r="D87" s="131" t="s">
        <v>23</v>
      </c>
      <c r="E87" s="132">
        <v>0.9</v>
      </c>
      <c r="F87" s="131" t="s">
        <v>1349</v>
      </c>
    </row>
    <row r="88" spans="1:6">
      <c r="A88" s="129">
        <v>502</v>
      </c>
      <c r="B88" s="130">
        <v>45219</v>
      </c>
      <c r="C88" s="131" t="s">
        <v>22</v>
      </c>
      <c r="D88" s="131" t="s">
        <v>23</v>
      </c>
      <c r="E88" s="132">
        <v>0.9</v>
      </c>
      <c r="F88" s="131" t="s">
        <v>1349</v>
      </c>
    </row>
    <row r="89" spans="1:6">
      <c r="A89" s="129">
        <v>702</v>
      </c>
      <c r="B89" s="130">
        <v>45219</v>
      </c>
      <c r="C89" s="131" t="s">
        <v>22</v>
      </c>
      <c r="D89" s="131" t="s">
        <v>23</v>
      </c>
      <c r="E89" s="132">
        <v>0.9</v>
      </c>
      <c r="F89" s="131" t="s">
        <v>1349</v>
      </c>
    </row>
    <row r="90" spans="1:6" ht="28.8">
      <c r="A90" s="129">
        <v>128</v>
      </c>
      <c r="B90" s="130">
        <v>45219</v>
      </c>
      <c r="C90" s="131" t="s">
        <v>22</v>
      </c>
      <c r="D90" s="131" t="s">
        <v>89</v>
      </c>
      <c r="E90" s="132">
        <v>0.9</v>
      </c>
      <c r="F90" s="131" t="s">
        <v>1349</v>
      </c>
    </row>
    <row r="91" spans="1:6">
      <c r="A91" s="129">
        <v>304</v>
      </c>
      <c r="B91" s="130">
        <v>45219</v>
      </c>
      <c r="C91" s="131" t="s">
        <v>22</v>
      </c>
      <c r="D91" s="131" t="s">
        <v>23</v>
      </c>
      <c r="E91" s="132">
        <v>0.9</v>
      </c>
      <c r="F91" s="131" t="s">
        <v>1349</v>
      </c>
    </row>
    <row r="92" spans="1:6" ht="28.8">
      <c r="A92" s="129">
        <v>735</v>
      </c>
      <c r="B92" s="130">
        <v>45219</v>
      </c>
      <c r="C92" s="131" t="s">
        <v>22</v>
      </c>
      <c r="D92" s="131" t="s">
        <v>879</v>
      </c>
      <c r="E92" s="132">
        <v>0.9</v>
      </c>
      <c r="F92" s="131" t="s">
        <v>1349</v>
      </c>
    </row>
    <row r="93" spans="1:6" ht="28.8">
      <c r="A93" s="129">
        <v>232</v>
      </c>
      <c r="B93" s="130">
        <v>45219</v>
      </c>
      <c r="C93" s="131" t="s">
        <v>22</v>
      </c>
      <c r="D93" s="131" t="s">
        <v>246</v>
      </c>
      <c r="E93" s="132">
        <v>0.9</v>
      </c>
      <c r="F93" s="131" t="s">
        <v>1349</v>
      </c>
    </row>
    <row r="94" spans="1:6" ht="28.8">
      <c r="A94" s="129">
        <v>726</v>
      </c>
      <c r="B94" s="130">
        <v>45219</v>
      </c>
      <c r="C94" s="131" t="s">
        <v>22</v>
      </c>
      <c r="D94" s="131" t="s">
        <v>879</v>
      </c>
      <c r="E94" s="132">
        <v>0.9</v>
      </c>
      <c r="F94" s="131" t="s">
        <v>1349</v>
      </c>
    </row>
    <row r="95" spans="1:6" ht="28.8">
      <c r="A95" s="129">
        <v>519</v>
      </c>
      <c r="B95" s="130">
        <v>45219</v>
      </c>
      <c r="C95" s="131" t="s">
        <v>22</v>
      </c>
      <c r="D95" s="131" t="s">
        <v>767</v>
      </c>
      <c r="E95" s="132">
        <v>0.9</v>
      </c>
      <c r="F95" s="131" t="s">
        <v>1349</v>
      </c>
    </row>
    <row r="96" spans="1:6" ht="28.8">
      <c r="A96" s="129">
        <v>325</v>
      </c>
      <c r="B96" s="130">
        <v>45219</v>
      </c>
      <c r="C96" s="131" t="s">
        <v>22</v>
      </c>
      <c r="D96" s="131" t="s">
        <v>448</v>
      </c>
      <c r="E96" s="132">
        <v>0.9</v>
      </c>
      <c r="F96" s="131" t="s">
        <v>1349</v>
      </c>
    </row>
    <row r="97" spans="1:6">
      <c r="A97" s="129">
        <v>804</v>
      </c>
      <c r="B97" s="130">
        <v>45219</v>
      </c>
      <c r="C97" s="131" t="s">
        <v>22</v>
      </c>
      <c r="D97" s="131" t="s">
        <v>23</v>
      </c>
      <c r="E97" s="132">
        <v>0.9</v>
      </c>
      <c r="F97" s="131" t="s">
        <v>1349</v>
      </c>
    </row>
    <row r="98" spans="1:6">
      <c r="A98" s="129">
        <v>103</v>
      </c>
      <c r="B98" s="130">
        <v>45219</v>
      </c>
      <c r="C98" s="131" t="s">
        <v>22</v>
      </c>
      <c r="D98" s="131" t="s">
        <v>23</v>
      </c>
      <c r="E98" s="132">
        <v>0.9</v>
      </c>
      <c r="F98" s="131" t="s">
        <v>1349</v>
      </c>
    </row>
    <row r="99" spans="1:6">
      <c r="A99" s="129">
        <v>403</v>
      </c>
      <c r="B99" s="130">
        <v>45219</v>
      </c>
      <c r="C99" s="131" t="s">
        <v>22</v>
      </c>
      <c r="D99" s="131" t="s">
        <v>23</v>
      </c>
      <c r="E99" s="132">
        <v>0.9</v>
      </c>
      <c r="F99" s="131" t="s">
        <v>1349</v>
      </c>
    </row>
    <row r="100" spans="1:6">
      <c r="A100" s="129">
        <v>404</v>
      </c>
      <c r="B100" s="130">
        <v>45219</v>
      </c>
      <c r="C100" s="131" t="s">
        <v>22</v>
      </c>
      <c r="D100" s="131" t="s">
        <v>23</v>
      </c>
      <c r="E100" s="132">
        <v>0.9</v>
      </c>
      <c r="F100" s="131" t="s">
        <v>1349</v>
      </c>
    </row>
    <row r="101" spans="1:6">
      <c r="A101" s="129">
        <v>5</v>
      </c>
      <c r="B101" s="130">
        <v>45219</v>
      </c>
      <c r="C101" s="131" t="s">
        <v>22</v>
      </c>
      <c r="D101" s="131" t="s">
        <v>23</v>
      </c>
      <c r="E101" s="132">
        <v>0.9</v>
      </c>
      <c r="F101" s="131" t="s">
        <v>1349</v>
      </c>
    </row>
    <row r="102" spans="1:6">
      <c r="A102" s="129">
        <v>802</v>
      </c>
      <c r="B102" s="130">
        <v>45219</v>
      </c>
      <c r="C102" s="131" t="s">
        <v>22</v>
      </c>
      <c r="D102" s="131" t="s">
        <v>23</v>
      </c>
      <c r="E102" s="132">
        <v>0.9</v>
      </c>
      <c r="F102" s="131" t="s">
        <v>1349</v>
      </c>
    </row>
    <row r="103" spans="1:6" ht="28.8">
      <c r="A103" s="129">
        <v>337</v>
      </c>
      <c r="B103" s="130">
        <v>45219</v>
      </c>
      <c r="C103" s="131" t="s">
        <v>22</v>
      </c>
      <c r="D103" s="131" t="s">
        <v>448</v>
      </c>
      <c r="E103" s="132">
        <v>0.9</v>
      </c>
      <c r="F103" s="131" t="s">
        <v>1349</v>
      </c>
    </row>
    <row r="104" spans="1:6">
      <c r="A104" s="129">
        <v>504</v>
      </c>
      <c r="B104" s="130">
        <v>45219</v>
      </c>
      <c r="C104" s="131" t="s">
        <v>22</v>
      </c>
      <c r="D104" s="131" t="s">
        <v>23</v>
      </c>
      <c r="E104" s="132">
        <v>0.9</v>
      </c>
      <c r="F104" s="131" t="s">
        <v>1349</v>
      </c>
    </row>
    <row r="105" spans="1:6" ht="28.8">
      <c r="A105" s="129">
        <v>138</v>
      </c>
      <c r="B105" s="130">
        <v>45219</v>
      </c>
      <c r="C105" s="131" t="s">
        <v>22</v>
      </c>
      <c r="D105" s="131" t="s">
        <v>89</v>
      </c>
      <c r="E105" s="132">
        <v>0.90069444444444446</v>
      </c>
      <c r="F105" s="131" t="s">
        <v>1349</v>
      </c>
    </row>
    <row r="106" spans="1:6" ht="28.8">
      <c r="A106" s="129">
        <v>116</v>
      </c>
      <c r="B106" s="130">
        <v>45226</v>
      </c>
      <c r="C106" s="131" t="s">
        <v>22</v>
      </c>
      <c r="D106" s="131" t="s">
        <v>89</v>
      </c>
      <c r="E106" s="132">
        <v>0.57361111111111107</v>
      </c>
      <c r="F106" s="131" t="s">
        <v>1349</v>
      </c>
    </row>
    <row r="107" spans="1:6" ht="28.8">
      <c r="A107" s="129">
        <v>515</v>
      </c>
      <c r="B107" s="130">
        <v>45226</v>
      </c>
      <c r="C107" s="131" t="s">
        <v>22</v>
      </c>
      <c r="D107" s="131" t="s">
        <v>767</v>
      </c>
      <c r="E107" s="132">
        <v>0.57430555555555551</v>
      </c>
      <c r="F107" s="131" t="s">
        <v>1349</v>
      </c>
    </row>
    <row r="108" spans="1:6" ht="28.8">
      <c r="A108" s="129">
        <v>717</v>
      </c>
      <c r="B108" s="130">
        <v>45226</v>
      </c>
      <c r="C108" s="131" t="s">
        <v>22</v>
      </c>
      <c r="D108" s="131" t="s">
        <v>879</v>
      </c>
      <c r="E108" s="132">
        <v>0.57430555555555551</v>
      </c>
      <c r="F108" s="131" t="s">
        <v>1349</v>
      </c>
    </row>
    <row r="109" spans="1:6" ht="28.8">
      <c r="A109" s="129">
        <v>329</v>
      </c>
      <c r="B109" s="130">
        <v>45226</v>
      </c>
      <c r="C109" s="131" t="s">
        <v>22</v>
      </c>
      <c r="D109" s="131" t="s">
        <v>448</v>
      </c>
      <c r="E109" s="132">
        <v>0.57430555555555551</v>
      </c>
      <c r="F109" s="131" t="s">
        <v>1349</v>
      </c>
    </row>
    <row r="110" spans="1:6" ht="28.8">
      <c r="A110" s="129">
        <v>738</v>
      </c>
      <c r="B110" s="130">
        <v>45226</v>
      </c>
      <c r="C110" s="131" t="s">
        <v>22</v>
      </c>
      <c r="D110" s="131" t="s">
        <v>879</v>
      </c>
      <c r="E110" s="132">
        <v>0.57430555555555551</v>
      </c>
      <c r="F110" s="131" t="s">
        <v>1349</v>
      </c>
    </row>
    <row r="111" spans="1:6" ht="28.8">
      <c r="A111" s="129">
        <v>740</v>
      </c>
      <c r="B111" s="130">
        <v>45226</v>
      </c>
      <c r="C111" s="131" t="s">
        <v>22</v>
      </c>
      <c r="D111" s="131" t="s">
        <v>879</v>
      </c>
      <c r="E111" s="132">
        <v>0.57430555555555551</v>
      </c>
      <c r="F111" s="131" t="s">
        <v>1349</v>
      </c>
    </row>
    <row r="112" spans="1:6" ht="28.8">
      <c r="A112" s="129">
        <v>113</v>
      </c>
      <c r="B112" s="130">
        <v>45226</v>
      </c>
      <c r="C112" s="131" t="s">
        <v>22</v>
      </c>
      <c r="D112" s="131" t="s">
        <v>89</v>
      </c>
      <c r="E112" s="132">
        <v>0.57430555555555551</v>
      </c>
      <c r="F112" s="131" t="s">
        <v>1349</v>
      </c>
    </row>
    <row r="113" spans="1:6" ht="28.8">
      <c r="A113" s="129">
        <v>324</v>
      </c>
      <c r="B113" s="130">
        <v>45226</v>
      </c>
      <c r="C113" s="131" t="s">
        <v>22</v>
      </c>
      <c r="D113" s="131" t="s">
        <v>448</v>
      </c>
      <c r="E113" s="132">
        <v>0.57499999999999996</v>
      </c>
      <c r="F113" s="131" t="s">
        <v>1349</v>
      </c>
    </row>
    <row r="114" spans="1:6" ht="28.8">
      <c r="A114" s="129">
        <v>338</v>
      </c>
      <c r="B114" s="130">
        <v>45226</v>
      </c>
      <c r="C114" s="131" t="s">
        <v>22</v>
      </c>
      <c r="D114" s="131" t="s">
        <v>448</v>
      </c>
      <c r="E114" s="132">
        <v>0.57499999999999996</v>
      </c>
      <c r="F114" s="131" t="s">
        <v>1349</v>
      </c>
    </row>
    <row r="115" spans="1:6" ht="28.8">
      <c r="A115" s="129">
        <v>435</v>
      </c>
      <c r="B115" s="130">
        <v>45226</v>
      </c>
      <c r="C115" s="131" t="s">
        <v>22</v>
      </c>
      <c r="D115" s="131" t="s">
        <v>612</v>
      </c>
      <c r="E115" s="132">
        <v>0.57499999999999996</v>
      </c>
      <c r="F115" s="131" t="s">
        <v>1349</v>
      </c>
    </row>
    <row r="116" spans="1:6" ht="28.8">
      <c r="A116" s="129">
        <v>444</v>
      </c>
      <c r="B116" s="130">
        <v>45226</v>
      </c>
      <c r="C116" s="131" t="s">
        <v>22</v>
      </c>
      <c r="D116" s="131" t="s">
        <v>612</v>
      </c>
      <c r="E116" s="132">
        <v>0.57499999999999996</v>
      </c>
      <c r="F116" s="131" t="s">
        <v>1349</v>
      </c>
    </row>
    <row r="117" spans="1:6" ht="28.8">
      <c r="A117" s="129">
        <v>122</v>
      </c>
      <c r="B117" s="130">
        <v>45226</v>
      </c>
      <c r="C117" s="131" t="s">
        <v>22</v>
      </c>
      <c r="D117" s="131" t="s">
        <v>89</v>
      </c>
      <c r="E117" s="132">
        <v>0.57499999999999996</v>
      </c>
      <c r="F117" s="131" t="s">
        <v>1349</v>
      </c>
    </row>
    <row r="118" spans="1:6" ht="28.8">
      <c r="A118" s="129">
        <v>838</v>
      </c>
      <c r="B118" s="130">
        <v>45226</v>
      </c>
      <c r="C118" s="131" t="s">
        <v>22</v>
      </c>
      <c r="D118" s="131" t="s">
        <v>436</v>
      </c>
      <c r="E118" s="132">
        <v>0.5756944444444444</v>
      </c>
      <c r="F118" s="131" t="s">
        <v>1349</v>
      </c>
    </row>
    <row r="119" spans="1:6" ht="28.8">
      <c r="A119" s="129">
        <v>855</v>
      </c>
      <c r="B119" s="130">
        <v>45226</v>
      </c>
      <c r="C119" s="131" t="s">
        <v>22</v>
      </c>
      <c r="D119" s="131" t="s">
        <v>436</v>
      </c>
      <c r="E119" s="132">
        <v>0.5756944444444444</v>
      </c>
      <c r="F119" s="131" t="s">
        <v>1349</v>
      </c>
    </row>
    <row r="120" spans="1:6" ht="28.8">
      <c r="A120" s="129">
        <v>818</v>
      </c>
      <c r="B120" s="130">
        <v>45226</v>
      </c>
      <c r="C120" s="131" t="s">
        <v>22</v>
      </c>
      <c r="D120" s="131" t="s">
        <v>436</v>
      </c>
      <c r="E120" s="132">
        <v>0.5756944444444444</v>
      </c>
      <c r="F120" s="131" t="s">
        <v>1349</v>
      </c>
    </row>
    <row r="121" spans="1:6" ht="28.8">
      <c r="A121" s="129">
        <v>417</v>
      </c>
      <c r="B121" s="130">
        <v>45226</v>
      </c>
      <c r="C121" s="131" t="s">
        <v>22</v>
      </c>
      <c r="D121" s="131" t="s">
        <v>612</v>
      </c>
      <c r="E121" s="132">
        <v>0.5756944444444444</v>
      </c>
      <c r="F121" s="131" t="s">
        <v>1349</v>
      </c>
    </row>
    <row r="122" spans="1:6" ht="28.8">
      <c r="A122" s="129">
        <v>848</v>
      </c>
      <c r="B122" s="130">
        <v>45226</v>
      </c>
      <c r="C122" s="131" t="s">
        <v>22</v>
      </c>
      <c r="D122" s="131" t="s">
        <v>436</v>
      </c>
      <c r="E122" s="132">
        <v>0.5756944444444444</v>
      </c>
      <c r="F122" s="131" t="s">
        <v>1349</v>
      </c>
    </row>
    <row r="123" spans="1:6" ht="28.8">
      <c r="A123" s="129">
        <v>739</v>
      </c>
      <c r="B123" s="130">
        <v>45226</v>
      </c>
      <c r="C123" s="131" t="s">
        <v>22</v>
      </c>
      <c r="D123" s="131" t="s">
        <v>879</v>
      </c>
      <c r="E123" s="132">
        <v>0.5756944444444444</v>
      </c>
      <c r="F123" s="131" t="s">
        <v>1349</v>
      </c>
    </row>
    <row r="124" spans="1:6" ht="28.8">
      <c r="A124" s="129">
        <v>343</v>
      </c>
      <c r="B124" s="130">
        <v>45226</v>
      </c>
      <c r="C124" s="131" t="s">
        <v>22</v>
      </c>
      <c r="D124" s="131" t="s">
        <v>448</v>
      </c>
      <c r="E124" s="132">
        <v>0.57638888888888884</v>
      </c>
      <c r="F124" s="131" t="s">
        <v>1349</v>
      </c>
    </row>
    <row r="125" spans="1:6" ht="28.8">
      <c r="A125" s="129">
        <v>451</v>
      </c>
      <c r="B125" s="130">
        <v>45226</v>
      </c>
      <c r="C125" s="131" t="s">
        <v>22</v>
      </c>
      <c r="D125" s="131" t="s">
        <v>612</v>
      </c>
      <c r="E125" s="132">
        <v>0.57638888888888884</v>
      </c>
      <c r="F125" s="131" t="s">
        <v>1349</v>
      </c>
    </row>
    <row r="126" spans="1:6" ht="28.8">
      <c r="A126" s="129">
        <v>445</v>
      </c>
      <c r="B126" s="130">
        <v>45226</v>
      </c>
      <c r="C126" s="131" t="s">
        <v>22</v>
      </c>
      <c r="D126" s="131" t="s">
        <v>612</v>
      </c>
      <c r="E126" s="132">
        <v>0.57638888888888884</v>
      </c>
      <c r="F126" s="131" t="s">
        <v>1349</v>
      </c>
    </row>
    <row r="127" spans="1:6" ht="28.8">
      <c r="A127" s="129">
        <v>715</v>
      </c>
      <c r="B127" s="130">
        <v>45226</v>
      </c>
      <c r="C127" s="131" t="s">
        <v>22</v>
      </c>
      <c r="D127" s="131" t="s">
        <v>879</v>
      </c>
      <c r="E127" s="132">
        <v>0.57638888888888884</v>
      </c>
      <c r="F127" s="131" t="s">
        <v>1349</v>
      </c>
    </row>
    <row r="128" spans="1:6" ht="28.8">
      <c r="A128" s="129">
        <v>450</v>
      </c>
      <c r="B128" s="130">
        <v>45226</v>
      </c>
      <c r="C128" s="131" t="s">
        <v>22</v>
      </c>
      <c r="D128" s="131" t="s">
        <v>612</v>
      </c>
      <c r="E128" s="132">
        <v>0.57638888888888884</v>
      </c>
      <c r="F128" s="131" t="s">
        <v>1349</v>
      </c>
    </row>
    <row r="129" spans="1:6" ht="28.8">
      <c r="A129" s="129">
        <v>310</v>
      </c>
      <c r="B129" s="130">
        <v>45226</v>
      </c>
      <c r="C129" s="131" t="s">
        <v>22</v>
      </c>
      <c r="D129" s="131" t="s">
        <v>448</v>
      </c>
      <c r="E129" s="132">
        <v>0.57708333333333328</v>
      </c>
      <c r="F129" s="131" t="s">
        <v>1349</v>
      </c>
    </row>
    <row r="130" spans="1:6" ht="28.8">
      <c r="A130" s="129">
        <v>317</v>
      </c>
      <c r="B130" s="130">
        <v>45226</v>
      </c>
      <c r="C130" s="131" t="s">
        <v>22</v>
      </c>
      <c r="D130" s="131" t="s">
        <v>448</v>
      </c>
      <c r="E130" s="132">
        <v>0.57708333333333328</v>
      </c>
      <c r="F130" s="131" t="s">
        <v>1349</v>
      </c>
    </row>
    <row r="131" spans="1:6" ht="28.8">
      <c r="A131" s="129">
        <v>439</v>
      </c>
      <c r="B131" s="130">
        <v>45226</v>
      </c>
      <c r="C131" s="131" t="s">
        <v>22</v>
      </c>
      <c r="D131" s="131" t="s">
        <v>612</v>
      </c>
      <c r="E131" s="132">
        <v>0.57708333333333328</v>
      </c>
      <c r="F131" s="131" t="s">
        <v>1349</v>
      </c>
    </row>
    <row r="132" spans="1:6" ht="28.8">
      <c r="A132" s="129">
        <v>340</v>
      </c>
      <c r="B132" s="130">
        <v>45226</v>
      </c>
      <c r="C132" s="131" t="s">
        <v>22</v>
      </c>
      <c r="D132" s="131" t="s">
        <v>448</v>
      </c>
      <c r="E132" s="132">
        <v>0.57777777777777772</v>
      </c>
      <c r="F132" s="131" t="s">
        <v>1349</v>
      </c>
    </row>
    <row r="133" spans="1:6" ht="28.8">
      <c r="A133" s="129">
        <v>811</v>
      </c>
      <c r="B133" s="130">
        <v>45226</v>
      </c>
      <c r="C133" s="131" t="s">
        <v>22</v>
      </c>
      <c r="D133" s="131" t="s">
        <v>436</v>
      </c>
      <c r="E133" s="132">
        <v>0.57777777777777772</v>
      </c>
      <c r="F133" s="131" t="s">
        <v>1349</v>
      </c>
    </row>
    <row r="134" spans="1:6" ht="28.8">
      <c r="A134" s="129">
        <v>342</v>
      </c>
      <c r="B134" s="130">
        <v>45226</v>
      </c>
      <c r="C134" s="131" t="s">
        <v>22</v>
      </c>
      <c r="D134" s="131" t="s">
        <v>448</v>
      </c>
      <c r="E134" s="132">
        <v>0.57777777777777772</v>
      </c>
      <c r="F134" s="131" t="s">
        <v>1349</v>
      </c>
    </row>
    <row r="135" spans="1:6" ht="28.8">
      <c r="A135" s="129">
        <v>337</v>
      </c>
      <c r="B135" s="130">
        <v>45226</v>
      </c>
      <c r="C135" s="131" t="s">
        <v>22</v>
      </c>
      <c r="D135" s="131" t="s">
        <v>448</v>
      </c>
      <c r="E135" s="132">
        <v>0.57777777777777772</v>
      </c>
      <c r="F135" s="131" t="s">
        <v>1349</v>
      </c>
    </row>
    <row r="136" spans="1:6" ht="28.8">
      <c r="A136" s="129">
        <v>815</v>
      </c>
      <c r="B136" s="130">
        <v>45226</v>
      </c>
      <c r="C136" s="131" t="s">
        <v>22</v>
      </c>
      <c r="D136" s="131" t="s">
        <v>436</v>
      </c>
      <c r="E136" s="132">
        <v>0.57777777777777772</v>
      </c>
      <c r="F136" s="131" t="s">
        <v>1349</v>
      </c>
    </row>
    <row r="137" spans="1:6" ht="28.8">
      <c r="A137" s="129">
        <v>427</v>
      </c>
      <c r="B137" s="130">
        <v>45226</v>
      </c>
      <c r="C137" s="131" t="s">
        <v>22</v>
      </c>
      <c r="D137" s="131" t="s">
        <v>612</v>
      </c>
      <c r="E137" s="132">
        <v>0.57777777777777772</v>
      </c>
      <c r="F137" s="131" t="s">
        <v>1349</v>
      </c>
    </row>
    <row r="138" spans="1:6" ht="28.8">
      <c r="A138" s="129">
        <v>862</v>
      </c>
      <c r="B138" s="130">
        <v>45226</v>
      </c>
      <c r="C138" s="131" t="s">
        <v>22</v>
      </c>
      <c r="D138" s="131" t="s">
        <v>436</v>
      </c>
      <c r="E138" s="132">
        <v>0.57847222222222228</v>
      </c>
      <c r="F138" s="131" t="s">
        <v>1349</v>
      </c>
    </row>
    <row r="139" spans="1:6" ht="28.8">
      <c r="A139" s="129">
        <v>438</v>
      </c>
      <c r="B139" s="130">
        <v>45226</v>
      </c>
      <c r="C139" s="131" t="s">
        <v>22</v>
      </c>
      <c r="D139" s="131" t="s">
        <v>612</v>
      </c>
      <c r="E139" s="132">
        <v>0.57847222222222228</v>
      </c>
      <c r="F139" s="131" t="s">
        <v>1349</v>
      </c>
    </row>
    <row r="140" spans="1:6" ht="28.8">
      <c r="A140" s="129">
        <v>875</v>
      </c>
      <c r="B140" s="130">
        <v>45226</v>
      </c>
      <c r="C140" s="131" t="s">
        <v>22</v>
      </c>
      <c r="D140" s="131" t="s">
        <v>436</v>
      </c>
      <c r="E140" s="132">
        <v>0.57847222222222228</v>
      </c>
      <c r="F140" s="131" t="s">
        <v>1349</v>
      </c>
    </row>
    <row r="141" spans="1:6" ht="28.8">
      <c r="A141" s="129">
        <v>873</v>
      </c>
      <c r="B141" s="130">
        <v>45226</v>
      </c>
      <c r="C141" s="131" t="s">
        <v>22</v>
      </c>
      <c r="D141" s="131" t="s">
        <v>436</v>
      </c>
      <c r="E141" s="132">
        <v>0.57847222222222228</v>
      </c>
      <c r="F141" s="131" t="s">
        <v>1349</v>
      </c>
    </row>
    <row r="142" spans="1:6" ht="28.8">
      <c r="A142" s="129">
        <v>721</v>
      </c>
      <c r="B142" s="130">
        <v>45226</v>
      </c>
      <c r="C142" s="131" t="s">
        <v>22</v>
      </c>
      <c r="D142" s="131" t="s">
        <v>879</v>
      </c>
      <c r="E142" s="132">
        <v>0.57847222222222228</v>
      </c>
      <c r="F142" s="131" t="s">
        <v>1349</v>
      </c>
    </row>
    <row r="143" spans="1:6" ht="28.8">
      <c r="A143" s="129">
        <v>327</v>
      </c>
      <c r="B143" s="130">
        <v>45226</v>
      </c>
      <c r="C143" s="131" t="s">
        <v>22</v>
      </c>
      <c r="D143" s="131" t="s">
        <v>448</v>
      </c>
      <c r="E143" s="132">
        <v>0.57847222222222228</v>
      </c>
      <c r="F143" s="131" t="s">
        <v>1349</v>
      </c>
    </row>
    <row r="144" spans="1:6" ht="28.8">
      <c r="A144" s="129">
        <v>613</v>
      </c>
      <c r="B144" s="130">
        <v>45226</v>
      </c>
      <c r="C144" s="131" t="s">
        <v>22</v>
      </c>
      <c r="D144" s="131" t="s">
        <v>827</v>
      </c>
      <c r="E144" s="132">
        <v>0.57916666666666672</v>
      </c>
      <c r="F144" s="131" t="s">
        <v>1349</v>
      </c>
    </row>
    <row r="145" spans="1:6" ht="28.8">
      <c r="A145" s="129">
        <v>115</v>
      </c>
      <c r="B145" s="130">
        <v>45226</v>
      </c>
      <c r="C145" s="131" t="s">
        <v>22</v>
      </c>
      <c r="D145" s="131" t="s">
        <v>89</v>
      </c>
      <c r="E145" s="132">
        <v>0.57916666666666672</v>
      </c>
      <c r="F145" s="131" t="s">
        <v>1349</v>
      </c>
    </row>
    <row r="146" spans="1:6" ht="28.8">
      <c r="A146" s="129">
        <v>525</v>
      </c>
      <c r="B146" s="130">
        <v>45226</v>
      </c>
      <c r="C146" s="131" t="s">
        <v>22</v>
      </c>
      <c r="D146" s="131" t="s">
        <v>767</v>
      </c>
      <c r="E146" s="132">
        <v>0.57916666666666672</v>
      </c>
      <c r="F146" s="131" t="s">
        <v>1349</v>
      </c>
    </row>
    <row r="147" spans="1:6" ht="28.8">
      <c r="A147" s="129">
        <v>879</v>
      </c>
      <c r="B147" s="130">
        <v>45226</v>
      </c>
      <c r="C147" s="131" t="s">
        <v>22</v>
      </c>
      <c r="D147" s="131" t="s">
        <v>436</v>
      </c>
      <c r="E147" s="132">
        <v>0.57916666666666672</v>
      </c>
      <c r="F147" s="131" t="s">
        <v>1349</v>
      </c>
    </row>
    <row r="148" spans="1:6" ht="28.8">
      <c r="A148" s="129">
        <v>878</v>
      </c>
      <c r="B148" s="130">
        <v>45226</v>
      </c>
      <c r="C148" s="131" t="s">
        <v>22</v>
      </c>
      <c r="D148" s="131" t="s">
        <v>436</v>
      </c>
      <c r="E148" s="132">
        <v>0.57916666666666672</v>
      </c>
      <c r="F148" s="131" t="s">
        <v>1349</v>
      </c>
    </row>
    <row r="149" spans="1:6" ht="28.8">
      <c r="A149" s="129">
        <v>745</v>
      </c>
      <c r="B149" s="130">
        <v>45226</v>
      </c>
      <c r="C149" s="131" t="s">
        <v>22</v>
      </c>
      <c r="D149" s="131" t="s">
        <v>879</v>
      </c>
      <c r="E149" s="132">
        <v>0.57986111111111116</v>
      </c>
      <c r="F149" s="131" t="s">
        <v>1349</v>
      </c>
    </row>
    <row r="150" spans="1:6" ht="28.8">
      <c r="A150" s="129">
        <v>334</v>
      </c>
      <c r="B150" s="130">
        <v>45226</v>
      </c>
      <c r="C150" s="131" t="s">
        <v>22</v>
      </c>
      <c r="D150" s="131" t="s">
        <v>448</v>
      </c>
      <c r="E150" s="132">
        <v>0.57986111111111116</v>
      </c>
      <c r="F150" s="131" t="s">
        <v>1349</v>
      </c>
    </row>
    <row r="151" spans="1:6" ht="28.8">
      <c r="A151" s="129">
        <v>850</v>
      </c>
      <c r="B151" s="130">
        <v>45226</v>
      </c>
      <c r="C151" s="131" t="s">
        <v>22</v>
      </c>
      <c r="D151" s="131" t="s">
        <v>436</v>
      </c>
      <c r="E151" s="132">
        <v>0.57986111111111116</v>
      </c>
      <c r="F151" s="131" t="s">
        <v>1349</v>
      </c>
    </row>
    <row r="152" spans="1:6" ht="28.8">
      <c r="A152" s="129">
        <v>620</v>
      </c>
      <c r="B152" s="130">
        <v>45226</v>
      </c>
      <c r="C152" s="131" t="s">
        <v>22</v>
      </c>
      <c r="D152" s="131" t="s">
        <v>827</v>
      </c>
      <c r="E152" s="132">
        <v>0.57986111111111116</v>
      </c>
      <c r="F152" s="131" t="s">
        <v>1349</v>
      </c>
    </row>
    <row r="153" spans="1:6" ht="28.8">
      <c r="A153" s="129">
        <v>139</v>
      </c>
      <c r="B153" s="130">
        <v>45226</v>
      </c>
      <c r="C153" s="131" t="s">
        <v>22</v>
      </c>
      <c r="D153" s="131" t="s">
        <v>89</v>
      </c>
      <c r="E153" s="132">
        <v>0.57986111111111116</v>
      </c>
      <c r="F153" s="131" t="s">
        <v>1349</v>
      </c>
    </row>
    <row r="154" spans="1:6" ht="28.8">
      <c r="A154" s="129">
        <v>443</v>
      </c>
      <c r="B154" s="130">
        <v>45226</v>
      </c>
      <c r="C154" s="131" t="s">
        <v>22</v>
      </c>
      <c r="D154" s="131" t="s">
        <v>612</v>
      </c>
      <c r="E154" s="132">
        <v>0.5805555555555556</v>
      </c>
      <c r="F154" s="131" t="s">
        <v>1349</v>
      </c>
    </row>
    <row r="155" spans="1:6" ht="28.8">
      <c r="A155" s="129">
        <v>218</v>
      </c>
      <c r="B155" s="130">
        <v>45226</v>
      </c>
      <c r="C155" s="131" t="s">
        <v>22</v>
      </c>
      <c r="D155" s="131" t="s">
        <v>246</v>
      </c>
      <c r="E155" s="132">
        <v>0.5805555555555556</v>
      </c>
      <c r="F155" s="131" t="s">
        <v>1349</v>
      </c>
    </row>
    <row r="156" spans="1:6" ht="28.8">
      <c r="A156" s="129">
        <v>219</v>
      </c>
      <c r="B156" s="130">
        <v>45226</v>
      </c>
      <c r="C156" s="131" t="s">
        <v>22</v>
      </c>
      <c r="D156" s="131" t="s">
        <v>246</v>
      </c>
      <c r="E156" s="132">
        <v>0.5805555555555556</v>
      </c>
      <c r="F156" s="131" t="s">
        <v>1349</v>
      </c>
    </row>
    <row r="157" spans="1:6" ht="28.8">
      <c r="A157" s="129">
        <v>224</v>
      </c>
      <c r="B157" s="130">
        <v>45226</v>
      </c>
      <c r="C157" s="131" t="s">
        <v>22</v>
      </c>
      <c r="D157" s="131" t="s">
        <v>246</v>
      </c>
      <c r="E157" s="132">
        <v>0.5805555555555556</v>
      </c>
      <c r="F157" s="131" t="s">
        <v>1349</v>
      </c>
    </row>
    <row r="158" spans="1:6" ht="28.8">
      <c r="A158" s="129">
        <v>422</v>
      </c>
      <c r="B158" s="130">
        <v>45226</v>
      </c>
      <c r="C158" s="131" t="s">
        <v>22</v>
      </c>
      <c r="D158" s="131" t="s">
        <v>612</v>
      </c>
      <c r="E158" s="132">
        <v>0.5805555555555556</v>
      </c>
      <c r="F158" s="131" t="s">
        <v>1349</v>
      </c>
    </row>
    <row r="159" spans="1:6" ht="28.8">
      <c r="A159" s="129">
        <v>856</v>
      </c>
      <c r="B159" s="130">
        <v>45226</v>
      </c>
      <c r="C159" s="131" t="s">
        <v>22</v>
      </c>
      <c r="D159" s="131" t="s">
        <v>436</v>
      </c>
      <c r="E159" s="132">
        <v>0.58125000000000004</v>
      </c>
      <c r="F159" s="131" t="s">
        <v>1349</v>
      </c>
    </row>
    <row r="160" spans="1:6" ht="28.8">
      <c r="A160" s="129">
        <v>865</v>
      </c>
      <c r="B160" s="130">
        <v>45226</v>
      </c>
      <c r="C160" s="131" t="s">
        <v>22</v>
      </c>
      <c r="D160" s="131" t="s">
        <v>436</v>
      </c>
      <c r="E160" s="132">
        <v>0.58125000000000004</v>
      </c>
      <c r="F160" s="131" t="s">
        <v>1349</v>
      </c>
    </row>
    <row r="161" spans="1:6" ht="28.8">
      <c r="A161" s="129">
        <v>846</v>
      </c>
      <c r="B161" s="130">
        <v>45226</v>
      </c>
      <c r="C161" s="131" t="s">
        <v>22</v>
      </c>
      <c r="D161" s="131" t="s">
        <v>436</v>
      </c>
      <c r="E161" s="132">
        <v>0.58125000000000004</v>
      </c>
      <c r="F161" s="131" t="s">
        <v>1349</v>
      </c>
    </row>
    <row r="162" spans="1:6" ht="28.8">
      <c r="A162" s="129">
        <v>245</v>
      </c>
      <c r="B162" s="130">
        <v>45226</v>
      </c>
      <c r="C162" s="131" t="s">
        <v>22</v>
      </c>
      <c r="D162" s="131" t="s">
        <v>246</v>
      </c>
      <c r="E162" s="132">
        <v>0.58125000000000004</v>
      </c>
      <c r="F162" s="131" t="s">
        <v>1349</v>
      </c>
    </row>
    <row r="163" spans="1:6" ht="28.8">
      <c r="A163" s="129">
        <v>880</v>
      </c>
      <c r="B163" s="130">
        <v>45226</v>
      </c>
      <c r="C163" s="131" t="s">
        <v>22</v>
      </c>
      <c r="D163" s="131" t="s">
        <v>436</v>
      </c>
      <c r="E163" s="132">
        <v>0.58194444444444449</v>
      </c>
      <c r="F163" s="131" t="s">
        <v>1349</v>
      </c>
    </row>
    <row r="164" spans="1:6" ht="28.8">
      <c r="A164" s="129">
        <v>881</v>
      </c>
      <c r="B164" s="130">
        <v>45226</v>
      </c>
      <c r="C164" s="131" t="s">
        <v>22</v>
      </c>
      <c r="D164" s="131" t="s">
        <v>436</v>
      </c>
      <c r="E164" s="132">
        <v>0.58194444444444449</v>
      </c>
      <c r="F164" s="131" t="s">
        <v>1349</v>
      </c>
    </row>
    <row r="165" spans="1:6" ht="28.8">
      <c r="A165" s="129">
        <v>876</v>
      </c>
      <c r="B165" s="130">
        <v>45226</v>
      </c>
      <c r="C165" s="131" t="s">
        <v>22</v>
      </c>
      <c r="D165" s="131" t="s">
        <v>436</v>
      </c>
      <c r="E165" s="132">
        <v>0.58611111111111114</v>
      </c>
      <c r="F165" s="131" t="s">
        <v>1349</v>
      </c>
    </row>
    <row r="166" spans="1:6" ht="28.8">
      <c r="A166" s="129">
        <v>882</v>
      </c>
      <c r="B166" s="130">
        <v>45226</v>
      </c>
      <c r="C166" s="131" t="s">
        <v>22</v>
      </c>
      <c r="D166" s="131" t="s">
        <v>436</v>
      </c>
      <c r="E166" s="132">
        <v>0.58680555555555558</v>
      </c>
      <c r="F166" s="131" t="s">
        <v>1349</v>
      </c>
    </row>
    <row r="167" spans="1:6" ht="28.8">
      <c r="A167" s="129">
        <v>842</v>
      </c>
      <c r="B167" s="130">
        <v>45226</v>
      </c>
      <c r="C167" s="131" t="s">
        <v>22</v>
      </c>
      <c r="D167" s="131" t="s">
        <v>436</v>
      </c>
      <c r="E167" s="132">
        <v>0.59236111111111112</v>
      </c>
      <c r="F167" s="131" t="s">
        <v>1349</v>
      </c>
    </row>
    <row r="168" spans="1:6" ht="28.8">
      <c r="A168" s="129">
        <v>866</v>
      </c>
      <c r="B168" s="130">
        <v>45226</v>
      </c>
      <c r="C168" s="131" t="s">
        <v>22</v>
      </c>
      <c r="D168" s="131" t="s">
        <v>436</v>
      </c>
      <c r="E168" s="132">
        <v>0.59513888888888888</v>
      </c>
      <c r="F168" s="131" t="s">
        <v>1349</v>
      </c>
    </row>
    <row r="169" spans="1:6" ht="28.8">
      <c r="A169" s="129">
        <v>325</v>
      </c>
      <c r="B169" s="130">
        <v>45226</v>
      </c>
      <c r="C169" s="131" t="s">
        <v>22</v>
      </c>
      <c r="D169" s="131" t="s">
        <v>448</v>
      </c>
      <c r="E169" s="132">
        <v>0.60138888888888886</v>
      </c>
      <c r="F169" s="131" t="s">
        <v>1349</v>
      </c>
    </row>
    <row r="170" spans="1:6" ht="28.8">
      <c r="A170" s="129">
        <v>869</v>
      </c>
      <c r="B170" s="130">
        <v>45226</v>
      </c>
      <c r="C170" s="131" t="s">
        <v>22</v>
      </c>
      <c r="D170" s="131" t="s">
        <v>436</v>
      </c>
      <c r="E170" s="132">
        <v>0.61458333333333337</v>
      </c>
      <c r="F170" s="131" t="s">
        <v>1349</v>
      </c>
    </row>
    <row r="171" spans="1:6" ht="28.8">
      <c r="A171" s="129">
        <v>833</v>
      </c>
      <c r="B171" s="130">
        <v>45226</v>
      </c>
      <c r="C171" s="131" t="s">
        <v>22</v>
      </c>
      <c r="D171" s="131" t="s">
        <v>436</v>
      </c>
      <c r="E171" s="132">
        <v>0.61805555555555558</v>
      </c>
      <c r="F171" s="131" t="s">
        <v>1349</v>
      </c>
    </row>
    <row r="172" spans="1:6">
      <c r="A172" s="129">
        <v>702</v>
      </c>
      <c r="B172" s="130">
        <v>45226</v>
      </c>
      <c r="C172" s="131" t="s">
        <v>22</v>
      </c>
      <c r="D172" s="131" t="s">
        <v>23</v>
      </c>
      <c r="E172" s="132">
        <v>0.62916666666666665</v>
      </c>
      <c r="F172" s="131" t="s">
        <v>1349</v>
      </c>
    </row>
    <row r="173" spans="1:6">
      <c r="A173" s="129">
        <v>503</v>
      </c>
      <c r="B173" s="130">
        <v>45226</v>
      </c>
      <c r="C173" s="131" t="s">
        <v>22</v>
      </c>
      <c r="D173" s="131" t="s">
        <v>23</v>
      </c>
      <c r="E173" s="132">
        <v>0.62916666666666665</v>
      </c>
      <c r="F173" s="131" t="s">
        <v>1349</v>
      </c>
    </row>
    <row r="174" spans="1:6">
      <c r="A174" s="129">
        <v>802</v>
      </c>
      <c r="B174" s="130">
        <v>45226</v>
      </c>
      <c r="C174" s="131" t="s">
        <v>22</v>
      </c>
      <c r="D174" s="131" t="s">
        <v>23</v>
      </c>
      <c r="E174" s="132">
        <v>0.62916666666666665</v>
      </c>
      <c r="F174" s="131" t="s">
        <v>1349</v>
      </c>
    </row>
    <row r="175" spans="1:6">
      <c r="A175" s="129">
        <v>803</v>
      </c>
      <c r="B175" s="130">
        <v>45226</v>
      </c>
      <c r="C175" s="131" t="s">
        <v>22</v>
      </c>
      <c r="D175" s="131" t="s">
        <v>23</v>
      </c>
      <c r="E175" s="132">
        <v>0.62916666666666665</v>
      </c>
      <c r="F175" s="131" t="s">
        <v>1349</v>
      </c>
    </row>
    <row r="176" spans="1:6">
      <c r="A176" s="129">
        <v>303</v>
      </c>
      <c r="B176" s="130">
        <v>45226</v>
      </c>
      <c r="C176" s="131" t="s">
        <v>22</v>
      </c>
      <c r="D176" s="131" t="s">
        <v>23</v>
      </c>
      <c r="E176" s="132">
        <v>0.62986111111111109</v>
      </c>
      <c r="F176" s="131" t="s">
        <v>1349</v>
      </c>
    </row>
    <row r="177" spans="1:6">
      <c r="A177" s="129">
        <v>4</v>
      </c>
      <c r="B177" s="130">
        <v>45226</v>
      </c>
      <c r="C177" s="131" t="s">
        <v>22</v>
      </c>
      <c r="D177" s="131" t="s">
        <v>23</v>
      </c>
      <c r="E177" s="132">
        <v>0.62986111111111109</v>
      </c>
      <c r="F177" s="131" t="s">
        <v>1349</v>
      </c>
    </row>
    <row r="178" spans="1:6">
      <c r="A178" s="129">
        <v>304</v>
      </c>
      <c r="B178" s="130">
        <v>45226</v>
      </c>
      <c r="C178" s="131" t="s">
        <v>22</v>
      </c>
      <c r="D178" s="131" t="s">
        <v>23</v>
      </c>
      <c r="E178" s="132">
        <v>0.62986111111111109</v>
      </c>
      <c r="F178" s="131" t="s">
        <v>1349</v>
      </c>
    </row>
    <row r="179" spans="1:6">
      <c r="A179" s="129">
        <v>602</v>
      </c>
      <c r="B179" s="130">
        <v>45226</v>
      </c>
      <c r="C179" s="131" t="s">
        <v>22</v>
      </c>
      <c r="D179" s="131" t="s">
        <v>23</v>
      </c>
      <c r="E179" s="132">
        <v>0.62986111111111109</v>
      </c>
      <c r="F179" s="131" t="s">
        <v>1349</v>
      </c>
    </row>
    <row r="180" spans="1:6">
      <c r="A180" s="129">
        <v>203</v>
      </c>
      <c r="B180" s="130">
        <v>45226</v>
      </c>
      <c r="C180" s="131" t="s">
        <v>22</v>
      </c>
      <c r="D180" s="131" t="s">
        <v>23</v>
      </c>
      <c r="E180" s="132">
        <v>0.62986111111111109</v>
      </c>
      <c r="F180" s="131" t="s">
        <v>1349</v>
      </c>
    </row>
    <row r="181" spans="1:6">
      <c r="A181" s="129">
        <v>603</v>
      </c>
      <c r="B181" s="130">
        <v>45226</v>
      </c>
      <c r="C181" s="131" t="s">
        <v>22</v>
      </c>
      <c r="D181" s="131" t="s">
        <v>23</v>
      </c>
      <c r="E181" s="132">
        <v>0.63055555555555554</v>
      </c>
      <c r="F181" s="131" t="s">
        <v>1349</v>
      </c>
    </row>
    <row r="182" spans="1:6">
      <c r="A182" s="129">
        <v>5</v>
      </c>
      <c r="B182" s="130">
        <v>45226</v>
      </c>
      <c r="C182" s="131" t="s">
        <v>22</v>
      </c>
      <c r="D182" s="131" t="s">
        <v>23</v>
      </c>
      <c r="E182" s="132">
        <v>0.63055555555555554</v>
      </c>
      <c r="F182" s="131" t="s">
        <v>1349</v>
      </c>
    </row>
    <row r="183" spans="1:6">
      <c r="A183" s="129">
        <v>804</v>
      </c>
      <c r="B183" s="130">
        <v>45226</v>
      </c>
      <c r="C183" s="131" t="s">
        <v>22</v>
      </c>
      <c r="D183" s="131" t="s">
        <v>23</v>
      </c>
      <c r="E183" s="132">
        <v>0.63055555555555554</v>
      </c>
      <c r="F183" s="131" t="s">
        <v>1349</v>
      </c>
    </row>
    <row r="184" spans="1:6">
      <c r="A184" s="129">
        <v>900</v>
      </c>
      <c r="B184" s="130">
        <v>45233</v>
      </c>
      <c r="C184" s="131" t="s">
        <v>22</v>
      </c>
      <c r="D184" s="131" t="s">
        <v>23</v>
      </c>
      <c r="E184" s="132">
        <v>7.013888888888889E-2</v>
      </c>
      <c r="F184" s="131" t="s">
        <v>1349</v>
      </c>
    </row>
    <row r="185" spans="1:6" ht="28.8">
      <c r="A185" s="129">
        <v>842</v>
      </c>
      <c r="B185" s="130">
        <v>45233</v>
      </c>
      <c r="C185" s="131" t="s">
        <v>22</v>
      </c>
      <c r="D185" s="131" t="s">
        <v>436</v>
      </c>
      <c r="E185" s="132">
        <v>0.52569444444444446</v>
      </c>
      <c r="F185" s="131" t="s">
        <v>1349</v>
      </c>
    </row>
    <row r="186" spans="1:6">
      <c r="A186" s="129">
        <v>304</v>
      </c>
      <c r="B186" s="130">
        <v>45233</v>
      </c>
      <c r="C186" s="131" t="s">
        <v>22</v>
      </c>
      <c r="D186" s="131" t="s">
        <v>23</v>
      </c>
      <c r="E186" s="132">
        <v>0.52708333333333335</v>
      </c>
      <c r="F186" s="131" t="s">
        <v>1349</v>
      </c>
    </row>
    <row r="187" spans="1:6" ht="28.8">
      <c r="A187" s="129">
        <v>878</v>
      </c>
      <c r="B187" s="130">
        <v>45233</v>
      </c>
      <c r="C187" s="131" t="s">
        <v>22</v>
      </c>
      <c r="D187" s="131" t="s">
        <v>436</v>
      </c>
      <c r="E187" s="132">
        <v>0.52708333333333335</v>
      </c>
      <c r="F187" s="131" t="s">
        <v>1349</v>
      </c>
    </row>
    <row r="188" spans="1:6">
      <c r="A188" s="129">
        <v>1</v>
      </c>
      <c r="B188" s="130">
        <v>45233</v>
      </c>
      <c r="C188" s="131" t="s">
        <v>22</v>
      </c>
      <c r="D188" s="131" t="s">
        <v>23</v>
      </c>
      <c r="E188" s="132">
        <v>0.52708333333333335</v>
      </c>
      <c r="F188" s="131" t="s">
        <v>1349</v>
      </c>
    </row>
    <row r="189" spans="1:6">
      <c r="A189" s="129">
        <v>203</v>
      </c>
      <c r="B189" s="130">
        <v>45233</v>
      </c>
      <c r="C189" s="131" t="s">
        <v>22</v>
      </c>
      <c r="D189" s="131" t="s">
        <v>23</v>
      </c>
      <c r="E189" s="132">
        <v>0.52777777777777779</v>
      </c>
      <c r="F189" s="131" t="s">
        <v>1349</v>
      </c>
    </row>
    <row r="190" spans="1:6" ht="28.8">
      <c r="A190" s="129">
        <v>333</v>
      </c>
      <c r="B190" s="130">
        <v>45233</v>
      </c>
      <c r="C190" s="131" t="s">
        <v>22</v>
      </c>
      <c r="D190" s="131" t="s">
        <v>448</v>
      </c>
      <c r="E190" s="132">
        <v>0.52847222222222223</v>
      </c>
      <c r="F190" s="131" t="s">
        <v>1349</v>
      </c>
    </row>
    <row r="191" spans="1:6" ht="28.8">
      <c r="A191" s="129">
        <v>246</v>
      </c>
      <c r="B191" s="130">
        <v>45233</v>
      </c>
      <c r="C191" s="131" t="s">
        <v>22</v>
      </c>
      <c r="D191" s="131" t="s">
        <v>246</v>
      </c>
      <c r="E191" s="132">
        <v>0.52916666666666667</v>
      </c>
      <c r="F191" s="131" t="s">
        <v>1349</v>
      </c>
    </row>
    <row r="192" spans="1:6" ht="28.8">
      <c r="A192" s="129">
        <v>323</v>
      </c>
      <c r="B192" s="130">
        <v>45233</v>
      </c>
      <c r="C192" s="131" t="s">
        <v>22</v>
      </c>
      <c r="D192" s="131" t="s">
        <v>448</v>
      </c>
      <c r="E192" s="132">
        <v>0.53055555555555556</v>
      </c>
      <c r="F192" s="131" t="s">
        <v>1349</v>
      </c>
    </row>
    <row r="193" spans="1:6" ht="28.8">
      <c r="A193" s="129">
        <v>745</v>
      </c>
      <c r="B193" s="130">
        <v>45233</v>
      </c>
      <c r="C193" s="131" t="s">
        <v>22</v>
      </c>
      <c r="D193" s="131" t="s">
        <v>879</v>
      </c>
      <c r="E193" s="132">
        <v>0.53125</v>
      </c>
      <c r="F193" s="131" t="s">
        <v>1349</v>
      </c>
    </row>
    <row r="194" spans="1:6">
      <c r="A194" s="129">
        <v>3</v>
      </c>
      <c r="B194" s="130">
        <v>45233</v>
      </c>
      <c r="C194" s="131" t="s">
        <v>22</v>
      </c>
      <c r="D194" s="131" t="s">
        <v>23</v>
      </c>
      <c r="E194" s="132">
        <v>0.53194444444444444</v>
      </c>
      <c r="F194" s="131" t="s">
        <v>1349</v>
      </c>
    </row>
    <row r="195" spans="1:6" ht="28.8">
      <c r="A195" s="129">
        <v>621</v>
      </c>
      <c r="B195" s="130">
        <v>45233</v>
      </c>
      <c r="C195" s="131" t="s">
        <v>22</v>
      </c>
      <c r="D195" s="131" t="s">
        <v>827</v>
      </c>
      <c r="E195" s="132">
        <v>0.53402777777777777</v>
      </c>
      <c r="F195" s="131" t="s">
        <v>1349</v>
      </c>
    </row>
    <row r="196" spans="1:6">
      <c r="A196" s="129">
        <v>103</v>
      </c>
      <c r="B196" s="130">
        <v>45233</v>
      </c>
      <c r="C196" s="131" t="s">
        <v>22</v>
      </c>
      <c r="D196" s="131" t="s">
        <v>23</v>
      </c>
      <c r="E196" s="132">
        <v>0.53402777777777777</v>
      </c>
      <c r="F196" s="131" t="s">
        <v>1349</v>
      </c>
    </row>
    <row r="197" spans="1:6" ht="28.8">
      <c r="A197" s="129">
        <v>247</v>
      </c>
      <c r="B197" s="130">
        <v>45233</v>
      </c>
      <c r="C197" s="131" t="s">
        <v>22</v>
      </c>
      <c r="D197" s="131" t="s">
        <v>246</v>
      </c>
      <c r="E197" s="132">
        <v>0.53541666666666665</v>
      </c>
      <c r="F197" s="131" t="s">
        <v>1349</v>
      </c>
    </row>
    <row r="198" spans="1:6" ht="28.8">
      <c r="A198" s="129">
        <v>248</v>
      </c>
      <c r="B198" s="130">
        <v>45233</v>
      </c>
      <c r="C198" s="131" t="s">
        <v>22</v>
      </c>
      <c r="D198" s="131" t="s">
        <v>246</v>
      </c>
      <c r="E198" s="132">
        <v>0.53611111111111109</v>
      </c>
      <c r="F198" s="131" t="s">
        <v>1349</v>
      </c>
    </row>
    <row r="199" spans="1:6">
      <c r="A199" s="129">
        <v>4</v>
      </c>
      <c r="B199" s="130">
        <v>45233</v>
      </c>
      <c r="C199" s="131" t="s">
        <v>22</v>
      </c>
      <c r="D199" s="131" t="s">
        <v>23</v>
      </c>
      <c r="E199" s="132">
        <v>0.53749999999999998</v>
      </c>
      <c r="F199" s="131" t="s">
        <v>1349</v>
      </c>
    </row>
    <row r="200" spans="1:6" ht="28.8">
      <c r="A200" s="129">
        <v>721</v>
      </c>
      <c r="B200" s="130">
        <v>45233</v>
      </c>
      <c r="C200" s="131" t="s">
        <v>22</v>
      </c>
      <c r="D200" s="131" t="s">
        <v>879</v>
      </c>
      <c r="E200" s="132">
        <v>0.53749999999999998</v>
      </c>
      <c r="F200" s="131" t="s">
        <v>1349</v>
      </c>
    </row>
    <row r="201" spans="1:6" ht="28.8">
      <c r="A201" s="129">
        <v>417</v>
      </c>
      <c r="B201" s="130">
        <v>45233</v>
      </c>
      <c r="C201" s="131" t="s">
        <v>22</v>
      </c>
      <c r="D201" s="131" t="s">
        <v>612</v>
      </c>
      <c r="E201" s="132">
        <v>0.5395833333333333</v>
      </c>
      <c r="F201" s="131" t="s">
        <v>1349</v>
      </c>
    </row>
    <row r="202" spans="1:6">
      <c r="A202" s="129">
        <v>804</v>
      </c>
      <c r="B202" s="130">
        <v>45233</v>
      </c>
      <c r="C202" s="131" t="s">
        <v>22</v>
      </c>
      <c r="D202" s="131" t="s">
        <v>23</v>
      </c>
      <c r="E202" s="132">
        <v>0.54097222222222219</v>
      </c>
      <c r="F202" s="131" t="s">
        <v>1349</v>
      </c>
    </row>
    <row r="203" spans="1:6">
      <c r="A203" s="129">
        <v>5</v>
      </c>
      <c r="B203" s="130">
        <v>45233</v>
      </c>
      <c r="C203" s="131" t="s">
        <v>22</v>
      </c>
      <c r="D203" s="131" t="s">
        <v>23</v>
      </c>
      <c r="E203" s="132">
        <v>0.54097222222222219</v>
      </c>
      <c r="F203" s="131" t="s">
        <v>1349</v>
      </c>
    </row>
    <row r="204" spans="1:6">
      <c r="A204" s="129">
        <v>6</v>
      </c>
      <c r="B204" s="130">
        <v>45233</v>
      </c>
      <c r="C204" s="131" t="s">
        <v>22</v>
      </c>
      <c r="D204" s="131" t="s">
        <v>23</v>
      </c>
      <c r="E204" s="132">
        <v>0.54236111111111107</v>
      </c>
      <c r="F204" s="131" t="s">
        <v>1349</v>
      </c>
    </row>
    <row r="205" spans="1:6" ht="28.8">
      <c r="A205" s="129">
        <v>140</v>
      </c>
      <c r="B205" s="130">
        <v>45233</v>
      </c>
      <c r="C205" s="131" t="s">
        <v>22</v>
      </c>
      <c r="D205" s="131" t="s">
        <v>89</v>
      </c>
      <c r="E205" s="132">
        <v>0.54374999999999996</v>
      </c>
      <c r="F205" s="131" t="s">
        <v>1349</v>
      </c>
    </row>
    <row r="206" spans="1:6">
      <c r="A206" s="129">
        <v>402</v>
      </c>
      <c r="B206" s="130">
        <v>45233</v>
      </c>
      <c r="C206" s="131" t="s">
        <v>22</v>
      </c>
      <c r="D206" s="131" t="s">
        <v>23</v>
      </c>
      <c r="E206" s="132">
        <v>0.54513888888888884</v>
      </c>
      <c r="F206" s="131" t="s">
        <v>1349</v>
      </c>
    </row>
    <row r="207" spans="1:6" ht="28.8">
      <c r="A207" s="129">
        <v>868</v>
      </c>
      <c r="B207" s="130">
        <v>45233</v>
      </c>
      <c r="C207" s="131" t="s">
        <v>22</v>
      </c>
      <c r="D207" s="131" t="s">
        <v>436</v>
      </c>
      <c r="E207" s="132">
        <v>0.54583333333333328</v>
      </c>
      <c r="F207" s="131" t="s">
        <v>1349</v>
      </c>
    </row>
    <row r="208" spans="1:6" ht="28.8">
      <c r="A208" s="129">
        <v>866</v>
      </c>
      <c r="B208" s="130">
        <v>45233</v>
      </c>
      <c r="C208" s="131" t="s">
        <v>22</v>
      </c>
      <c r="D208" s="131" t="s">
        <v>436</v>
      </c>
      <c r="E208" s="132">
        <v>0.54652777777777772</v>
      </c>
      <c r="F208" s="131" t="s">
        <v>1349</v>
      </c>
    </row>
    <row r="209" spans="1:6">
      <c r="A209" s="129">
        <v>303</v>
      </c>
      <c r="B209" s="130">
        <v>45233</v>
      </c>
      <c r="C209" s="131" t="s">
        <v>22</v>
      </c>
      <c r="D209" s="131" t="s">
        <v>23</v>
      </c>
      <c r="E209" s="132">
        <v>0.54722222222222228</v>
      </c>
      <c r="F209" s="131" t="s">
        <v>1349</v>
      </c>
    </row>
    <row r="210" spans="1:6" ht="28.8">
      <c r="A210" s="129">
        <v>715</v>
      </c>
      <c r="B210" s="130">
        <v>45233</v>
      </c>
      <c r="C210" s="131" t="s">
        <v>22</v>
      </c>
      <c r="D210" s="131" t="s">
        <v>879</v>
      </c>
      <c r="E210" s="132">
        <v>0.54722222222222228</v>
      </c>
      <c r="F210" s="131" t="s">
        <v>1349</v>
      </c>
    </row>
    <row r="211" spans="1:6" ht="28.8">
      <c r="A211" s="129">
        <v>139</v>
      </c>
      <c r="B211" s="130">
        <v>45233</v>
      </c>
      <c r="C211" s="131" t="s">
        <v>22</v>
      </c>
      <c r="D211" s="131" t="s">
        <v>89</v>
      </c>
      <c r="E211" s="132">
        <v>0.54791666666666672</v>
      </c>
      <c r="F211" s="131" t="s">
        <v>1349</v>
      </c>
    </row>
    <row r="212" spans="1:6" ht="28.8">
      <c r="A212" s="129">
        <v>433</v>
      </c>
      <c r="B212" s="130">
        <v>45233</v>
      </c>
      <c r="C212" s="131" t="s">
        <v>22</v>
      </c>
      <c r="D212" s="131" t="s">
        <v>612</v>
      </c>
      <c r="E212" s="132">
        <v>0.54791666666666672</v>
      </c>
      <c r="F212" s="131" t="s">
        <v>1349</v>
      </c>
    </row>
    <row r="213" spans="1:6" ht="28.8">
      <c r="A213" s="129">
        <v>243</v>
      </c>
      <c r="B213" s="130">
        <v>45233</v>
      </c>
      <c r="C213" s="131" t="s">
        <v>22</v>
      </c>
      <c r="D213" s="131" t="s">
        <v>246</v>
      </c>
      <c r="E213" s="132">
        <v>0.54861111111111116</v>
      </c>
      <c r="F213" s="131" t="s">
        <v>1349</v>
      </c>
    </row>
    <row r="214" spans="1:6" ht="28.8">
      <c r="A214" s="129">
        <v>218</v>
      </c>
      <c r="B214" s="130">
        <v>45233</v>
      </c>
      <c r="C214" s="131" t="s">
        <v>22</v>
      </c>
      <c r="D214" s="131" t="s">
        <v>246</v>
      </c>
      <c r="E214" s="132">
        <v>0.55000000000000004</v>
      </c>
      <c r="F214" s="131" t="s">
        <v>1349</v>
      </c>
    </row>
    <row r="215" spans="1:6" ht="28.8">
      <c r="A215" s="129">
        <v>443</v>
      </c>
      <c r="B215" s="130">
        <v>45233</v>
      </c>
      <c r="C215" s="131" t="s">
        <v>22</v>
      </c>
      <c r="D215" s="131" t="s">
        <v>612</v>
      </c>
      <c r="E215" s="132">
        <v>0.55069444444444449</v>
      </c>
      <c r="F215" s="131" t="s">
        <v>1349</v>
      </c>
    </row>
    <row r="216" spans="1:6" ht="28.8">
      <c r="A216" s="129">
        <v>532</v>
      </c>
      <c r="B216" s="130">
        <v>45233</v>
      </c>
      <c r="C216" s="131" t="s">
        <v>22</v>
      </c>
      <c r="D216" s="131" t="s">
        <v>767</v>
      </c>
      <c r="E216" s="132">
        <v>0.55138888888888893</v>
      </c>
      <c r="F216" s="131" t="s">
        <v>1349</v>
      </c>
    </row>
    <row r="217" spans="1:6" ht="28.8">
      <c r="A217" s="129">
        <v>342</v>
      </c>
      <c r="B217" s="130">
        <v>45233</v>
      </c>
      <c r="C217" s="131" t="s">
        <v>22</v>
      </c>
      <c r="D217" s="131" t="s">
        <v>448</v>
      </c>
      <c r="E217" s="132">
        <v>0.55138888888888893</v>
      </c>
      <c r="F217" s="131" t="s">
        <v>1349</v>
      </c>
    </row>
    <row r="218" spans="1:6" ht="28.8">
      <c r="A218" s="129">
        <v>346</v>
      </c>
      <c r="B218" s="130">
        <v>45233</v>
      </c>
      <c r="C218" s="131" t="s">
        <v>22</v>
      </c>
      <c r="D218" s="131" t="s">
        <v>448</v>
      </c>
      <c r="E218" s="132">
        <v>0.55138888888888893</v>
      </c>
      <c r="F218" s="131" t="s">
        <v>1349</v>
      </c>
    </row>
    <row r="219" spans="1:6" ht="28.8">
      <c r="A219" s="129">
        <v>343</v>
      </c>
      <c r="B219" s="130">
        <v>45233</v>
      </c>
      <c r="C219" s="131" t="s">
        <v>22</v>
      </c>
      <c r="D219" s="131" t="s">
        <v>448</v>
      </c>
      <c r="E219" s="132">
        <v>0.55208333333333337</v>
      </c>
      <c r="F219" s="131" t="s">
        <v>1349</v>
      </c>
    </row>
    <row r="220" spans="1:6" ht="28.8">
      <c r="A220" s="129">
        <v>846</v>
      </c>
      <c r="B220" s="130">
        <v>45233</v>
      </c>
      <c r="C220" s="131" t="s">
        <v>22</v>
      </c>
      <c r="D220" s="131" t="s">
        <v>436</v>
      </c>
      <c r="E220" s="132">
        <v>0.55208333333333337</v>
      </c>
      <c r="F220" s="131" t="s">
        <v>1349</v>
      </c>
    </row>
    <row r="221" spans="1:6" ht="28.8">
      <c r="A221" s="129">
        <v>735</v>
      </c>
      <c r="B221" s="130">
        <v>45233</v>
      </c>
      <c r="C221" s="131" t="s">
        <v>22</v>
      </c>
      <c r="D221" s="131" t="s">
        <v>879</v>
      </c>
      <c r="E221" s="132">
        <v>0.55347222222222225</v>
      </c>
      <c r="F221" s="131" t="s">
        <v>1349</v>
      </c>
    </row>
    <row r="222" spans="1:6" ht="28.8">
      <c r="A222" s="129">
        <v>438</v>
      </c>
      <c r="B222" s="130">
        <v>45233</v>
      </c>
      <c r="C222" s="131" t="s">
        <v>22</v>
      </c>
      <c r="D222" s="131" t="s">
        <v>612</v>
      </c>
      <c r="E222" s="132">
        <v>0.5541666666666667</v>
      </c>
      <c r="F222" s="131" t="s">
        <v>1349</v>
      </c>
    </row>
    <row r="223" spans="1:6" ht="28.8">
      <c r="A223" s="129">
        <v>116</v>
      </c>
      <c r="B223" s="130">
        <v>45233</v>
      </c>
      <c r="C223" s="131" t="s">
        <v>22</v>
      </c>
      <c r="D223" s="131" t="s">
        <v>89</v>
      </c>
      <c r="E223" s="132">
        <v>0.55486111111111114</v>
      </c>
      <c r="F223" s="131" t="s">
        <v>1349</v>
      </c>
    </row>
    <row r="224" spans="1:6" ht="28.8">
      <c r="A224" s="129">
        <v>875</v>
      </c>
      <c r="B224" s="130">
        <v>45233</v>
      </c>
      <c r="C224" s="131" t="s">
        <v>22</v>
      </c>
      <c r="D224" s="131" t="s">
        <v>436</v>
      </c>
      <c r="E224" s="132">
        <v>0.55486111111111114</v>
      </c>
      <c r="F224" s="131" t="s">
        <v>1349</v>
      </c>
    </row>
    <row r="225" spans="1:6" ht="28.8">
      <c r="A225" s="129">
        <v>835</v>
      </c>
      <c r="B225" s="130">
        <v>45233</v>
      </c>
      <c r="C225" s="131" t="s">
        <v>22</v>
      </c>
      <c r="D225" s="131" t="s">
        <v>436</v>
      </c>
      <c r="E225" s="132">
        <v>0.55555555555555558</v>
      </c>
      <c r="F225" s="131" t="s">
        <v>1349</v>
      </c>
    </row>
    <row r="226" spans="1:6" ht="28.8">
      <c r="A226" s="129">
        <v>329</v>
      </c>
      <c r="B226" s="130">
        <v>45233</v>
      </c>
      <c r="C226" s="131" t="s">
        <v>22</v>
      </c>
      <c r="D226" s="131" t="s">
        <v>448</v>
      </c>
      <c r="E226" s="132">
        <v>0.55625000000000002</v>
      </c>
      <c r="F226" s="131" t="s">
        <v>1349</v>
      </c>
    </row>
    <row r="227" spans="1:6" ht="28.8">
      <c r="A227" s="129">
        <v>840</v>
      </c>
      <c r="B227" s="130">
        <v>45233</v>
      </c>
      <c r="C227" s="131" t="s">
        <v>22</v>
      </c>
      <c r="D227" s="131" t="s">
        <v>436</v>
      </c>
      <c r="E227" s="132">
        <v>0.55763888888888891</v>
      </c>
      <c r="F227" s="131" t="s">
        <v>1349</v>
      </c>
    </row>
    <row r="228" spans="1:6" ht="28.8">
      <c r="A228" s="129">
        <v>515</v>
      </c>
      <c r="B228" s="130">
        <v>45233</v>
      </c>
      <c r="C228" s="131" t="s">
        <v>22</v>
      </c>
      <c r="D228" s="131" t="s">
        <v>767</v>
      </c>
      <c r="E228" s="132">
        <v>0.55833333333333335</v>
      </c>
      <c r="F228" s="131" t="s">
        <v>1349</v>
      </c>
    </row>
    <row r="229" spans="1:6" ht="28.8">
      <c r="A229" s="129">
        <v>325</v>
      </c>
      <c r="B229" s="130">
        <v>45233</v>
      </c>
      <c r="C229" s="131" t="s">
        <v>22</v>
      </c>
      <c r="D229" s="131" t="s">
        <v>448</v>
      </c>
      <c r="E229" s="132">
        <v>0.55902777777777779</v>
      </c>
      <c r="F229" s="131" t="s">
        <v>1349</v>
      </c>
    </row>
    <row r="230" spans="1:6" ht="28.8">
      <c r="A230" s="129">
        <v>613</v>
      </c>
      <c r="B230" s="130">
        <v>45233</v>
      </c>
      <c r="C230" s="131" t="s">
        <v>22</v>
      </c>
      <c r="D230" s="131" t="s">
        <v>827</v>
      </c>
      <c r="E230" s="132">
        <v>0.55972222222222223</v>
      </c>
      <c r="F230" s="131" t="s">
        <v>1349</v>
      </c>
    </row>
    <row r="231" spans="1:6">
      <c r="A231" s="129">
        <v>703</v>
      </c>
      <c r="B231" s="130">
        <v>45233</v>
      </c>
      <c r="C231" s="131" t="s">
        <v>22</v>
      </c>
      <c r="D231" s="131" t="s">
        <v>23</v>
      </c>
      <c r="E231" s="132">
        <v>0.55972222222222223</v>
      </c>
      <c r="F231" s="131" t="s">
        <v>1349</v>
      </c>
    </row>
    <row r="232" spans="1:6" ht="28.8">
      <c r="A232" s="129">
        <v>444</v>
      </c>
      <c r="B232" s="130">
        <v>45233</v>
      </c>
      <c r="C232" s="131" t="s">
        <v>22</v>
      </c>
      <c r="D232" s="131" t="s">
        <v>612</v>
      </c>
      <c r="E232" s="132">
        <v>0.56111111111111112</v>
      </c>
      <c r="F232" s="131" t="s">
        <v>1349</v>
      </c>
    </row>
    <row r="233" spans="1:6" ht="28.8">
      <c r="A233" s="129">
        <v>740</v>
      </c>
      <c r="B233" s="130">
        <v>45233</v>
      </c>
      <c r="C233" s="131" t="s">
        <v>22</v>
      </c>
      <c r="D233" s="131" t="s">
        <v>879</v>
      </c>
      <c r="E233" s="132">
        <v>0.56180555555555556</v>
      </c>
      <c r="F233" s="131" t="s">
        <v>1349</v>
      </c>
    </row>
    <row r="234" spans="1:6" ht="28.8">
      <c r="A234" s="129">
        <v>337</v>
      </c>
      <c r="B234" s="130">
        <v>45233</v>
      </c>
      <c r="C234" s="131" t="s">
        <v>22</v>
      </c>
      <c r="D234" s="131" t="s">
        <v>448</v>
      </c>
      <c r="E234" s="132">
        <v>0.5625</v>
      </c>
      <c r="F234" s="131" t="s">
        <v>1349</v>
      </c>
    </row>
    <row r="235" spans="1:6" ht="28.8">
      <c r="A235" s="129">
        <v>137</v>
      </c>
      <c r="B235" s="130">
        <v>45233</v>
      </c>
      <c r="C235" s="131" t="s">
        <v>22</v>
      </c>
      <c r="D235" s="131" t="s">
        <v>89</v>
      </c>
      <c r="E235" s="132">
        <v>0.5625</v>
      </c>
      <c r="F235" s="131" t="s">
        <v>1349</v>
      </c>
    </row>
    <row r="236" spans="1:6" ht="28.8">
      <c r="A236" s="129">
        <v>138</v>
      </c>
      <c r="B236" s="130">
        <v>45233</v>
      </c>
      <c r="C236" s="131" t="s">
        <v>22</v>
      </c>
      <c r="D236" s="131" t="s">
        <v>89</v>
      </c>
      <c r="E236" s="132">
        <v>0.5625</v>
      </c>
      <c r="F236" s="131" t="s">
        <v>1349</v>
      </c>
    </row>
    <row r="237" spans="1:6" ht="28.8">
      <c r="A237" s="129">
        <v>847</v>
      </c>
      <c r="B237" s="130">
        <v>45233</v>
      </c>
      <c r="C237" s="131" t="s">
        <v>22</v>
      </c>
      <c r="D237" s="131" t="s">
        <v>436</v>
      </c>
      <c r="E237" s="132">
        <v>0.56319444444444444</v>
      </c>
      <c r="F237" s="131" t="s">
        <v>1350</v>
      </c>
    </row>
    <row r="238" spans="1:6" ht="28.8">
      <c r="A238" s="129">
        <v>824</v>
      </c>
      <c r="B238" s="130">
        <v>45233</v>
      </c>
      <c r="C238" s="131" t="s">
        <v>22</v>
      </c>
      <c r="D238" s="131" t="s">
        <v>436</v>
      </c>
      <c r="E238" s="132">
        <v>0.56388888888888888</v>
      </c>
      <c r="F238" s="131" t="s">
        <v>1350</v>
      </c>
    </row>
    <row r="239" spans="1:6" ht="28.8">
      <c r="A239" s="129">
        <v>862</v>
      </c>
      <c r="B239" s="130">
        <v>45233</v>
      </c>
      <c r="C239" s="131" t="s">
        <v>22</v>
      </c>
      <c r="D239" s="131" t="s">
        <v>436</v>
      </c>
      <c r="E239" s="132">
        <v>0.56458333333333333</v>
      </c>
      <c r="F239" s="131" t="s">
        <v>1350</v>
      </c>
    </row>
    <row r="240" spans="1:6" ht="28.8">
      <c r="A240" s="129">
        <v>339</v>
      </c>
      <c r="B240" s="130">
        <v>45233</v>
      </c>
      <c r="C240" s="131" t="s">
        <v>22</v>
      </c>
      <c r="D240" s="131" t="s">
        <v>448</v>
      </c>
      <c r="E240" s="132">
        <v>0.56527777777777777</v>
      </c>
      <c r="F240" s="131" t="s">
        <v>1350</v>
      </c>
    </row>
    <row r="241" spans="1:6" ht="28.8">
      <c r="A241" s="129">
        <v>869</v>
      </c>
      <c r="B241" s="130">
        <v>45233</v>
      </c>
      <c r="C241" s="131" t="s">
        <v>22</v>
      </c>
      <c r="D241" s="131" t="s">
        <v>436</v>
      </c>
      <c r="E241" s="132">
        <v>0.56597222222222221</v>
      </c>
      <c r="F241" s="131" t="s">
        <v>1350</v>
      </c>
    </row>
    <row r="242" spans="1:6" ht="28.8">
      <c r="A242" s="129">
        <v>879</v>
      </c>
      <c r="B242" s="130">
        <v>45233</v>
      </c>
      <c r="C242" s="131" t="s">
        <v>22</v>
      </c>
      <c r="D242" s="131" t="s">
        <v>436</v>
      </c>
      <c r="E242" s="132">
        <v>0.56666666666666665</v>
      </c>
      <c r="F242" s="131" t="s">
        <v>1350</v>
      </c>
    </row>
    <row r="243" spans="1:6" ht="28.8">
      <c r="A243" s="129">
        <v>317</v>
      </c>
      <c r="B243" s="130">
        <v>45233</v>
      </c>
      <c r="C243" s="131" t="s">
        <v>22</v>
      </c>
      <c r="D243" s="131" t="s">
        <v>448</v>
      </c>
      <c r="E243" s="132">
        <v>0.56736111111111109</v>
      </c>
      <c r="F243" s="131" t="s">
        <v>1350</v>
      </c>
    </row>
    <row r="244" spans="1:6" ht="28.8">
      <c r="A244" s="129">
        <v>810</v>
      </c>
      <c r="B244" s="130">
        <v>45233</v>
      </c>
      <c r="C244" s="131" t="s">
        <v>22</v>
      </c>
      <c r="D244" s="131" t="s">
        <v>436</v>
      </c>
      <c r="E244" s="132">
        <v>0.56944444444444442</v>
      </c>
      <c r="F244" s="131" t="s">
        <v>1350</v>
      </c>
    </row>
    <row r="245" spans="1:6" ht="28.8">
      <c r="A245" s="129">
        <v>817</v>
      </c>
      <c r="B245" s="130">
        <v>45233</v>
      </c>
      <c r="C245" s="131" t="s">
        <v>22</v>
      </c>
      <c r="D245" s="131" t="s">
        <v>436</v>
      </c>
      <c r="E245" s="132">
        <v>0.57013888888888886</v>
      </c>
      <c r="F245" s="131" t="s">
        <v>1350</v>
      </c>
    </row>
    <row r="246" spans="1:6" ht="28.8">
      <c r="A246" s="129">
        <v>870</v>
      </c>
      <c r="B246" s="130">
        <v>45233</v>
      </c>
      <c r="C246" s="131" t="s">
        <v>22</v>
      </c>
      <c r="D246" s="131" t="s">
        <v>436</v>
      </c>
      <c r="E246" s="132">
        <v>0.5708333333333333</v>
      </c>
      <c r="F246" s="131" t="s">
        <v>1350</v>
      </c>
    </row>
    <row r="247" spans="1:6" ht="28.8">
      <c r="A247" s="129">
        <v>867</v>
      </c>
      <c r="B247" s="130">
        <v>45233</v>
      </c>
      <c r="C247" s="131" t="s">
        <v>22</v>
      </c>
      <c r="D247" s="131" t="s">
        <v>436</v>
      </c>
      <c r="E247" s="132">
        <v>0.5708333333333333</v>
      </c>
      <c r="F247" s="131" t="s">
        <v>1350</v>
      </c>
    </row>
    <row r="248" spans="1:6" ht="28.8">
      <c r="A248" s="129">
        <v>838</v>
      </c>
      <c r="B248" s="130">
        <v>45233</v>
      </c>
      <c r="C248" s="131" t="s">
        <v>22</v>
      </c>
      <c r="D248" s="131" t="s">
        <v>436</v>
      </c>
      <c r="E248" s="132">
        <v>0.57152777777777775</v>
      </c>
      <c r="F248" s="131" t="s">
        <v>1350</v>
      </c>
    </row>
    <row r="249" spans="1:6" ht="28.8">
      <c r="A249" s="129">
        <v>818</v>
      </c>
      <c r="B249" s="130">
        <v>45233</v>
      </c>
      <c r="C249" s="131" t="s">
        <v>22</v>
      </c>
      <c r="D249" s="131" t="s">
        <v>436</v>
      </c>
      <c r="E249" s="132">
        <v>0.57222222222222219</v>
      </c>
      <c r="F249" s="131" t="s">
        <v>1350</v>
      </c>
    </row>
    <row r="250" spans="1:6" ht="28.8">
      <c r="A250" s="129">
        <v>732</v>
      </c>
      <c r="B250" s="130">
        <v>45233</v>
      </c>
      <c r="C250" s="131" t="s">
        <v>22</v>
      </c>
      <c r="D250" s="131" t="s">
        <v>879</v>
      </c>
      <c r="E250" s="132">
        <v>0.57291666666666663</v>
      </c>
      <c r="F250" s="131" t="s">
        <v>1350</v>
      </c>
    </row>
    <row r="251" spans="1:6" ht="28.8">
      <c r="A251" s="129">
        <v>126</v>
      </c>
      <c r="B251" s="130">
        <v>45233</v>
      </c>
      <c r="C251" s="131" t="s">
        <v>22</v>
      </c>
      <c r="D251" s="131" t="s">
        <v>89</v>
      </c>
      <c r="E251" s="132">
        <v>0.57361111111111107</v>
      </c>
      <c r="F251" s="131" t="s">
        <v>1350</v>
      </c>
    </row>
    <row r="252" spans="1:6" ht="28.8">
      <c r="A252" s="129">
        <v>210</v>
      </c>
      <c r="B252" s="130">
        <v>45233</v>
      </c>
      <c r="C252" s="131" t="s">
        <v>22</v>
      </c>
      <c r="D252" s="131" t="s">
        <v>246</v>
      </c>
      <c r="E252" s="132">
        <v>0.57430555555555551</v>
      </c>
      <c r="F252" s="131" t="s">
        <v>1350</v>
      </c>
    </row>
    <row r="253" spans="1:6" ht="28.8">
      <c r="A253" s="129">
        <v>450</v>
      </c>
      <c r="B253" s="130">
        <v>45233</v>
      </c>
      <c r="C253" s="131" t="s">
        <v>22</v>
      </c>
      <c r="D253" s="131" t="s">
        <v>612</v>
      </c>
      <c r="E253" s="132">
        <v>0.57638888888888884</v>
      </c>
      <c r="F253" s="131" t="s">
        <v>1350</v>
      </c>
    </row>
    <row r="254" spans="1:6" ht="28.8">
      <c r="A254" s="129">
        <v>249</v>
      </c>
      <c r="B254" s="130">
        <v>45233</v>
      </c>
      <c r="C254" s="131" t="s">
        <v>22</v>
      </c>
      <c r="D254" s="131" t="s">
        <v>246</v>
      </c>
      <c r="E254" s="132">
        <v>0.57777777777777772</v>
      </c>
      <c r="F254" s="131" t="s">
        <v>1350</v>
      </c>
    </row>
    <row r="255" spans="1:6" ht="28.8">
      <c r="A255" s="129">
        <v>445</v>
      </c>
      <c r="B255" s="130">
        <v>45233</v>
      </c>
      <c r="C255" s="131" t="s">
        <v>22</v>
      </c>
      <c r="D255" s="131" t="s">
        <v>612</v>
      </c>
      <c r="E255" s="132">
        <v>0.57916666666666672</v>
      </c>
      <c r="F255" s="131" t="s">
        <v>1350</v>
      </c>
    </row>
    <row r="256" spans="1:6" ht="28.8">
      <c r="A256" s="129">
        <v>427</v>
      </c>
      <c r="B256" s="130">
        <v>45233</v>
      </c>
      <c r="C256" s="131" t="s">
        <v>22</v>
      </c>
      <c r="D256" s="131" t="s">
        <v>612</v>
      </c>
      <c r="E256" s="132">
        <v>0.58888888888888891</v>
      </c>
      <c r="F256" s="131" t="s">
        <v>1350</v>
      </c>
    </row>
    <row r="257" spans="1:6">
      <c r="A257" s="129">
        <v>802</v>
      </c>
      <c r="B257" s="130">
        <v>45233</v>
      </c>
      <c r="C257" s="131" t="s">
        <v>22</v>
      </c>
      <c r="D257" s="131" t="s">
        <v>23</v>
      </c>
      <c r="E257" s="132">
        <v>0.58888888888888891</v>
      </c>
      <c r="F257" s="131" t="s">
        <v>1350</v>
      </c>
    </row>
    <row r="258" spans="1:6" ht="28.8">
      <c r="A258" s="129">
        <v>422</v>
      </c>
      <c r="B258" s="130">
        <v>45233</v>
      </c>
      <c r="C258" s="131" t="s">
        <v>22</v>
      </c>
      <c r="D258" s="131" t="s">
        <v>612</v>
      </c>
      <c r="E258" s="132">
        <v>0.59652777777777777</v>
      </c>
      <c r="F258" s="131" t="s">
        <v>1350</v>
      </c>
    </row>
    <row r="259" spans="1:6" ht="28.8">
      <c r="A259" s="129">
        <v>738</v>
      </c>
      <c r="B259" s="130">
        <v>45233</v>
      </c>
      <c r="C259" s="131" t="s">
        <v>22</v>
      </c>
      <c r="D259" s="131" t="s">
        <v>879</v>
      </c>
      <c r="E259" s="132">
        <v>0.59930555555555554</v>
      </c>
      <c r="F259" s="131" t="s">
        <v>1350</v>
      </c>
    </row>
    <row r="260" spans="1:6" ht="28.8">
      <c r="A260" s="129">
        <v>717</v>
      </c>
      <c r="B260" s="130">
        <v>45233</v>
      </c>
      <c r="C260" s="131" t="s">
        <v>22</v>
      </c>
      <c r="D260" s="131" t="s">
        <v>879</v>
      </c>
      <c r="E260" s="132">
        <v>0.60069444444444442</v>
      </c>
      <c r="F260" s="131" t="s">
        <v>1350</v>
      </c>
    </row>
    <row r="261" spans="1:6" ht="28.8">
      <c r="A261" s="129">
        <v>815</v>
      </c>
      <c r="B261" s="130">
        <v>45233</v>
      </c>
      <c r="C261" s="131" t="s">
        <v>22</v>
      </c>
      <c r="D261" s="131" t="s">
        <v>436</v>
      </c>
      <c r="E261" s="132">
        <v>0.60555555555555551</v>
      </c>
      <c r="F261" s="131" t="s">
        <v>1350</v>
      </c>
    </row>
    <row r="262" spans="1:6" ht="28.8">
      <c r="A262" s="129">
        <v>811</v>
      </c>
      <c r="B262" s="130">
        <v>45233</v>
      </c>
      <c r="C262" s="131" t="s">
        <v>22</v>
      </c>
      <c r="D262" s="131" t="s">
        <v>436</v>
      </c>
      <c r="E262" s="132">
        <v>0.6069444444444444</v>
      </c>
      <c r="F262" s="131" t="s">
        <v>1350</v>
      </c>
    </row>
    <row r="263" spans="1:6">
      <c r="A263" s="129">
        <v>404</v>
      </c>
      <c r="B263" s="130">
        <v>45233</v>
      </c>
      <c r="C263" s="131" t="s">
        <v>22</v>
      </c>
      <c r="D263" s="131" t="s">
        <v>23</v>
      </c>
      <c r="E263" s="132">
        <v>0.61319444444444449</v>
      </c>
      <c r="F263" s="131" t="s">
        <v>1350</v>
      </c>
    </row>
    <row r="264" spans="1:6">
      <c r="A264" s="129">
        <v>3</v>
      </c>
      <c r="B264" s="130">
        <v>45240</v>
      </c>
      <c r="C264" s="131" t="s">
        <v>22</v>
      </c>
      <c r="D264" s="131" t="s">
        <v>23</v>
      </c>
      <c r="E264" s="132">
        <v>0.54305555555555551</v>
      </c>
      <c r="F264" s="131" t="s">
        <v>1349</v>
      </c>
    </row>
    <row r="265" spans="1:6" ht="28.8">
      <c r="A265" s="129">
        <v>450</v>
      </c>
      <c r="B265" s="130">
        <v>45240</v>
      </c>
      <c r="C265" s="131" t="s">
        <v>22</v>
      </c>
      <c r="D265" s="131" t="s">
        <v>612</v>
      </c>
      <c r="E265" s="132">
        <v>0.54374999999999996</v>
      </c>
      <c r="F265" s="131" t="s">
        <v>1349</v>
      </c>
    </row>
    <row r="266" spans="1:6" ht="28.8">
      <c r="A266" s="129">
        <v>451</v>
      </c>
      <c r="B266" s="130">
        <v>45240</v>
      </c>
      <c r="C266" s="131" t="s">
        <v>22</v>
      </c>
      <c r="D266" s="131" t="s">
        <v>612</v>
      </c>
      <c r="E266" s="132">
        <v>0.54374999999999996</v>
      </c>
      <c r="F266" s="131" t="s">
        <v>1349</v>
      </c>
    </row>
    <row r="267" spans="1:6" ht="28.8">
      <c r="A267" s="129">
        <v>417</v>
      </c>
      <c r="B267" s="130">
        <v>45240</v>
      </c>
      <c r="C267" s="131" t="s">
        <v>22</v>
      </c>
      <c r="D267" s="131" t="s">
        <v>612</v>
      </c>
      <c r="E267" s="132">
        <v>0.5444444444444444</v>
      </c>
      <c r="F267" s="131" t="s">
        <v>1349</v>
      </c>
    </row>
    <row r="268" spans="1:6" ht="28.8">
      <c r="A268" s="129">
        <v>610</v>
      </c>
      <c r="B268" s="130">
        <v>45240</v>
      </c>
      <c r="C268" s="131" t="s">
        <v>22</v>
      </c>
      <c r="D268" s="131" t="s">
        <v>827</v>
      </c>
      <c r="E268" s="132">
        <v>0.5444444444444444</v>
      </c>
      <c r="F268" s="131" t="s">
        <v>1349</v>
      </c>
    </row>
    <row r="269" spans="1:6" ht="28.8">
      <c r="A269" s="129">
        <v>846</v>
      </c>
      <c r="B269" s="130">
        <v>45240</v>
      </c>
      <c r="C269" s="131" t="s">
        <v>22</v>
      </c>
      <c r="D269" s="131" t="s">
        <v>436</v>
      </c>
      <c r="E269" s="132">
        <v>0.5444444444444444</v>
      </c>
      <c r="F269" s="131" t="s">
        <v>1349</v>
      </c>
    </row>
    <row r="270" spans="1:6" ht="28.8">
      <c r="A270" s="129">
        <v>342</v>
      </c>
      <c r="B270" s="130">
        <v>45240</v>
      </c>
      <c r="C270" s="131" t="s">
        <v>22</v>
      </c>
      <c r="D270" s="131" t="s">
        <v>448</v>
      </c>
      <c r="E270" s="132">
        <v>0.5444444444444444</v>
      </c>
      <c r="F270" s="131" t="s">
        <v>1349</v>
      </c>
    </row>
    <row r="271" spans="1:6" ht="28.8">
      <c r="A271" s="129">
        <v>418</v>
      </c>
      <c r="B271" s="130">
        <v>45240</v>
      </c>
      <c r="C271" s="131" t="s">
        <v>22</v>
      </c>
      <c r="D271" s="131" t="s">
        <v>612</v>
      </c>
      <c r="E271" s="132">
        <v>0.5444444444444444</v>
      </c>
      <c r="F271" s="131" t="s">
        <v>1349</v>
      </c>
    </row>
    <row r="272" spans="1:6" ht="28.8">
      <c r="A272" s="129">
        <v>612</v>
      </c>
      <c r="B272" s="130">
        <v>45240</v>
      </c>
      <c r="C272" s="131" t="s">
        <v>22</v>
      </c>
      <c r="D272" s="131" t="s">
        <v>827</v>
      </c>
      <c r="E272" s="132">
        <v>0.54513888888888884</v>
      </c>
      <c r="F272" s="131" t="s">
        <v>1349</v>
      </c>
    </row>
    <row r="273" spans="1:6" ht="28.8">
      <c r="A273" s="129">
        <v>870</v>
      </c>
      <c r="B273" s="130">
        <v>45240</v>
      </c>
      <c r="C273" s="131" t="s">
        <v>22</v>
      </c>
      <c r="D273" s="131" t="s">
        <v>436</v>
      </c>
      <c r="E273" s="132">
        <v>0.54583333333333328</v>
      </c>
      <c r="F273" s="131" t="s">
        <v>1349</v>
      </c>
    </row>
    <row r="274" spans="1:6">
      <c r="A274" s="129">
        <v>602</v>
      </c>
      <c r="B274" s="130">
        <v>45240</v>
      </c>
      <c r="C274" s="131" t="s">
        <v>22</v>
      </c>
      <c r="D274" s="131" t="s">
        <v>23</v>
      </c>
      <c r="E274" s="132">
        <v>0.54583333333333328</v>
      </c>
      <c r="F274" s="131" t="s">
        <v>1349</v>
      </c>
    </row>
    <row r="275" spans="1:6" ht="28.8">
      <c r="A275" s="129">
        <v>435</v>
      </c>
      <c r="B275" s="130">
        <v>45240</v>
      </c>
      <c r="C275" s="131" t="s">
        <v>22</v>
      </c>
      <c r="D275" s="131" t="s">
        <v>612</v>
      </c>
      <c r="E275" s="132">
        <v>0.54652777777777772</v>
      </c>
      <c r="F275" s="131" t="s">
        <v>1349</v>
      </c>
    </row>
    <row r="276" spans="1:6" ht="28.8">
      <c r="A276" s="129">
        <v>448</v>
      </c>
      <c r="B276" s="130">
        <v>45240</v>
      </c>
      <c r="C276" s="131" t="s">
        <v>22</v>
      </c>
      <c r="D276" s="131" t="s">
        <v>612</v>
      </c>
      <c r="E276" s="132">
        <v>0.54652777777777772</v>
      </c>
      <c r="F276" s="131" t="s">
        <v>1349</v>
      </c>
    </row>
    <row r="277" spans="1:6">
      <c r="A277" s="129">
        <v>203</v>
      </c>
      <c r="B277" s="130">
        <v>45240</v>
      </c>
      <c r="C277" s="131" t="s">
        <v>22</v>
      </c>
      <c r="D277" s="131" t="s">
        <v>23</v>
      </c>
      <c r="E277" s="132">
        <v>0.54722222222222228</v>
      </c>
      <c r="F277" s="131" t="s">
        <v>1349</v>
      </c>
    </row>
    <row r="278" spans="1:6" ht="28.8">
      <c r="A278" s="129">
        <v>325</v>
      </c>
      <c r="B278" s="130">
        <v>45240</v>
      </c>
      <c r="C278" s="131" t="s">
        <v>22</v>
      </c>
      <c r="D278" s="131" t="s">
        <v>448</v>
      </c>
      <c r="E278" s="132">
        <v>0.54722222222222228</v>
      </c>
      <c r="F278" s="131" t="s">
        <v>1349</v>
      </c>
    </row>
    <row r="279" spans="1:6" ht="28.8">
      <c r="A279" s="129">
        <v>745</v>
      </c>
      <c r="B279" s="130">
        <v>45240</v>
      </c>
      <c r="C279" s="131" t="s">
        <v>22</v>
      </c>
      <c r="D279" s="131" t="s">
        <v>879</v>
      </c>
      <c r="E279" s="132">
        <v>0.54791666666666672</v>
      </c>
      <c r="F279" s="131" t="s">
        <v>1349</v>
      </c>
    </row>
    <row r="280" spans="1:6" ht="28.8">
      <c r="A280" s="129">
        <v>737</v>
      </c>
      <c r="B280" s="130">
        <v>45240</v>
      </c>
      <c r="C280" s="131" t="s">
        <v>22</v>
      </c>
      <c r="D280" s="131" t="s">
        <v>879</v>
      </c>
      <c r="E280" s="132">
        <v>0.54791666666666672</v>
      </c>
      <c r="F280" s="131" t="s">
        <v>1349</v>
      </c>
    </row>
    <row r="281" spans="1:6" ht="28.8">
      <c r="A281" s="129">
        <v>826</v>
      </c>
      <c r="B281" s="130">
        <v>45240</v>
      </c>
      <c r="C281" s="131" t="s">
        <v>22</v>
      </c>
      <c r="D281" s="131" t="s">
        <v>436</v>
      </c>
      <c r="E281" s="132">
        <v>0.5493055555555556</v>
      </c>
      <c r="F281" s="131" t="s">
        <v>1349</v>
      </c>
    </row>
    <row r="282" spans="1:6" ht="28.8">
      <c r="A282" s="129">
        <v>845</v>
      </c>
      <c r="B282" s="130">
        <v>45240</v>
      </c>
      <c r="C282" s="131" t="s">
        <v>22</v>
      </c>
      <c r="D282" s="131" t="s">
        <v>436</v>
      </c>
      <c r="E282" s="132">
        <v>0.55000000000000004</v>
      </c>
      <c r="F282" s="131" t="s">
        <v>1349</v>
      </c>
    </row>
    <row r="283" spans="1:6" ht="28.8">
      <c r="A283" s="129">
        <v>123</v>
      </c>
      <c r="B283" s="130">
        <v>45240</v>
      </c>
      <c r="C283" s="131" t="s">
        <v>22</v>
      </c>
      <c r="D283" s="131" t="s">
        <v>89</v>
      </c>
      <c r="E283" s="132">
        <v>0.55069444444444449</v>
      </c>
      <c r="F283" s="131" t="s">
        <v>1349</v>
      </c>
    </row>
    <row r="284" spans="1:6" ht="28.8">
      <c r="A284" s="129">
        <v>338</v>
      </c>
      <c r="B284" s="130">
        <v>45240</v>
      </c>
      <c r="C284" s="131" t="s">
        <v>22</v>
      </c>
      <c r="D284" s="131" t="s">
        <v>448</v>
      </c>
      <c r="E284" s="132">
        <v>0.55069444444444449</v>
      </c>
      <c r="F284" s="131" t="s">
        <v>1349</v>
      </c>
    </row>
    <row r="285" spans="1:6" ht="28.8">
      <c r="A285" s="129">
        <v>850</v>
      </c>
      <c r="B285" s="130">
        <v>45240</v>
      </c>
      <c r="C285" s="131" t="s">
        <v>22</v>
      </c>
      <c r="D285" s="131" t="s">
        <v>436</v>
      </c>
      <c r="E285" s="132">
        <v>0.55138888888888893</v>
      </c>
      <c r="F285" s="131" t="s">
        <v>1349</v>
      </c>
    </row>
    <row r="286" spans="1:6" ht="28.8">
      <c r="A286" s="129">
        <v>883</v>
      </c>
      <c r="B286" s="130">
        <v>45240</v>
      </c>
      <c r="C286" s="131" t="s">
        <v>22</v>
      </c>
      <c r="D286" s="131" t="s">
        <v>436</v>
      </c>
      <c r="E286" s="132">
        <v>0.55208333333333337</v>
      </c>
      <c r="F286" s="131" t="s">
        <v>1349</v>
      </c>
    </row>
    <row r="287" spans="1:6" ht="28.8">
      <c r="A287" s="129">
        <v>878</v>
      </c>
      <c r="B287" s="130">
        <v>45240</v>
      </c>
      <c r="C287" s="131" t="s">
        <v>22</v>
      </c>
      <c r="D287" s="131" t="s">
        <v>436</v>
      </c>
      <c r="E287" s="132">
        <v>0.55277777777777781</v>
      </c>
      <c r="F287" s="131" t="s">
        <v>1349</v>
      </c>
    </row>
    <row r="288" spans="1:6" ht="28.8">
      <c r="A288" s="129">
        <v>116</v>
      </c>
      <c r="B288" s="130">
        <v>45240</v>
      </c>
      <c r="C288" s="131" t="s">
        <v>22</v>
      </c>
      <c r="D288" s="131" t="s">
        <v>89</v>
      </c>
      <c r="E288" s="132">
        <v>0.55277777777777781</v>
      </c>
      <c r="F288" s="131" t="s">
        <v>1349</v>
      </c>
    </row>
    <row r="289" spans="1:6">
      <c r="A289" s="129">
        <v>103</v>
      </c>
      <c r="B289" s="130">
        <v>45240</v>
      </c>
      <c r="C289" s="131" t="s">
        <v>22</v>
      </c>
      <c r="D289" s="131" t="s">
        <v>23</v>
      </c>
      <c r="E289" s="132">
        <v>0.55347222222222225</v>
      </c>
      <c r="F289" s="131" t="s">
        <v>1349</v>
      </c>
    </row>
    <row r="290" spans="1:6">
      <c r="A290" s="129">
        <v>803</v>
      </c>
      <c r="B290" s="130">
        <v>45240</v>
      </c>
      <c r="C290" s="131" t="s">
        <v>22</v>
      </c>
      <c r="D290" s="131" t="s">
        <v>23</v>
      </c>
      <c r="E290" s="132">
        <v>0.5541666666666667</v>
      </c>
      <c r="F290" s="131" t="s">
        <v>1349</v>
      </c>
    </row>
    <row r="291" spans="1:6">
      <c r="A291" s="129">
        <v>304</v>
      </c>
      <c r="B291" s="130">
        <v>45240</v>
      </c>
      <c r="C291" s="131" t="s">
        <v>22</v>
      </c>
      <c r="D291" s="131" t="s">
        <v>23</v>
      </c>
      <c r="E291" s="132">
        <v>0.55486111111111114</v>
      </c>
      <c r="F291" s="131" t="s">
        <v>1349</v>
      </c>
    </row>
    <row r="292" spans="1:6" ht="28.8">
      <c r="A292" s="129">
        <v>613</v>
      </c>
      <c r="B292" s="130">
        <v>45240</v>
      </c>
      <c r="C292" s="131" t="s">
        <v>22</v>
      </c>
      <c r="D292" s="131" t="s">
        <v>827</v>
      </c>
      <c r="E292" s="132">
        <v>0.55555555555555558</v>
      </c>
      <c r="F292" s="131" t="s">
        <v>1349</v>
      </c>
    </row>
    <row r="293" spans="1:6">
      <c r="A293" s="129">
        <v>5</v>
      </c>
      <c r="B293" s="130">
        <v>45240</v>
      </c>
      <c r="C293" s="131" t="s">
        <v>22</v>
      </c>
      <c r="D293" s="131" t="s">
        <v>23</v>
      </c>
      <c r="E293" s="132">
        <v>0.55555555555555558</v>
      </c>
      <c r="F293" s="131" t="s">
        <v>1349</v>
      </c>
    </row>
    <row r="294" spans="1:6">
      <c r="A294" s="129">
        <v>804</v>
      </c>
      <c r="B294" s="130">
        <v>45240</v>
      </c>
      <c r="C294" s="131" t="s">
        <v>22</v>
      </c>
      <c r="D294" s="131" t="s">
        <v>23</v>
      </c>
      <c r="E294" s="132">
        <v>0.55555555555555558</v>
      </c>
      <c r="F294" s="131" t="s">
        <v>1349</v>
      </c>
    </row>
    <row r="295" spans="1:6" ht="28.8">
      <c r="A295" s="129">
        <v>329</v>
      </c>
      <c r="B295" s="130">
        <v>45240</v>
      </c>
      <c r="C295" s="131" t="s">
        <v>22</v>
      </c>
      <c r="D295" s="131" t="s">
        <v>448</v>
      </c>
      <c r="E295" s="132">
        <v>0.55555555555555558</v>
      </c>
      <c r="F295" s="131" t="s">
        <v>1349</v>
      </c>
    </row>
    <row r="296" spans="1:6" ht="28.8">
      <c r="A296" s="129">
        <v>519</v>
      </c>
      <c r="B296" s="130">
        <v>45240</v>
      </c>
      <c r="C296" s="131" t="s">
        <v>22</v>
      </c>
      <c r="D296" s="131" t="s">
        <v>767</v>
      </c>
      <c r="E296" s="132">
        <v>0.55555555555555558</v>
      </c>
      <c r="F296" s="131" t="s">
        <v>1349</v>
      </c>
    </row>
    <row r="297" spans="1:6" ht="28.8">
      <c r="A297" s="129">
        <v>347</v>
      </c>
      <c r="B297" s="130">
        <v>45240</v>
      </c>
      <c r="C297" s="131" t="s">
        <v>22</v>
      </c>
      <c r="D297" s="131" t="s">
        <v>448</v>
      </c>
      <c r="E297" s="132">
        <v>0.55694444444444446</v>
      </c>
      <c r="F297" s="131" t="s">
        <v>1349</v>
      </c>
    </row>
    <row r="298" spans="1:6" ht="28.8">
      <c r="A298" s="129">
        <v>333</v>
      </c>
      <c r="B298" s="130">
        <v>45240</v>
      </c>
      <c r="C298" s="131" t="s">
        <v>22</v>
      </c>
      <c r="D298" s="131" t="s">
        <v>448</v>
      </c>
      <c r="E298" s="132">
        <v>0.55694444444444446</v>
      </c>
      <c r="F298" s="131" t="s">
        <v>1349</v>
      </c>
    </row>
    <row r="299" spans="1:6">
      <c r="A299" s="129">
        <v>303</v>
      </c>
      <c r="B299" s="130">
        <v>45240</v>
      </c>
      <c r="C299" s="131" t="s">
        <v>22</v>
      </c>
      <c r="D299" s="131" t="s">
        <v>23</v>
      </c>
      <c r="E299" s="132">
        <v>0.55763888888888891</v>
      </c>
      <c r="F299" s="131" t="s">
        <v>1349</v>
      </c>
    </row>
    <row r="300" spans="1:6">
      <c r="A300" s="129">
        <v>503</v>
      </c>
      <c r="B300" s="130">
        <v>45240</v>
      </c>
      <c r="C300" s="131" t="s">
        <v>22</v>
      </c>
      <c r="D300" s="131" t="s">
        <v>23</v>
      </c>
      <c r="E300" s="132">
        <v>0.55763888888888891</v>
      </c>
      <c r="F300" s="131" t="s">
        <v>1349</v>
      </c>
    </row>
    <row r="301" spans="1:6" ht="28.8">
      <c r="A301" s="129">
        <v>323</v>
      </c>
      <c r="B301" s="130">
        <v>45240</v>
      </c>
      <c r="C301" s="131" t="s">
        <v>22</v>
      </c>
      <c r="D301" s="131" t="s">
        <v>448</v>
      </c>
      <c r="E301" s="132">
        <v>0.55763888888888891</v>
      </c>
      <c r="F301" s="131" t="s">
        <v>1349</v>
      </c>
    </row>
    <row r="302" spans="1:6" ht="28.8">
      <c r="A302" s="129">
        <v>856</v>
      </c>
      <c r="B302" s="130">
        <v>45240</v>
      </c>
      <c r="C302" s="131" t="s">
        <v>22</v>
      </c>
      <c r="D302" s="131" t="s">
        <v>436</v>
      </c>
      <c r="E302" s="132">
        <v>0.55763888888888891</v>
      </c>
      <c r="F302" s="131" t="s">
        <v>1349</v>
      </c>
    </row>
    <row r="303" spans="1:6" ht="28.8">
      <c r="A303" s="129">
        <v>865</v>
      </c>
      <c r="B303" s="130">
        <v>45240</v>
      </c>
      <c r="C303" s="131" t="s">
        <v>22</v>
      </c>
      <c r="D303" s="131" t="s">
        <v>436</v>
      </c>
      <c r="E303" s="132">
        <v>0.55833333333333335</v>
      </c>
      <c r="F303" s="131" t="s">
        <v>1349</v>
      </c>
    </row>
    <row r="304" spans="1:6" ht="28.8">
      <c r="A304" s="129">
        <v>710</v>
      </c>
      <c r="B304" s="130">
        <v>45240</v>
      </c>
      <c r="C304" s="131" t="s">
        <v>22</v>
      </c>
      <c r="D304" s="131" t="s">
        <v>879</v>
      </c>
      <c r="E304" s="132">
        <v>0.55902777777777779</v>
      </c>
      <c r="F304" s="131" t="s">
        <v>1349</v>
      </c>
    </row>
    <row r="305" spans="1:6" ht="28.8">
      <c r="A305" s="129">
        <v>525</v>
      </c>
      <c r="B305" s="130">
        <v>45240</v>
      </c>
      <c r="C305" s="131" t="s">
        <v>22</v>
      </c>
      <c r="D305" s="131" t="s">
        <v>767</v>
      </c>
      <c r="E305" s="132">
        <v>0.56041666666666667</v>
      </c>
      <c r="F305" s="131" t="s">
        <v>1349</v>
      </c>
    </row>
    <row r="306" spans="1:6" ht="28.8">
      <c r="A306" s="129">
        <v>621</v>
      </c>
      <c r="B306" s="130">
        <v>45240</v>
      </c>
      <c r="C306" s="131" t="s">
        <v>22</v>
      </c>
      <c r="D306" s="131" t="s">
        <v>827</v>
      </c>
      <c r="E306" s="132">
        <v>0.56041666666666667</v>
      </c>
      <c r="F306" s="131" t="s">
        <v>1349</v>
      </c>
    </row>
    <row r="307" spans="1:6" ht="28.8">
      <c r="A307" s="129">
        <v>532</v>
      </c>
      <c r="B307" s="130">
        <v>45240</v>
      </c>
      <c r="C307" s="131" t="s">
        <v>22</v>
      </c>
      <c r="D307" s="131" t="s">
        <v>767</v>
      </c>
      <c r="E307" s="132">
        <v>0.56041666666666667</v>
      </c>
      <c r="F307" s="131" t="s">
        <v>1349</v>
      </c>
    </row>
    <row r="308" spans="1:6" ht="28.8">
      <c r="A308" s="129">
        <v>214</v>
      </c>
      <c r="B308" s="130">
        <v>45240</v>
      </c>
      <c r="C308" s="131" t="s">
        <v>22</v>
      </c>
      <c r="D308" s="131" t="s">
        <v>246</v>
      </c>
      <c r="E308" s="132">
        <v>0.56111111111111112</v>
      </c>
      <c r="F308" s="131" t="s">
        <v>1349</v>
      </c>
    </row>
    <row r="309" spans="1:6" ht="28.8">
      <c r="A309" s="129">
        <v>312</v>
      </c>
      <c r="B309" s="130">
        <v>45240</v>
      </c>
      <c r="C309" s="131" t="s">
        <v>22</v>
      </c>
      <c r="D309" s="131" t="s">
        <v>448</v>
      </c>
      <c r="E309" s="132">
        <v>0.56180555555555556</v>
      </c>
      <c r="F309" s="131" t="s">
        <v>1349</v>
      </c>
    </row>
    <row r="310" spans="1:6" ht="28.8">
      <c r="A310" s="129">
        <v>742</v>
      </c>
      <c r="B310" s="130">
        <v>45240</v>
      </c>
      <c r="C310" s="131" t="s">
        <v>22</v>
      </c>
      <c r="D310" s="131" t="s">
        <v>879</v>
      </c>
      <c r="E310" s="132">
        <v>0.56180555555555556</v>
      </c>
      <c r="F310" s="131" t="s">
        <v>1349</v>
      </c>
    </row>
    <row r="311" spans="1:6" ht="28.8">
      <c r="A311" s="129">
        <v>721</v>
      </c>
      <c r="B311" s="130">
        <v>45240</v>
      </c>
      <c r="C311" s="131" t="s">
        <v>22</v>
      </c>
      <c r="D311" s="131" t="s">
        <v>879</v>
      </c>
      <c r="E311" s="132">
        <v>0.5625</v>
      </c>
      <c r="F311" s="131" t="s">
        <v>1349</v>
      </c>
    </row>
    <row r="312" spans="1:6" ht="28.8">
      <c r="A312" s="129">
        <v>445</v>
      </c>
      <c r="B312" s="130">
        <v>45240</v>
      </c>
      <c r="C312" s="131" t="s">
        <v>22</v>
      </c>
      <c r="D312" s="131" t="s">
        <v>612</v>
      </c>
      <c r="E312" s="132">
        <v>0.56319444444444444</v>
      </c>
      <c r="F312" s="131" t="s">
        <v>1350</v>
      </c>
    </row>
    <row r="313" spans="1:6" ht="28.8">
      <c r="A313" s="129">
        <v>715</v>
      </c>
      <c r="B313" s="130">
        <v>45240</v>
      </c>
      <c r="C313" s="131" t="s">
        <v>22</v>
      </c>
      <c r="D313" s="131" t="s">
        <v>879</v>
      </c>
      <c r="E313" s="132">
        <v>0.56388888888888888</v>
      </c>
      <c r="F313" s="131" t="s">
        <v>1350</v>
      </c>
    </row>
    <row r="314" spans="1:6" ht="28.8">
      <c r="A314" s="129">
        <v>250</v>
      </c>
      <c r="B314" s="130">
        <v>45240</v>
      </c>
      <c r="C314" s="131" t="s">
        <v>22</v>
      </c>
      <c r="D314" s="131" t="s">
        <v>246</v>
      </c>
      <c r="E314" s="132">
        <v>0.56458333333333333</v>
      </c>
      <c r="F314" s="131" t="s">
        <v>1350</v>
      </c>
    </row>
    <row r="315" spans="1:6" ht="28.8">
      <c r="A315" s="129">
        <v>727</v>
      </c>
      <c r="B315" s="130">
        <v>45240</v>
      </c>
      <c r="C315" s="131" t="s">
        <v>22</v>
      </c>
      <c r="D315" s="131" t="s">
        <v>879</v>
      </c>
      <c r="E315" s="132">
        <v>0.56597222222222221</v>
      </c>
      <c r="F315" s="131" t="s">
        <v>1350</v>
      </c>
    </row>
    <row r="316" spans="1:6" ht="28.8">
      <c r="A316" s="129">
        <v>848</v>
      </c>
      <c r="B316" s="130">
        <v>45240</v>
      </c>
      <c r="C316" s="131" t="s">
        <v>22</v>
      </c>
      <c r="D316" s="131" t="s">
        <v>436</v>
      </c>
      <c r="E316" s="132">
        <v>0.56666666666666665</v>
      </c>
      <c r="F316" s="131" t="s">
        <v>1350</v>
      </c>
    </row>
    <row r="317" spans="1:6" ht="28.8">
      <c r="A317" s="129">
        <v>127</v>
      </c>
      <c r="B317" s="130">
        <v>45240</v>
      </c>
      <c r="C317" s="131" t="s">
        <v>22</v>
      </c>
      <c r="D317" s="131" t="s">
        <v>89</v>
      </c>
      <c r="E317" s="132">
        <v>0.56666666666666665</v>
      </c>
      <c r="F317" s="131" t="s">
        <v>1350</v>
      </c>
    </row>
    <row r="318" spans="1:6" ht="28.8">
      <c r="A318" s="129">
        <v>866</v>
      </c>
      <c r="B318" s="130">
        <v>45240</v>
      </c>
      <c r="C318" s="131" t="s">
        <v>22</v>
      </c>
      <c r="D318" s="131" t="s">
        <v>436</v>
      </c>
      <c r="E318" s="132">
        <v>0.56736111111111109</v>
      </c>
      <c r="F318" s="131" t="s">
        <v>1350</v>
      </c>
    </row>
    <row r="319" spans="1:6" ht="28.8">
      <c r="A319" s="129">
        <v>842</v>
      </c>
      <c r="B319" s="130">
        <v>45240</v>
      </c>
      <c r="C319" s="131" t="s">
        <v>22</v>
      </c>
      <c r="D319" s="131" t="s">
        <v>436</v>
      </c>
      <c r="E319" s="132">
        <v>0.56736111111111109</v>
      </c>
      <c r="F319" s="131" t="s">
        <v>1350</v>
      </c>
    </row>
    <row r="320" spans="1:6" ht="28.8">
      <c r="A320" s="129">
        <v>838</v>
      </c>
      <c r="B320" s="130">
        <v>45240</v>
      </c>
      <c r="C320" s="131" t="s">
        <v>22</v>
      </c>
      <c r="D320" s="131" t="s">
        <v>436</v>
      </c>
      <c r="E320" s="132">
        <v>0.56736111111111109</v>
      </c>
      <c r="F320" s="131" t="s">
        <v>1350</v>
      </c>
    </row>
    <row r="321" spans="1:6" ht="28.8">
      <c r="A321" s="129">
        <v>346</v>
      </c>
      <c r="B321" s="130">
        <v>45240</v>
      </c>
      <c r="C321" s="131" t="s">
        <v>22</v>
      </c>
      <c r="D321" s="131" t="s">
        <v>448</v>
      </c>
      <c r="E321" s="132">
        <v>0.56805555555555554</v>
      </c>
      <c r="F321" s="131" t="s">
        <v>1350</v>
      </c>
    </row>
    <row r="322" spans="1:6" ht="28.8">
      <c r="A322" s="129">
        <v>337</v>
      </c>
      <c r="B322" s="130">
        <v>45240</v>
      </c>
      <c r="C322" s="131" t="s">
        <v>22</v>
      </c>
      <c r="D322" s="131" t="s">
        <v>448</v>
      </c>
      <c r="E322" s="132">
        <v>0.56805555555555554</v>
      </c>
      <c r="F322" s="131" t="s">
        <v>1350</v>
      </c>
    </row>
    <row r="323" spans="1:6" ht="28.8">
      <c r="A323" s="129">
        <v>334</v>
      </c>
      <c r="B323" s="130">
        <v>45240</v>
      </c>
      <c r="C323" s="131" t="s">
        <v>22</v>
      </c>
      <c r="D323" s="131" t="s">
        <v>448</v>
      </c>
      <c r="E323" s="132">
        <v>0.56874999999999998</v>
      </c>
      <c r="F323" s="131" t="s">
        <v>1350</v>
      </c>
    </row>
    <row r="324" spans="1:6" ht="28.8">
      <c r="A324" s="129">
        <v>225</v>
      </c>
      <c r="B324" s="130">
        <v>45240</v>
      </c>
      <c r="C324" s="131" t="s">
        <v>22</v>
      </c>
      <c r="D324" s="131" t="s">
        <v>246</v>
      </c>
      <c r="E324" s="132">
        <v>0.56944444444444442</v>
      </c>
      <c r="F324" s="131" t="s">
        <v>1350</v>
      </c>
    </row>
    <row r="325" spans="1:6" ht="28.8">
      <c r="A325" s="129">
        <v>138</v>
      </c>
      <c r="B325" s="130">
        <v>45240</v>
      </c>
      <c r="C325" s="131" t="s">
        <v>22</v>
      </c>
      <c r="D325" s="131" t="s">
        <v>89</v>
      </c>
      <c r="E325" s="132">
        <v>0.56944444444444442</v>
      </c>
      <c r="F325" s="131" t="s">
        <v>1350</v>
      </c>
    </row>
    <row r="326" spans="1:6">
      <c r="A326" s="129">
        <v>403</v>
      </c>
      <c r="B326" s="130">
        <v>45240</v>
      </c>
      <c r="C326" s="131" t="s">
        <v>22</v>
      </c>
      <c r="D326" s="131" t="s">
        <v>23</v>
      </c>
      <c r="E326" s="132">
        <v>0.57013888888888886</v>
      </c>
      <c r="F326" s="131" t="s">
        <v>1350</v>
      </c>
    </row>
    <row r="327" spans="1:6" ht="28.8">
      <c r="A327" s="129">
        <v>717</v>
      </c>
      <c r="B327" s="130">
        <v>45240</v>
      </c>
      <c r="C327" s="131" t="s">
        <v>22</v>
      </c>
      <c r="D327" s="131" t="s">
        <v>879</v>
      </c>
      <c r="E327" s="132">
        <v>0.5708333333333333</v>
      </c>
      <c r="F327" s="131" t="s">
        <v>1350</v>
      </c>
    </row>
    <row r="328" spans="1:6" ht="28.8">
      <c r="A328" s="129">
        <v>738</v>
      </c>
      <c r="B328" s="130">
        <v>45240</v>
      </c>
      <c r="C328" s="131" t="s">
        <v>22</v>
      </c>
      <c r="D328" s="131" t="s">
        <v>879</v>
      </c>
      <c r="E328" s="132">
        <v>0.5708333333333333</v>
      </c>
      <c r="F328" s="131" t="s">
        <v>1350</v>
      </c>
    </row>
    <row r="329" spans="1:6" ht="28.8">
      <c r="A329" s="129">
        <v>817</v>
      </c>
      <c r="B329" s="130">
        <v>45240</v>
      </c>
      <c r="C329" s="131" t="s">
        <v>22</v>
      </c>
      <c r="D329" s="131" t="s">
        <v>436</v>
      </c>
      <c r="E329" s="132">
        <v>0.57152777777777775</v>
      </c>
      <c r="F329" s="131" t="s">
        <v>1350</v>
      </c>
    </row>
    <row r="330" spans="1:6" ht="28.8">
      <c r="A330" s="129">
        <v>746</v>
      </c>
      <c r="B330" s="130">
        <v>45240</v>
      </c>
      <c r="C330" s="131" t="s">
        <v>22</v>
      </c>
      <c r="D330" s="131" t="s">
        <v>879</v>
      </c>
      <c r="E330" s="132">
        <v>0.57291666666666663</v>
      </c>
      <c r="F330" s="131" t="s">
        <v>1350</v>
      </c>
    </row>
    <row r="331" spans="1:6" ht="28.8">
      <c r="A331" s="129">
        <v>873</v>
      </c>
      <c r="B331" s="130">
        <v>45240</v>
      </c>
      <c r="C331" s="131" t="s">
        <v>22</v>
      </c>
      <c r="D331" s="131" t="s">
        <v>436</v>
      </c>
      <c r="E331" s="132">
        <v>0.57361111111111107</v>
      </c>
      <c r="F331" s="131" t="s">
        <v>1350</v>
      </c>
    </row>
    <row r="332" spans="1:6" ht="28.8">
      <c r="A332" s="129">
        <v>874</v>
      </c>
      <c r="B332" s="130">
        <v>45240</v>
      </c>
      <c r="C332" s="131" t="s">
        <v>22</v>
      </c>
      <c r="D332" s="131" t="s">
        <v>436</v>
      </c>
      <c r="E332" s="132">
        <v>0.57361111111111107</v>
      </c>
      <c r="F332" s="131" t="s">
        <v>1350</v>
      </c>
    </row>
    <row r="333" spans="1:6" ht="28.8">
      <c r="A333" s="129">
        <v>740</v>
      </c>
      <c r="B333" s="130">
        <v>45240</v>
      </c>
      <c r="C333" s="131" t="s">
        <v>22</v>
      </c>
      <c r="D333" s="131" t="s">
        <v>879</v>
      </c>
      <c r="E333" s="132">
        <v>0.57361111111111107</v>
      </c>
      <c r="F333" s="131" t="s">
        <v>1350</v>
      </c>
    </row>
    <row r="334" spans="1:6" ht="28.8">
      <c r="A334" s="129">
        <v>867</v>
      </c>
      <c r="B334" s="130">
        <v>45240</v>
      </c>
      <c r="C334" s="131" t="s">
        <v>22</v>
      </c>
      <c r="D334" s="131" t="s">
        <v>436</v>
      </c>
      <c r="E334" s="132">
        <v>0.57430555555555551</v>
      </c>
      <c r="F334" s="131" t="s">
        <v>1350</v>
      </c>
    </row>
    <row r="335" spans="1:6" ht="28.8">
      <c r="A335" s="129">
        <v>818</v>
      </c>
      <c r="B335" s="130">
        <v>45240</v>
      </c>
      <c r="C335" s="131" t="s">
        <v>22</v>
      </c>
      <c r="D335" s="131" t="s">
        <v>436</v>
      </c>
      <c r="E335" s="132">
        <v>0.57430555555555551</v>
      </c>
      <c r="F335" s="131" t="s">
        <v>1350</v>
      </c>
    </row>
    <row r="336" spans="1:6" ht="28.8">
      <c r="A336" s="129">
        <v>210</v>
      </c>
      <c r="B336" s="130">
        <v>45240</v>
      </c>
      <c r="C336" s="131" t="s">
        <v>22</v>
      </c>
      <c r="D336" s="131" t="s">
        <v>246</v>
      </c>
      <c r="E336" s="132">
        <v>0.57499999999999996</v>
      </c>
      <c r="F336" s="131" t="s">
        <v>1350</v>
      </c>
    </row>
    <row r="337" spans="1:6" ht="28.8">
      <c r="A337" s="129">
        <v>836</v>
      </c>
      <c r="B337" s="130">
        <v>45240</v>
      </c>
      <c r="C337" s="131" t="s">
        <v>22</v>
      </c>
      <c r="D337" s="131" t="s">
        <v>436</v>
      </c>
      <c r="E337" s="132">
        <v>0.57708333333333328</v>
      </c>
      <c r="F337" s="131" t="s">
        <v>1350</v>
      </c>
    </row>
    <row r="338" spans="1:6" ht="28.8">
      <c r="A338" s="129">
        <v>879</v>
      </c>
      <c r="B338" s="130">
        <v>45240</v>
      </c>
      <c r="C338" s="131" t="s">
        <v>22</v>
      </c>
      <c r="D338" s="131" t="s">
        <v>436</v>
      </c>
      <c r="E338" s="132">
        <v>0.57847222222222228</v>
      </c>
      <c r="F338" s="131" t="s">
        <v>1350</v>
      </c>
    </row>
    <row r="339" spans="1:6" ht="28.8">
      <c r="A339" s="129">
        <v>819</v>
      </c>
      <c r="B339" s="130">
        <v>45240</v>
      </c>
      <c r="C339" s="131" t="s">
        <v>22</v>
      </c>
      <c r="D339" s="131" t="s">
        <v>436</v>
      </c>
      <c r="E339" s="132">
        <v>0.58333333333333337</v>
      </c>
      <c r="F339" s="131" t="s">
        <v>1350</v>
      </c>
    </row>
    <row r="340" spans="1:6" ht="28.8">
      <c r="A340" s="129">
        <v>251</v>
      </c>
      <c r="B340" s="130">
        <v>45240</v>
      </c>
      <c r="C340" s="131" t="s">
        <v>22</v>
      </c>
      <c r="D340" s="131" t="s">
        <v>246</v>
      </c>
      <c r="E340" s="132">
        <v>0.5854166666666667</v>
      </c>
      <c r="F340" s="131" t="s">
        <v>1350</v>
      </c>
    </row>
    <row r="341" spans="1:6" ht="28.8">
      <c r="A341" s="129">
        <v>739</v>
      </c>
      <c r="B341" s="130">
        <v>45240</v>
      </c>
      <c r="C341" s="131" t="s">
        <v>22</v>
      </c>
      <c r="D341" s="131" t="s">
        <v>879</v>
      </c>
      <c r="E341" s="132">
        <v>0.59583333333333333</v>
      </c>
      <c r="F341" s="131" t="s">
        <v>1350</v>
      </c>
    </row>
    <row r="342" spans="1:6" ht="28.8">
      <c r="A342" s="129">
        <v>350</v>
      </c>
      <c r="B342" s="130">
        <v>45240</v>
      </c>
      <c r="C342" s="131" t="s">
        <v>22</v>
      </c>
      <c r="D342" s="131" t="s">
        <v>448</v>
      </c>
      <c r="E342" s="132">
        <v>0.6020833333333333</v>
      </c>
      <c r="F342" s="131" t="s">
        <v>1350</v>
      </c>
    </row>
    <row r="343" spans="1:6" ht="28.8">
      <c r="A343" s="129">
        <v>348</v>
      </c>
      <c r="B343" s="130">
        <v>45240</v>
      </c>
      <c r="C343" s="131" t="s">
        <v>22</v>
      </c>
      <c r="D343" s="131" t="s">
        <v>448</v>
      </c>
      <c r="E343" s="132">
        <v>0.60277777777777775</v>
      </c>
      <c r="F343" s="131" t="s">
        <v>1350</v>
      </c>
    </row>
    <row r="344" spans="1:6">
      <c r="A344" s="129">
        <v>702</v>
      </c>
      <c r="B344" s="130">
        <v>45240</v>
      </c>
      <c r="C344" s="131" t="s">
        <v>22</v>
      </c>
      <c r="D344" s="131" t="s">
        <v>23</v>
      </c>
      <c r="E344" s="132">
        <v>0.60555555555555551</v>
      </c>
      <c r="F344" s="131" t="s">
        <v>1350</v>
      </c>
    </row>
    <row r="345" spans="1:6" ht="28.8">
      <c r="A345" s="129">
        <v>438</v>
      </c>
      <c r="B345" s="130">
        <v>45240</v>
      </c>
      <c r="C345" s="131" t="s">
        <v>22</v>
      </c>
      <c r="D345" s="131" t="s">
        <v>612</v>
      </c>
      <c r="E345" s="132">
        <v>0.61388888888888893</v>
      </c>
      <c r="F345" s="131" t="s">
        <v>1350</v>
      </c>
    </row>
    <row r="346" spans="1:6">
      <c r="A346" s="129">
        <v>802</v>
      </c>
      <c r="B346" s="130">
        <v>45240</v>
      </c>
      <c r="C346" s="131" t="s">
        <v>22</v>
      </c>
      <c r="D346" s="131" t="s">
        <v>23</v>
      </c>
      <c r="E346" s="132">
        <v>0.6166666666666667</v>
      </c>
      <c r="F346" s="131" t="s">
        <v>1350</v>
      </c>
    </row>
    <row r="347" spans="1:6">
      <c r="A347" s="129">
        <v>404</v>
      </c>
      <c r="B347" s="130">
        <v>45240</v>
      </c>
      <c r="C347" s="131" t="s">
        <v>22</v>
      </c>
      <c r="D347" s="131" t="s">
        <v>23</v>
      </c>
      <c r="E347" s="132">
        <v>0.62013888888888891</v>
      </c>
      <c r="F347" s="131" t="s">
        <v>1349</v>
      </c>
    </row>
    <row r="348" spans="1:6" ht="28.8">
      <c r="A348" s="129">
        <v>444</v>
      </c>
      <c r="B348" s="130">
        <v>45247</v>
      </c>
      <c r="C348" s="131" t="s">
        <v>22</v>
      </c>
      <c r="D348" s="131" t="s">
        <v>612</v>
      </c>
      <c r="E348" s="132">
        <v>0.54791666666666672</v>
      </c>
      <c r="F348" s="131" t="s">
        <v>1350</v>
      </c>
    </row>
    <row r="349" spans="1:6" ht="28.8">
      <c r="A349" s="129">
        <v>333</v>
      </c>
      <c r="B349" s="130">
        <v>45247</v>
      </c>
      <c r="C349" s="131" t="s">
        <v>22</v>
      </c>
      <c r="D349" s="131" t="s">
        <v>448</v>
      </c>
      <c r="E349" s="132">
        <v>0.54791666666666672</v>
      </c>
      <c r="F349" s="131" t="s">
        <v>1349</v>
      </c>
    </row>
    <row r="350" spans="1:6" ht="28.8">
      <c r="A350" s="129">
        <v>236</v>
      </c>
      <c r="B350" s="130">
        <v>45247</v>
      </c>
      <c r="C350" s="131" t="s">
        <v>22</v>
      </c>
      <c r="D350" s="131" t="s">
        <v>246</v>
      </c>
      <c r="E350" s="132">
        <v>0.55277777777777781</v>
      </c>
      <c r="F350" s="131" t="s">
        <v>1349</v>
      </c>
    </row>
    <row r="351" spans="1:6" ht="28.8">
      <c r="A351" s="129">
        <v>211</v>
      </c>
      <c r="B351" s="130">
        <v>45247</v>
      </c>
      <c r="C351" s="131" t="s">
        <v>22</v>
      </c>
      <c r="D351" s="131" t="s">
        <v>246</v>
      </c>
      <c r="E351" s="132">
        <v>0.55347222222222225</v>
      </c>
      <c r="F351" s="131" t="s">
        <v>1349</v>
      </c>
    </row>
    <row r="352" spans="1:6" ht="28.8">
      <c r="A352" s="129">
        <v>115</v>
      </c>
      <c r="B352" s="130">
        <v>45247</v>
      </c>
      <c r="C352" s="131" t="s">
        <v>22</v>
      </c>
      <c r="D352" s="131" t="s">
        <v>89</v>
      </c>
      <c r="E352" s="132">
        <v>0.55347222222222225</v>
      </c>
      <c r="F352" s="131" t="s">
        <v>1349</v>
      </c>
    </row>
    <row r="353" spans="1:6" ht="28.8">
      <c r="A353" s="129">
        <v>849</v>
      </c>
      <c r="B353" s="130">
        <v>45247</v>
      </c>
      <c r="C353" s="131" t="s">
        <v>22</v>
      </c>
      <c r="D353" s="131" t="s">
        <v>436</v>
      </c>
      <c r="E353" s="132">
        <v>0.55486111111111114</v>
      </c>
      <c r="F353" s="131" t="s">
        <v>1349</v>
      </c>
    </row>
    <row r="354" spans="1:6" ht="28.8">
      <c r="A354" s="129">
        <v>855</v>
      </c>
      <c r="B354" s="130">
        <v>45247</v>
      </c>
      <c r="C354" s="131" t="s">
        <v>22</v>
      </c>
      <c r="D354" s="131" t="s">
        <v>436</v>
      </c>
      <c r="E354" s="132">
        <v>0.56111111111111112</v>
      </c>
      <c r="F354" s="131" t="s">
        <v>1350</v>
      </c>
    </row>
    <row r="355" spans="1:6" ht="28.8">
      <c r="A355" s="129">
        <v>718</v>
      </c>
      <c r="B355" s="130">
        <v>45247</v>
      </c>
      <c r="C355" s="131" t="s">
        <v>22</v>
      </c>
      <c r="D355" s="131" t="s">
        <v>879</v>
      </c>
      <c r="E355" s="132">
        <v>0.56111111111111112</v>
      </c>
      <c r="F355" s="131" t="s">
        <v>1350</v>
      </c>
    </row>
    <row r="356" spans="1:6" ht="28.8">
      <c r="A356" s="129">
        <v>611</v>
      </c>
      <c r="B356" s="130">
        <v>45247</v>
      </c>
      <c r="C356" s="131" t="s">
        <v>22</v>
      </c>
      <c r="D356" s="131" t="s">
        <v>827</v>
      </c>
      <c r="E356" s="132">
        <v>0.56180555555555556</v>
      </c>
      <c r="F356" s="131" t="s">
        <v>1350</v>
      </c>
    </row>
    <row r="357" spans="1:6" ht="28.8">
      <c r="A357" s="129">
        <v>845</v>
      </c>
      <c r="B357" s="130">
        <v>45247</v>
      </c>
      <c r="C357" s="131" t="s">
        <v>22</v>
      </c>
      <c r="D357" s="131" t="s">
        <v>436</v>
      </c>
      <c r="E357" s="132">
        <v>0.5625</v>
      </c>
      <c r="F357" s="131" t="s">
        <v>1350</v>
      </c>
    </row>
    <row r="358" spans="1:6" ht="28.8">
      <c r="A358" s="129">
        <v>341</v>
      </c>
      <c r="B358" s="130">
        <v>45247</v>
      </c>
      <c r="C358" s="131" t="s">
        <v>22</v>
      </c>
      <c r="D358" s="131" t="s">
        <v>448</v>
      </c>
      <c r="E358" s="132">
        <v>0.56319444444444444</v>
      </c>
      <c r="F358" s="131" t="s">
        <v>1350</v>
      </c>
    </row>
    <row r="359" spans="1:6" ht="28.8">
      <c r="A359" s="129">
        <v>621</v>
      </c>
      <c r="B359" s="130">
        <v>45247</v>
      </c>
      <c r="C359" s="131" t="s">
        <v>22</v>
      </c>
      <c r="D359" s="131" t="s">
        <v>827</v>
      </c>
      <c r="E359" s="132">
        <v>0.56319444444444444</v>
      </c>
      <c r="F359" s="131" t="s">
        <v>1350</v>
      </c>
    </row>
    <row r="360" spans="1:6" ht="28.8">
      <c r="A360" s="129">
        <v>865</v>
      </c>
      <c r="B360" s="130">
        <v>45247</v>
      </c>
      <c r="C360" s="131" t="s">
        <v>22</v>
      </c>
      <c r="D360" s="131" t="s">
        <v>436</v>
      </c>
      <c r="E360" s="132">
        <v>0.56319444444444444</v>
      </c>
      <c r="F360" s="131" t="s">
        <v>1350</v>
      </c>
    </row>
    <row r="361" spans="1:6" ht="28.8">
      <c r="A361" s="129">
        <v>445</v>
      </c>
      <c r="B361" s="130">
        <v>45247</v>
      </c>
      <c r="C361" s="131" t="s">
        <v>22</v>
      </c>
      <c r="D361" s="131" t="s">
        <v>612</v>
      </c>
      <c r="E361" s="132">
        <v>0.56319444444444444</v>
      </c>
      <c r="F361" s="131" t="s">
        <v>1350</v>
      </c>
    </row>
    <row r="362" spans="1:6" ht="28.8">
      <c r="A362" s="129">
        <v>234</v>
      </c>
      <c r="B362" s="130">
        <v>45247</v>
      </c>
      <c r="C362" s="131" t="s">
        <v>22</v>
      </c>
      <c r="D362" s="131" t="s">
        <v>246</v>
      </c>
      <c r="E362" s="132">
        <v>0.56388888888888888</v>
      </c>
      <c r="F362" s="131" t="s">
        <v>1350</v>
      </c>
    </row>
    <row r="363" spans="1:6" ht="28.8">
      <c r="A363" s="129">
        <v>229</v>
      </c>
      <c r="B363" s="130">
        <v>45247</v>
      </c>
      <c r="C363" s="131" t="s">
        <v>22</v>
      </c>
      <c r="D363" s="131" t="s">
        <v>246</v>
      </c>
      <c r="E363" s="132">
        <v>0.56458333333333333</v>
      </c>
      <c r="F363" s="131" t="s">
        <v>1350</v>
      </c>
    </row>
    <row r="364" spans="1:6">
      <c r="A364" s="129">
        <v>5</v>
      </c>
      <c r="B364" s="130">
        <v>45247</v>
      </c>
      <c r="C364" s="131" t="s">
        <v>22</v>
      </c>
      <c r="D364" s="131" t="s">
        <v>23</v>
      </c>
      <c r="E364" s="132">
        <v>0.56527777777777777</v>
      </c>
      <c r="F364" s="131" t="s">
        <v>1350</v>
      </c>
    </row>
    <row r="365" spans="1:6">
      <c r="A365" s="129">
        <v>804</v>
      </c>
      <c r="B365" s="130">
        <v>45247</v>
      </c>
      <c r="C365" s="131" t="s">
        <v>22</v>
      </c>
      <c r="D365" s="131" t="s">
        <v>23</v>
      </c>
      <c r="E365" s="132">
        <v>0.56527777777777777</v>
      </c>
      <c r="F365" s="131" t="s">
        <v>1350</v>
      </c>
    </row>
    <row r="366" spans="1:6">
      <c r="A366" s="129">
        <v>1</v>
      </c>
      <c r="B366" s="130">
        <v>45247</v>
      </c>
      <c r="C366" s="131" t="s">
        <v>22</v>
      </c>
      <c r="D366" s="131" t="s">
        <v>23</v>
      </c>
      <c r="E366" s="132">
        <v>0.95972222222222225</v>
      </c>
      <c r="F366" s="131" t="s">
        <v>1350</v>
      </c>
    </row>
    <row r="367" spans="1:6" ht="28.8">
      <c r="A367" s="129">
        <v>836</v>
      </c>
      <c r="B367" s="130">
        <v>45254</v>
      </c>
      <c r="C367" s="131" t="s">
        <v>22</v>
      </c>
      <c r="D367" s="131" t="s">
        <v>436</v>
      </c>
      <c r="E367" s="132">
        <v>8.4722222222222227E-2</v>
      </c>
      <c r="F367" s="131" t="s">
        <v>1349</v>
      </c>
    </row>
    <row r="368" spans="1:6" ht="28.8">
      <c r="A368" s="129">
        <v>888</v>
      </c>
      <c r="B368" s="130">
        <v>45254</v>
      </c>
      <c r="C368" s="131" t="s">
        <v>22</v>
      </c>
      <c r="D368" s="131" t="s">
        <v>436</v>
      </c>
      <c r="E368" s="132">
        <v>0.14097222222222222</v>
      </c>
      <c r="F368" s="131" t="s">
        <v>1349</v>
      </c>
    </row>
    <row r="369" spans="1:6" ht="28.8">
      <c r="A369" s="129">
        <v>890</v>
      </c>
      <c r="B369" s="130">
        <v>45254</v>
      </c>
      <c r="C369" s="131" t="s">
        <v>22</v>
      </c>
      <c r="D369" s="131" t="s">
        <v>436</v>
      </c>
      <c r="E369" s="132">
        <v>0.14374999999999999</v>
      </c>
      <c r="F369" s="131" t="s">
        <v>1349</v>
      </c>
    </row>
    <row r="370" spans="1:6" ht="28.8">
      <c r="A370" s="129">
        <v>894</v>
      </c>
      <c r="B370" s="130">
        <v>45254</v>
      </c>
      <c r="C370" s="131" t="s">
        <v>22</v>
      </c>
      <c r="D370" s="131" t="s">
        <v>436</v>
      </c>
      <c r="E370" s="132">
        <v>0.14722222222222223</v>
      </c>
      <c r="F370" s="131" t="s">
        <v>1349</v>
      </c>
    </row>
    <row r="371" spans="1:6">
      <c r="A371" s="129">
        <v>3</v>
      </c>
      <c r="B371" s="130">
        <v>45254</v>
      </c>
      <c r="C371" s="131" t="s">
        <v>22</v>
      </c>
      <c r="D371" s="131" t="s">
        <v>23</v>
      </c>
      <c r="E371" s="132">
        <v>0.52708333333333335</v>
      </c>
      <c r="F371" s="131" t="s">
        <v>1349</v>
      </c>
    </row>
    <row r="372" spans="1:6" ht="28.8">
      <c r="A372" s="129">
        <v>141</v>
      </c>
      <c r="B372" s="130">
        <v>45254</v>
      </c>
      <c r="C372" s="131" t="s">
        <v>22</v>
      </c>
      <c r="D372" s="131" t="s">
        <v>89</v>
      </c>
      <c r="E372" s="132">
        <v>0.53125</v>
      </c>
      <c r="F372" s="131" t="s">
        <v>1349</v>
      </c>
    </row>
    <row r="373" spans="1:6">
      <c r="A373" s="129">
        <v>1</v>
      </c>
      <c r="B373" s="130">
        <v>45254</v>
      </c>
      <c r="C373" s="131" t="s">
        <v>22</v>
      </c>
      <c r="D373" s="131" t="s">
        <v>23</v>
      </c>
      <c r="E373" s="132">
        <v>0.53194444444444444</v>
      </c>
      <c r="F373" s="131" t="s">
        <v>1349</v>
      </c>
    </row>
    <row r="374" spans="1:6">
      <c r="A374" s="129">
        <v>203</v>
      </c>
      <c r="B374" s="130">
        <v>45254</v>
      </c>
      <c r="C374" s="131" t="s">
        <v>22</v>
      </c>
      <c r="D374" s="131" t="s">
        <v>23</v>
      </c>
      <c r="E374" s="132">
        <v>0.53402777777777777</v>
      </c>
      <c r="F374" s="131" t="s">
        <v>1349</v>
      </c>
    </row>
    <row r="375" spans="1:6" ht="28.8">
      <c r="A375" s="129">
        <v>139</v>
      </c>
      <c r="B375" s="130">
        <v>45254</v>
      </c>
      <c r="C375" s="131" t="s">
        <v>22</v>
      </c>
      <c r="D375" s="131" t="s">
        <v>89</v>
      </c>
      <c r="E375" s="132">
        <v>0.53541666666666665</v>
      </c>
      <c r="F375" s="131" t="s">
        <v>1349</v>
      </c>
    </row>
    <row r="376" spans="1:6">
      <c r="A376" s="129">
        <v>702</v>
      </c>
      <c r="B376" s="130">
        <v>45254</v>
      </c>
      <c r="C376" s="131" t="s">
        <v>22</v>
      </c>
      <c r="D376" s="131" t="s">
        <v>23</v>
      </c>
      <c r="E376" s="132">
        <v>0.53611111111111109</v>
      </c>
      <c r="F376" s="131" t="s">
        <v>1349</v>
      </c>
    </row>
    <row r="377" spans="1:6" ht="28.8">
      <c r="A377" s="129">
        <v>417</v>
      </c>
      <c r="B377" s="130">
        <v>45254</v>
      </c>
      <c r="C377" s="131" t="s">
        <v>22</v>
      </c>
      <c r="D377" s="131" t="s">
        <v>612</v>
      </c>
      <c r="E377" s="132">
        <v>0.53680555555555554</v>
      </c>
      <c r="F377" s="131" t="s">
        <v>1349</v>
      </c>
    </row>
    <row r="378" spans="1:6">
      <c r="A378" s="129">
        <v>503</v>
      </c>
      <c r="B378" s="130">
        <v>45254</v>
      </c>
      <c r="C378" s="131" t="s">
        <v>22</v>
      </c>
      <c r="D378" s="131" t="s">
        <v>23</v>
      </c>
      <c r="E378" s="132">
        <v>0.53680555555555554</v>
      </c>
      <c r="F378" s="131" t="s">
        <v>1349</v>
      </c>
    </row>
    <row r="379" spans="1:6">
      <c r="A379" s="129">
        <v>304</v>
      </c>
      <c r="B379" s="130">
        <v>45254</v>
      </c>
      <c r="C379" s="131" t="s">
        <v>22</v>
      </c>
      <c r="D379" s="131" t="s">
        <v>23</v>
      </c>
      <c r="E379" s="132">
        <v>0.5395833333333333</v>
      </c>
      <c r="F379" s="131" t="s">
        <v>1349</v>
      </c>
    </row>
    <row r="380" spans="1:6">
      <c r="A380" s="129">
        <v>504</v>
      </c>
      <c r="B380" s="130">
        <v>45254</v>
      </c>
      <c r="C380" s="131" t="s">
        <v>22</v>
      </c>
      <c r="D380" s="131" t="s">
        <v>23</v>
      </c>
      <c r="E380" s="132">
        <v>0.5395833333333333</v>
      </c>
      <c r="F380" s="131" t="s">
        <v>1349</v>
      </c>
    </row>
    <row r="381" spans="1:6" ht="28.8">
      <c r="A381" s="129">
        <v>883</v>
      </c>
      <c r="B381" s="130">
        <v>45254</v>
      </c>
      <c r="C381" s="131" t="s">
        <v>22</v>
      </c>
      <c r="D381" s="131" t="s">
        <v>436</v>
      </c>
      <c r="E381" s="132">
        <v>0.54027777777777775</v>
      </c>
      <c r="F381" s="131" t="s">
        <v>1349</v>
      </c>
    </row>
    <row r="382" spans="1:6" ht="28.8">
      <c r="A382" s="129">
        <v>351</v>
      </c>
      <c r="B382" s="130">
        <v>45254</v>
      </c>
      <c r="C382" s="131" t="s">
        <v>22</v>
      </c>
      <c r="D382" s="131" t="s">
        <v>448</v>
      </c>
      <c r="E382" s="132">
        <v>0.54166666666666663</v>
      </c>
      <c r="F382" s="131" t="s">
        <v>1349</v>
      </c>
    </row>
    <row r="383" spans="1:6" ht="28.8">
      <c r="A383" s="129">
        <v>612</v>
      </c>
      <c r="B383" s="130">
        <v>45254</v>
      </c>
      <c r="C383" s="131" t="s">
        <v>22</v>
      </c>
      <c r="D383" s="131" t="s">
        <v>827</v>
      </c>
      <c r="E383" s="132">
        <v>0.54166666666666663</v>
      </c>
      <c r="F383" s="131" t="s">
        <v>1349</v>
      </c>
    </row>
    <row r="384" spans="1:6">
      <c r="A384" s="129">
        <v>4</v>
      </c>
      <c r="B384" s="130">
        <v>45254</v>
      </c>
      <c r="C384" s="131" t="s">
        <v>22</v>
      </c>
      <c r="D384" s="131" t="s">
        <v>23</v>
      </c>
      <c r="E384" s="132">
        <v>0.54236111111111107</v>
      </c>
      <c r="F384" s="131" t="s">
        <v>1349</v>
      </c>
    </row>
    <row r="385" spans="1:6" ht="28.8">
      <c r="A385" s="129">
        <v>747</v>
      </c>
      <c r="B385" s="130">
        <v>45254</v>
      </c>
      <c r="C385" s="131" t="s">
        <v>22</v>
      </c>
      <c r="D385" s="131" t="s">
        <v>879</v>
      </c>
      <c r="E385" s="132">
        <v>0.54513888888888884</v>
      </c>
      <c r="F385" s="131" t="s">
        <v>1349</v>
      </c>
    </row>
    <row r="386" spans="1:6" ht="28.8">
      <c r="A386" s="129">
        <v>116</v>
      </c>
      <c r="B386" s="130">
        <v>45254</v>
      </c>
      <c r="C386" s="131" t="s">
        <v>22</v>
      </c>
      <c r="D386" s="131" t="s">
        <v>89</v>
      </c>
      <c r="E386" s="132">
        <v>0.54652777777777772</v>
      </c>
      <c r="F386" s="131" t="s">
        <v>1349</v>
      </c>
    </row>
    <row r="387" spans="1:6" ht="28.8">
      <c r="A387" s="129">
        <v>846</v>
      </c>
      <c r="B387" s="130">
        <v>45254</v>
      </c>
      <c r="C387" s="131" t="s">
        <v>22</v>
      </c>
      <c r="D387" s="131" t="s">
        <v>436</v>
      </c>
      <c r="E387" s="132">
        <v>0.54722222222222228</v>
      </c>
      <c r="F387" s="131" t="s">
        <v>1349</v>
      </c>
    </row>
    <row r="388" spans="1:6" ht="28.8">
      <c r="A388" s="129">
        <v>613</v>
      </c>
      <c r="B388" s="130">
        <v>45254</v>
      </c>
      <c r="C388" s="131" t="s">
        <v>22</v>
      </c>
      <c r="D388" s="131" t="s">
        <v>827</v>
      </c>
      <c r="E388" s="132">
        <v>0.54722222222222228</v>
      </c>
      <c r="F388" s="131" t="s">
        <v>1349</v>
      </c>
    </row>
    <row r="389" spans="1:6" ht="28.8">
      <c r="A389" s="129">
        <v>876</v>
      </c>
      <c r="B389" s="130">
        <v>45254</v>
      </c>
      <c r="C389" s="131" t="s">
        <v>22</v>
      </c>
      <c r="D389" s="131" t="s">
        <v>436</v>
      </c>
      <c r="E389" s="132">
        <v>0.54722222222222228</v>
      </c>
      <c r="F389" s="131" t="s">
        <v>1350</v>
      </c>
    </row>
    <row r="390" spans="1:6" ht="28.8">
      <c r="A390" s="129">
        <v>140</v>
      </c>
      <c r="B390" s="130">
        <v>45254</v>
      </c>
      <c r="C390" s="131" t="s">
        <v>22</v>
      </c>
      <c r="D390" s="131" t="s">
        <v>89</v>
      </c>
      <c r="E390" s="132">
        <v>0.54791666666666672</v>
      </c>
      <c r="F390" s="131" t="s">
        <v>1349</v>
      </c>
    </row>
    <row r="391" spans="1:6" ht="28.8">
      <c r="A391" s="129">
        <v>339</v>
      </c>
      <c r="B391" s="130">
        <v>45254</v>
      </c>
      <c r="C391" s="131" t="s">
        <v>22</v>
      </c>
      <c r="D391" s="131" t="s">
        <v>448</v>
      </c>
      <c r="E391" s="132">
        <v>0.5493055555555556</v>
      </c>
      <c r="F391" s="131" t="s">
        <v>1349</v>
      </c>
    </row>
    <row r="392" spans="1:6">
      <c r="A392" s="129">
        <v>803</v>
      </c>
      <c r="B392" s="130">
        <v>45254</v>
      </c>
      <c r="C392" s="131" t="s">
        <v>22</v>
      </c>
      <c r="D392" s="131" t="s">
        <v>23</v>
      </c>
      <c r="E392" s="132">
        <v>0.55000000000000004</v>
      </c>
      <c r="F392" s="131" t="s">
        <v>1349</v>
      </c>
    </row>
    <row r="393" spans="1:6" ht="28.8">
      <c r="A393" s="129">
        <v>254</v>
      </c>
      <c r="B393" s="130">
        <v>45254</v>
      </c>
      <c r="C393" s="131" t="s">
        <v>22</v>
      </c>
      <c r="D393" s="131" t="s">
        <v>246</v>
      </c>
      <c r="E393" s="132">
        <v>0.55138888888888893</v>
      </c>
      <c r="F393" s="131" t="s">
        <v>1349</v>
      </c>
    </row>
    <row r="394" spans="1:6" ht="28.8">
      <c r="A394" s="129">
        <v>868</v>
      </c>
      <c r="B394" s="130">
        <v>45254</v>
      </c>
      <c r="C394" s="131" t="s">
        <v>22</v>
      </c>
      <c r="D394" s="131" t="s">
        <v>436</v>
      </c>
      <c r="E394" s="132">
        <v>0.55277777777777781</v>
      </c>
      <c r="F394" s="131" t="s">
        <v>1349</v>
      </c>
    </row>
    <row r="395" spans="1:6" ht="28.8">
      <c r="A395" s="129">
        <v>236</v>
      </c>
      <c r="B395" s="130">
        <v>45254</v>
      </c>
      <c r="C395" s="131" t="s">
        <v>22</v>
      </c>
      <c r="D395" s="131" t="s">
        <v>246</v>
      </c>
      <c r="E395" s="132">
        <v>0.55347222222222225</v>
      </c>
      <c r="F395" s="131" t="s">
        <v>1349</v>
      </c>
    </row>
    <row r="396" spans="1:6" ht="28.8">
      <c r="A396" s="129">
        <v>745</v>
      </c>
      <c r="B396" s="130">
        <v>45254</v>
      </c>
      <c r="C396" s="131" t="s">
        <v>22</v>
      </c>
      <c r="D396" s="131" t="s">
        <v>879</v>
      </c>
      <c r="E396" s="132">
        <v>0.55347222222222225</v>
      </c>
      <c r="F396" s="131" t="s">
        <v>1349</v>
      </c>
    </row>
    <row r="397" spans="1:6" ht="28.8">
      <c r="A397" s="129">
        <v>214</v>
      </c>
      <c r="B397" s="130">
        <v>45254</v>
      </c>
      <c r="C397" s="131" t="s">
        <v>22</v>
      </c>
      <c r="D397" s="131" t="s">
        <v>246</v>
      </c>
      <c r="E397" s="132">
        <v>0.55486111111111114</v>
      </c>
      <c r="F397" s="131" t="s">
        <v>1349</v>
      </c>
    </row>
    <row r="398" spans="1:6" ht="28.8">
      <c r="A398" s="129">
        <v>255</v>
      </c>
      <c r="B398" s="130">
        <v>45254</v>
      </c>
      <c r="C398" s="131" t="s">
        <v>22</v>
      </c>
      <c r="D398" s="131" t="s">
        <v>246</v>
      </c>
      <c r="E398" s="132">
        <v>0.55486111111111114</v>
      </c>
      <c r="F398" s="131" t="s">
        <v>1349</v>
      </c>
    </row>
    <row r="399" spans="1:6" ht="28.8">
      <c r="A399" s="129">
        <v>444</v>
      </c>
      <c r="B399" s="130">
        <v>45254</v>
      </c>
      <c r="C399" s="131" t="s">
        <v>22</v>
      </c>
      <c r="D399" s="131" t="s">
        <v>612</v>
      </c>
      <c r="E399" s="132">
        <v>0.55486111111111114</v>
      </c>
      <c r="F399" s="131" t="s">
        <v>1349</v>
      </c>
    </row>
    <row r="400" spans="1:6" ht="28.8">
      <c r="A400" s="129">
        <v>120</v>
      </c>
      <c r="B400" s="130">
        <v>45254</v>
      </c>
      <c r="C400" s="131" t="s">
        <v>22</v>
      </c>
      <c r="D400" s="131" t="s">
        <v>89</v>
      </c>
      <c r="E400" s="132">
        <v>0.55486111111111114</v>
      </c>
      <c r="F400" s="131" t="s">
        <v>1349</v>
      </c>
    </row>
    <row r="401" spans="1:6" ht="28.8">
      <c r="A401" s="129">
        <v>838</v>
      </c>
      <c r="B401" s="130">
        <v>45254</v>
      </c>
      <c r="C401" s="131" t="s">
        <v>22</v>
      </c>
      <c r="D401" s="131" t="s">
        <v>436</v>
      </c>
      <c r="E401" s="132">
        <v>0.55555555555555558</v>
      </c>
      <c r="F401" s="131" t="s">
        <v>1349</v>
      </c>
    </row>
    <row r="402" spans="1:6" ht="28.8">
      <c r="A402" s="129">
        <v>721</v>
      </c>
      <c r="B402" s="130">
        <v>45254</v>
      </c>
      <c r="C402" s="131" t="s">
        <v>22</v>
      </c>
      <c r="D402" s="131" t="s">
        <v>879</v>
      </c>
      <c r="E402" s="132">
        <v>0.55555555555555558</v>
      </c>
      <c r="F402" s="131" t="s">
        <v>1349</v>
      </c>
    </row>
    <row r="403" spans="1:6" ht="28.8">
      <c r="A403" s="129">
        <v>867</v>
      </c>
      <c r="B403" s="130">
        <v>45254</v>
      </c>
      <c r="C403" s="131" t="s">
        <v>22</v>
      </c>
      <c r="D403" s="131" t="s">
        <v>436</v>
      </c>
      <c r="E403" s="132">
        <v>0.55555555555555558</v>
      </c>
      <c r="F403" s="131" t="s">
        <v>1349</v>
      </c>
    </row>
    <row r="404" spans="1:6" ht="28.8">
      <c r="A404" s="129">
        <v>251</v>
      </c>
      <c r="B404" s="130">
        <v>45254</v>
      </c>
      <c r="C404" s="131" t="s">
        <v>22</v>
      </c>
      <c r="D404" s="131" t="s">
        <v>246</v>
      </c>
      <c r="E404" s="132">
        <v>0.55625000000000002</v>
      </c>
      <c r="F404" s="131" t="s">
        <v>1349</v>
      </c>
    </row>
    <row r="405" spans="1:6" ht="28.8">
      <c r="A405" s="129">
        <v>211</v>
      </c>
      <c r="B405" s="130">
        <v>45254</v>
      </c>
      <c r="C405" s="131" t="s">
        <v>22</v>
      </c>
      <c r="D405" s="131" t="s">
        <v>246</v>
      </c>
      <c r="E405" s="132">
        <v>0.55625000000000002</v>
      </c>
      <c r="F405" s="131" t="s">
        <v>1349</v>
      </c>
    </row>
    <row r="406" spans="1:6">
      <c r="A406" s="129">
        <v>602</v>
      </c>
      <c r="B406" s="130">
        <v>45254</v>
      </c>
      <c r="C406" s="131" t="s">
        <v>22</v>
      </c>
      <c r="D406" s="131" t="s">
        <v>23</v>
      </c>
      <c r="E406" s="132">
        <v>0.55694444444444446</v>
      </c>
      <c r="F406" s="131" t="s">
        <v>1349</v>
      </c>
    </row>
    <row r="407" spans="1:6" ht="28.8">
      <c r="A407" s="129">
        <v>611</v>
      </c>
      <c r="B407" s="130">
        <v>45254</v>
      </c>
      <c r="C407" s="131" t="s">
        <v>22</v>
      </c>
      <c r="D407" s="131" t="s">
        <v>827</v>
      </c>
      <c r="E407" s="132">
        <v>0.55694444444444446</v>
      </c>
      <c r="F407" s="131" t="s">
        <v>1349</v>
      </c>
    </row>
    <row r="408" spans="1:6" ht="28.8">
      <c r="A408" s="129">
        <v>874</v>
      </c>
      <c r="B408" s="130">
        <v>45254</v>
      </c>
      <c r="C408" s="131" t="s">
        <v>22</v>
      </c>
      <c r="D408" s="131" t="s">
        <v>436</v>
      </c>
      <c r="E408" s="132">
        <v>0.55694444444444446</v>
      </c>
      <c r="F408" s="131" t="s">
        <v>1349</v>
      </c>
    </row>
    <row r="409" spans="1:6" ht="28.8">
      <c r="A409" s="129">
        <v>865</v>
      </c>
      <c r="B409" s="130">
        <v>45254</v>
      </c>
      <c r="C409" s="131" t="s">
        <v>22</v>
      </c>
      <c r="D409" s="131" t="s">
        <v>436</v>
      </c>
      <c r="E409" s="132">
        <v>0.55694444444444446</v>
      </c>
      <c r="F409" s="131" t="s">
        <v>1349</v>
      </c>
    </row>
    <row r="410" spans="1:6" ht="28.8">
      <c r="A410" s="129">
        <v>856</v>
      </c>
      <c r="B410" s="130">
        <v>45254</v>
      </c>
      <c r="C410" s="131" t="s">
        <v>22</v>
      </c>
      <c r="D410" s="131" t="s">
        <v>436</v>
      </c>
      <c r="E410" s="132">
        <v>0.55694444444444446</v>
      </c>
      <c r="F410" s="131" t="s">
        <v>1349</v>
      </c>
    </row>
    <row r="411" spans="1:6" ht="28.8">
      <c r="A411" s="129">
        <v>610</v>
      </c>
      <c r="B411" s="130">
        <v>45254</v>
      </c>
      <c r="C411" s="131" t="s">
        <v>22</v>
      </c>
      <c r="D411" s="131" t="s">
        <v>827</v>
      </c>
      <c r="E411" s="132">
        <v>0.55694444444444446</v>
      </c>
      <c r="F411" s="131" t="s">
        <v>1349</v>
      </c>
    </row>
    <row r="412" spans="1:6" ht="28.8">
      <c r="A412" s="129">
        <v>716</v>
      </c>
      <c r="B412" s="130">
        <v>45254</v>
      </c>
      <c r="C412" s="131" t="s">
        <v>22</v>
      </c>
      <c r="D412" s="131" t="s">
        <v>879</v>
      </c>
      <c r="E412" s="132">
        <v>0.55763888888888891</v>
      </c>
      <c r="F412" s="131" t="s">
        <v>1349</v>
      </c>
    </row>
    <row r="413" spans="1:6" ht="28.8">
      <c r="A413" s="129">
        <v>893</v>
      </c>
      <c r="B413" s="130">
        <v>45254</v>
      </c>
      <c r="C413" s="131" t="s">
        <v>22</v>
      </c>
      <c r="D413" s="131" t="s">
        <v>436</v>
      </c>
      <c r="E413" s="132">
        <v>0.55902777777777779</v>
      </c>
      <c r="F413" s="131" t="s">
        <v>1349</v>
      </c>
    </row>
    <row r="414" spans="1:6" ht="28.8">
      <c r="A414" s="129">
        <v>342</v>
      </c>
      <c r="B414" s="130">
        <v>45254</v>
      </c>
      <c r="C414" s="131" t="s">
        <v>22</v>
      </c>
      <c r="D414" s="131" t="s">
        <v>448</v>
      </c>
      <c r="E414" s="132">
        <v>0.55972222222222223</v>
      </c>
      <c r="F414" s="131" t="s">
        <v>1349</v>
      </c>
    </row>
    <row r="415" spans="1:6" ht="28.8">
      <c r="A415" s="129">
        <v>338</v>
      </c>
      <c r="B415" s="130">
        <v>45254</v>
      </c>
      <c r="C415" s="131" t="s">
        <v>22</v>
      </c>
      <c r="D415" s="131" t="s">
        <v>448</v>
      </c>
      <c r="E415" s="132">
        <v>0.55972222222222223</v>
      </c>
      <c r="F415" s="131" t="s">
        <v>1349</v>
      </c>
    </row>
    <row r="416" spans="1:6" ht="28.8">
      <c r="A416" s="129">
        <v>848</v>
      </c>
      <c r="B416" s="130">
        <v>45254</v>
      </c>
      <c r="C416" s="131" t="s">
        <v>22</v>
      </c>
      <c r="D416" s="131" t="s">
        <v>436</v>
      </c>
      <c r="E416" s="132">
        <v>0.56041666666666667</v>
      </c>
      <c r="F416" s="131" t="s">
        <v>1349</v>
      </c>
    </row>
    <row r="417" spans="1:6" ht="28.8">
      <c r="A417" s="129">
        <v>115</v>
      </c>
      <c r="B417" s="130">
        <v>45254</v>
      </c>
      <c r="C417" s="131" t="s">
        <v>22</v>
      </c>
      <c r="D417" s="131" t="s">
        <v>89</v>
      </c>
      <c r="E417" s="132">
        <v>0.56041666666666667</v>
      </c>
      <c r="F417" s="131" t="s">
        <v>1349</v>
      </c>
    </row>
    <row r="418" spans="1:6" ht="28.8">
      <c r="A418" s="129">
        <v>892</v>
      </c>
      <c r="B418" s="130">
        <v>45254</v>
      </c>
      <c r="C418" s="131" t="s">
        <v>22</v>
      </c>
      <c r="D418" s="131" t="s">
        <v>436</v>
      </c>
      <c r="E418" s="132">
        <v>0.56111111111111112</v>
      </c>
      <c r="F418" s="131" t="s">
        <v>1349</v>
      </c>
    </row>
    <row r="419" spans="1:6" ht="28.8">
      <c r="A419" s="129">
        <v>735</v>
      </c>
      <c r="B419" s="130">
        <v>45254</v>
      </c>
      <c r="C419" s="131" t="s">
        <v>22</v>
      </c>
      <c r="D419" s="131" t="s">
        <v>879</v>
      </c>
      <c r="E419" s="132">
        <v>0.56111111111111112</v>
      </c>
      <c r="F419" s="131" t="s">
        <v>1349</v>
      </c>
    </row>
    <row r="420" spans="1:6" ht="28.8">
      <c r="A420" s="129">
        <v>881</v>
      </c>
      <c r="B420" s="130">
        <v>45254</v>
      </c>
      <c r="C420" s="131" t="s">
        <v>22</v>
      </c>
      <c r="D420" s="131" t="s">
        <v>436</v>
      </c>
      <c r="E420" s="132">
        <v>0.56111111111111112</v>
      </c>
      <c r="F420" s="131" t="s">
        <v>1349</v>
      </c>
    </row>
    <row r="421" spans="1:6" ht="28.8">
      <c r="A421" s="129">
        <v>891</v>
      </c>
      <c r="B421" s="130">
        <v>45254</v>
      </c>
      <c r="C421" s="131" t="s">
        <v>22</v>
      </c>
      <c r="D421" s="131" t="s">
        <v>436</v>
      </c>
      <c r="E421" s="132">
        <v>0.56111111111111112</v>
      </c>
      <c r="F421" s="131" t="s">
        <v>1349</v>
      </c>
    </row>
    <row r="422" spans="1:6" ht="28.8">
      <c r="A422" s="129">
        <v>872</v>
      </c>
      <c r="B422" s="130">
        <v>45254</v>
      </c>
      <c r="C422" s="131" t="s">
        <v>22</v>
      </c>
      <c r="D422" s="131" t="s">
        <v>436</v>
      </c>
      <c r="E422" s="132">
        <v>0.56458333333333333</v>
      </c>
      <c r="F422" s="131" t="s">
        <v>1350</v>
      </c>
    </row>
    <row r="423" spans="1:6" ht="28.8">
      <c r="A423" s="129">
        <v>833</v>
      </c>
      <c r="B423" s="130">
        <v>45254</v>
      </c>
      <c r="C423" s="131" t="s">
        <v>22</v>
      </c>
      <c r="D423" s="131" t="s">
        <v>436</v>
      </c>
      <c r="E423" s="132">
        <v>0.56874999999999998</v>
      </c>
      <c r="F423" s="131" t="s">
        <v>1350</v>
      </c>
    </row>
    <row r="424" spans="1:6" ht="28.8">
      <c r="A424" s="129">
        <v>450</v>
      </c>
      <c r="B424" s="130">
        <v>45254</v>
      </c>
      <c r="C424" s="131" t="s">
        <v>22</v>
      </c>
      <c r="D424" s="131" t="s">
        <v>612</v>
      </c>
      <c r="E424" s="132">
        <v>0.56874999999999998</v>
      </c>
      <c r="F424" s="131" t="s">
        <v>1350</v>
      </c>
    </row>
    <row r="425" spans="1:6" ht="28.8">
      <c r="A425" s="129">
        <v>451</v>
      </c>
      <c r="B425" s="130">
        <v>45254</v>
      </c>
      <c r="C425" s="131" t="s">
        <v>22</v>
      </c>
      <c r="D425" s="131" t="s">
        <v>612</v>
      </c>
      <c r="E425" s="132">
        <v>0.56874999999999998</v>
      </c>
      <c r="F425" s="131" t="s">
        <v>1350</v>
      </c>
    </row>
    <row r="426" spans="1:6" ht="28.8">
      <c r="A426" s="129">
        <v>738</v>
      </c>
      <c r="B426" s="130">
        <v>45254</v>
      </c>
      <c r="C426" s="131" t="s">
        <v>22</v>
      </c>
      <c r="D426" s="131" t="s">
        <v>879</v>
      </c>
      <c r="E426" s="132">
        <v>0.56944444444444442</v>
      </c>
      <c r="F426" s="131" t="s">
        <v>1350</v>
      </c>
    </row>
    <row r="427" spans="1:6" ht="28.8">
      <c r="A427" s="129">
        <v>329</v>
      </c>
      <c r="B427" s="130">
        <v>45254</v>
      </c>
      <c r="C427" s="131" t="s">
        <v>22</v>
      </c>
      <c r="D427" s="131" t="s">
        <v>448</v>
      </c>
      <c r="E427" s="132">
        <v>0.56944444444444442</v>
      </c>
      <c r="F427" s="131" t="s">
        <v>1350</v>
      </c>
    </row>
    <row r="428" spans="1:6" ht="28.8">
      <c r="A428" s="129">
        <v>418</v>
      </c>
      <c r="B428" s="130">
        <v>45254</v>
      </c>
      <c r="C428" s="131" t="s">
        <v>22</v>
      </c>
      <c r="D428" s="131" t="s">
        <v>612</v>
      </c>
      <c r="E428" s="132">
        <v>0.56944444444444442</v>
      </c>
      <c r="F428" s="131" t="s">
        <v>1350</v>
      </c>
    </row>
    <row r="429" spans="1:6" ht="28.8">
      <c r="A429" s="129">
        <v>232</v>
      </c>
      <c r="B429" s="130">
        <v>45254</v>
      </c>
      <c r="C429" s="131" t="s">
        <v>22</v>
      </c>
      <c r="D429" s="131" t="s">
        <v>246</v>
      </c>
      <c r="E429" s="132">
        <v>0.56944444444444442</v>
      </c>
      <c r="F429" s="131" t="s">
        <v>1350</v>
      </c>
    </row>
    <row r="430" spans="1:6" ht="28.8">
      <c r="A430" s="129">
        <v>334</v>
      </c>
      <c r="B430" s="130">
        <v>45254</v>
      </c>
      <c r="C430" s="131" t="s">
        <v>22</v>
      </c>
      <c r="D430" s="131" t="s">
        <v>448</v>
      </c>
      <c r="E430" s="132">
        <v>0.56944444444444442</v>
      </c>
      <c r="F430" s="131" t="s">
        <v>1350</v>
      </c>
    </row>
    <row r="431" spans="1:6" ht="28.8">
      <c r="A431" s="129">
        <v>717</v>
      </c>
      <c r="B431" s="130">
        <v>45254</v>
      </c>
      <c r="C431" s="131" t="s">
        <v>22</v>
      </c>
      <c r="D431" s="131" t="s">
        <v>879</v>
      </c>
      <c r="E431" s="132">
        <v>0.56944444444444442</v>
      </c>
      <c r="F431" s="131" t="s">
        <v>1350</v>
      </c>
    </row>
    <row r="432" spans="1:6" ht="28.8">
      <c r="A432" s="129">
        <v>350</v>
      </c>
      <c r="B432" s="130">
        <v>45254</v>
      </c>
      <c r="C432" s="131" t="s">
        <v>22</v>
      </c>
      <c r="D432" s="131" t="s">
        <v>448</v>
      </c>
      <c r="E432" s="132">
        <v>0.57361111111111107</v>
      </c>
      <c r="F432" s="131" t="s">
        <v>1350</v>
      </c>
    </row>
    <row r="433" spans="1:6" ht="28.8">
      <c r="A433" s="129">
        <v>870</v>
      </c>
      <c r="B433" s="130">
        <v>45254</v>
      </c>
      <c r="C433" s="131" t="s">
        <v>22</v>
      </c>
      <c r="D433" s="131" t="s">
        <v>436</v>
      </c>
      <c r="E433" s="132">
        <v>0.57361111111111107</v>
      </c>
      <c r="F433" s="131" t="s">
        <v>1350</v>
      </c>
    </row>
    <row r="434" spans="1:6" ht="28.8">
      <c r="A434" s="129">
        <v>817</v>
      </c>
      <c r="B434" s="130">
        <v>45254</v>
      </c>
      <c r="C434" s="131" t="s">
        <v>22</v>
      </c>
      <c r="D434" s="131" t="s">
        <v>436</v>
      </c>
      <c r="E434" s="132">
        <v>0.57361111111111107</v>
      </c>
      <c r="F434" s="131" t="s">
        <v>1350</v>
      </c>
    </row>
    <row r="435" spans="1:6" ht="28.8">
      <c r="A435" s="129">
        <v>871</v>
      </c>
      <c r="B435" s="130">
        <v>45254</v>
      </c>
      <c r="C435" s="131" t="s">
        <v>22</v>
      </c>
      <c r="D435" s="131" t="s">
        <v>436</v>
      </c>
      <c r="E435" s="132">
        <v>0.57361111111111107</v>
      </c>
      <c r="F435" s="131" t="s">
        <v>1350</v>
      </c>
    </row>
    <row r="436" spans="1:6" ht="28.8">
      <c r="A436" s="129">
        <v>732</v>
      </c>
      <c r="B436" s="130">
        <v>45254</v>
      </c>
      <c r="C436" s="131" t="s">
        <v>22</v>
      </c>
      <c r="D436" s="131" t="s">
        <v>879</v>
      </c>
      <c r="E436" s="132">
        <v>0.57430555555555551</v>
      </c>
      <c r="F436" s="131" t="s">
        <v>1350</v>
      </c>
    </row>
    <row r="437" spans="1:6" ht="28.8">
      <c r="A437" s="129">
        <v>820</v>
      </c>
      <c r="B437" s="130">
        <v>45254</v>
      </c>
      <c r="C437" s="131" t="s">
        <v>22</v>
      </c>
      <c r="D437" s="131" t="s">
        <v>436</v>
      </c>
      <c r="E437" s="132">
        <v>0.57430555555555551</v>
      </c>
      <c r="F437" s="131" t="s">
        <v>1350</v>
      </c>
    </row>
    <row r="438" spans="1:6" ht="28.8">
      <c r="A438" s="129">
        <v>742</v>
      </c>
      <c r="B438" s="130">
        <v>45254</v>
      </c>
      <c r="C438" s="131" t="s">
        <v>22</v>
      </c>
      <c r="D438" s="131" t="s">
        <v>879</v>
      </c>
      <c r="E438" s="132">
        <v>0.5756944444444444</v>
      </c>
      <c r="F438" s="131" t="s">
        <v>1350</v>
      </c>
    </row>
    <row r="439" spans="1:6">
      <c r="A439" s="129">
        <v>802</v>
      </c>
      <c r="B439" s="130">
        <v>45254</v>
      </c>
      <c r="C439" s="131" t="s">
        <v>22</v>
      </c>
      <c r="D439" s="131" t="s">
        <v>23</v>
      </c>
      <c r="E439" s="132">
        <v>0.57708333333333328</v>
      </c>
      <c r="F439" s="131" t="s">
        <v>1350</v>
      </c>
    </row>
    <row r="440" spans="1:6" ht="28.8">
      <c r="A440" s="129">
        <v>138</v>
      </c>
      <c r="B440" s="130">
        <v>45254</v>
      </c>
      <c r="C440" s="131" t="s">
        <v>22</v>
      </c>
      <c r="D440" s="131" t="s">
        <v>89</v>
      </c>
      <c r="E440" s="132">
        <v>0.5805555555555556</v>
      </c>
      <c r="F440" s="131" t="s">
        <v>1350</v>
      </c>
    </row>
    <row r="441" spans="1:6" ht="28.8">
      <c r="A441" s="129">
        <v>869</v>
      </c>
      <c r="B441" s="130">
        <v>45254</v>
      </c>
      <c r="C441" s="131" t="s">
        <v>22</v>
      </c>
      <c r="D441" s="131" t="s">
        <v>436</v>
      </c>
      <c r="E441" s="132">
        <v>0.58402777777777781</v>
      </c>
      <c r="F441" s="131" t="s">
        <v>1350</v>
      </c>
    </row>
    <row r="442" spans="1:6" ht="28.8">
      <c r="A442" s="129">
        <v>862</v>
      </c>
      <c r="B442" s="130">
        <v>45254</v>
      </c>
      <c r="C442" s="131" t="s">
        <v>22</v>
      </c>
      <c r="D442" s="131" t="s">
        <v>436</v>
      </c>
      <c r="E442" s="132">
        <v>0.58402777777777781</v>
      </c>
      <c r="F442" s="131" t="s">
        <v>1350</v>
      </c>
    </row>
    <row r="443" spans="1:6" ht="28.8">
      <c r="A443" s="129">
        <v>348</v>
      </c>
      <c r="B443" s="130">
        <v>45254</v>
      </c>
      <c r="C443" s="131" t="s">
        <v>22</v>
      </c>
      <c r="D443" s="131" t="s">
        <v>448</v>
      </c>
      <c r="E443" s="132">
        <v>0.58402777777777781</v>
      </c>
      <c r="F443" s="131" t="s">
        <v>1350</v>
      </c>
    </row>
    <row r="444" spans="1:6" ht="28.8">
      <c r="A444" s="129">
        <v>219</v>
      </c>
      <c r="B444" s="130">
        <v>45254</v>
      </c>
      <c r="C444" s="131" t="s">
        <v>22</v>
      </c>
      <c r="D444" s="131" t="s">
        <v>246</v>
      </c>
      <c r="E444" s="132">
        <v>0.58472222222222225</v>
      </c>
      <c r="F444" s="131" t="s">
        <v>1350</v>
      </c>
    </row>
    <row r="445" spans="1:6" ht="28.8">
      <c r="A445" s="129">
        <v>811</v>
      </c>
      <c r="B445" s="130">
        <v>45254</v>
      </c>
      <c r="C445" s="131" t="s">
        <v>22</v>
      </c>
      <c r="D445" s="131" t="s">
        <v>436</v>
      </c>
      <c r="E445" s="132">
        <v>0.58958333333333335</v>
      </c>
      <c r="F445" s="131" t="s">
        <v>1350</v>
      </c>
    </row>
    <row r="446" spans="1:6">
      <c r="A446" s="129">
        <v>102</v>
      </c>
      <c r="B446" s="130">
        <v>45254</v>
      </c>
      <c r="C446" s="131" t="s">
        <v>22</v>
      </c>
      <c r="D446" s="131" t="s">
        <v>23</v>
      </c>
      <c r="E446" s="132">
        <v>0.59097222222222223</v>
      </c>
      <c r="F446" s="131" t="s">
        <v>1349</v>
      </c>
    </row>
    <row r="447" spans="1:6" ht="28.8">
      <c r="A447" s="129">
        <v>317</v>
      </c>
      <c r="B447" s="130">
        <v>45254</v>
      </c>
      <c r="C447" s="131" t="s">
        <v>22</v>
      </c>
      <c r="D447" s="131" t="s">
        <v>448</v>
      </c>
      <c r="E447" s="132">
        <v>0.59305555555555556</v>
      </c>
      <c r="F447" s="131" t="s">
        <v>1350</v>
      </c>
    </row>
    <row r="448" spans="1:6" ht="28.8">
      <c r="A448" s="129">
        <v>739</v>
      </c>
      <c r="B448" s="130">
        <v>45254</v>
      </c>
      <c r="C448" s="131" t="s">
        <v>22</v>
      </c>
      <c r="D448" s="131" t="s">
        <v>879</v>
      </c>
      <c r="E448" s="132">
        <v>0.6020833333333333</v>
      </c>
      <c r="F448" s="131" t="s">
        <v>1350</v>
      </c>
    </row>
    <row r="449" spans="1:6" ht="28.8">
      <c r="A449" s="129">
        <v>325</v>
      </c>
      <c r="B449" s="130">
        <v>45254</v>
      </c>
      <c r="C449" s="131" t="s">
        <v>22</v>
      </c>
      <c r="D449" s="131" t="s">
        <v>448</v>
      </c>
      <c r="E449" s="132">
        <v>0.60555555555555551</v>
      </c>
      <c r="F449" s="131" t="s">
        <v>1350</v>
      </c>
    </row>
    <row r="450" spans="1:6" ht="28.8">
      <c r="A450" s="129">
        <v>337</v>
      </c>
      <c r="B450" s="130">
        <v>45254</v>
      </c>
      <c r="C450" s="131" t="s">
        <v>22</v>
      </c>
      <c r="D450" s="131" t="s">
        <v>448</v>
      </c>
      <c r="E450" s="132">
        <v>0.60555555555555551</v>
      </c>
      <c r="F450" s="131" t="s">
        <v>1350</v>
      </c>
    </row>
    <row r="451" spans="1:6" ht="28.8">
      <c r="A451" s="129">
        <v>815</v>
      </c>
      <c r="B451" s="130">
        <v>45254</v>
      </c>
      <c r="C451" s="131" t="s">
        <v>22</v>
      </c>
      <c r="D451" s="131" t="s">
        <v>436</v>
      </c>
      <c r="E451" s="132">
        <v>0.61388888888888893</v>
      </c>
      <c r="F451" s="131" t="s">
        <v>1350</v>
      </c>
    </row>
    <row r="452" spans="1:6" ht="28.8">
      <c r="A452" s="129">
        <v>123</v>
      </c>
      <c r="B452" s="130">
        <v>45254</v>
      </c>
      <c r="C452" s="131" t="s">
        <v>22</v>
      </c>
      <c r="D452" s="131" t="s">
        <v>89</v>
      </c>
      <c r="E452" s="132">
        <v>0.61458333333333337</v>
      </c>
      <c r="F452" s="131" t="s">
        <v>1350</v>
      </c>
    </row>
    <row r="453" spans="1:6" ht="28.8">
      <c r="A453" s="129">
        <v>234</v>
      </c>
      <c r="B453" s="130">
        <v>45254</v>
      </c>
      <c r="C453" s="131" t="s">
        <v>22</v>
      </c>
      <c r="D453" s="131" t="s">
        <v>246</v>
      </c>
      <c r="E453" s="132">
        <v>0.61736111111111114</v>
      </c>
      <c r="F453" s="131" t="s">
        <v>1350</v>
      </c>
    </row>
    <row r="454" spans="1:6">
      <c r="A454" s="129">
        <v>403</v>
      </c>
      <c r="B454" s="130">
        <v>45254</v>
      </c>
      <c r="C454" s="131" t="s">
        <v>22</v>
      </c>
      <c r="D454" s="131" t="s">
        <v>23</v>
      </c>
      <c r="E454" s="132">
        <v>0.61944444444444446</v>
      </c>
      <c r="F454" s="131" t="s">
        <v>1349</v>
      </c>
    </row>
    <row r="455" spans="1:6" ht="28.8">
      <c r="A455" s="129">
        <v>823</v>
      </c>
      <c r="B455" s="130">
        <v>45261</v>
      </c>
      <c r="C455" s="131" t="s">
        <v>22</v>
      </c>
      <c r="D455" s="131" t="s">
        <v>436</v>
      </c>
      <c r="E455" s="132">
        <v>0.5229166666666667</v>
      </c>
      <c r="F455" s="131" t="s">
        <v>1349</v>
      </c>
    </row>
    <row r="456" spans="1:6">
      <c r="A456" s="129">
        <v>103</v>
      </c>
      <c r="B456" s="130">
        <v>45261</v>
      </c>
      <c r="C456" s="131" t="s">
        <v>22</v>
      </c>
      <c r="D456" s="131" t="s">
        <v>23</v>
      </c>
      <c r="E456" s="132">
        <v>0.52638888888888891</v>
      </c>
      <c r="F456" s="131" t="s">
        <v>1349</v>
      </c>
    </row>
    <row r="457" spans="1:6">
      <c r="A457" s="129">
        <v>3</v>
      </c>
      <c r="B457" s="130">
        <v>45261</v>
      </c>
      <c r="C457" s="131" t="s">
        <v>22</v>
      </c>
      <c r="D457" s="131" t="s">
        <v>23</v>
      </c>
      <c r="E457" s="132">
        <v>0.52638888888888891</v>
      </c>
      <c r="F457" s="131" t="s">
        <v>1349</v>
      </c>
    </row>
    <row r="458" spans="1:6">
      <c r="A458" s="129">
        <v>203</v>
      </c>
      <c r="B458" s="130">
        <v>45261</v>
      </c>
      <c r="C458" s="131" t="s">
        <v>22</v>
      </c>
      <c r="D458" s="131" t="s">
        <v>23</v>
      </c>
      <c r="E458" s="132">
        <v>0.52638888888888891</v>
      </c>
      <c r="F458" s="131" t="s">
        <v>1349</v>
      </c>
    </row>
    <row r="459" spans="1:6" ht="28.8">
      <c r="A459" s="129">
        <v>740</v>
      </c>
      <c r="B459" s="130">
        <v>45261</v>
      </c>
      <c r="C459" s="131" t="s">
        <v>22</v>
      </c>
      <c r="D459" s="131" t="s">
        <v>879</v>
      </c>
      <c r="E459" s="132">
        <v>0.52847222222222223</v>
      </c>
      <c r="F459" s="131" t="s">
        <v>1349</v>
      </c>
    </row>
    <row r="460" spans="1:6" ht="28.8">
      <c r="A460" s="129">
        <v>229</v>
      </c>
      <c r="B460" s="130">
        <v>45261</v>
      </c>
      <c r="C460" s="131" t="s">
        <v>22</v>
      </c>
      <c r="D460" s="131" t="s">
        <v>246</v>
      </c>
      <c r="E460" s="132">
        <v>0.53541666666666665</v>
      </c>
      <c r="F460" s="131" t="s">
        <v>1350</v>
      </c>
    </row>
    <row r="461" spans="1:6" ht="28.8">
      <c r="A461" s="129">
        <v>721</v>
      </c>
      <c r="B461" s="130">
        <v>45261</v>
      </c>
      <c r="C461" s="131" t="s">
        <v>22</v>
      </c>
      <c r="D461" s="131" t="s">
        <v>879</v>
      </c>
      <c r="E461" s="132">
        <v>0.53611111111111109</v>
      </c>
      <c r="F461" s="131" t="s">
        <v>1349</v>
      </c>
    </row>
    <row r="462" spans="1:6">
      <c r="A462" s="129">
        <v>304</v>
      </c>
      <c r="B462" s="130">
        <v>45261</v>
      </c>
      <c r="C462" s="131" t="s">
        <v>22</v>
      </c>
      <c r="D462" s="131" t="s">
        <v>23</v>
      </c>
      <c r="E462" s="132">
        <v>0.53680555555555554</v>
      </c>
      <c r="F462" s="131" t="s">
        <v>1349</v>
      </c>
    </row>
    <row r="463" spans="1:6" ht="28.8">
      <c r="A463" s="129">
        <v>889</v>
      </c>
      <c r="B463" s="130">
        <v>45261</v>
      </c>
      <c r="C463" s="131" t="s">
        <v>22</v>
      </c>
      <c r="D463" s="131" t="s">
        <v>436</v>
      </c>
      <c r="E463" s="132">
        <v>0.53888888888888886</v>
      </c>
      <c r="F463" s="131" t="s">
        <v>1349</v>
      </c>
    </row>
    <row r="464" spans="1:6">
      <c r="A464" s="129">
        <v>6</v>
      </c>
      <c r="B464" s="130">
        <v>45261</v>
      </c>
      <c r="C464" s="131" t="s">
        <v>22</v>
      </c>
      <c r="D464" s="131" t="s">
        <v>23</v>
      </c>
      <c r="E464" s="132">
        <v>0.5395833333333333</v>
      </c>
      <c r="F464" s="131" t="s">
        <v>1349</v>
      </c>
    </row>
    <row r="465" spans="1:6" ht="28.8">
      <c r="A465" s="129">
        <v>140</v>
      </c>
      <c r="B465" s="130">
        <v>45261</v>
      </c>
      <c r="C465" s="131" t="s">
        <v>22</v>
      </c>
      <c r="D465" s="131" t="s">
        <v>89</v>
      </c>
      <c r="E465" s="132">
        <v>0.54027777777777775</v>
      </c>
      <c r="F465" s="131" t="s">
        <v>1349</v>
      </c>
    </row>
    <row r="466" spans="1:6" ht="28.8">
      <c r="A466" s="129">
        <v>879</v>
      </c>
      <c r="B466" s="130">
        <v>45261</v>
      </c>
      <c r="C466" s="131" t="s">
        <v>22</v>
      </c>
      <c r="D466" s="131" t="s">
        <v>436</v>
      </c>
      <c r="E466" s="132">
        <v>0.54097222222222219</v>
      </c>
      <c r="F466" s="131" t="s">
        <v>1349</v>
      </c>
    </row>
    <row r="467" spans="1:6" ht="28.8">
      <c r="A467" s="129">
        <v>122</v>
      </c>
      <c r="B467" s="130">
        <v>45261</v>
      </c>
      <c r="C467" s="131" t="s">
        <v>22</v>
      </c>
      <c r="D467" s="131" t="s">
        <v>89</v>
      </c>
      <c r="E467" s="132">
        <v>0.54166666666666663</v>
      </c>
      <c r="F467" s="131" t="s">
        <v>1349</v>
      </c>
    </row>
    <row r="468" spans="1:6" ht="28.8">
      <c r="A468" s="129">
        <v>719</v>
      </c>
      <c r="B468" s="130">
        <v>45261</v>
      </c>
      <c r="C468" s="131" t="s">
        <v>22</v>
      </c>
      <c r="D468" s="131" t="s">
        <v>879</v>
      </c>
      <c r="E468" s="132">
        <v>0.54166666666666663</v>
      </c>
      <c r="F468" s="131" t="s">
        <v>1349</v>
      </c>
    </row>
    <row r="469" spans="1:6" ht="28.8">
      <c r="A469" s="129">
        <v>435</v>
      </c>
      <c r="B469" s="130">
        <v>45261</v>
      </c>
      <c r="C469" s="131" t="s">
        <v>22</v>
      </c>
      <c r="D469" s="131" t="s">
        <v>612</v>
      </c>
      <c r="E469" s="132">
        <v>0.54166666666666663</v>
      </c>
      <c r="F469" s="131" t="s">
        <v>1349</v>
      </c>
    </row>
    <row r="470" spans="1:6" ht="28.8">
      <c r="A470" s="129">
        <v>247</v>
      </c>
      <c r="B470" s="130">
        <v>45261</v>
      </c>
      <c r="C470" s="131" t="s">
        <v>22</v>
      </c>
      <c r="D470" s="131" t="s">
        <v>246</v>
      </c>
      <c r="E470" s="132">
        <v>0.54166666666666663</v>
      </c>
      <c r="F470" s="131" t="s">
        <v>1349</v>
      </c>
    </row>
    <row r="471" spans="1:6" ht="28.8">
      <c r="A471" s="129">
        <v>338</v>
      </c>
      <c r="B471" s="130">
        <v>45261</v>
      </c>
      <c r="C471" s="131" t="s">
        <v>22</v>
      </c>
      <c r="D471" s="131" t="s">
        <v>448</v>
      </c>
      <c r="E471" s="132">
        <v>0.54513888888888884</v>
      </c>
      <c r="F471" s="131" t="s">
        <v>1349</v>
      </c>
    </row>
    <row r="472" spans="1:6">
      <c r="A472" s="129">
        <v>1</v>
      </c>
      <c r="B472" s="130">
        <v>45261</v>
      </c>
      <c r="C472" s="131" t="s">
        <v>22</v>
      </c>
      <c r="D472" s="131" t="s">
        <v>23</v>
      </c>
      <c r="E472" s="132">
        <v>0.54513888888888884</v>
      </c>
      <c r="F472" s="131" t="s">
        <v>1349</v>
      </c>
    </row>
    <row r="473" spans="1:6">
      <c r="A473" s="129">
        <v>502</v>
      </c>
      <c r="B473" s="130">
        <v>45261</v>
      </c>
      <c r="C473" s="131" t="s">
        <v>22</v>
      </c>
      <c r="D473" s="131" t="s">
        <v>23</v>
      </c>
      <c r="E473" s="132">
        <v>0.54583333333333328</v>
      </c>
      <c r="F473" s="131" t="s">
        <v>1349</v>
      </c>
    </row>
    <row r="474" spans="1:6">
      <c r="A474" s="129">
        <v>703</v>
      </c>
      <c r="B474" s="130">
        <v>45261</v>
      </c>
      <c r="C474" s="131" t="s">
        <v>22</v>
      </c>
      <c r="D474" s="131" t="s">
        <v>23</v>
      </c>
      <c r="E474" s="132">
        <v>0.54652777777777772</v>
      </c>
      <c r="F474" s="131" t="s">
        <v>1349</v>
      </c>
    </row>
    <row r="475" spans="1:6">
      <c r="A475" s="129">
        <v>504</v>
      </c>
      <c r="B475" s="130">
        <v>45261</v>
      </c>
      <c r="C475" s="131" t="s">
        <v>22</v>
      </c>
      <c r="D475" s="131" t="s">
        <v>23</v>
      </c>
      <c r="E475" s="132">
        <v>0.54652777777777772</v>
      </c>
      <c r="F475" s="131" t="s">
        <v>1349</v>
      </c>
    </row>
    <row r="476" spans="1:6" ht="28.8">
      <c r="A476" s="129">
        <v>845</v>
      </c>
      <c r="B476" s="130">
        <v>45261</v>
      </c>
      <c r="C476" s="131" t="s">
        <v>22</v>
      </c>
      <c r="D476" s="131" t="s">
        <v>436</v>
      </c>
      <c r="E476" s="132">
        <v>0.54722222222222228</v>
      </c>
      <c r="F476" s="131" t="s">
        <v>1349</v>
      </c>
    </row>
    <row r="477" spans="1:6">
      <c r="A477" s="129">
        <v>802</v>
      </c>
      <c r="B477" s="130">
        <v>45261</v>
      </c>
      <c r="C477" s="131" t="s">
        <v>22</v>
      </c>
      <c r="D477" s="131" t="s">
        <v>23</v>
      </c>
      <c r="E477" s="132">
        <v>0.54722222222222228</v>
      </c>
      <c r="F477" s="131" t="s">
        <v>1349</v>
      </c>
    </row>
    <row r="478" spans="1:6" ht="28.8">
      <c r="A478" s="129">
        <v>214</v>
      </c>
      <c r="B478" s="130">
        <v>45261</v>
      </c>
      <c r="C478" s="131" t="s">
        <v>22</v>
      </c>
      <c r="D478" s="131" t="s">
        <v>246</v>
      </c>
      <c r="E478" s="132">
        <v>0.54791666666666672</v>
      </c>
      <c r="F478" s="131" t="s">
        <v>1349</v>
      </c>
    </row>
    <row r="479" spans="1:6" ht="28.8">
      <c r="A479" s="129">
        <v>855</v>
      </c>
      <c r="B479" s="130">
        <v>45261</v>
      </c>
      <c r="C479" s="131" t="s">
        <v>22</v>
      </c>
      <c r="D479" s="131" t="s">
        <v>436</v>
      </c>
      <c r="E479" s="132">
        <v>0.54791666666666672</v>
      </c>
      <c r="F479" s="131" t="s">
        <v>1350</v>
      </c>
    </row>
    <row r="480" spans="1:6" ht="28.8">
      <c r="A480" s="129">
        <v>826</v>
      </c>
      <c r="B480" s="130">
        <v>45261</v>
      </c>
      <c r="C480" s="131" t="s">
        <v>22</v>
      </c>
      <c r="D480" s="131" t="s">
        <v>436</v>
      </c>
      <c r="E480" s="132">
        <v>0.54861111111111116</v>
      </c>
      <c r="F480" s="131" t="s">
        <v>1349</v>
      </c>
    </row>
    <row r="481" spans="1:6" ht="28.8">
      <c r="A481" s="129">
        <v>610</v>
      </c>
      <c r="B481" s="130">
        <v>45261</v>
      </c>
      <c r="C481" s="131" t="s">
        <v>22</v>
      </c>
      <c r="D481" s="131" t="s">
        <v>827</v>
      </c>
      <c r="E481" s="132">
        <v>0.5493055555555556</v>
      </c>
      <c r="F481" s="131" t="s">
        <v>1349</v>
      </c>
    </row>
    <row r="482" spans="1:6" ht="28.8">
      <c r="A482" s="129">
        <v>618</v>
      </c>
      <c r="B482" s="130">
        <v>45261</v>
      </c>
      <c r="C482" s="131" t="s">
        <v>22</v>
      </c>
      <c r="D482" s="131" t="s">
        <v>827</v>
      </c>
      <c r="E482" s="132">
        <v>0.55000000000000004</v>
      </c>
      <c r="F482" s="131" t="s">
        <v>1350</v>
      </c>
    </row>
    <row r="483" spans="1:6" ht="28.8">
      <c r="A483" s="129">
        <v>614</v>
      </c>
      <c r="B483" s="130">
        <v>45261</v>
      </c>
      <c r="C483" s="131" t="s">
        <v>22</v>
      </c>
      <c r="D483" s="131" t="s">
        <v>827</v>
      </c>
      <c r="E483" s="132">
        <v>0.55000000000000004</v>
      </c>
      <c r="F483" s="131" t="s">
        <v>1350</v>
      </c>
    </row>
    <row r="484" spans="1:6" ht="28.8">
      <c r="A484" s="129">
        <v>620</v>
      </c>
      <c r="B484" s="130">
        <v>45261</v>
      </c>
      <c r="C484" s="131" t="s">
        <v>22</v>
      </c>
      <c r="D484" s="131" t="s">
        <v>827</v>
      </c>
      <c r="E484" s="132">
        <v>0.55069444444444449</v>
      </c>
      <c r="F484" s="131" t="s">
        <v>1350</v>
      </c>
    </row>
    <row r="485" spans="1:6">
      <c r="A485" s="129">
        <v>602</v>
      </c>
      <c r="B485" s="130">
        <v>45261</v>
      </c>
      <c r="C485" s="131" t="s">
        <v>22</v>
      </c>
      <c r="D485" s="131" t="s">
        <v>23</v>
      </c>
      <c r="E485" s="132">
        <v>0.55069444444444449</v>
      </c>
      <c r="F485" s="131" t="s">
        <v>1349</v>
      </c>
    </row>
    <row r="486" spans="1:6" ht="28.8">
      <c r="A486" s="129">
        <v>141</v>
      </c>
      <c r="B486" s="130">
        <v>45261</v>
      </c>
      <c r="C486" s="131" t="s">
        <v>22</v>
      </c>
      <c r="D486" s="131" t="s">
        <v>89</v>
      </c>
      <c r="E486" s="132">
        <v>0.55138888888888893</v>
      </c>
      <c r="F486" s="131" t="s">
        <v>1349</v>
      </c>
    </row>
    <row r="487" spans="1:6" ht="28.8">
      <c r="A487" s="129">
        <v>525</v>
      </c>
      <c r="B487" s="130">
        <v>45261</v>
      </c>
      <c r="C487" s="131" t="s">
        <v>22</v>
      </c>
      <c r="D487" s="131" t="s">
        <v>767</v>
      </c>
      <c r="E487" s="132">
        <v>0.55208333333333337</v>
      </c>
      <c r="F487" s="131" t="s">
        <v>1349</v>
      </c>
    </row>
    <row r="488" spans="1:6" ht="28.8">
      <c r="A488" s="129">
        <v>346</v>
      </c>
      <c r="B488" s="130">
        <v>45261</v>
      </c>
      <c r="C488" s="131" t="s">
        <v>22</v>
      </c>
      <c r="D488" s="131" t="s">
        <v>448</v>
      </c>
      <c r="E488" s="132">
        <v>0.55208333333333337</v>
      </c>
      <c r="F488" s="131" t="s">
        <v>1349</v>
      </c>
    </row>
    <row r="489" spans="1:6" ht="28.8">
      <c r="A489" s="129">
        <v>866</v>
      </c>
      <c r="B489" s="130">
        <v>45261</v>
      </c>
      <c r="C489" s="131" t="s">
        <v>22</v>
      </c>
      <c r="D489" s="131" t="s">
        <v>436</v>
      </c>
      <c r="E489" s="132">
        <v>0.55208333333333337</v>
      </c>
      <c r="F489" s="131" t="s">
        <v>1349</v>
      </c>
    </row>
    <row r="490" spans="1:6">
      <c r="A490" s="129">
        <v>4</v>
      </c>
      <c r="B490" s="130">
        <v>45261</v>
      </c>
      <c r="C490" s="131" t="s">
        <v>22</v>
      </c>
      <c r="D490" s="131" t="s">
        <v>23</v>
      </c>
      <c r="E490" s="132">
        <v>0.55486111111111114</v>
      </c>
      <c r="F490" s="131" t="s">
        <v>1349</v>
      </c>
    </row>
    <row r="491" spans="1:6" ht="28.8">
      <c r="A491" s="129">
        <v>870</v>
      </c>
      <c r="B491" s="130">
        <v>45261</v>
      </c>
      <c r="C491" s="131" t="s">
        <v>22</v>
      </c>
      <c r="D491" s="131" t="s">
        <v>436</v>
      </c>
      <c r="E491" s="132">
        <v>0.55555555555555558</v>
      </c>
      <c r="F491" s="131" t="s">
        <v>1349</v>
      </c>
    </row>
    <row r="492" spans="1:6" ht="28.8">
      <c r="A492" s="129">
        <v>444</v>
      </c>
      <c r="B492" s="130">
        <v>45261</v>
      </c>
      <c r="C492" s="131" t="s">
        <v>22</v>
      </c>
      <c r="D492" s="131" t="s">
        <v>612</v>
      </c>
      <c r="E492" s="132">
        <v>0.55625000000000002</v>
      </c>
      <c r="F492" s="131" t="s">
        <v>1349</v>
      </c>
    </row>
    <row r="493" spans="1:6" ht="28.8">
      <c r="A493" s="129">
        <v>417</v>
      </c>
      <c r="B493" s="130">
        <v>45261</v>
      </c>
      <c r="C493" s="131" t="s">
        <v>22</v>
      </c>
      <c r="D493" s="131" t="s">
        <v>612</v>
      </c>
      <c r="E493" s="132">
        <v>0.55694444444444446</v>
      </c>
      <c r="F493" s="131" t="s">
        <v>1350</v>
      </c>
    </row>
    <row r="494" spans="1:6">
      <c r="A494" s="129">
        <v>303</v>
      </c>
      <c r="B494" s="130">
        <v>45261</v>
      </c>
      <c r="C494" s="131" t="s">
        <v>22</v>
      </c>
      <c r="D494" s="131" t="s">
        <v>23</v>
      </c>
      <c r="E494" s="132">
        <v>0.55763888888888891</v>
      </c>
      <c r="F494" s="131" t="s">
        <v>1350</v>
      </c>
    </row>
    <row r="495" spans="1:6" ht="28.8">
      <c r="A495" s="129">
        <v>876</v>
      </c>
      <c r="B495" s="130">
        <v>45261</v>
      </c>
      <c r="C495" s="131" t="s">
        <v>22</v>
      </c>
      <c r="D495" s="131" t="s">
        <v>436</v>
      </c>
      <c r="E495" s="132">
        <v>0.55763888888888891</v>
      </c>
      <c r="F495" s="131" t="s">
        <v>1350</v>
      </c>
    </row>
    <row r="496" spans="1:6" ht="28.8">
      <c r="A496" s="129">
        <v>888</v>
      </c>
      <c r="B496" s="130">
        <v>45261</v>
      </c>
      <c r="C496" s="131" t="s">
        <v>22</v>
      </c>
      <c r="D496" s="131" t="s">
        <v>436</v>
      </c>
      <c r="E496" s="132">
        <v>0.55763888888888891</v>
      </c>
      <c r="F496" s="131" t="s">
        <v>1349</v>
      </c>
    </row>
    <row r="497" spans="1:6" ht="28.8">
      <c r="A497" s="129">
        <v>248</v>
      </c>
      <c r="B497" s="130">
        <v>45261</v>
      </c>
      <c r="C497" s="131" t="s">
        <v>22</v>
      </c>
      <c r="D497" s="131" t="s">
        <v>246</v>
      </c>
      <c r="E497" s="132">
        <v>0.55833333333333335</v>
      </c>
      <c r="F497" s="131" t="s">
        <v>1349</v>
      </c>
    </row>
    <row r="498" spans="1:6" ht="28.8">
      <c r="A498" s="129">
        <v>246</v>
      </c>
      <c r="B498" s="130">
        <v>45261</v>
      </c>
      <c r="C498" s="131" t="s">
        <v>22</v>
      </c>
      <c r="D498" s="131" t="s">
        <v>246</v>
      </c>
      <c r="E498" s="132">
        <v>0.55833333333333335</v>
      </c>
      <c r="F498" s="131" t="s">
        <v>1349</v>
      </c>
    </row>
    <row r="499" spans="1:6" ht="28.8">
      <c r="A499" s="129">
        <v>835</v>
      </c>
      <c r="B499" s="130">
        <v>45261</v>
      </c>
      <c r="C499" s="131" t="s">
        <v>22</v>
      </c>
      <c r="D499" s="131" t="s">
        <v>436</v>
      </c>
      <c r="E499" s="132">
        <v>0.55833333333333335</v>
      </c>
      <c r="F499" s="131" t="s">
        <v>1349</v>
      </c>
    </row>
    <row r="500" spans="1:6" ht="28.8">
      <c r="A500" s="129">
        <v>856</v>
      </c>
      <c r="B500" s="130">
        <v>45261</v>
      </c>
      <c r="C500" s="131" t="s">
        <v>22</v>
      </c>
      <c r="D500" s="131" t="s">
        <v>436</v>
      </c>
      <c r="E500" s="132">
        <v>0.55902777777777779</v>
      </c>
      <c r="F500" s="131" t="s">
        <v>1349</v>
      </c>
    </row>
    <row r="501" spans="1:6" ht="28.8">
      <c r="A501" s="129">
        <v>820</v>
      </c>
      <c r="B501" s="130">
        <v>45261</v>
      </c>
      <c r="C501" s="131" t="s">
        <v>22</v>
      </c>
      <c r="D501" s="131" t="s">
        <v>436</v>
      </c>
      <c r="E501" s="132">
        <v>0.5625</v>
      </c>
      <c r="F501" s="131" t="s">
        <v>1350</v>
      </c>
    </row>
    <row r="502" spans="1:6" ht="28.8">
      <c r="A502" s="129">
        <v>342</v>
      </c>
      <c r="B502" s="130">
        <v>45261</v>
      </c>
      <c r="C502" s="131" t="s">
        <v>22</v>
      </c>
      <c r="D502" s="131" t="s">
        <v>448</v>
      </c>
      <c r="E502" s="132">
        <v>0.5625</v>
      </c>
      <c r="F502" s="131" t="s">
        <v>1349</v>
      </c>
    </row>
    <row r="503" spans="1:6" ht="28.8">
      <c r="A503" s="129">
        <v>351</v>
      </c>
      <c r="B503" s="130">
        <v>45261</v>
      </c>
      <c r="C503" s="131" t="s">
        <v>22</v>
      </c>
      <c r="D503" s="131" t="s">
        <v>448</v>
      </c>
      <c r="E503" s="132">
        <v>0.5625</v>
      </c>
      <c r="F503" s="131" t="s">
        <v>1349</v>
      </c>
    </row>
    <row r="504" spans="1:6" ht="28.8">
      <c r="A504" s="129">
        <v>445</v>
      </c>
      <c r="B504" s="130">
        <v>45261</v>
      </c>
      <c r="C504" s="131" t="s">
        <v>22</v>
      </c>
      <c r="D504" s="131" t="s">
        <v>612</v>
      </c>
      <c r="E504" s="132">
        <v>0.5625</v>
      </c>
      <c r="F504" s="131" t="s">
        <v>1349</v>
      </c>
    </row>
    <row r="505" spans="1:6" ht="28.8">
      <c r="A505" s="129">
        <v>842</v>
      </c>
      <c r="B505" s="130">
        <v>45261</v>
      </c>
      <c r="C505" s="131" t="s">
        <v>22</v>
      </c>
      <c r="D505" s="131" t="s">
        <v>436</v>
      </c>
      <c r="E505" s="132">
        <v>0.5625</v>
      </c>
      <c r="F505" s="131" t="s">
        <v>1349</v>
      </c>
    </row>
    <row r="506" spans="1:6" ht="28.8">
      <c r="A506" s="129">
        <v>737</v>
      </c>
      <c r="B506" s="130">
        <v>45261</v>
      </c>
      <c r="C506" s="131" t="s">
        <v>22</v>
      </c>
      <c r="D506" s="131" t="s">
        <v>879</v>
      </c>
      <c r="E506" s="132">
        <v>0.5625</v>
      </c>
      <c r="F506" s="131" t="s">
        <v>1349</v>
      </c>
    </row>
    <row r="507" spans="1:6" ht="28.8">
      <c r="A507" s="129">
        <v>716</v>
      </c>
      <c r="B507" s="130">
        <v>45261</v>
      </c>
      <c r="C507" s="131" t="s">
        <v>22</v>
      </c>
      <c r="D507" s="131" t="s">
        <v>879</v>
      </c>
      <c r="E507" s="132">
        <v>0.5625</v>
      </c>
      <c r="F507" s="131" t="s">
        <v>1349</v>
      </c>
    </row>
    <row r="508" spans="1:6" ht="28.8">
      <c r="A508" s="129">
        <v>310</v>
      </c>
      <c r="B508" s="130">
        <v>45261</v>
      </c>
      <c r="C508" s="131" t="s">
        <v>22</v>
      </c>
      <c r="D508" s="131" t="s">
        <v>448</v>
      </c>
      <c r="E508" s="132">
        <v>0.56319444444444444</v>
      </c>
      <c r="F508" s="131" t="s">
        <v>1350</v>
      </c>
    </row>
    <row r="509" spans="1:6" ht="28.8">
      <c r="A509" s="129">
        <v>330</v>
      </c>
      <c r="B509" s="130">
        <v>45261</v>
      </c>
      <c r="C509" s="131" t="s">
        <v>22</v>
      </c>
      <c r="D509" s="131" t="s">
        <v>448</v>
      </c>
      <c r="E509" s="132">
        <v>0.56319444444444444</v>
      </c>
      <c r="F509" s="131" t="s">
        <v>1350</v>
      </c>
    </row>
    <row r="510" spans="1:6" ht="28.8">
      <c r="A510" s="129">
        <v>532</v>
      </c>
      <c r="B510" s="130">
        <v>45261</v>
      </c>
      <c r="C510" s="131" t="s">
        <v>22</v>
      </c>
      <c r="D510" s="131" t="s">
        <v>89</v>
      </c>
      <c r="E510" s="132">
        <v>0.56319444444444444</v>
      </c>
      <c r="F510" s="131" t="s">
        <v>1350</v>
      </c>
    </row>
    <row r="511" spans="1:6" ht="28.8">
      <c r="A511" s="129">
        <v>817</v>
      </c>
      <c r="B511" s="130">
        <v>45261</v>
      </c>
      <c r="C511" s="131" t="s">
        <v>22</v>
      </c>
      <c r="D511" s="131" t="s">
        <v>436</v>
      </c>
      <c r="E511" s="132">
        <v>0.56319444444444444</v>
      </c>
      <c r="F511" s="131" t="s">
        <v>1350</v>
      </c>
    </row>
    <row r="512" spans="1:6">
      <c r="A512" s="129">
        <v>603</v>
      </c>
      <c r="B512" s="130">
        <v>45261</v>
      </c>
      <c r="C512" s="131" t="s">
        <v>22</v>
      </c>
      <c r="D512" s="131" t="s">
        <v>23</v>
      </c>
      <c r="E512" s="132">
        <v>0.56597222222222221</v>
      </c>
      <c r="F512" s="131" t="s">
        <v>1350</v>
      </c>
    </row>
    <row r="513" spans="1:6" ht="28.8">
      <c r="A513" s="129">
        <v>717</v>
      </c>
      <c r="B513" s="130">
        <v>45261</v>
      </c>
      <c r="C513" s="131" t="s">
        <v>22</v>
      </c>
      <c r="D513" s="131" t="s">
        <v>879</v>
      </c>
      <c r="E513" s="132">
        <v>0.56666666666666665</v>
      </c>
      <c r="F513" s="131" t="s">
        <v>1350</v>
      </c>
    </row>
    <row r="514" spans="1:6" ht="28.8">
      <c r="A514" s="129">
        <v>738</v>
      </c>
      <c r="B514" s="130">
        <v>45261</v>
      </c>
      <c r="C514" s="131" t="s">
        <v>22</v>
      </c>
      <c r="D514" s="131" t="s">
        <v>879</v>
      </c>
      <c r="E514" s="132">
        <v>0.56736111111111109</v>
      </c>
      <c r="F514" s="131" t="s">
        <v>1350</v>
      </c>
    </row>
    <row r="515" spans="1:6" ht="28.8">
      <c r="A515" s="129">
        <v>256</v>
      </c>
      <c r="B515" s="130">
        <v>45261</v>
      </c>
      <c r="C515" s="131" t="s">
        <v>22</v>
      </c>
      <c r="D515" s="131" t="s">
        <v>246</v>
      </c>
      <c r="E515" s="132">
        <v>0.56805555555555554</v>
      </c>
      <c r="F515" s="131" t="s">
        <v>1350</v>
      </c>
    </row>
    <row r="516" spans="1:6" ht="28.8">
      <c r="A516" s="129">
        <v>257</v>
      </c>
      <c r="B516" s="130">
        <v>45261</v>
      </c>
      <c r="C516" s="131" t="s">
        <v>22</v>
      </c>
      <c r="D516" s="131" t="s">
        <v>246</v>
      </c>
      <c r="E516" s="132">
        <v>0.56874999999999998</v>
      </c>
      <c r="F516" s="131" t="s">
        <v>1350</v>
      </c>
    </row>
    <row r="517" spans="1:6" ht="28.8">
      <c r="A517" s="129">
        <v>232</v>
      </c>
      <c r="B517" s="130">
        <v>45261</v>
      </c>
      <c r="C517" s="131" t="s">
        <v>22</v>
      </c>
      <c r="D517" s="131" t="s">
        <v>246</v>
      </c>
      <c r="E517" s="132">
        <v>0.56944444444444442</v>
      </c>
      <c r="F517" s="131" t="s">
        <v>1350</v>
      </c>
    </row>
    <row r="518" spans="1:6" ht="28.8">
      <c r="A518" s="129">
        <v>450</v>
      </c>
      <c r="B518" s="130">
        <v>45261</v>
      </c>
      <c r="C518" s="131" t="s">
        <v>22</v>
      </c>
      <c r="D518" s="131" t="s">
        <v>612</v>
      </c>
      <c r="E518" s="132">
        <v>0.57013888888888886</v>
      </c>
      <c r="F518" s="131" t="s">
        <v>1350</v>
      </c>
    </row>
    <row r="519" spans="1:6" ht="28.8">
      <c r="A519" s="129">
        <v>735</v>
      </c>
      <c r="B519" s="130">
        <v>45261</v>
      </c>
      <c r="C519" s="131" t="s">
        <v>22</v>
      </c>
      <c r="D519" s="131" t="s">
        <v>879</v>
      </c>
      <c r="E519" s="132">
        <v>0.57291666666666663</v>
      </c>
      <c r="F519" s="131" t="s">
        <v>1350</v>
      </c>
    </row>
    <row r="520" spans="1:6" ht="28.8">
      <c r="A520" s="129">
        <v>613</v>
      </c>
      <c r="B520" s="130">
        <v>45261</v>
      </c>
      <c r="C520" s="131" t="s">
        <v>22</v>
      </c>
      <c r="D520" s="131" t="s">
        <v>827</v>
      </c>
      <c r="E520" s="132">
        <v>0.57291666666666663</v>
      </c>
      <c r="F520" s="131" t="s">
        <v>1350</v>
      </c>
    </row>
    <row r="521" spans="1:6" ht="28.8">
      <c r="A521" s="129">
        <v>883</v>
      </c>
      <c r="B521" s="130">
        <v>45261</v>
      </c>
      <c r="C521" s="131" t="s">
        <v>22</v>
      </c>
      <c r="D521" s="131" t="s">
        <v>436</v>
      </c>
      <c r="E521" s="132">
        <v>0.57430555555555551</v>
      </c>
      <c r="F521" s="131" t="s">
        <v>1350</v>
      </c>
    </row>
    <row r="522" spans="1:6" ht="28.8">
      <c r="A522" s="129">
        <v>312</v>
      </c>
      <c r="B522" s="130">
        <v>45261</v>
      </c>
      <c r="C522" s="131" t="s">
        <v>22</v>
      </c>
      <c r="D522" s="131" t="s">
        <v>448</v>
      </c>
      <c r="E522" s="132">
        <v>0.57430555555555551</v>
      </c>
      <c r="F522" s="131" t="s">
        <v>1350</v>
      </c>
    </row>
    <row r="523" spans="1:6" ht="28.8">
      <c r="A523" s="129">
        <v>742</v>
      </c>
      <c r="B523" s="130">
        <v>45261</v>
      </c>
      <c r="C523" s="131" t="s">
        <v>22</v>
      </c>
      <c r="D523" s="131" t="s">
        <v>879</v>
      </c>
      <c r="E523" s="132">
        <v>0.57430555555555551</v>
      </c>
      <c r="F523" s="131" t="s">
        <v>1350</v>
      </c>
    </row>
    <row r="524" spans="1:6" ht="28.8">
      <c r="A524" s="129">
        <v>317</v>
      </c>
      <c r="B524" s="130">
        <v>45261</v>
      </c>
      <c r="C524" s="131" t="s">
        <v>22</v>
      </c>
      <c r="D524" s="131" t="s">
        <v>448</v>
      </c>
      <c r="E524" s="132">
        <v>0.5756944444444444</v>
      </c>
      <c r="F524" s="131" t="s">
        <v>1350</v>
      </c>
    </row>
    <row r="525" spans="1:6" ht="28.8">
      <c r="A525" s="129">
        <v>137</v>
      </c>
      <c r="B525" s="130">
        <v>45261</v>
      </c>
      <c r="C525" s="131" t="s">
        <v>22</v>
      </c>
      <c r="D525" s="131" t="s">
        <v>89</v>
      </c>
      <c r="E525" s="132">
        <v>0.5756944444444444</v>
      </c>
      <c r="F525" s="131" t="s">
        <v>1350</v>
      </c>
    </row>
    <row r="526" spans="1:6" ht="28.8">
      <c r="A526" s="129">
        <v>116</v>
      </c>
      <c r="B526" s="130">
        <v>45261</v>
      </c>
      <c r="C526" s="131" t="s">
        <v>22</v>
      </c>
      <c r="D526" s="131" t="s">
        <v>89</v>
      </c>
      <c r="E526" s="132">
        <v>0.57638888888888884</v>
      </c>
      <c r="F526" s="131" t="s">
        <v>1350</v>
      </c>
    </row>
    <row r="527" spans="1:6" ht="28.8">
      <c r="A527" s="129">
        <v>867</v>
      </c>
      <c r="B527" s="130">
        <v>45261</v>
      </c>
      <c r="C527" s="131" t="s">
        <v>22</v>
      </c>
      <c r="D527" s="131" t="s">
        <v>436</v>
      </c>
      <c r="E527" s="132">
        <v>0.5805555555555556</v>
      </c>
      <c r="F527" s="131" t="s">
        <v>1350</v>
      </c>
    </row>
    <row r="528" spans="1:6" ht="28.8">
      <c r="A528" s="129">
        <v>818</v>
      </c>
      <c r="B528" s="130">
        <v>45261</v>
      </c>
      <c r="C528" s="131" t="s">
        <v>22</v>
      </c>
      <c r="D528" s="131" t="s">
        <v>436</v>
      </c>
      <c r="E528" s="132">
        <v>0.5805555555555556</v>
      </c>
      <c r="F528" s="131" t="s">
        <v>1350</v>
      </c>
    </row>
    <row r="529" spans="1:6" ht="28.8">
      <c r="A529" s="129">
        <v>120</v>
      </c>
      <c r="B529" s="130">
        <v>45261</v>
      </c>
      <c r="C529" s="131" t="s">
        <v>22</v>
      </c>
      <c r="D529" s="131" t="s">
        <v>89</v>
      </c>
      <c r="E529" s="132">
        <v>0.58333333333333337</v>
      </c>
      <c r="F529" s="131" t="s">
        <v>1350</v>
      </c>
    </row>
    <row r="530" spans="1:6">
      <c r="A530" s="129">
        <v>404</v>
      </c>
      <c r="B530" s="130">
        <v>45261</v>
      </c>
      <c r="C530" s="131" t="s">
        <v>22</v>
      </c>
      <c r="D530" s="131" t="s">
        <v>23</v>
      </c>
      <c r="E530" s="132">
        <v>0.5854166666666667</v>
      </c>
      <c r="F530" s="131" t="s">
        <v>1350</v>
      </c>
    </row>
    <row r="531" spans="1:6" ht="28.8">
      <c r="A531" s="129">
        <v>139</v>
      </c>
      <c r="B531" s="130">
        <v>45261</v>
      </c>
      <c r="C531" s="131" t="s">
        <v>22</v>
      </c>
      <c r="D531" s="131" t="s">
        <v>89</v>
      </c>
      <c r="E531" s="132">
        <v>0.58680555555555558</v>
      </c>
      <c r="F531" s="131" t="s">
        <v>1350</v>
      </c>
    </row>
    <row r="532" spans="1:6" ht="28.8">
      <c r="A532" s="129">
        <v>869</v>
      </c>
      <c r="B532" s="130">
        <v>45261</v>
      </c>
      <c r="C532" s="131" t="s">
        <v>22</v>
      </c>
      <c r="D532" s="131" t="s">
        <v>436</v>
      </c>
      <c r="E532" s="132">
        <v>0.58680555555555558</v>
      </c>
      <c r="F532" s="131" t="s">
        <v>1350</v>
      </c>
    </row>
    <row r="533" spans="1:6" ht="28.8">
      <c r="A533" s="129">
        <v>138</v>
      </c>
      <c r="B533" s="130">
        <v>45261</v>
      </c>
      <c r="C533" s="131" t="s">
        <v>22</v>
      </c>
      <c r="D533" s="131" t="s">
        <v>89</v>
      </c>
      <c r="E533" s="132">
        <v>0.58680555555555558</v>
      </c>
      <c r="F533" s="131" t="s">
        <v>1350</v>
      </c>
    </row>
    <row r="534" spans="1:6">
      <c r="A534" s="129">
        <v>702</v>
      </c>
      <c r="B534" s="130">
        <v>45261</v>
      </c>
      <c r="C534" s="131" t="s">
        <v>22</v>
      </c>
      <c r="D534" s="131" t="s">
        <v>23</v>
      </c>
      <c r="E534" s="132">
        <v>0.61041666666666672</v>
      </c>
      <c r="F534" s="131" t="s">
        <v>1350</v>
      </c>
    </row>
    <row r="535" spans="1:6">
      <c r="A535" s="129">
        <v>804</v>
      </c>
      <c r="B535" s="130">
        <v>45261</v>
      </c>
      <c r="C535" s="131" t="s">
        <v>22</v>
      </c>
      <c r="D535" s="131" t="s">
        <v>23</v>
      </c>
      <c r="E535" s="132">
        <v>0.61388888888888893</v>
      </c>
      <c r="F535" s="131" t="s">
        <v>1350</v>
      </c>
    </row>
    <row r="536" spans="1:6">
      <c r="A536" s="129">
        <v>3</v>
      </c>
      <c r="B536" s="130">
        <v>45268</v>
      </c>
      <c r="C536" s="131" t="s">
        <v>22</v>
      </c>
      <c r="D536" s="131" t="s">
        <v>23</v>
      </c>
      <c r="E536" s="132">
        <v>0.5395833333333333</v>
      </c>
      <c r="F536" s="131" t="s">
        <v>1349</v>
      </c>
    </row>
    <row r="537" spans="1:6" ht="28.8">
      <c r="A537" s="129">
        <v>873</v>
      </c>
      <c r="B537" s="130">
        <v>45268</v>
      </c>
      <c r="C537" s="131" t="s">
        <v>22</v>
      </c>
      <c r="D537" s="131" t="s">
        <v>436</v>
      </c>
      <c r="E537" s="132">
        <v>0.54027777777777775</v>
      </c>
      <c r="F537" s="131" t="s">
        <v>1349</v>
      </c>
    </row>
    <row r="538" spans="1:6" ht="28.8">
      <c r="A538" s="129">
        <v>721</v>
      </c>
      <c r="B538" s="130">
        <v>45268</v>
      </c>
      <c r="C538" s="131" t="s">
        <v>22</v>
      </c>
      <c r="D538" s="131" t="s">
        <v>879</v>
      </c>
      <c r="E538" s="132">
        <v>0.54027777777777775</v>
      </c>
      <c r="F538" s="131" t="s">
        <v>1349</v>
      </c>
    </row>
    <row r="539" spans="1:6" ht="28.8">
      <c r="A539" s="129">
        <v>740</v>
      </c>
      <c r="B539" s="130">
        <v>45268</v>
      </c>
      <c r="C539" s="131" t="s">
        <v>22</v>
      </c>
      <c r="D539" s="131" t="s">
        <v>879</v>
      </c>
      <c r="E539" s="132">
        <v>0.54027777777777775</v>
      </c>
      <c r="F539" s="131" t="s">
        <v>1349</v>
      </c>
    </row>
    <row r="540" spans="1:6" ht="28.8">
      <c r="A540" s="129">
        <v>141</v>
      </c>
      <c r="B540" s="130">
        <v>45268</v>
      </c>
      <c r="C540" s="131" t="s">
        <v>22</v>
      </c>
      <c r="D540" s="131" t="s">
        <v>89</v>
      </c>
      <c r="E540" s="132">
        <v>0.54027777777777775</v>
      </c>
      <c r="F540" s="131" t="s">
        <v>1349</v>
      </c>
    </row>
    <row r="541" spans="1:6" ht="28.8">
      <c r="A541" s="129">
        <v>868</v>
      </c>
      <c r="B541" s="130">
        <v>45268</v>
      </c>
      <c r="C541" s="131" t="s">
        <v>22</v>
      </c>
      <c r="D541" s="131" t="s">
        <v>436</v>
      </c>
      <c r="E541" s="132">
        <v>0.54027777777777775</v>
      </c>
      <c r="F541" s="131" t="s">
        <v>1349</v>
      </c>
    </row>
    <row r="542" spans="1:6">
      <c r="A542" s="129">
        <v>503</v>
      </c>
      <c r="B542" s="130">
        <v>45268</v>
      </c>
      <c r="C542" s="131" t="s">
        <v>22</v>
      </c>
      <c r="D542" s="131" t="s">
        <v>23</v>
      </c>
      <c r="E542" s="132">
        <v>0.54097222222222219</v>
      </c>
      <c r="F542" s="131" t="s">
        <v>1349</v>
      </c>
    </row>
    <row r="543" spans="1:6" ht="28.8">
      <c r="A543" s="129">
        <v>450</v>
      </c>
      <c r="B543" s="130">
        <v>45268</v>
      </c>
      <c r="C543" s="131" t="s">
        <v>22</v>
      </c>
      <c r="D543" s="131" t="s">
        <v>612</v>
      </c>
      <c r="E543" s="132">
        <v>0.54166666666666663</v>
      </c>
      <c r="F543" s="131" t="s">
        <v>1349</v>
      </c>
    </row>
    <row r="544" spans="1:6" ht="28.8">
      <c r="A544" s="129">
        <v>417</v>
      </c>
      <c r="B544" s="130">
        <v>45268</v>
      </c>
      <c r="C544" s="131" t="s">
        <v>22</v>
      </c>
      <c r="D544" s="131" t="s">
        <v>612</v>
      </c>
      <c r="E544" s="132">
        <v>0.54166666666666663</v>
      </c>
      <c r="F544" s="131" t="s">
        <v>1349</v>
      </c>
    </row>
    <row r="545" spans="1:6" ht="28.8">
      <c r="A545" s="129">
        <v>846</v>
      </c>
      <c r="B545" s="130">
        <v>45268</v>
      </c>
      <c r="C545" s="131" t="s">
        <v>22</v>
      </c>
      <c r="D545" s="131" t="s">
        <v>436</v>
      </c>
      <c r="E545" s="132">
        <v>0.54166666666666663</v>
      </c>
      <c r="F545" s="131" t="s">
        <v>1349</v>
      </c>
    </row>
    <row r="546" spans="1:6" ht="28.8">
      <c r="A546" s="129">
        <v>446</v>
      </c>
      <c r="B546" s="130">
        <v>45268</v>
      </c>
      <c r="C546" s="131" t="s">
        <v>22</v>
      </c>
      <c r="D546" s="131" t="s">
        <v>612</v>
      </c>
      <c r="E546" s="132">
        <v>0.54236111111111107</v>
      </c>
      <c r="F546" s="131" t="s">
        <v>1349</v>
      </c>
    </row>
    <row r="547" spans="1:6">
      <c r="A547" s="129">
        <v>203</v>
      </c>
      <c r="B547" s="130">
        <v>45268</v>
      </c>
      <c r="C547" s="131" t="s">
        <v>22</v>
      </c>
      <c r="D547" s="131" t="s">
        <v>23</v>
      </c>
      <c r="E547" s="132">
        <v>0.5444444444444444</v>
      </c>
      <c r="F547" s="131" t="s">
        <v>1349</v>
      </c>
    </row>
    <row r="548" spans="1:6">
      <c r="A548" s="129">
        <v>4</v>
      </c>
      <c r="B548" s="130">
        <v>45268</v>
      </c>
      <c r="C548" s="131" t="s">
        <v>22</v>
      </c>
      <c r="D548" s="131" t="s">
        <v>23</v>
      </c>
      <c r="E548" s="132">
        <v>0.5444444444444444</v>
      </c>
      <c r="F548" s="131" t="s">
        <v>1349</v>
      </c>
    </row>
    <row r="549" spans="1:6">
      <c r="A549" s="129">
        <v>403</v>
      </c>
      <c r="B549" s="130">
        <v>45268</v>
      </c>
      <c r="C549" s="131" t="s">
        <v>22</v>
      </c>
      <c r="D549" s="131" t="s">
        <v>23</v>
      </c>
      <c r="E549" s="132">
        <v>0.54513888888888884</v>
      </c>
      <c r="F549" s="131" t="s">
        <v>1349</v>
      </c>
    </row>
    <row r="550" spans="1:6" ht="28.8">
      <c r="A550" s="129">
        <v>737</v>
      </c>
      <c r="B550" s="130">
        <v>45268</v>
      </c>
      <c r="C550" s="131" t="s">
        <v>22</v>
      </c>
      <c r="D550" s="131" t="s">
        <v>879</v>
      </c>
      <c r="E550" s="132">
        <v>0.54652777777777772</v>
      </c>
      <c r="F550" s="131" t="s">
        <v>1349</v>
      </c>
    </row>
    <row r="551" spans="1:6" ht="28.8">
      <c r="A551" s="129">
        <v>745</v>
      </c>
      <c r="B551" s="130">
        <v>45268</v>
      </c>
      <c r="C551" s="131" t="s">
        <v>22</v>
      </c>
      <c r="D551" s="131" t="s">
        <v>879</v>
      </c>
      <c r="E551" s="132">
        <v>0.54652777777777772</v>
      </c>
      <c r="F551" s="131" t="s">
        <v>1349</v>
      </c>
    </row>
    <row r="552" spans="1:6" ht="28.8">
      <c r="A552" s="129">
        <v>719</v>
      </c>
      <c r="B552" s="130">
        <v>45268</v>
      </c>
      <c r="C552" s="131" t="s">
        <v>22</v>
      </c>
      <c r="D552" s="131" t="s">
        <v>879</v>
      </c>
      <c r="E552" s="132">
        <v>0.54652777777777772</v>
      </c>
      <c r="F552" s="131" t="s">
        <v>1349</v>
      </c>
    </row>
    <row r="553" spans="1:6" ht="28.8">
      <c r="A553" s="129">
        <v>133</v>
      </c>
      <c r="B553" s="130">
        <v>45268</v>
      </c>
      <c r="C553" s="131" t="s">
        <v>22</v>
      </c>
      <c r="D553" s="131" t="s">
        <v>89</v>
      </c>
      <c r="E553" s="132">
        <v>0.54722222222222228</v>
      </c>
      <c r="F553" s="131" t="s">
        <v>1349</v>
      </c>
    </row>
    <row r="554" spans="1:6" ht="28.8">
      <c r="A554" s="129">
        <v>129</v>
      </c>
      <c r="B554" s="130">
        <v>45268</v>
      </c>
      <c r="C554" s="131" t="s">
        <v>22</v>
      </c>
      <c r="D554" s="131" t="s">
        <v>89</v>
      </c>
      <c r="E554" s="132">
        <v>0.54722222222222228</v>
      </c>
      <c r="F554" s="131" t="s">
        <v>1349</v>
      </c>
    </row>
    <row r="555" spans="1:6" ht="28.8">
      <c r="A555" s="129">
        <v>839</v>
      </c>
      <c r="B555" s="130">
        <v>45268</v>
      </c>
      <c r="C555" s="131" t="s">
        <v>22</v>
      </c>
      <c r="D555" s="131" t="s">
        <v>436</v>
      </c>
      <c r="E555" s="132">
        <v>0.54722222222222228</v>
      </c>
      <c r="F555" s="131" t="s">
        <v>1349</v>
      </c>
    </row>
    <row r="556" spans="1:6" ht="28.8">
      <c r="A556" s="129">
        <v>116</v>
      </c>
      <c r="B556" s="130">
        <v>45268</v>
      </c>
      <c r="C556" s="131" t="s">
        <v>22</v>
      </c>
      <c r="D556" s="131" t="s">
        <v>89</v>
      </c>
      <c r="E556" s="132">
        <v>0.54791666666666672</v>
      </c>
      <c r="F556" s="131" t="s">
        <v>1349</v>
      </c>
    </row>
    <row r="557" spans="1:6" ht="28.8">
      <c r="A557" s="129">
        <v>845</v>
      </c>
      <c r="B557" s="130">
        <v>45268</v>
      </c>
      <c r="C557" s="131" t="s">
        <v>22</v>
      </c>
      <c r="D557" s="131" t="s">
        <v>436</v>
      </c>
      <c r="E557" s="132">
        <v>0.5493055555555556</v>
      </c>
      <c r="F557" s="131" t="s">
        <v>1349</v>
      </c>
    </row>
    <row r="558" spans="1:6" ht="28.8">
      <c r="A558" s="129">
        <v>435</v>
      </c>
      <c r="B558" s="130">
        <v>45268</v>
      </c>
      <c r="C558" s="131" t="s">
        <v>22</v>
      </c>
      <c r="D558" s="131" t="s">
        <v>612</v>
      </c>
      <c r="E558" s="132">
        <v>0.5493055555555556</v>
      </c>
      <c r="F558" s="131" t="s">
        <v>1349</v>
      </c>
    </row>
    <row r="559" spans="1:6">
      <c r="A559" s="129">
        <v>504</v>
      </c>
      <c r="B559" s="130">
        <v>45268</v>
      </c>
      <c r="C559" s="131" t="s">
        <v>22</v>
      </c>
      <c r="D559" s="131" t="s">
        <v>23</v>
      </c>
      <c r="E559" s="132">
        <v>0.5493055555555556</v>
      </c>
      <c r="F559" s="131" t="s">
        <v>1349</v>
      </c>
    </row>
    <row r="560" spans="1:6" ht="28.8">
      <c r="A560" s="129">
        <v>533</v>
      </c>
      <c r="B560" s="130">
        <v>45268</v>
      </c>
      <c r="C560" s="131" t="s">
        <v>22</v>
      </c>
      <c r="D560" s="131" t="s">
        <v>767</v>
      </c>
      <c r="E560" s="132">
        <v>0.5493055555555556</v>
      </c>
      <c r="F560" s="131" t="s">
        <v>1349</v>
      </c>
    </row>
    <row r="561" spans="1:6" ht="28.8">
      <c r="A561" s="129">
        <v>620</v>
      </c>
      <c r="B561" s="130">
        <v>45268</v>
      </c>
      <c r="C561" s="131" t="s">
        <v>22</v>
      </c>
      <c r="D561" s="131" t="s">
        <v>827</v>
      </c>
      <c r="E561" s="132">
        <v>0.55000000000000004</v>
      </c>
      <c r="F561" s="131" t="s">
        <v>1349</v>
      </c>
    </row>
    <row r="562" spans="1:6">
      <c r="A562" s="129">
        <v>602</v>
      </c>
      <c r="B562" s="130">
        <v>45268</v>
      </c>
      <c r="C562" s="131" t="s">
        <v>22</v>
      </c>
      <c r="D562" s="131" t="s">
        <v>23</v>
      </c>
      <c r="E562" s="132">
        <v>0.55138888888888893</v>
      </c>
      <c r="F562" s="131" t="s">
        <v>1349</v>
      </c>
    </row>
    <row r="563" spans="1:6" ht="28.8">
      <c r="A563" s="129">
        <v>742</v>
      </c>
      <c r="B563" s="130">
        <v>45268</v>
      </c>
      <c r="C563" s="131" t="s">
        <v>22</v>
      </c>
      <c r="D563" s="131" t="s">
        <v>879</v>
      </c>
      <c r="E563" s="132">
        <v>0.55208333333333337</v>
      </c>
      <c r="F563" s="131" t="s">
        <v>1349</v>
      </c>
    </row>
    <row r="564" spans="1:6">
      <c r="A564" s="129">
        <v>703</v>
      </c>
      <c r="B564" s="130">
        <v>45268</v>
      </c>
      <c r="C564" s="131" t="s">
        <v>22</v>
      </c>
      <c r="D564" s="131" t="s">
        <v>23</v>
      </c>
      <c r="E564" s="132">
        <v>0.55347222222222225</v>
      </c>
      <c r="F564" s="131" t="s">
        <v>1349</v>
      </c>
    </row>
    <row r="565" spans="1:6" ht="28.8">
      <c r="A565" s="129">
        <v>849</v>
      </c>
      <c r="B565" s="130">
        <v>45268</v>
      </c>
      <c r="C565" s="131" t="s">
        <v>22</v>
      </c>
      <c r="D565" s="131" t="s">
        <v>436</v>
      </c>
      <c r="E565" s="132">
        <v>0.55625000000000002</v>
      </c>
      <c r="F565" s="131" t="s">
        <v>1349</v>
      </c>
    </row>
    <row r="566" spans="1:6" ht="28.8">
      <c r="A566" s="129">
        <v>612</v>
      </c>
      <c r="B566" s="130">
        <v>45268</v>
      </c>
      <c r="C566" s="131" t="s">
        <v>22</v>
      </c>
      <c r="D566" s="131" t="s">
        <v>827</v>
      </c>
      <c r="E566" s="132">
        <v>0.55694444444444446</v>
      </c>
      <c r="F566" s="131" t="s">
        <v>1349</v>
      </c>
    </row>
    <row r="567" spans="1:6" ht="28.8">
      <c r="A567" s="129">
        <v>610</v>
      </c>
      <c r="B567" s="130">
        <v>45268</v>
      </c>
      <c r="C567" s="131" t="s">
        <v>22</v>
      </c>
      <c r="D567" s="131" t="s">
        <v>827</v>
      </c>
      <c r="E567" s="132">
        <v>0.55763888888888891</v>
      </c>
      <c r="F567" s="131" t="s">
        <v>1349</v>
      </c>
    </row>
    <row r="568" spans="1:6" ht="28.8">
      <c r="A568" s="129">
        <v>611</v>
      </c>
      <c r="B568" s="130">
        <v>45268</v>
      </c>
      <c r="C568" s="131" t="s">
        <v>22</v>
      </c>
      <c r="D568" s="131" t="s">
        <v>827</v>
      </c>
      <c r="E568" s="132">
        <v>0.55763888888888891</v>
      </c>
      <c r="F568" s="131" t="s">
        <v>1349</v>
      </c>
    </row>
    <row r="569" spans="1:6">
      <c r="A569" s="129">
        <v>802</v>
      </c>
      <c r="B569" s="130">
        <v>45268</v>
      </c>
      <c r="C569" s="131" t="s">
        <v>22</v>
      </c>
      <c r="D569" s="131" t="s">
        <v>23</v>
      </c>
      <c r="E569" s="132">
        <v>0.55833333333333335</v>
      </c>
      <c r="F569" s="131" t="s">
        <v>1349</v>
      </c>
    </row>
    <row r="570" spans="1:6" ht="28.8">
      <c r="A570" s="129">
        <v>621</v>
      </c>
      <c r="B570" s="130">
        <v>45268</v>
      </c>
      <c r="C570" s="131" t="s">
        <v>22</v>
      </c>
      <c r="D570" s="131" t="s">
        <v>827</v>
      </c>
      <c r="E570" s="132">
        <v>0.55833333333333335</v>
      </c>
      <c r="F570" s="131" t="s">
        <v>1349</v>
      </c>
    </row>
    <row r="571" spans="1:6" ht="28.8">
      <c r="A571" s="129">
        <v>614</v>
      </c>
      <c r="B571" s="130">
        <v>45268</v>
      </c>
      <c r="C571" s="131" t="s">
        <v>22</v>
      </c>
      <c r="D571" s="131" t="s">
        <v>827</v>
      </c>
      <c r="E571" s="132">
        <v>0.55833333333333335</v>
      </c>
      <c r="F571" s="131" t="s">
        <v>1349</v>
      </c>
    </row>
    <row r="572" spans="1:6" ht="28.8">
      <c r="A572" s="129">
        <v>847</v>
      </c>
      <c r="B572" s="130">
        <v>45268</v>
      </c>
      <c r="C572" s="131" t="s">
        <v>22</v>
      </c>
      <c r="D572" s="131" t="s">
        <v>436</v>
      </c>
      <c r="E572" s="132">
        <v>0.55902777777777779</v>
      </c>
      <c r="F572" s="131" t="s">
        <v>1349</v>
      </c>
    </row>
    <row r="573" spans="1:6" ht="28.8">
      <c r="A573" s="129">
        <v>824</v>
      </c>
      <c r="B573" s="130">
        <v>45268</v>
      </c>
      <c r="C573" s="131" t="s">
        <v>22</v>
      </c>
      <c r="D573" s="131" t="s">
        <v>436</v>
      </c>
      <c r="E573" s="132">
        <v>0.55902777777777779</v>
      </c>
      <c r="F573" s="131" t="s">
        <v>1349</v>
      </c>
    </row>
    <row r="574" spans="1:6" ht="28.8">
      <c r="A574" s="129">
        <v>888</v>
      </c>
      <c r="B574" s="130">
        <v>45268</v>
      </c>
      <c r="C574" s="131" t="s">
        <v>22</v>
      </c>
      <c r="D574" s="131" t="s">
        <v>436</v>
      </c>
      <c r="E574" s="132">
        <v>0.55902777777777779</v>
      </c>
      <c r="F574" s="131" t="s">
        <v>1349</v>
      </c>
    </row>
    <row r="575" spans="1:6" ht="28.8">
      <c r="A575" s="129">
        <v>444</v>
      </c>
      <c r="B575" s="130">
        <v>45268</v>
      </c>
      <c r="C575" s="131" t="s">
        <v>22</v>
      </c>
      <c r="D575" s="131" t="s">
        <v>612</v>
      </c>
      <c r="E575" s="132">
        <v>0.55972222222222223</v>
      </c>
      <c r="F575" s="131" t="s">
        <v>1349</v>
      </c>
    </row>
    <row r="576" spans="1:6" ht="28.8">
      <c r="A576" s="129">
        <v>338</v>
      </c>
      <c r="B576" s="130">
        <v>45268</v>
      </c>
      <c r="C576" s="131" t="s">
        <v>22</v>
      </c>
      <c r="D576" s="131" t="s">
        <v>448</v>
      </c>
      <c r="E576" s="132">
        <v>0.55972222222222223</v>
      </c>
      <c r="F576" s="131" t="s">
        <v>1349</v>
      </c>
    </row>
    <row r="577" spans="1:6" ht="28.8">
      <c r="A577" s="129">
        <v>119</v>
      </c>
      <c r="B577" s="130">
        <v>45268</v>
      </c>
      <c r="C577" s="131" t="s">
        <v>22</v>
      </c>
      <c r="D577" s="131" t="s">
        <v>89</v>
      </c>
      <c r="E577" s="132">
        <v>0.56041666666666667</v>
      </c>
      <c r="F577" s="131" t="s">
        <v>1349</v>
      </c>
    </row>
    <row r="578" spans="1:6" ht="28.8">
      <c r="A578" s="129">
        <v>717</v>
      </c>
      <c r="B578" s="130">
        <v>45268</v>
      </c>
      <c r="C578" s="131" t="s">
        <v>22</v>
      </c>
      <c r="D578" s="131" t="s">
        <v>879</v>
      </c>
      <c r="E578" s="132">
        <v>0.56111111111111112</v>
      </c>
      <c r="F578" s="131" t="s">
        <v>1349</v>
      </c>
    </row>
    <row r="579" spans="1:6" ht="28.8">
      <c r="A579" s="129">
        <v>139</v>
      </c>
      <c r="B579" s="130">
        <v>45268</v>
      </c>
      <c r="C579" s="131" t="s">
        <v>22</v>
      </c>
      <c r="D579" s="131" t="s">
        <v>89</v>
      </c>
      <c r="E579" s="132">
        <v>0.56111111111111112</v>
      </c>
      <c r="F579" s="131" t="s">
        <v>1349</v>
      </c>
    </row>
    <row r="580" spans="1:6" ht="28.8">
      <c r="A580" s="129">
        <v>738</v>
      </c>
      <c r="B580" s="130">
        <v>45268</v>
      </c>
      <c r="C580" s="131" t="s">
        <v>22</v>
      </c>
      <c r="D580" s="131" t="s">
        <v>879</v>
      </c>
      <c r="E580" s="132">
        <v>0.56111111111111112</v>
      </c>
      <c r="F580" s="131" t="s">
        <v>1349</v>
      </c>
    </row>
    <row r="581" spans="1:6" ht="28.8">
      <c r="A581" s="129">
        <v>817</v>
      </c>
      <c r="B581" s="130">
        <v>45268</v>
      </c>
      <c r="C581" s="131" t="s">
        <v>22</v>
      </c>
      <c r="D581" s="131" t="s">
        <v>436</v>
      </c>
      <c r="E581" s="132">
        <v>0.5625</v>
      </c>
      <c r="F581" s="131" t="s">
        <v>1349</v>
      </c>
    </row>
    <row r="582" spans="1:6" ht="28.8">
      <c r="A582" s="129">
        <v>856</v>
      </c>
      <c r="B582" s="130">
        <v>45268</v>
      </c>
      <c r="C582" s="131" t="s">
        <v>22</v>
      </c>
      <c r="D582" s="131" t="s">
        <v>436</v>
      </c>
      <c r="E582" s="132">
        <v>0.56319444444444444</v>
      </c>
      <c r="F582" s="131" t="s">
        <v>1350</v>
      </c>
    </row>
    <row r="583" spans="1:6">
      <c r="A583" s="129">
        <v>702</v>
      </c>
      <c r="B583" s="130">
        <v>45268</v>
      </c>
      <c r="C583" s="131" t="s">
        <v>22</v>
      </c>
      <c r="D583" s="131" t="s">
        <v>23</v>
      </c>
      <c r="E583" s="132">
        <v>0.56319444444444444</v>
      </c>
      <c r="F583" s="131" t="s">
        <v>1350</v>
      </c>
    </row>
    <row r="584" spans="1:6" ht="28.8">
      <c r="A584" s="129">
        <v>121</v>
      </c>
      <c r="B584" s="130">
        <v>45268</v>
      </c>
      <c r="C584" s="131" t="s">
        <v>22</v>
      </c>
      <c r="D584" s="131" t="s">
        <v>89</v>
      </c>
      <c r="E584" s="132">
        <v>0.56319444444444444</v>
      </c>
      <c r="F584" s="131" t="s">
        <v>1350</v>
      </c>
    </row>
    <row r="585" spans="1:6" ht="28.8">
      <c r="A585" s="129">
        <v>317</v>
      </c>
      <c r="B585" s="130">
        <v>45268</v>
      </c>
      <c r="C585" s="131" t="s">
        <v>22</v>
      </c>
      <c r="D585" s="131" t="s">
        <v>448</v>
      </c>
      <c r="E585" s="132">
        <v>0.57013888888888886</v>
      </c>
      <c r="F585" s="131" t="s">
        <v>1350</v>
      </c>
    </row>
    <row r="586" spans="1:6" ht="28.8">
      <c r="A586" s="129">
        <v>256</v>
      </c>
      <c r="B586" s="130">
        <v>45268</v>
      </c>
      <c r="C586" s="131" t="s">
        <v>22</v>
      </c>
      <c r="D586" s="131" t="s">
        <v>246</v>
      </c>
      <c r="E586" s="132">
        <v>0.57013888888888886</v>
      </c>
      <c r="F586" s="131" t="s">
        <v>1350</v>
      </c>
    </row>
    <row r="587" spans="1:6" ht="28.8">
      <c r="A587" s="129">
        <v>214</v>
      </c>
      <c r="B587" s="130">
        <v>45268</v>
      </c>
      <c r="C587" s="131" t="s">
        <v>22</v>
      </c>
      <c r="D587" s="131" t="s">
        <v>246</v>
      </c>
      <c r="E587" s="132">
        <v>0.57361111111111107</v>
      </c>
      <c r="F587" s="131" t="s">
        <v>1350</v>
      </c>
    </row>
    <row r="588" spans="1:6" ht="28.8">
      <c r="A588" s="129">
        <v>842</v>
      </c>
      <c r="B588" s="130">
        <v>45268</v>
      </c>
      <c r="C588" s="131" t="s">
        <v>22</v>
      </c>
      <c r="D588" s="131" t="s">
        <v>436</v>
      </c>
      <c r="E588" s="132">
        <v>0.57361111111111107</v>
      </c>
      <c r="F588" s="131" t="s">
        <v>1350</v>
      </c>
    </row>
    <row r="589" spans="1:6">
      <c r="A589" s="129">
        <v>303</v>
      </c>
      <c r="B589" s="130">
        <v>45268</v>
      </c>
      <c r="C589" s="131" t="s">
        <v>22</v>
      </c>
      <c r="D589" s="131" t="s">
        <v>23</v>
      </c>
      <c r="E589" s="132">
        <v>0.57430555555555551</v>
      </c>
      <c r="F589" s="131" t="s">
        <v>1350</v>
      </c>
    </row>
    <row r="590" spans="1:6" ht="28.8">
      <c r="A590" s="129">
        <v>234</v>
      </c>
      <c r="B590" s="130">
        <v>45268</v>
      </c>
      <c r="C590" s="131" t="s">
        <v>22</v>
      </c>
      <c r="D590" s="131" t="s">
        <v>246</v>
      </c>
      <c r="E590" s="132">
        <v>0.57499999999999996</v>
      </c>
      <c r="F590" s="131" t="s">
        <v>1349</v>
      </c>
    </row>
    <row r="591" spans="1:6" ht="28.8">
      <c r="A591" s="129">
        <v>850</v>
      </c>
      <c r="B591" s="130">
        <v>45268</v>
      </c>
      <c r="C591" s="131" t="s">
        <v>22</v>
      </c>
      <c r="D591" s="131" t="s">
        <v>436</v>
      </c>
      <c r="E591" s="132">
        <v>0.57499999999999996</v>
      </c>
      <c r="F591" s="131" t="s">
        <v>1350</v>
      </c>
    </row>
    <row r="592" spans="1:6" ht="28.8">
      <c r="A592" s="129">
        <v>325</v>
      </c>
      <c r="B592" s="130">
        <v>45268</v>
      </c>
      <c r="C592" s="131" t="s">
        <v>22</v>
      </c>
      <c r="D592" s="131" t="s">
        <v>448</v>
      </c>
      <c r="E592" s="132">
        <v>0.57499999999999996</v>
      </c>
      <c r="F592" s="131" t="s">
        <v>1350</v>
      </c>
    </row>
    <row r="593" spans="1:6" ht="28.8">
      <c r="A593" s="129">
        <v>811</v>
      </c>
      <c r="B593" s="130">
        <v>45268</v>
      </c>
      <c r="C593" s="131" t="s">
        <v>22</v>
      </c>
      <c r="D593" s="131" t="s">
        <v>436</v>
      </c>
      <c r="E593" s="132">
        <v>0.5756944444444444</v>
      </c>
      <c r="F593" s="131" t="s">
        <v>1350</v>
      </c>
    </row>
    <row r="594" spans="1:6" ht="28.8">
      <c r="A594" s="129">
        <v>425</v>
      </c>
      <c r="B594" s="130">
        <v>45268</v>
      </c>
      <c r="C594" s="131" t="s">
        <v>22</v>
      </c>
      <c r="D594" s="131" t="s">
        <v>612</v>
      </c>
      <c r="E594" s="132">
        <v>0.5756944444444444</v>
      </c>
      <c r="F594" s="131" t="s">
        <v>1350</v>
      </c>
    </row>
    <row r="595" spans="1:6" ht="28.8">
      <c r="A595" s="129">
        <v>427</v>
      </c>
      <c r="B595" s="130">
        <v>45268</v>
      </c>
      <c r="C595" s="131" t="s">
        <v>22</v>
      </c>
      <c r="D595" s="131" t="s">
        <v>612</v>
      </c>
      <c r="E595" s="132">
        <v>0.5756944444444444</v>
      </c>
      <c r="F595" s="131" t="s">
        <v>1350</v>
      </c>
    </row>
    <row r="596" spans="1:6" ht="28.8">
      <c r="A596" s="129">
        <v>123</v>
      </c>
      <c r="B596" s="130">
        <v>45268</v>
      </c>
      <c r="C596" s="131" t="s">
        <v>22</v>
      </c>
      <c r="D596" s="131" t="s">
        <v>89</v>
      </c>
      <c r="E596" s="132">
        <v>0.5756944444444444</v>
      </c>
      <c r="F596" s="131" t="s">
        <v>1350</v>
      </c>
    </row>
    <row r="597" spans="1:6" ht="28.8">
      <c r="A597" s="129">
        <v>337</v>
      </c>
      <c r="B597" s="130">
        <v>45268</v>
      </c>
      <c r="C597" s="131" t="s">
        <v>22</v>
      </c>
      <c r="D597" s="131" t="s">
        <v>448</v>
      </c>
      <c r="E597" s="132">
        <v>0.57638888888888884</v>
      </c>
      <c r="F597" s="131" t="s">
        <v>1350</v>
      </c>
    </row>
    <row r="598" spans="1:6" ht="28.8">
      <c r="A598" s="129">
        <v>346</v>
      </c>
      <c r="B598" s="130">
        <v>45268</v>
      </c>
      <c r="C598" s="131" t="s">
        <v>22</v>
      </c>
      <c r="D598" s="131" t="s">
        <v>448</v>
      </c>
      <c r="E598" s="132">
        <v>0.57708333333333328</v>
      </c>
      <c r="F598" s="131" t="s">
        <v>1350</v>
      </c>
    </row>
    <row r="599" spans="1:6" ht="28.8">
      <c r="A599" s="129">
        <v>329</v>
      </c>
      <c r="B599" s="130">
        <v>45268</v>
      </c>
      <c r="C599" s="131" t="s">
        <v>22</v>
      </c>
      <c r="D599" s="131" t="s">
        <v>448</v>
      </c>
      <c r="E599" s="132">
        <v>0.57777777777777772</v>
      </c>
      <c r="F599" s="131" t="s">
        <v>1350</v>
      </c>
    </row>
    <row r="600" spans="1:6" ht="28.8">
      <c r="A600" s="129">
        <v>418</v>
      </c>
      <c r="B600" s="130">
        <v>45268</v>
      </c>
      <c r="C600" s="131" t="s">
        <v>22</v>
      </c>
      <c r="D600" s="131" t="s">
        <v>612</v>
      </c>
      <c r="E600" s="132">
        <v>0.57777777777777772</v>
      </c>
      <c r="F600" s="131" t="s">
        <v>1350</v>
      </c>
    </row>
    <row r="601" spans="1:6" ht="28.8">
      <c r="A601" s="129">
        <v>342</v>
      </c>
      <c r="B601" s="130">
        <v>45268</v>
      </c>
      <c r="C601" s="131" t="s">
        <v>22</v>
      </c>
      <c r="D601" s="131" t="s">
        <v>448</v>
      </c>
      <c r="E601" s="132">
        <v>0.57777777777777772</v>
      </c>
      <c r="F601" s="131" t="s">
        <v>1350</v>
      </c>
    </row>
    <row r="602" spans="1:6" ht="28.8">
      <c r="A602" s="129">
        <v>519</v>
      </c>
      <c r="B602" s="130">
        <v>45268</v>
      </c>
      <c r="C602" s="131" t="s">
        <v>22</v>
      </c>
      <c r="D602" s="131" t="s">
        <v>767</v>
      </c>
      <c r="E602" s="132">
        <v>0.57847222222222228</v>
      </c>
      <c r="F602" s="131" t="s">
        <v>1350</v>
      </c>
    </row>
    <row r="603" spans="1:6" ht="28.8">
      <c r="A603" s="129">
        <v>869</v>
      </c>
      <c r="B603" s="130">
        <v>45268</v>
      </c>
      <c r="C603" s="131" t="s">
        <v>22</v>
      </c>
      <c r="D603" s="131" t="s">
        <v>436</v>
      </c>
      <c r="E603" s="132">
        <v>0.58125000000000004</v>
      </c>
      <c r="F603" s="131" t="s">
        <v>1350</v>
      </c>
    </row>
    <row r="604" spans="1:6" ht="28.8">
      <c r="A604" s="129">
        <v>231</v>
      </c>
      <c r="B604" s="130">
        <v>45268</v>
      </c>
      <c r="C604" s="131" t="s">
        <v>22</v>
      </c>
      <c r="D604" s="131" t="s">
        <v>246</v>
      </c>
      <c r="E604" s="132">
        <v>0.58194444444444449</v>
      </c>
      <c r="F604" s="131" t="s">
        <v>1350</v>
      </c>
    </row>
    <row r="605" spans="1:6" ht="28.8">
      <c r="A605" s="129">
        <v>137</v>
      </c>
      <c r="B605" s="130">
        <v>45268</v>
      </c>
      <c r="C605" s="131" t="s">
        <v>22</v>
      </c>
      <c r="D605" s="131" t="s">
        <v>89</v>
      </c>
      <c r="E605" s="132">
        <v>0.59444444444444444</v>
      </c>
      <c r="F605" s="131" t="s">
        <v>1350</v>
      </c>
    </row>
    <row r="606" spans="1:6">
      <c r="A606" s="129">
        <v>102</v>
      </c>
      <c r="B606" s="130">
        <v>45268</v>
      </c>
      <c r="C606" s="131" t="s">
        <v>22</v>
      </c>
      <c r="D606" s="131" t="s">
        <v>23</v>
      </c>
      <c r="E606" s="132">
        <v>0.60138888888888886</v>
      </c>
      <c r="F606" s="131" t="s">
        <v>1350</v>
      </c>
    </row>
    <row r="607" spans="1:6" ht="28.8">
      <c r="A607" s="129">
        <v>735</v>
      </c>
      <c r="B607" s="130">
        <v>45268</v>
      </c>
      <c r="C607" s="131" t="s">
        <v>22</v>
      </c>
      <c r="D607" s="131" t="s">
        <v>879</v>
      </c>
      <c r="E607" s="132">
        <v>0.60277777777777775</v>
      </c>
      <c r="F607" s="131" t="s">
        <v>1349</v>
      </c>
    </row>
    <row r="608" spans="1:6">
      <c r="A608" s="129">
        <v>502</v>
      </c>
      <c r="B608" s="130">
        <v>45268</v>
      </c>
      <c r="C608" s="131" t="s">
        <v>22</v>
      </c>
      <c r="D608" s="131" t="s">
        <v>23</v>
      </c>
      <c r="E608" s="132">
        <v>0.60555555555555551</v>
      </c>
      <c r="F608" s="131" t="s">
        <v>1350</v>
      </c>
    </row>
    <row r="609" spans="1:6" ht="28.8">
      <c r="A609" s="129">
        <v>530</v>
      </c>
      <c r="B609" s="130">
        <v>45268</v>
      </c>
      <c r="C609" s="131" t="s">
        <v>22</v>
      </c>
      <c r="D609" s="131" t="s">
        <v>767</v>
      </c>
      <c r="E609" s="132">
        <v>0.60902777777777772</v>
      </c>
      <c r="F609" s="131" t="s">
        <v>1350</v>
      </c>
    </row>
    <row r="610" spans="1:6" ht="28.8">
      <c r="A610" s="129">
        <v>879</v>
      </c>
      <c r="B610" s="130">
        <v>45268</v>
      </c>
      <c r="C610" s="131" t="s">
        <v>22</v>
      </c>
      <c r="D610" s="131" t="s">
        <v>436</v>
      </c>
      <c r="E610" s="132">
        <v>0.60902777777777772</v>
      </c>
      <c r="F610" s="131" t="s">
        <v>1350</v>
      </c>
    </row>
    <row r="611" spans="1:6" ht="28.8">
      <c r="A611" s="129">
        <v>891</v>
      </c>
      <c r="B611" s="130">
        <v>45268</v>
      </c>
      <c r="C611" s="131" t="s">
        <v>22</v>
      </c>
      <c r="D611" s="131" t="s">
        <v>436</v>
      </c>
      <c r="E611" s="132">
        <v>0.60972222222222228</v>
      </c>
      <c r="F611" s="131" t="s">
        <v>1350</v>
      </c>
    </row>
    <row r="612" spans="1:6" ht="28.8">
      <c r="A612" s="129">
        <v>838</v>
      </c>
      <c r="B612" s="130">
        <v>45268</v>
      </c>
      <c r="C612" s="131" t="s">
        <v>22</v>
      </c>
      <c r="D612" s="131" t="s">
        <v>436</v>
      </c>
      <c r="E612" s="132">
        <v>0.60972222222222228</v>
      </c>
      <c r="F612" s="131" t="s">
        <v>1350</v>
      </c>
    </row>
    <row r="613" spans="1:6" ht="28.8">
      <c r="A613" s="129">
        <v>867</v>
      </c>
      <c r="B613" s="130">
        <v>45268</v>
      </c>
      <c r="C613" s="131" t="s">
        <v>22</v>
      </c>
      <c r="D613" s="131" t="s">
        <v>436</v>
      </c>
      <c r="E613" s="132">
        <v>0.60972222222222228</v>
      </c>
      <c r="F613" s="131" t="s">
        <v>1350</v>
      </c>
    </row>
    <row r="614" spans="1:6" ht="28.8">
      <c r="A614" s="129">
        <v>826</v>
      </c>
      <c r="B614" s="130">
        <v>45268</v>
      </c>
      <c r="C614" s="131" t="s">
        <v>22</v>
      </c>
      <c r="D614" s="131" t="s">
        <v>436</v>
      </c>
      <c r="E614" s="132">
        <v>0.60972222222222228</v>
      </c>
      <c r="F614" s="131" t="s">
        <v>1350</v>
      </c>
    </row>
    <row r="615" spans="1:6">
      <c r="A615" s="129">
        <v>804</v>
      </c>
      <c r="B615" s="130">
        <v>45268</v>
      </c>
      <c r="C615" s="131" t="s">
        <v>22</v>
      </c>
      <c r="D615" s="131" t="s">
        <v>23</v>
      </c>
      <c r="E615" s="132">
        <v>0.6118055555555556</v>
      </c>
      <c r="F615" s="131" t="s">
        <v>1350</v>
      </c>
    </row>
    <row r="616" spans="1:6">
      <c r="A616" s="129">
        <v>5</v>
      </c>
      <c r="B616" s="130">
        <v>45268</v>
      </c>
      <c r="C616" s="131" t="s">
        <v>22</v>
      </c>
      <c r="D616" s="131" t="s">
        <v>23</v>
      </c>
      <c r="E616" s="132">
        <v>0.6118055555555556</v>
      </c>
      <c r="F616" s="131" t="s">
        <v>1350</v>
      </c>
    </row>
    <row r="617" spans="1:6">
      <c r="A617" s="129">
        <v>404</v>
      </c>
      <c r="B617" s="130">
        <v>45268</v>
      </c>
      <c r="C617" s="131" t="s">
        <v>22</v>
      </c>
      <c r="D617" s="131" t="s">
        <v>23</v>
      </c>
      <c r="E617" s="132">
        <v>0.61250000000000004</v>
      </c>
      <c r="F617" s="131" t="s">
        <v>1350</v>
      </c>
    </row>
    <row r="618" spans="1:6">
      <c r="A618" s="129">
        <v>3</v>
      </c>
      <c r="B618" s="130">
        <v>45275</v>
      </c>
      <c r="C618" s="131" t="s">
        <v>22</v>
      </c>
      <c r="D618" s="131" t="s">
        <v>23</v>
      </c>
      <c r="E618" s="132">
        <v>0.5444444444444444</v>
      </c>
      <c r="F618" s="131" t="s">
        <v>1349</v>
      </c>
    </row>
    <row r="619" spans="1:6" ht="28.8">
      <c r="A619" s="129">
        <v>422</v>
      </c>
      <c r="B619" s="130">
        <v>45275</v>
      </c>
      <c r="C619" s="131" t="s">
        <v>22</v>
      </c>
      <c r="D619" s="131" t="s">
        <v>612</v>
      </c>
      <c r="E619" s="132">
        <v>0.54513888888888884</v>
      </c>
      <c r="F619" s="131" t="s">
        <v>1349</v>
      </c>
    </row>
    <row r="620" spans="1:6">
      <c r="A620" s="129">
        <v>304</v>
      </c>
      <c r="B620" s="130">
        <v>45275</v>
      </c>
      <c r="C620" s="131" t="s">
        <v>22</v>
      </c>
      <c r="D620" s="131" t="s">
        <v>23</v>
      </c>
      <c r="E620" s="132">
        <v>0.54513888888888884</v>
      </c>
      <c r="F620" s="131" t="s">
        <v>1349</v>
      </c>
    </row>
    <row r="621" spans="1:6" ht="28.8">
      <c r="A621" s="129">
        <v>435</v>
      </c>
      <c r="B621" s="130">
        <v>45275</v>
      </c>
      <c r="C621" s="131" t="s">
        <v>22</v>
      </c>
      <c r="D621" s="131" t="s">
        <v>612</v>
      </c>
      <c r="E621" s="132">
        <v>0.54513888888888884</v>
      </c>
      <c r="F621" s="131" t="s">
        <v>1349</v>
      </c>
    </row>
    <row r="622" spans="1:6" ht="28.8">
      <c r="A622" s="129">
        <v>417</v>
      </c>
      <c r="B622" s="130">
        <v>45275</v>
      </c>
      <c r="C622" s="131" t="s">
        <v>22</v>
      </c>
      <c r="D622" s="131" t="s">
        <v>612</v>
      </c>
      <c r="E622" s="132">
        <v>0.54513888888888884</v>
      </c>
      <c r="F622" s="131" t="s">
        <v>1349</v>
      </c>
    </row>
    <row r="623" spans="1:6">
      <c r="A623" s="129">
        <v>403</v>
      </c>
      <c r="B623" s="130">
        <v>45275</v>
      </c>
      <c r="C623" s="131" t="s">
        <v>22</v>
      </c>
      <c r="D623" s="131" t="s">
        <v>23</v>
      </c>
      <c r="E623" s="132">
        <v>0.54583333333333328</v>
      </c>
      <c r="F623" s="131" t="s">
        <v>1349</v>
      </c>
    </row>
    <row r="624" spans="1:6">
      <c r="A624" s="129">
        <v>6</v>
      </c>
      <c r="B624" s="130">
        <v>45275</v>
      </c>
      <c r="C624" s="131" t="s">
        <v>22</v>
      </c>
      <c r="D624" s="131" t="s">
        <v>23</v>
      </c>
      <c r="E624" s="132">
        <v>0.54652777777777772</v>
      </c>
      <c r="F624" s="131" t="s">
        <v>1349</v>
      </c>
    </row>
    <row r="625" spans="1:6" ht="28.8">
      <c r="A625" s="129">
        <v>610</v>
      </c>
      <c r="B625" s="130">
        <v>45275</v>
      </c>
      <c r="C625" s="131" t="s">
        <v>22</v>
      </c>
      <c r="D625" s="131" t="s">
        <v>827</v>
      </c>
      <c r="E625" s="132">
        <v>0.54652777777777772</v>
      </c>
      <c r="F625" s="131" t="s">
        <v>1349</v>
      </c>
    </row>
    <row r="626" spans="1:6" ht="28.8">
      <c r="A626" s="129">
        <v>612</v>
      </c>
      <c r="B626" s="130">
        <v>45275</v>
      </c>
      <c r="C626" s="131" t="s">
        <v>22</v>
      </c>
      <c r="D626" s="131" t="s">
        <v>827</v>
      </c>
      <c r="E626" s="132">
        <v>0.54652777777777772</v>
      </c>
      <c r="F626" s="131" t="s">
        <v>1349</v>
      </c>
    </row>
    <row r="627" spans="1:6" ht="28.8">
      <c r="A627" s="129">
        <v>614</v>
      </c>
      <c r="B627" s="130">
        <v>45275</v>
      </c>
      <c r="C627" s="131" t="s">
        <v>22</v>
      </c>
      <c r="D627" s="131" t="s">
        <v>827</v>
      </c>
      <c r="E627" s="132">
        <v>0.54652777777777772</v>
      </c>
      <c r="F627" s="131" t="s">
        <v>1349</v>
      </c>
    </row>
    <row r="628" spans="1:6" ht="28.8">
      <c r="A628" s="129">
        <v>611</v>
      </c>
      <c r="B628" s="130">
        <v>45275</v>
      </c>
      <c r="C628" s="131" t="s">
        <v>22</v>
      </c>
      <c r="D628" s="131" t="s">
        <v>827</v>
      </c>
      <c r="E628" s="132">
        <v>0.54652777777777772</v>
      </c>
      <c r="F628" s="131" t="s">
        <v>1349</v>
      </c>
    </row>
    <row r="629" spans="1:6">
      <c r="A629" s="129">
        <v>602</v>
      </c>
      <c r="B629" s="130">
        <v>45275</v>
      </c>
      <c r="C629" s="131" t="s">
        <v>22</v>
      </c>
      <c r="D629" s="131" t="s">
        <v>23</v>
      </c>
      <c r="E629" s="132">
        <v>0.54652777777777772</v>
      </c>
      <c r="F629" s="131" t="s">
        <v>1349</v>
      </c>
    </row>
    <row r="630" spans="1:6">
      <c r="A630" s="129">
        <v>703</v>
      </c>
      <c r="B630" s="130">
        <v>45275</v>
      </c>
      <c r="C630" s="131" t="s">
        <v>22</v>
      </c>
      <c r="D630" s="131" t="s">
        <v>23</v>
      </c>
      <c r="E630" s="132">
        <v>0.54722222222222228</v>
      </c>
      <c r="F630" s="131" t="s">
        <v>1349</v>
      </c>
    </row>
    <row r="631" spans="1:6" ht="28.8">
      <c r="A631" s="129">
        <v>511</v>
      </c>
      <c r="B631" s="130">
        <v>45275</v>
      </c>
      <c r="C631" s="131" t="s">
        <v>22</v>
      </c>
      <c r="D631" s="131" t="s">
        <v>767</v>
      </c>
      <c r="E631" s="132">
        <v>0.54791666666666672</v>
      </c>
      <c r="F631" s="131" t="s">
        <v>1349</v>
      </c>
    </row>
    <row r="632" spans="1:6" ht="28.8">
      <c r="A632" s="129">
        <v>745</v>
      </c>
      <c r="B632" s="130">
        <v>45275</v>
      </c>
      <c r="C632" s="131" t="s">
        <v>22</v>
      </c>
      <c r="D632" s="131" t="s">
        <v>879</v>
      </c>
      <c r="E632" s="132">
        <v>0.5493055555555556</v>
      </c>
      <c r="F632" s="131" t="s">
        <v>1349</v>
      </c>
    </row>
    <row r="633" spans="1:6" ht="28.8">
      <c r="A633" s="129">
        <v>318</v>
      </c>
      <c r="B633" s="130">
        <v>45275</v>
      </c>
      <c r="C633" s="131" t="s">
        <v>22</v>
      </c>
      <c r="D633" s="131" t="s">
        <v>448</v>
      </c>
      <c r="E633" s="132">
        <v>0.55138888888888893</v>
      </c>
      <c r="F633" s="131" t="s">
        <v>1349</v>
      </c>
    </row>
    <row r="634" spans="1:6" ht="28.8">
      <c r="A634" s="129">
        <v>444</v>
      </c>
      <c r="B634" s="130">
        <v>45275</v>
      </c>
      <c r="C634" s="131" t="s">
        <v>22</v>
      </c>
      <c r="D634" s="131" t="s">
        <v>612</v>
      </c>
      <c r="E634" s="132">
        <v>0.55208333333333337</v>
      </c>
      <c r="F634" s="131" t="s">
        <v>1349</v>
      </c>
    </row>
    <row r="635" spans="1:6">
      <c r="A635" s="129">
        <v>803</v>
      </c>
      <c r="B635" s="130">
        <v>45275</v>
      </c>
      <c r="C635" s="131" t="s">
        <v>22</v>
      </c>
      <c r="D635" s="131" t="s">
        <v>23</v>
      </c>
      <c r="E635" s="132">
        <v>0.55486111111111114</v>
      </c>
      <c r="F635" s="131" t="s">
        <v>1349</v>
      </c>
    </row>
    <row r="636" spans="1:6" ht="28.8">
      <c r="A636" s="129">
        <v>621</v>
      </c>
      <c r="B636" s="130">
        <v>45275</v>
      </c>
      <c r="C636" s="131" t="s">
        <v>22</v>
      </c>
      <c r="D636" s="131" t="s">
        <v>827</v>
      </c>
      <c r="E636" s="132">
        <v>0.55555555555555558</v>
      </c>
      <c r="F636" s="131" t="s">
        <v>1349</v>
      </c>
    </row>
    <row r="637" spans="1:6" ht="28.8">
      <c r="A637" s="129">
        <v>613</v>
      </c>
      <c r="B637" s="130">
        <v>45275</v>
      </c>
      <c r="C637" s="131" t="s">
        <v>22</v>
      </c>
      <c r="D637" s="131" t="s">
        <v>827</v>
      </c>
      <c r="E637" s="132">
        <v>0.55555555555555558</v>
      </c>
      <c r="F637" s="131" t="s">
        <v>1349</v>
      </c>
    </row>
    <row r="638" spans="1:6" ht="28.8">
      <c r="A638" s="129">
        <v>740</v>
      </c>
      <c r="B638" s="130">
        <v>45275</v>
      </c>
      <c r="C638" s="131" t="s">
        <v>22</v>
      </c>
      <c r="D638" s="131" t="s">
        <v>879</v>
      </c>
      <c r="E638" s="132">
        <v>0.56111111111111112</v>
      </c>
      <c r="F638" s="131" t="s">
        <v>1349</v>
      </c>
    </row>
    <row r="639" spans="1:6" ht="28.8">
      <c r="A639" s="129">
        <v>874</v>
      </c>
      <c r="B639" s="130">
        <v>45275</v>
      </c>
      <c r="C639" s="131" t="s">
        <v>22</v>
      </c>
      <c r="D639" s="131" t="s">
        <v>436</v>
      </c>
      <c r="E639" s="132">
        <v>0.56111111111111112</v>
      </c>
      <c r="F639" s="131" t="s">
        <v>1349</v>
      </c>
    </row>
    <row r="640" spans="1:6" ht="28.8">
      <c r="A640" s="129">
        <v>856</v>
      </c>
      <c r="B640" s="130">
        <v>45275</v>
      </c>
      <c r="C640" s="131" t="s">
        <v>22</v>
      </c>
      <c r="D640" s="131" t="s">
        <v>436</v>
      </c>
      <c r="E640" s="132">
        <v>0.56111111111111112</v>
      </c>
      <c r="F640" s="131" t="s">
        <v>1349</v>
      </c>
    </row>
    <row r="641" spans="1:6" ht="28.8">
      <c r="A641" s="129">
        <v>718</v>
      </c>
      <c r="B641" s="130">
        <v>45275</v>
      </c>
      <c r="C641" s="131" t="s">
        <v>22</v>
      </c>
      <c r="D641" s="131" t="s">
        <v>879</v>
      </c>
      <c r="E641" s="132">
        <v>0.5708333333333333</v>
      </c>
      <c r="F641" s="131" t="s">
        <v>1350</v>
      </c>
    </row>
    <row r="642" spans="1:6" ht="28.8">
      <c r="A642" s="129">
        <v>739</v>
      </c>
      <c r="B642" s="130">
        <v>45275</v>
      </c>
      <c r="C642" s="131" t="s">
        <v>22</v>
      </c>
      <c r="D642" s="131" t="s">
        <v>879</v>
      </c>
      <c r="E642" s="132">
        <v>0.57222222222222219</v>
      </c>
      <c r="F642" s="131" t="s">
        <v>1350</v>
      </c>
    </row>
    <row r="643" spans="1:6" ht="28.8">
      <c r="A643" s="129">
        <v>445</v>
      </c>
      <c r="B643" s="130">
        <v>45275</v>
      </c>
      <c r="C643" s="131" t="s">
        <v>22</v>
      </c>
      <c r="D643" s="131" t="s">
        <v>612</v>
      </c>
      <c r="E643" s="132">
        <v>0.57222222222222219</v>
      </c>
      <c r="F643" s="131" t="s">
        <v>1350</v>
      </c>
    </row>
    <row r="644" spans="1:6">
      <c r="A644" s="129">
        <v>5</v>
      </c>
      <c r="B644" s="130">
        <v>45275</v>
      </c>
      <c r="C644" s="131" t="s">
        <v>22</v>
      </c>
      <c r="D644" s="131" t="s">
        <v>23</v>
      </c>
      <c r="E644" s="132">
        <v>0.57291666666666663</v>
      </c>
      <c r="F644" s="131" t="s">
        <v>1350</v>
      </c>
    </row>
    <row r="645" spans="1:6">
      <c r="A645" s="129">
        <v>804</v>
      </c>
      <c r="B645" s="130">
        <v>45275</v>
      </c>
      <c r="C645" s="131" t="s">
        <v>22</v>
      </c>
      <c r="D645" s="131" t="s">
        <v>23</v>
      </c>
      <c r="E645" s="132">
        <v>0.57291666666666663</v>
      </c>
      <c r="F645" s="131" t="s">
        <v>1350</v>
      </c>
    </row>
    <row r="646" spans="1:6" ht="28.8">
      <c r="A646" s="129">
        <v>137</v>
      </c>
      <c r="B646" s="130">
        <v>45275</v>
      </c>
      <c r="C646" s="131" t="s">
        <v>22</v>
      </c>
      <c r="D646" s="131" t="s">
        <v>89</v>
      </c>
      <c r="E646" s="132">
        <v>0.5854166666666667</v>
      </c>
      <c r="F646" s="131" t="s">
        <v>1350</v>
      </c>
    </row>
    <row r="647" spans="1:6" ht="28.8">
      <c r="A647" s="129">
        <v>120</v>
      </c>
      <c r="B647" s="130">
        <v>45275</v>
      </c>
      <c r="C647" s="131" t="s">
        <v>22</v>
      </c>
      <c r="D647" s="131" t="s">
        <v>89</v>
      </c>
      <c r="E647" s="132">
        <v>0.58680555555555558</v>
      </c>
      <c r="F647" s="131" t="s">
        <v>1350</v>
      </c>
    </row>
    <row r="648" spans="1:6">
      <c r="A648" s="129">
        <v>504</v>
      </c>
      <c r="B648" s="130">
        <v>45275</v>
      </c>
      <c r="C648" s="131" t="s">
        <v>22</v>
      </c>
      <c r="D648" s="131" t="s">
        <v>23</v>
      </c>
      <c r="E648" s="132">
        <v>0.60347222222222219</v>
      </c>
      <c r="F648" s="131" t="s">
        <v>1350</v>
      </c>
    </row>
    <row r="649" spans="1:6">
      <c r="A649" s="129">
        <v>702</v>
      </c>
      <c r="B649" s="130">
        <v>45275</v>
      </c>
      <c r="C649" s="131" t="s">
        <v>22</v>
      </c>
      <c r="D649" s="131" t="s">
        <v>23</v>
      </c>
      <c r="E649" s="132">
        <v>0.60347222222222219</v>
      </c>
      <c r="F649" s="131" t="s">
        <v>1350</v>
      </c>
    </row>
    <row r="650" spans="1:6">
      <c r="A650" s="129">
        <v>403</v>
      </c>
      <c r="B650" s="130">
        <v>45282</v>
      </c>
      <c r="C650" s="131" t="s">
        <v>22</v>
      </c>
      <c r="D650" s="131" t="s">
        <v>23</v>
      </c>
      <c r="E650" s="132">
        <v>0.53333333333333333</v>
      </c>
      <c r="F650" s="131" t="s">
        <v>1349</v>
      </c>
    </row>
    <row r="651" spans="1:6">
      <c r="A651" s="129">
        <v>3</v>
      </c>
      <c r="B651" s="130">
        <v>45282</v>
      </c>
      <c r="C651" s="131" t="s">
        <v>22</v>
      </c>
      <c r="D651" s="131" t="s">
        <v>23</v>
      </c>
      <c r="E651" s="132">
        <v>0.53333333333333333</v>
      </c>
      <c r="F651" s="131" t="s">
        <v>1349</v>
      </c>
    </row>
    <row r="652" spans="1:6" ht="28.8">
      <c r="A652" s="129">
        <v>718</v>
      </c>
      <c r="B652" s="130">
        <v>45282</v>
      </c>
      <c r="C652" s="131" t="s">
        <v>22</v>
      </c>
      <c r="D652" s="131" t="s">
        <v>879</v>
      </c>
      <c r="E652" s="132">
        <v>0.53402777777777777</v>
      </c>
      <c r="F652" s="131" t="s">
        <v>1349</v>
      </c>
    </row>
    <row r="653" spans="1:6" ht="28.8">
      <c r="A653" s="129">
        <v>433</v>
      </c>
      <c r="B653" s="130">
        <v>45282</v>
      </c>
      <c r="C653" s="131" t="s">
        <v>22</v>
      </c>
      <c r="D653" s="131" t="s">
        <v>612</v>
      </c>
      <c r="E653" s="132">
        <v>0.53402777777777777</v>
      </c>
      <c r="F653" s="131" t="s">
        <v>1349</v>
      </c>
    </row>
    <row r="654" spans="1:6" ht="28.8">
      <c r="A654" s="129">
        <v>719</v>
      </c>
      <c r="B654" s="130">
        <v>45282</v>
      </c>
      <c r="C654" s="131" t="s">
        <v>22</v>
      </c>
      <c r="D654" s="131" t="s">
        <v>879</v>
      </c>
      <c r="E654" s="132">
        <v>0.53402777777777777</v>
      </c>
      <c r="F654" s="131" t="s">
        <v>1349</v>
      </c>
    </row>
    <row r="655" spans="1:6" ht="28.8">
      <c r="A655" s="129">
        <v>610</v>
      </c>
      <c r="B655" s="130">
        <v>45282</v>
      </c>
      <c r="C655" s="131" t="s">
        <v>22</v>
      </c>
      <c r="D655" s="131" t="s">
        <v>827</v>
      </c>
      <c r="E655" s="132">
        <v>0.53402777777777777</v>
      </c>
      <c r="F655" s="131" t="s">
        <v>1349</v>
      </c>
    </row>
    <row r="656" spans="1:6">
      <c r="A656" s="129">
        <v>103</v>
      </c>
      <c r="B656" s="130">
        <v>45282</v>
      </c>
      <c r="C656" s="131" t="s">
        <v>22</v>
      </c>
      <c r="D656" s="131" t="s">
        <v>23</v>
      </c>
      <c r="E656" s="132">
        <v>0.53402777777777777</v>
      </c>
      <c r="F656" s="131" t="s">
        <v>1349</v>
      </c>
    </row>
    <row r="657" spans="1:6" ht="28.8">
      <c r="A657" s="129">
        <v>525</v>
      </c>
      <c r="B657" s="130">
        <v>45282</v>
      </c>
      <c r="C657" s="131" t="s">
        <v>22</v>
      </c>
      <c r="D657" s="131" t="s">
        <v>767</v>
      </c>
      <c r="E657" s="132">
        <v>0.53541666666666665</v>
      </c>
      <c r="F657" s="131" t="s">
        <v>1349</v>
      </c>
    </row>
    <row r="658" spans="1:6" ht="28.8">
      <c r="A658" s="129">
        <v>443</v>
      </c>
      <c r="B658" s="130">
        <v>45282</v>
      </c>
      <c r="C658" s="131" t="s">
        <v>22</v>
      </c>
      <c r="D658" s="131" t="s">
        <v>612</v>
      </c>
      <c r="E658" s="132">
        <v>0.53611111111111109</v>
      </c>
      <c r="F658" s="131" t="s">
        <v>1349</v>
      </c>
    </row>
    <row r="659" spans="1:6" ht="28.8">
      <c r="A659" s="129">
        <v>141</v>
      </c>
      <c r="B659" s="130">
        <v>45282</v>
      </c>
      <c r="C659" s="131" t="s">
        <v>22</v>
      </c>
      <c r="D659" s="131" t="s">
        <v>89</v>
      </c>
      <c r="E659" s="132">
        <v>0.53611111111111109</v>
      </c>
      <c r="F659" s="131" t="s">
        <v>1349</v>
      </c>
    </row>
    <row r="660" spans="1:6">
      <c r="A660" s="129">
        <v>203</v>
      </c>
      <c r="B660" s="130">
        <v>45282</v>
      </c>
      <c r="C660" s="131" t="s">
        <v>22</v>
      </c>
      <c r="D660" s="131" t="s">
        <v>23</v>
      </c>
      <c r="E660" s="132">
        <v>0.53749999999999998</v>
      </c>
      <c r="F660" s="131" t="s">
        <v>1349</v>
      </c>
    </row>
    <row r="661" spans="1:6" ht="28.8">
      <c r="A661" s="129">
        <v>229</v>
      </c>
      <c r="B661" s="130">
        <v>45282</v>
      </c>
      <c r="C661" s="131" t="s">
        <v>22</v>
      </c>
      <c r="D661" s="131" t="s">
        <v>246</v>
      </c>
      <c r="E661" s="132">
        <v>0.53819444444444442</v>
      </c>
      <c r="F661" s="131" t="s">
        <v>1349</v>
      </c>
    </row>
    <row r="662" spans="1:6">
      <c r="A662" s="129">
        <v>304</v>
      </c>
      <c r="B662" s="130">
        <v>45282</v>
      </c>
      <c r="C662" s="131" t="s">
        <v>22</v>
      </c>
      <c r="D662" s="131" t="s">
        <v>23</v>
      </c>
      <c r="E662" s="132">
        <v>0.53819444444444442</v>
      </c>
      <c r="F662" s="131" t="s">
        <v>1349</v>
      </c>
    </row>
    <row r="663" spans="1:6">
      <c r="A663" s="129">
        <v>504</v>
      </c>
      <c r="B663" s="130">
        <v>45282</v>
      </c>
      <c r="C663" s="131" t="s">
        <v>22</v>
      </c>
      <c r="D663" s="131" t="s">
        <v>23</v>
      </c>
      <c r="E663" s="132">
        <v>0.53819444444444442</v>
      </c>
      <c r="F663" s="131" t="s">
        <v>1349</v>
      </c>
    </row>
    <row r="664" spans="1:6">
      <c r="A664" s="129">
        <v>6</v>
      </c>
      <c r="B664" s="130">
        <v>45282</v>
      </c>
      <c r="C664" s="131" t="s">
        <v>22</v>
      </c>
      <c r="D664" s="131" t="s">
        <v>23</v>
      </c>
      <c r="E664" s="132">
        <v>0.53888888888888886</v>
      </c>
      <c r="F664" s="131" t="s">
        <v>1349</v>
      </c>
    </row>
    <row r="665" spans="1:6">
      <c r="A665" s="129">
        <v>602</v>
      </c>
      <c r="B665" s="130">
        <v>45282</v>
      </c>
      <c r="C665" s="131" t="s">
        <v>22</v>
      </c>
      <c r="D665" s="131" t="s">
        <v>23</v>
      </c>
      <c r="E665" s="132">
        <v>0.5395833333333333</v>
      </c>
      <c r="F665" s="131" t="s">
        <v>1349</v>
      </c>
    </row>
    <row r="666" spans="1:6" ht="28.8">
      <c r="A666" s="129">
        <v>450</v>
      </c>
      <c r="B666" s="130">
        <v>45282</v>
      </c>
      <c r="C666" s="131" t="s">
        <v>22</v>
      </c>
      <c r="D666" s="131" t="s">
        <v>612</v>
      </c>
      <c r="E666" s="132">
        <v>0.54027777777777775</v>
      </c>
      <c r="F666" s="131" t="s">
        <v>1349</v>
      </c>
    </row>
    <row r="667" spans="1:6" ht="28.8">
      <c r="A667" s="129">
        <v>245</v>
      </c>
      <c r="B667" s="130">
        <v>45282</v>
      </c>
      <c r="C667" s="131" t="s">
        <v>22</v>
      </c>
      <c r="D667" s="131" t="s">
        <v>246</v>
      </c>
      <c r="E667" s="132">
        <v>0.54027777777777775</v>
      </c>
      <c r="F667" s="131" t="s">
        <v>1349</v>
      </c>
    </row>
    <row r="668" spans="1:6" ht="28.8">
      <c r="A668" s="129">
        <v>738</v>
      </c>
      <c r="B668" s="130">
        <v>45282</v>
      </c>
      <c r="C668" s="131" t="s">
        <v>22</v>
      </c>
      <c r="D668" s="131" t="s">
        <v>879</v>
      </c>
      <c r="E668" s="132">
        <v>0.54097222222222219</v>
      </c>
      <c r="F668" s="131" t="s">
        <v>1349</v>
      </c>
    </row>
    <row r="669" spans="1:6" ht="28.8">
      <c r="A669" s="129">
        <v>721</v>
      </c>
      <c r="B669" s="130">
        <v>45282</v>
      </c>
      <c r="C669" s="131" t="s">
        <v>22</v>
      </c>
      <c r="D669" s="131" t="s">
        <v>879</v>
      </c>
      <c r="E669" s="132">
        <v>0.54097222222222219</v>
      </c>
      <c r="F669" s="131" t="s">
        <v>1349</v>
      </c>
    </row>
    <row r="670" spans="1:6" ht="28.8">
      <c r="A670" s="129">
        <v>717</v>
      </c>
      <c r="B670" s="130">
        <v>45282</v>
      </c>
      <c r="C670" s="131" t="s">
        <v>22</v>
      </c>
      <c r="D670" s="131" t="s">
        <v>879</v>
      </c>
      <c r="E670" s="132">
        <v>0.54097222222222219</v>
      </c>
      <c r="F670" s="131" t="s">
        <v>1349</v>
      </c>
    </row>
    <row r="671" spans="1:6" ht="28.8">
      <c r="A671" s="129">
        <v>621</v>
      </c>
      <c r="B671" s="130">
        <v>45282</v>
      </c>
      <c r="C671" s="131" t="s">
        <v>22</v>
      </c>
      <c r="D671" s="131" t="s">
        <v>827</v>
      </c>
      <c r="E671" s="132">
        <v>0.54305555555555551</v>
      </c>
      <c r="F671" s="131" t="s">
        <v>1349</v>
      </c>
    </row>
    <row r="672" spans="1:6" ht="28.8">
      <c r="A672" s="129">
        <v>613</v>
      </c>
      <c r="B672" s="130">
        <v>45282</v>
      </c>
      <c r="C672" s="131" t="s">
        <v>22</v>
      </c>
      <c r="D672" s="131" t="s">
        <v>827</v>
      </c>
      <c r="E672" s="132">
        <v>0.54305555555555551</v>
      </c>
      <c r="F672" s="131" t="s">
        <v>1349</v>
      </c>
    </row>
    <row r="673" spans="1:6" ht="28.8">
      <c r="A673" s="129">
        <v>128</v>
      </c>
      <c r="B673" s="130">
        <v>45282</v>
      </c>
      <c r="C673" s="131" t="s">
        <v>22</v>
      </c>
      <c r="D673" s="131" t="s">
        <v>89</v>
      </c>
      <c r="E673" s="132">
        <v>0.54374999999999996</v>
      </c>
      <c r="F673" s="131" t="s">
        <v>1349</v>
      </c>
    </row>
    <row r="674" spans="1:6">
      <c r="A674" s="129">
        <v>503</v>
      </c>
      <c r="B674" s="130">
        <v>45282</v>
      </c>
      <c r="C674" s="131" t="s">
        <v>22</v>
      </c>
      <c r="D674" s="131" t="s">
        <v>23</v>
      </c>
      <c r="E674" s="132">
        <v>0.5444444444444444</v>
      </c>
      <c r="F674" s="131" t="s">
        <v>1349</v>
      </c>
    </row>
    <row r="675" spans="1:6" ht="28.8">
      <c r="A675" s="129">
        <v>889</v>
      </c>
      <c r="B675" s="130">
        <v>45282</v>
      </c>
      <c r="C675" s="131" t="s">
        <v>22</v>
      </c>
      <c r="D675" s="131" t="s">
        <v>436</v>
      </c>
      <c r="E675" s="132">
        <v>0.54583333333333328</v>
      </c>
      <c r="F675" s="131" t="s">
        <v>1349</v>
      </c>
    </row>
    <row r="676" spans="1:6">
      <c r="A676" s="129">
        <v>702</v>
      </c>
      <c r="B676" s="130">
        <v>45282</v>
      </c>
      <c r="C676" s="131" t="s">
        <v>22</v>
      </c>
      <c r="D676" s="131" t="s">
        <v>23</v>
      </c>
      <c r="E676" s="132">
        <v>0.54652777777777772</v>
      </c>
      <c r="F676" s="131" t="s">
        <v>1349</v>
      </c>
    </row>
    <row r="677" spans="1:6">
      <c r="A677" s="129">
        <v>4</v>
      </c>
      <c r="B677" s="130">
        <v>45282</v>
      </c>
      <c r="C677" s="131" t="s">
        <v>22</v>
      </c>
      <c r="D677" s="131" t="s">
        <v>23</v>
      </c>
      <c r="E677" s="132">
        <v>0.54722222222222228</v>
      </c>
      <c r="F677" s="131" t="s">
        <v>1349</v>
      </c>
    </row>
    <row r="678" spans="1:6" ht="28.8">
      <c r="A678" s="129">
        <v>846</v>
      </c>
      <c r="B678" s="130">
        <v>45282</v>
      </c>
      <c r="C678" s="131" t="s">
        <v>22</v>
      </c>
      <c r="D678" s="131" t="s">
        <v>436</v>
      </c>
      <c r="E678" s="132">
        <v>0.54861111111111116</v>
      </c>
      <c r="F678" s="131" t="s">
        <v>1349</v>
      </c>
    </row>
    <row r="679" spans="1:6" ht="28.8">
      <c r="A679" s="129">
        <v>883</v>
      </c>
      <c r="B679" s="130">
        <v>45282</v>
      </c>
      <c r="C679" s="131" t="s">
        <v>22</v>
      </c>
      <c r="D679" s="131" t="s">
        <v>436</v>
      </c>
      <c r="E679" s="132">
        <v>0.54861111111111116</v>
      </c>
      <c r="F679" s="131" t="s">
        <v>1349</v>
      </c>
    </row>
    <row r="680" spans="1:6" ht="28.8">
      <c r="A680" s="129">
        <v>431</v>
      </c>
      <c r="B680" s="130">
        <v>45282</v>
      </c>
      <c r="C680" s="131" t="s">
        <v>22</v>
      </c>
      <c r="D680" s="131" t="s">
        <v>612</v>
      </c>
      <c r="E680" s="132">
        <v>0.54861111111111116</v>
      </c>
      <c r="F680" s="131" t="s">
        <v>1350</v>
      </c>
    </row>
    <row r="681" spans="1:6">
      <c r="A681" s="129">
        <v>1</v>
      </c>
      <c r="B681" s="130">
        <v>45282</v>
      </c>
      <c r="C681" s="131" t="s">
        <v>22</v>
      </c>
      <c r="D681" s="131" t="s">
        <v>23</v>
      </c>
      <c r="E681" s="132">
        <v>0.5493055555555556</v>
      </c>
      <c r="F681" s="131" t="s">
        <v>1350</v>
      </c>
    </row>
    <row r="682" spans="1:6" ht="28.8">
      <c r="A682" s="129">
        <v>439</v>
      </c>
      <c r="B682" s="130">
        <v>45282</v>
      </c>
      <c r="C682" s="131" t="s">
        <v>22</v>
      </c>
      <c r="D682" s="131" t="s">
        <v>612</v>
      </c>
      <c r="E682" s="132">
        <v>0.55000000000000004</v>
      </c>
      <c r="F682" s="131" t="s">
        <v>1349</v>
      </c>
    </row>
    <row r="683" spans="1:6" ht="28.8">
      <c r="A683" s="129">
        <v>847</v>
      </c>
      <c r="B683" s="130">
        <v>45282</v>
      </c>
      <c r="C683" s="131" t="s">
        <v>22</v>
      </c>
      <c r="D683" s="131" t="s">
        <v>436</v>
      </c>
      <c r="E683" s="132">
        <v>0.55000000000000004</v>
      </c>
      <c r="F683" s="131" t="s">
        <v>1349</v>
      </c>
    </row>
    <row r="684" spans="1:6">
      <c r="A684" s="129">
        <v>703</v>
      </c>
      <c r="B684" s="130">
        <v>45282</v>
      </c>
      <c r="C684" s="131" t="s">
        <v>22</v>
      </c>
      <c r="D684" s="131" t="s">
        <v>23</v>
      </c>
      <c r="E684" s="132">
        <v>0.55000000000000004</v>
      </c>
      <c r="F684" s="131" t="s">
        <v>1349</v>
      </c>
    </row>
    <row r="685" spans="1:6" ht="28.8">
      <c r="A685" s="129">
        <v>256</v>
      </c>
      <c r="B685" s="130">
        <v>45282</v>
      </c>
      <c r="C685" s="131" t="s">
        <v>22</v>
      </c>
      <c r="D685" s="131" t="s">
        <v>246</v>
      </c>
      <c r="E685" s="132">
        <v>0.55069444444444449</v>
      </c>
      <c r="F685" s="131" t="s">
        <v>1349</v>
      </c>
    </row>
    <row r="686" spans="1:6" ht="28.8">
      <c r="A686" s="129">
        <v>351</v>
      </c>
      <c r="B686" s="130">
        <v>45282</v>
      </c>
      <c r="C686" s="131" t="s">
        <v>22</v>
      </c>
      <c r="D686" s="131" t="s">
        <v>448</v>
      </c>
      <c r="E686" s="132">
        <v>0.55069444444444449</v>
      </c>
      <c r="F686" s="131" t="s">
        <v>1349</v>
      </c>
    </row>
    <row r="687" spans="1:6" ht="28.8">
      <c r="A687" s="129">
        <v>824</v>
      </c>
      <c r="B687" s="130">
        <v>45282</v>
      </c>
      <c r="C687" s="131" t="s">
        <v>22</v>
      </c>
      <c r="D687" s="131" t="s">
        <v>436</v>
      </c>
      <c r="E687" s="132">
        <v>0.55069444444444449</v>
      </c>
      <c r="F687" s="131" t="s">
        <v>1349</v>
      </c>
    </row>
    <row r="688" spans="1:6" ht="28.8">
      <c r="A688" s="129">
        <v>121</v>
      </c>
      <c r="B688" s="130">
        <v>45282</v>
      </c>
      <c r="C688" s="131" t="s">
        <v>22</v>
      </c>
      <c r="D688" s="131" t="s">
        <v>89</v>
      </c>
      <c r="E688" s="132">
        <v>0.55138888888888893</v>
      </c>
      <c r="F688" s="131" t="s">
        <v>1349</v>
      </c>
    </row>
    <row r="689" spans="1:6" ht="28.8">
      <c r="A689" s="129">
        <v>710</v>
      </c>
      <c r="B689" s="130">
        <v>45282</v>
      </c>
      <c r="C689" s="131" t="s">
        <v>22</v>
      </c>
      <c r="D689" s="131" t="s">
        <v>879</v>
      </c>
      <c r="E689" s="132">
        <v>0.55208333333333337</v>
      </c>
      <c r="F689" s="131" t="s">
        <v>1349</v>
      </c>
    </row>
    <row r="690" spans="1:6" ht="28.8">
      <c r="A690" s="129">
        <v>856</v>
      </c>
      <c r="B690" s="130">
        <v>45282</v>
      </c>
      <c r="C690" s="131" t="s">
        <v>22</v>
      </c>
      <c r="D690" s="131" t="s">
        <v>436</v>
      </c>
      <c r="E690" s="132">
        <v>0.55208333333333337</v>
      </c>
      <c r="F690" s="131" t="s">
        <v>1349</v>
      </c>
    </row>
    <row r="691" spans="1:6" ht="28.8">
      <c r="A691" s="129">
        <v>425</v>
      </c>
      <c r="B691" s="130">
        <v>45282</v>
      </c>
      <c r="C691" s="131" t="s">
        <v>22</v>
      </c>
      <c r="D691" s="131" t="s">
        <v>612</v>
      </c>
      <c r="E691" s="132">
        <v>0.55347222222222225</v>
      </c>
      <c r="F691" s="131" t="s">
        <v>1349</v>
      </c>
    </row>
    <row r="692" spans="1:6">
      <c r="A692" s="129">
        <v>803</v>
      </c>
      <c r="B692" s="130">
        <v>45282</v>
      </c>
      <c r="C692" s="131" t="s">
        <v>22</v>
      </c>
      <c r="D692" s="131" t="s">
        <v>23</v>
      </c>
      <c r="E692" s="132">
        <v>0.55347222222222225</v>
      </c>
      <c r="F692" s="131" t="s">
        <v>1349</v>
      </c>
    </row>
    <row r="693" spans="1:6" ht="28.8">
      <c r="A693" s="129">
        <v>139</v>
      </c>
      <c r="B693" s="130">
        <v>45282</v>
      </c>
      <c r="C693" s="131" t="s">
        <v>22</v>
      </c>
      <c r="D693" s="131" t="s">
        <v>89</v>
      </c>
      <c r="E693" s="132">
        <v>0.55486111111111114</v>
      </c>
      <c r="F693" s="131" t="s">
        <v>1349</v>
      </c>
    </row>
    <row r="694" spans="1:6" ht="28.8">
      <c r="A694" s="129">
        <v>444</v>
      </c>
      <c r="B694" s="130">
        <v>45282</v>
      </c>
      <c r="C694" s="131" t="s">
        <v>22</v>
      </c>
      <c r="D694" s="131" t="s">
        <v>612</v>
      </c>
      <c r="E694" s="132">
        <v>0.55555555555555558</v>
      </c>
      <c r="F694" s="131" t="s">
        <v>1349</v>
      </c>
    </row>
    <row r="695" spans="1:6" ht="28.8">
      <c r="A695" s="129">
        <v>338</v>
      </c>
      <c r="B695" s="130">
        <v>45282</v>
      </c>
      <c r="C695" s="131" t="s">
        <v>22</v>
      </c>
      <c r="D695" s="131" t="s">
        <v>448</v>
      </c>
      <c r="E695" s="132">
        <v>0.55694444444444446</v>
      </c>
      <c r="F695" s="131" t="s">
        <v>1350</v>
      </c>
    </row>
    <row r="696" spans="1:6" ht="28.8">
      <c r="A696" s="129">
        <v>234</v>
      </c>
      <c r="B696" s="130">
        <v>45282</v>
      </c>
      <c r="C696" s="131" t="s">
        <v>22</v>
      </c>
      <c r="D696" s="131" t="s">
        <v>246</v>
      </c>
      <c r="E696" s="132">
        <v>0.55694444444444446</v>
      </c>
      <c r="F696" s="131" t="s">
        <v>1349</v>
      </c>
    </row>
    <row r="697" spans="1:6" ht="28.8">
      <c r="A697" s="129">
        <v>614</v>
      </c>
      <c r="B697" s="130">
        <v>45282</v>
      </c>
      <c r="C697" s="131" t="s">
        <v>22</v>
      </c>
      <c r="D697" s="131" t="s">
        <v>827</v>
      </c>
      <c r="E697" s="132">
        <v>0.55902777777777779</v>
      </c>
      <c r="F697" s="131" t="s">
        <v>1349</v>
      </c>
    </row>
    <row r="698" spans="1:6" ht="28.8">
      <c r="A698" s="129">
        <v>740</v>
      </c>
      <c r="B698" s="130">
        <v>45282</v>
      </c>
      <c r="C698" s="131" t="s">
        <v>22</v>
      </c>
      <c r="D698" s="131" t="s">
        <v>879</v>
      </c>
      <c r="E698" s="132">
        <v>0.56041666666666667</v>
      </c>
      <c r="F698" s="131" t="s">
        <v>1349</v>
      </c>
    </row>
    <row r="699" spans="1:6">
      <c r="A699" s="129">
        <v>5</v>
      </c>
      <c r="B699" s="130">
        <v>45282</v>
      </c>
      <c r="C699" s="131" t="s">
        <v>22</v>
      </c>
      <c r="D699" s="131" t="s">
        <v>23</v>
      </c>
      <c r="E699" s="132">
        <v>0.56111111111111112</v>
      </c>
      <c r="F699" s="131" t="s">
        <v>1349</v>
      </c>
    </row>
    <row r="700" spans="1:6">
      <c r="A700" s="129">
        <v>804</v>
      </c>
      <c r="B700" s="130">
        <v>45282</v>
      </c>
      <c r="C700" s="131" t="s">
        <v>22</v>
      </c>
      <c r="D700" s="131" t="s">
        <v>23</v>
      </c>
      <c r="E700" s="132">
        <v>0.56111111111111112</v>
      </c>
      <c r="F700" s="131" t="s">
        <v>1349</v>
      </c>
    </row>
    <row r="701" spans="1:6" ht="28.8">
      <c r="A701" s="129">
        <v>868</v>
      </c>
      <c r="B701" s="130">
        <v>45282</v>
      </c>
      <c r="C701" s="131" t="s">
        <v>22</v>
      </c>
      <c r="D701" s="131" t="s">
        <v>436</v>
      </c>
      <c r="E701" s="132">
        <v>0.5625</v>
      </c>
      <c r="F701" s="131" t="s">
        <v>1349</v>
      </c>
    </row>
    <row r="702" spans="1:6" ht="28.8">
      <c r="A702" s="129">
        <v>342</v>
      </c>
      <c r="B702" s="130">
        <v>45282</v>
      </c>
      <c r="C702" s="131" t="s">
        <v>22</v>
      </c>
      <c r="D702" s="131" t="s">
        <v>448</v>
      </c>
      <c r="E702" s="132">
        <v>0.56319444444444444</v>
      </c>
      <c r="F702" s="131" t="s">
        <v>1350</v>
      </c>
    </row>
    <row r="703" spans="1:6" ht="28.8">
      <c r="A703" s="129">
        <v>418</v>
      </c>
      <c r="B703" s="130">
        <v>45282</v>
      </c>
      <c r="C703" s="131" t="s">
        <v>22</v>
      </c>
      <c r="D703" s="131" t="s">
        <v>612</v>
      </c>
      <c r="E703" s="132">
        <v>0.56388888888888888</v>
      </c>
      <c r="F703" s="131" t="s">
        <v>1350</v>
      </c>
    </row>
    <row r="704" spans="1:6" ht="28.8">
      <c r="A704" s="129">
        <v>225</v>
      </c>
      <c r="B704" s="130">
        <v>45282</v>
      </c>
      <c r="C704" s="131" t="s">
        <v>22</v>
      </c>
      <c r="D704" s="131" t="s">
        <v>246</v>
      </c>
      <c r="E704" s="132">
        <v>0.56388888888888888</v>
      </c>
      <c r="F704" s="131" t="s">
        <v>1350</v>
      </c>
    </row>
    <row r="705" spans="1:6" ht="28.8">
      <c r="A705" s="129">
        <v>329</v>
      </c>
      <c r="B705" s="130">
        <v>45282</v>
      </c>
      <c r="C705" s="131" t="s">
        <v>22</v>
      </c>
      <c r="D705" s="131" t="s">
        <v>448</v>
      </c>
      <c r="E705" s="132">
        <v>0.56388888888888888</v>
      </c>
      <c r="F705" s="131" t="s">
        <v>1350</v>
      </c>
    </row>
    <row r="706" spans="1:6" ht="28.8">
      <c r="A706" s="129">
        <v>231</v>
      </c>
      <c r="B706" s="130">
        <v>45282</v>
      </c>
      <c r="C706" s="131" t="s">
        <v>22</v>
      </c>
      <c r="D706" s="131" t="s">
        <v>246</v>
      </c>
      <c r="E706" s="132">
        <v>0.56527777777777777</v>
      </c>
      <c r="F706" s="131" t="s">
        <v>1350</v>
      </c>
    </row>
    <row r="707" spans="1:6" ht="28.8">
      <c r="A707" s="129">
        <v>137</v>
      </c>
      <c r="B707" s="130">
        <v>45282</v>
      </c>
      <c r="C707" s="131" t="s">
        <v>22</v>
      </c>
      <c r="D707" s="131" t="s">
        <v>89</v>
      </c>
      <c r="E707" s="132">
        <v>0.56736111111111109</v>
      </c>
      <c r="F707" s="131" t="s">
        <v>1350</v>
      </c>
    </row>
    <row r="708" spans="1:6" ht="28.8">
      <c r="A708" s="129">
        <v>337</v>
      </c>
      <c r="B708" s="130">
        <v>45282</v>
      </c>
      <c r="C708" s="131" t="s">
        <v>22</v>
      </c>
      <c r="D708" s="131" t="s">
        <v>448</v>
      </c>
      <c r="E708" s="132">
        <v>0.56736111111111109</v>
      </c>
      <c r="F708" s="131" t="s">
        <v>1350</v>
      </c>
    </row>
    <row r="709" spans="1:6" ht="28.8">
      <c r="A709" s="129">
        <v>325</v>
      </c>
      <c r="B709" s="130">
        <v>45282</v>
      </c>
      <c r="C709" s="131" t="s">
        <v>22</v>
      </c>
      <c r="D709" s="131" t="s">
        <v>448</v>
      </c>
      <c r="E709" s="132">
        <v>0.56736111111111109</v>
      </c>
      <c r="F709" s="131" t="s">
        <v>1350</v>
      </c>
    </row>
    <row r="710" spans="1:6" ht="28.8">
      <c r="A710" s="129">
        <v>817</v>
      </c>
      <c r="B710" s="130">
        <v>45282</v>
      </c>
      <c r="C710" s="131" t="s">
        <v>22</v>
      </c>
      <c r="D710" s="131" t="s">
        <v>436</v>
      </c>
      <c r="E710" s="132">
        <v>0.56874999999999998</v>
      </c>
      <c r="F710" s="131" t="s">
        <v>1350</v>
      </c>
    </row>
    <row r="711" spans="1:6">
      <c r="A711" s="129">
        <v>603</v>
      </c>
      <c r="B711" s="130">
        <v>45282</v>
      </c>
      <c r="C711" s="131" t="s">
        <v>22</v>
      </c>
      <c r="D711" s="131" t="s">
        <v>23</v>
      </c>
      <c r="E711" s="132">
        <v>0.5708333333333333</v>
      </c>
      <c r="F711" s="131" t="s">
        <v>1350</v>
      </c>
    </row>
    <row r="712" spans="1:6" ht="28.8">
      <c r="A712" s="129">
        <v>620</v>
      </c>
      <c r="B712" s="130">
        <v>45282</v>
      </c>
      <c r="C712" s="131" t="s">
        <v>22</v>
      </c>
      <c r="D712" s="131" t="s">
        <v>827</v>
      </c>
      <c r="E712" s="132">
        <v>0.57152777777777775</v>
      </c>
      <c r="F712" s="131" t="s">
        <v>1350</v>
      </c>
    </row>
    <row r="713" spans="1:6" ht="28.8">
      <c r="A713" s="129">
        <v>116</v>
      </c>
      <c r="B713" s="130">
        <v>45282</v>
      </c>
      <c r="C713" s="131" t="s">
        <v>22</v>
      </c>
      <c r="D713" s="131" t="s">
        <v>89</v>
      </c>
      <c r="E713" s="132">
        <v>0.57222222222222219</v>
      </c>
      <c r="F713" s="131" t="s">
        <v>1350</v>
      </c>
    </row>
    <row r="714" spans="1:6" ht="28.8">
      <c r="A714" s="129">
        <v>218</v>
      </c>
      <c r="B714" s="130">
        <v>45282</v>
      </c>
      <c r="C714" s="131" t="s">
        <v>22</v>
      </c>
      <c r="D714" s="131" t="s">
        <v>246</v>
      </c>
      <c r="E714" s="132">
        <v>0.57291666666666663</v>
      </c>
      <c r="F714" s="131" t="s">
        <v>1350</v>
      </c>
    </row>
    <row r="715" spans="1:6" ht="28.8">
      <c r="A715" s="129">
        <v>219</v>
      </c>
      <c r="B715" s="130">
        <v>45282</v>
      </c>
      <c r="C715" s="131" t="s">
        <v>22</v>
      </c>
      <c r="D715" s="131" t="s">
        <v>246</v>
      </c>
      <c r="E715" s="132">
        <v>0.57291666666666663</v>
      </c>
      <c r="F715" s="131" t="s">
        <v>1350</v>
      </c>
    </row>
    <row r="716" spans="1:6" ht="28.8">
      <c r="A716" s="129">
        <v>445</v>
      </c>
      <c r="B716" s="130">
        <v>45282</v>
      </c>
      <c r="C716" s="131" t="s">
        <v>22</v>
      </c>
      <c r="D716" s="131" t="s">
        <v>612</v>
      </c>
      <c r="E716" s="132">
        <v>0.57291666666666663</v>
      </c>
      <c r="F716" s="131" t="s">
        <v>1350</v>
      </c>
    </row>
    <row r="717" spans="1:6" ht="28.8">
      <c r="A717" s="129">
        <v>251</v>
      </c>
      <c r="B717" s="130">
        <v>45282</v>
      </c>
      <c r="C717" s="131" t="s">
        <v>22</v>
      </c>
      <c r="D717" s="131" t="s">
        <v>246</v>
      </c>
      <c r="E717" s="132">
        <v>0.57708333333333328</v>
      </c>
      <c r="F717" s="131" t="s">
        <v>1350</v>
      </c>
    </row>
    <row r="718" spans="1:6" ht="28.8">
      <c r="A718" s="129">
        <v>138</v>
      </c>
      <c r="B718" s="130">
        <v>45282</v>
      </c>
      <c r="C718" s="131" t="s">
        <v>22</v>
      </c>
      <c r="D718" s="131" t="s">
        <v>89</v>
      </c>
      <c r="E718" s="132">
        <v>0.57916666666666672</v>
      </c>
      <c r="F718" s="131" t="s">
        <v>1350</v>
      </c>
    </row>
    <row r="719" spans="1:6" ht="28.8">
      <c r="A719" s="129">
        <v>732</v>
      </c>
      <c r="B719" s="130">
        <v>45282</v>
      </c>
      <c r="C719" s="131" t="s">
        <v>22</v>
      </c>
      <c r="D719" s="131" t="s">
        <v>879</v>
      </c>
      <c r="E719" s="132">
        <v>0.5805555555555556</v>
      </c>
      <c r="F719" s="131" t="s">
        <v>1350</v>
      </c>
    </row>
    <row r="720" spans="1:6" ht="28.8">
      <c r="A720" s="129">
        <v>348</v>
      </c>
      <c r="B720" s="130">
        <v>45282</v>
      </c>
      <c r="C720" s="131" t="s">
        <v>22</v>
      </c>
      <c r="D720" s="131" t="s">
        <v>448</v>
      </c>
      <c r="E720" s="132">
        <v>0.58333333333333337</v>
      </c>
      <c r="F720" s="131" t="s">
        <v>1350</v>
      </c>
    </row>
    <row r="721" spans="1:6" ht="28.8">
      <c r="A721" s="129">
        <v>853</v>
      </c>
      <c r="B721" s="130">
        <v>45282</v>
      </c>
      <c r="C721" s="131" t="s">
        <v>22</v>
      </c>
      <c r="D721" s="131" t="s">
        <v>436</v>
      </c>
      <c r="E721" s="132">
        <v>0.58333333333333337</v>
      </c>
      <c r="F721" s="131" t="s">
        <v>1350</v>
      </c>
    </row>
    <row r="722" spans="1:6" ht="28.8">
      <c r="A722" s="129">
        <v>836</v>
      </c>
      <c r="B722" s="130">
        <v>45282</v>
      </c>
      <c r="C722" s="131" t="s">
        <v>22</v>
      </c>
      <c r="D722" s="131" t="s">
        <v>436</v>
      </c>
      <c r="E722" s="132">
        <v>0.58333333333333337</v>
      </c>
      <c r="F722" s="131" t="s">
        <v>1350</v>
      </c>
    </row>
    <row r="723" spans="1:6" ht="28.8">
      <c r="A723" s="129">
        <v>350</v>
      </c>
      <c r="B723" s="130">
        <v>45282</v>
      </c>
      <c r="C723" s="131" t="s">
        <v>22</v>
      </c>
      <c r="D723" s="131" t="s">
        <v>448</v>
      </c>
      <c r="E723" s="132">
        <v>0.58472222222222225</v>
      </c>
      <c r="F723" s="131" t="s">
        <v>1350</v>
      </c>
    </row>
    <row r="724" spans="1:6">
      <c r="A724" s="129">
        <v>502</v>
      </c>
      <c r="B724" s="130">
        <v>45282</v>
      </c>
      <c r="C724" s="131" t="s">
        <v>22</v>
      </c>
      <c r="D724" s="131" t="s">
        <v>23</v>
      </c>
      <c r="E724" s="132">
        <v>0.61527777777777781</v>
      </c>
      <c r="F724" s="131" t="s">
        <v>1350</v>
      </c>
    </row>
    <row r="725" spans="1:6">
      <c r="A725" s="129">
        <v>3</v>
      </c>
      <c r="B725" s="130">
        <v>45289</v>
      </c>
      <c r="C725" s="131" t="s">
        <v>22</v>
      </c>
      <c r="D725" s="131" t="s">
        <v>23</v>
      </c>
      <c r="E725" s="132">
        <v>0.55347222222222225</v>
      </c>
      <c r="F725" s="131" t="s">
        <v>1349</v>
      </c>
    </row>
    <row r="726" spans="1:6">
      <c r="A726" s="129">
        <v>303</v>
      </c>
      <c r="B726" s="130">
        <v>45289</v>
      </c>
      <c r="C726" s="131" t="s">
        <v>22</v>
      </c>
      <c r="D726" s="131" t="s">
        <v>23</v>
      </c>
      <c r="E726" s="132">
        <v>0.55347222222222225</v>
      </c>
      <c r="F726" s="131" t="s">
        <v>1349</v>
      </c>
    </row>
    <row r="727" spans="1:6">
      <c r="A727" s="129">
        <v>203</v>
      </c>
      <c r="B727" s="130">
        <v>45289</v>
      </c>
      <c r="C727" s="131" t="s">
        <v>22</v>
      </c>
      <c r="D727" s="131" t="s">
        <v>23</v>
      </c>
      <c r="E727" s="132">
        <v>0.55347222222222225</v>
      </c>
      <c r="F727" s="131" t="s">
        <v>1349</v>
      </c>
    </row>
    <row r="728" spans="1:6">
      <c r="A728" s="129">
        <v>6</v>
      </c>
      <c r="B728" s="130">
        <v>45289</v>
      </c>
      <c r="C728" s="131" t="s">
        <v>22</v>
      </c>
      <c r="D728" s="131" t="s">
        <v>23</v>
      </c>
      <c r="E728" s="132">
        <v>0.5541666666666667</v>
      </c>
      <c r="F728" s="131" t="s">
        <v>1349</v>
      </c>
    </row>
    <row r="729" spans="1:6">
      <c r="A729" s="129">
        <v>4</v>
      </c>
      <c r="B729" s="130">
        <v>45289</v>
      </c>
      <c r="C729" s="131" t="s">
        <v>22</v>
      </c>
      <c r="D729" s="131" t="s">
        <v>23</v>
      </c>
      <c r="E729" s="132">
        <v>0.55486111111111114</v>
      </c>
      <c r="F729" s="131" t="s">
        <v>1349</v>
      </c>
    </row>
    <row r="730" spans="1:6">
      <c r="A730" s="129">
        <v>304</v>
      </c>
      <c r="B730" s="130">
        <v>45289</v>
      </c>
      <c r="C730" s="131" t="s">
        <v>22</v>
      </c>
      <c r="D730" s="131" t="s">
        <v>23</v>
      </c>
      <c r="E730" s="132">
        <v>0.55486111111111114</v>
      </c>
      <c r="F730" s="131" t="s">
        <v>1349</v>
      </c>
    </row>
    <row r="731" spans="1:6" ht="28.8">
      <c r="A731" s="129">
        <v>325</v>
      </c>
      <c r="B731" s="130">
        <v>45289</v>
      </c>
      <c r="C731" s="131" t="s">
        <v>22</v>
      </c>
      <c r="D731" s="131" t="s">
        <v>448</v>
      </c>
      <c r="E731" s="132">
        <v>0.55486111111111114</v>
      </c>
      <c r="F731" s="131" t="s">
        <v>1349</v>
      </c>
    </row>
    <row r="732" spans="1:6">
      <c r="A732" s="129">
        <v>603</v>
      </c>
      <c r="B732" s="130">
        <v>45289</v>
      </c>
      <c r="C732" s="131" t="s">
        <v>22</v>
      </c>
      <c r="D732" s="131" t="s">
        <v>23</v>
      </c>
      <c r="E732" s="132">
        <v>0.55486111111111114</v>
      </c>
      <c r="F732" s="131" t="s">
        <v>1349</v>
      </c>
    </row>
    <row r="733" spans="1:6" ht="28.8">
      <c r="A733" s="129">
        <v>342</v>
      </c>
      <c r="B733" s="130">
        <v>45289</v>
      </c>
      <c r="C733" s="131" t="s">
        <v>22</v>
      </c>
      <c r="D733" s="131" t="s">
        <v>448</v>
      </c>
      <c r="E733" s="132">
        <v>0.55486111111111114</v>
      </c>
      <c r="F733" s="131" t="s">
        <v>1349</v>
      </c>
    </row>
    <row r="734" spans="1:6" ht="28.8">
      <c r="A734" s="129">
        <v>338</v>
      </c>
      <c r="B734" s="130">
        <v>45289</v>
      </c>
      <c r="C734" s="131" t="s">
        <v>22</v>
      </c>
      <c r="D734" s="131" t="s">
        <v>448</v>
      </c>
      <c r="E734" s="132">
        <v>0.55486111111111114</v>
      </c>
      <c r="F734" s="131" t="s">
        <v>1349</v>
      </c>
    </row>
    <row r="735" spans="1:6" ht="28.8">
      <c r="A735" s="129">
        <v>337</v>
      </c>
      <c r="B735" s="130">
        <v>45289</v>
      </c>
      <c r="C735" s="131" t="s">
        <v>22</v>
      </c>
      <c r="D735" s="131" t="s">
        <v>448</v>
      </c>
      <c r="E735" s="132">
        <v>0.55486111111111114</v>
      </c>
      <c r="F735" s="131" t="s">
        <v>1349</v>
      </c>
    </row>
    <row r="736" spans="1:6" ht="28.8">
      <c r="A736" s="129">
        <v>242</v>
      </c>
      <c r="B736" s="130">
        <v>45289</v>
      </c>
      <c r="C736" s="131" t="s">
        <v>22</v>
      </c>
      <c r="D736" s="131" t="s">
        <v>246</v>
      </c>
      <c r="E736" s="132">
        <v>0.55625000000000002</v>
      </c>
      <c r="F736" s="131" t="s">
        <v>1349</v>
      </c>
    </row>
    <row r="737" spans="1:6">
      <c r="A737" s="129">
        <v>103</v>
      </c>
      <c r="B737" s="130">
        <v>45289</v>
      </c>
      <c r="C737" s="131" t="s">
        <v>22</v>
      </c>
      <c r="D737" s="131" t="s">
        <v>23</v>
      </c>
      <c r="E737" s="132">
        <v>0.55763888888888891</v>
      </c>
      <c r="F737" s="131" t="s">
        <v>1349</v>
      </c>
    </row>
    <row r="738" spans="1:6" ht="28.8">
      <c r="A738" s="129">
        <v>245</v>
      </c>
      <c r="B738" s="130">
        <v>45289</v>
      </c>
      <c r="C738" s="131" t="s">
        <v>22</v>
      </c>
      <c r="D738" s="131" t="s">
        <v>246</v>
      </c>
      <c r="E738" s="132">
        <v>0.55833333333333335</v>
      </c>
      <c r="F738" s="131" t="s">
        <v>1349</v>
      </c>
    </row>
    <row r="739" spans="1:6">
      <c r="A739" s="129">
        <v>1</v>
      </c>
      <c r="B739" s="130">
        <v>45289</v>
      </c>
      <c r="C739" s="131" t="s">
        <v>22</v>
      </c>
      <c r="D739" s="131" t="s">
        <v>23</v>
      </c>
      <c r="E739" s="132">
        <v>0.55833333333333335</v>
      </c>
      <c r="F739" s="131" t="s">
        <v>1349</v>
      </c>
    </row>
    <row r="740" spans="1:6">
      <c r="A740" s="129">
        <v>802</v>
      </c>
      <c r="B740" s="130">
        <v>45289</v>
      </c>
      <c r="C740" s="131" t="s">
        <v>22</v>
      </c>
      <c r="D740" s="131" t="s">
        <v>23</v>
      </c>
      <c r="E740" s="132">
        <v>0.55902777777777779</v>
      </c>
      <c r="F740" s="131" t="s">
        <v>1349</v>
      </c>
    </row>
    <row r="741" spans="1:6">
      <c r="A741" s="129">
        <v>702</v>
      </c>
      <c r="B741" s="130">
        <v>45289</v>
      </c>
      <c r="C741" s="131" t="s">
        <v>22</v>
      </c>
      <c r="D741" s="131" t="s">
        <v>23</v>
      </c>
      <c r="E741" s="132">
        <v>0.56111111111111112</v>
      </c>
      <c r="F741" s="131" t="s">
        <v>1349</v>
      </c>
    </row>
    <row r="742" spans="1:6" ht="28.8">
      <c r="A742" s="129">
        <v>869</v>
      </c>
      <c r="B742" s="130">
        <v>45289</v>
      </c>
      <c r="C742" s="131" t="s">
        <v>22</v>
      </c>
      <c r="D742" s="131" t="s">
        <v>436</v>
      </c>
      <c r="E742" s="132">
        <v>0.56180555555555556</v>
      </c>
      <c r="F742" s="131" t="s">
        <v>1349</v>
      </c>
    </row>
    <row r="743" spans="1:6" ht="28.8">
      <c r="A743" s="129">
        <v>739</v>
      </c>
      <c r="B743" s="130">
        <v>45289</v>
      </c>
      <c r="C743" s="131" t="s">
        <v>22</v>
      </c>
      <c r="D743" s="131" t="s">
        <v>879</v>
      </c>
      <c r="E743" s="132">
        <v>0.56180555555555556</v>
      </c>
      <c r="F743" s="131" t="s">
        <v>1349</v>
      </c>
    </row>
    <row r="744" spans="1:6" ht="28.8">
      <c r="A744" s="129">
        <v>438</v>
      </c>
      <c r="B744" s="130">
        <v>45289</v>
      </c>
      <c r="C744" s="131" t="s">
        <v>22</v>
      </c>
      <c r="D744" s="131" t="s">
        <v>612</v>
      </c>
      <c r="E744" s="132">
        <v>0.56180555555555556</v>
      </c>
      <c r="F744" s="131" t="s">
        <v>1349</v>
      </c>
    </row>
    <row r="745" spans="1:6" ht="28.8">
      <c r="A745" s="129">
        <v>441</v>
      </c>
      <c r="B745" s="130">
        <v>45289</v>
      </c>
      <c r="C745" s="131" t="s">
        <v>22</v>
      </c>
      <c r="D745" s="131" t="s">
        <v>612</v>
      </c>
      <c r="E745" s="132">
        <v>0.56180555555555556</v>
      </c>
      <c r="F745" s="131" t="s">
        <v>1350</v>
      </c>
    </row>
    <row r="746" spans="1:6" ht="28.8">
      <c r="A746" s="129">
        <v>234</v>
      </c>
      <c r="B746" s="130">
        <v>45289</v>
      </c>
      <c r="C746" s="131" t="s">
        <v>22</v>
      </c>
      <c r="D746" s="131" t="s">
        <v>246</v>
      </c>
      <c r="E746" s="132">
        <v>0.5625</v>
      </c>
      <c r="F746" s="131" t="s">
        <v>1349</v>
      </c>
    </row>
    <row r="747" spans="1:6" ht="28.8">
      <c r="A747" s="129">
        <v>418</v>
      </c>
      <c r="B747" s="130">
        <v>45289</v>
      </c>
      <c r="C747" s="131" t="s">
        <v>22</v>
      </c>
      <c r="D747" s="131" t="s">
        <v>612</v>
      </c>
      <c r="E747" s="132">
        <v>0.5625</v>
      </c>
      <c r="F747" s="131" t="s">
        <v>1349</v>
      </c>
    </row>
    <row r="748" spans="1:6" ht="28.8">
      <c r="A748" s="129">
        <v>218</v>
      </c>
      <c r="B748" s="130">
        <v>45289</v>
      </c>
      <c r="C748" s="131" t="s">
        <v>22</v>
      </c>
      <c r="D748" s="131" t="s">
        <v>246</v>
      </c>
      <c r="E748" s="132">
        <v>0.5625</v>
      </c>
      <c r="F748" s="131" t="s">
        <v>1349</v>
      </c>
    </row>
    <row r="749" spans="1:6" ht="28.8">
      <c r="A749" s="129">
        <v>511</v>
      </c>
      <c r="B749" s="130">
        <v>45289</v>
      </c>
      <c r="C749" s="131" t="s">
        <v>22</v>
      </c>
      <c r="D749" s="131" t="s">
        <v>767</v>
      </c>
      <c r="E749" s="132">
        <v>0.5625</v>
      </c>
      <c r="F749" s="131" t="s">
        <v>1349</v>
      </c>
    </row>
    <row r="750" spans="1:6" ht="28.8">
      <c r="A750" s="129">
        <v>329</v>
      </c>
      <c r="B750" s="130">
        <v>45289</v>
      </c>
      <c r="C750" s="131" t="s">
        <v>22</v>
      </c>
      <c r="D750" s="131" t="s">
        <v>448</v>
      </c>
      <c r="E750" s="132">
        <v>0.5625</v>
      </c>
      <c r="F750" s="131" t="s">
        <v>1349</v>
      </c>
    </row>
    <row r="751" spans="1:6" ht="28.8">
      <c r="A751" s="129">
        <v>731</v>
      </c>
      <c r="B751" s="130">
        <v>45289</v>
      </c>
      <c r="C751" s="131" t="s">
        <v>22</v>
      </c>
      <c r="D751" s="131" t="s">
        <v>879</v>
      </c>
      <c r="E751" s="132">
        <v>0.5625</v>
      </c>
      <c r="F751" s="131" t="s">
        <v>1350</v>
      </c>
    </row>
    <row r="752" spans="1:6" ht="28.8">
      <c r="A752" s="129">
        <v>613</v>
      </c>
      <c r="B752" s="130">
        <v>45289</v>
      </c>
      <c r="C752" s="131" t="s">
        <v>22</v>
      </c>
      <c r="D752" s="131" t="s">
        <v>827</v>
      </c>
      <c r="E752" s="132">
        <v>0.56388888888888888</v>
      </c>
      <c r="F752" s="131" t="s">
        <v>1350</v>
      </c>
    </row>
    <row r="753" spans="1:6" ht="28.8">
      <c r="A753" s="129">
        <v>621</v>
      </c>
      <c r="B753" s="130">
        <v>45289</v>
      </c>
      <c r="C753" s="131" t="s">
        <v>22</v>
      </c>
      <c r="D753" s="131" t="s">
        <v>827</v>
      </c>
      <c r="E753" s="132">
        <v>0.56388888888888888</v>
      </c>
      <c r="F753" s="131" t="s">
        <v>1350</v>
      </c>
    </row>
    <row r="754" spans="1:6" ht="28.8">
      <c r="A754" s="129">
        <v>617</v>
      </c>
      <c r="B754" s="130">
        <v>45289</v>
      </c>
      <c r="C754" s="131" t="s">
        <v>22</v>
      </c>
      <c r="D754" s="131" t="s">
        <v>827</v>
      </c>
      <c r="E754" s="132">
        <v>0.56666666666666665</v>
      </c>
      <c r="F754" s="131" t="s">
        <v>1350</v>
      </c>
    </row>
    <row r="755" spans="1:6" ht="28.8">
      <c r="A755" s="129">
        <v>116</v>
      </c>
      <c r="B755" s="130">
        <v>45289</v>
      </c>
      <c r="C755" s="131" t="s">
        <v>22</v>
      </c>
      <c r="D755" s="131" t="s">
        <v>89</v>
      </c>
      <c r="E755" s="132">
        <v>0.56666666666666665</v>
      </c>
      <c r="F755" s="131" t="s">
        <v>1350</v>
      </c>
    </row>
    <row r="756" spans="1:6" ht="28.8">
      <c r="A756" s="129">
        <v>610</v>
      </c>
      <c r="B756" s="130">
        <v>45289</v>
      </c>
      <c r="C756" s="131" t="s">
        <v>22</v>
      </c>
      <c r="D756" s="131" t="s">
        <v>827</v>
      </c>
      <c r="E756" s="132">
        <v>0.56666666666666665</v>
      </c>
      <c r="F756" s="131" t="s">
        <v>1350</v>
      </c>
    </row>
    <row r="757" spans="1:6" ht="28.8">
      <c r="A757" s="129">
        <v>348</v>
      </c>
      <c r="B757" s="130">
        <v>45289</v>
      </c>
      <c r="C757" s="131" t="s">
        <v>22</v>
      </c>
      <c r="D757" s="131" t="s">
        <v>448</v>
      </c>
      <c r="E757" s="132">
        <v>0.56736111111111109</v>
      </c>
      <c r="F757" s="131" t="s">
        <v>1350</v>
      </c>
    </row>
    <row r="758" spans="1:6" ht="28.8">
      <c r="A758" s="129">
        <v>616</v>
      </c>
      <c r="B758" s="130">
        <v>45289</v>
      </c>
      <c r="C758" s="131" t="s">
        <v>22</v>
      </c>
      <c r="D758" s="131" t="s">
        <v>827</v>
      </c>
      <c r="E758" s="132">
        <v>0.56736111111111109</v>
      </c>
      <c r="F758" s="131" t="s">
        <v>1350</v>
      </c>
    </row>
    <row r="759" spans="1:6">
      <c r="A759" s="129">
        <v>803</v>
      </c>
      <c r="B759" s="130">
        <v>45289</v>
      </c>
      <c r="C759" s="131" t="s">
        <v>22</v>
      </c>
      <c r="D759" s="131" t="s">
        <v>23</v>
      </c>
      <c r="E759" s="132">
        <v>0.56805555555555554</v>
      </c>
      <c r="F759" s="131" t="s">
        <v>1350</v>
      </c>
    </row>
    <row r="760" spans="1:6" ht="28.8">
      <c r="A760" s="129">
        <v>219</v>
      </c>
      <c r="B760" s="130">
        <v>45289</v>
      </c>
      <c r="C760" s="131" t="s">
        <v>22</v>
      </c>
      <c r="D760" s="131" t="s">
        <v>246</v>
      </c>
      <c r="E760" s="132">
        <v>0.56805555555555554</v>
      </c>
      <c r="F760" s="131" t="s">
        <v>1350</v>
      </c>
    </row>
    <row r="761" spans="1:6">
      <c r="A761" s="129">
        <v>502</v>
      </c>
      <c r="B761" s="130">
        <v>45289</v>
      </c>
      <c r="C761" s="131" t="s">
        <v>22</v>
      </c>
      <c r="D761" s="131" t="s">
        <v>23</v>
      </c>
      <c r="E761" s="132">
        <v>0.56944444444444442</v>
      </c>
      <c r="F761" s="131" t="s">
        <v>1350</v>
      </c>
    </row>
    <row r="762" spans="1:6" ht="28.8">
      <c r="A762" s="129">
        <v>865</v>
      </c>
      <c r="B762" s="130">
        <v>45289</v>
      </c>
      <c r="C762" s="131" t="s">
        <v>22</v>
      </c>
      <c r="D762" s="131" t="s">
        <v>436</v>
      </c>
      <c r="E762" s="132">
        <v>0.57013888888888886</v>
      </c>
      <c r="F762" s="131" t="s">
        <v>1350</v>
      </c>
    </row>
    <row r="763" spans="1:6" ht="28.8">
      <c r="A763" s="129">
        <v>732</v>
      </c>
      <c r="B763" s="130">
        <v>45289</v>
      </c>
      <c r="C763" s="131" t="s">
        <v>22</v>
      </c>
      <c r="D763" s="131" t="s">
        <v>879</v>
      </c>
      <c r="E763" s="132">
        <v>0.57222222222222219</v>
      </c>
      <c r="F763" s="131" t="s">
        <v>1350</v>
      </c>
    </row>
    <row r="764" spans="1:6" ht="28.8">
      <c r="A764" s="129">
        <v>141</v>
      </c>
      <c r="B764" s="130">
        <v>45289</v>
      </c>
      <c r="C764" s="131" t="s">
        <v>22</v>
      </c>
      <c r="D764" s="131" t="s">
        <v>89</v>
      </c>
      <c r="E764" s="132">
        <v>0.57222222222222219</v>
      </c>
      <c r="F764" s="131" t="s">
        <v>1350</v>
      </c>
    </row>
    <row r="765" spans="1:6" ht="28.8">
      <c r="A765" s="129">
        <v>836</v>
      </c>
      <c r="B765" s="130">
        <v>45289</v>
      </c>
      <c r="C765" s="131" t="s">
        <v>22</v>
      </c>
      <c r="D765" s="131" t="s">
        <v>436</v>
      </c>
      <c r="E765" s="132">
        <v>0.57222222222222219</v>
      </c>
      <c r="F765" s="131" t="s">
        <v>1350</v>
      </c>
    </row>
    <row r="766" spans="1:6" ht="28.8">
      <c r="A766" s="129">
        <v>334</v>
      </c>
      <c r="B766" s="130">
        <v>45289</v>
      </c>
      <c r="C766" s="131" t="s">
        <v>22</v>
      </c>
      <c r="D766" s="131" t="s">
        <v>448</v>
      </c>
      <c r="E766" s="132">
        <v>0.57291666666666663</v>
      </c>
      <c r="F766" s="131" t="s">
        <v>1350</v>
      </c>
    </row>
    <row r="767" spans="1:6" ht="28.8">
      <c r="A767" s="129">
        <v>138</v>
      </c>
      <c r="B767" s="130">
        <v>45289</v>
      </c>
      <c r="C767" s="131" t="s">
        <v>22</v>
      </c>
      <c r="D767" s="131" t="s">
        <v>89</v>
      </c>
      <c r="E767" s="132">
        <v>0.57361111111111107</v>
      </c>
      <c r="F767" s="131" t="s">
        <v>1350</v>
      </c>
    </row>
    <row r="768" spans="1:6" ht="28.8">
      <c r="A768" s="129">
        <v>715</v>
      </c>
      <c r="B768" s="130">
        <v>45289</v>
      </c>
      <c r="C768" s="131" t="s">
        <v>22</v>
      </c>
      <c r="D768" s="131" t="s">
        <v>879</v>
      </c>
      <c r="E768" s="132">
        <v>0.57777777777777772</v>
      </c>
      <c r="F768" s="131" t="s">
        <v>1350</v>
      </c>
    </row>
    <row r="769" spans="1:6" ht="28.8">
      <c r="A769" s="129">
        <v>848</v>
      </c>
      <c r="B769" s="130">
        <v>45289</v>
      </c>
      <c r="C769" s="131" t="s">
        <v>22</v>
      </c>
      <c r="D769" s="131" t="s">
        <v>436</v>
      </c>
      <c r="E769" s="132">
        <v>0.57777777777777772</v>
      </c>
      <c r="F769" s="131" t="s">
        <v>1350</v>
      </c>
    </row>
    <row r="770" spans="1:6" ht="28.8">
      <c r="A770" s="129">
        <v>216</v>
      </c>
      <c r="B770" s="130">
        <v>45289</v>
      </c>
      <c r="C770" s="131" t="s">
        <v>22</v>
      </c>
      <c r="D770" s="131" t="s">
        <v>246</v>
      </c>
      <c r="E770" s="132">
        <v>0.57847222222222228</v>
      </c>
      <c r="F770" s="131" t="s">
        <v>1350</v>
      </c>
    </row>
    <row r="771" spans="1:6" ht="28.8">
      <c r="A771" s="129">
        <v>523</v>
      </c>
      <c r="B771" s="130">
        <v>45289</v>
      </c>
      <c r="C771" s="131" t="s">
        <v>22</v>
      </c>
      <c r="D771" s="131" t="s">
        <v>767</v>
      </c>
      <c r="E771" s="132">
        <v>0.57986111111111116</v>
      </c>
      <c r="F771" s="131" t="s">
        <v>1350</v>
      </c>
    </row>
    <row r="772" spans="1:6" ht="28.8">
      <c r="A772" s="129">
        <v>747</v>
      </c>
      <c r="B772" s="130">
        <v>45289</v>
      </c>
      <c r="C772" s="131" t="s">
        <v>22</v>
      </c>
      <c r="D772" s="131" t="s">
        <v>879</v>
      </c>
      <c r="E772" s="132">
        <v>0.57986111111111116</v>
      </c>
      <c r="F772" s="131" t="s">
        <v>1350</v>
      </c>
    </row>
    <row r="773" spans="1:6" ht="28.8">
      <c r="A773" s="129">
        <v>128</v>
      </c>
      <c r="B773" s="130">
        <v>45289</v>
      </c>
      <c r="C773" s="131" t="s">
        <v>22</v>
      </c>
      <c r="D773" s="131" t="s">
        <v>89</v>
      </c>
      <c r="E773" s="132">
        <v>0.58125000000000004</v>
      </c>
      <c r="F773" s="131" t="s">
        <v>1350</v>
      </c>
    </row>
    <row r="774" spans="1:6">
      <c r="A774" s="129">
        <v>404</v>
      </c>
      <c r="B774" s="130">
        <v>45289</v>
      </c>
      <c r="C774" s="131" t="s">
        <v>22</v>
      </c>
      <c r="D774" s="131" t="s">
        <v>23</v>
      </c>
      <c r="E774" s="132">
        <v>0.5854166666666667</v>
      </c>
      <c r="F774" s="131" t="s">
        <v>1350</v>
      </c>
    </row>
    <row r="775" spans="1:6" ht="28.8">
      <c r="A775" s="129">
        <v>862</v>
      </c>
      <c r="B775" s="130">
        <v>45289</v>
      </c>
      <c r="C775" s="131" t="s">
        <v>22</v>
      </c>
      <c r="D775" s="131" t="s">
        <v>436</v>
      </c>
      <c r="E775" s="132">
        <v>0.5854166666666667</v>
      </c>
      <c r="F775" s="131" t="s">
        <v>1350</v>
      </c>
    </row>
    <row r="776" spans="1:6" ht="28.8">
      <c r="A776" s="129">
        <v>243</v>
      </c>
      <c r="B776" s="130">
        <v>45289</v>
      </c>
      <c r="C776" s="131" t="s">
        <v>22</v>
      </c>
      <c r="D776" s="131" t="s">
        <v>246</v>
      </c>
      <c r="E776" s="132">
        <v>0.58611111111111114</v>
      </c>
      <c r="F776" s="131" t="s">
        <v>1350</v>
      </c>
    </row>
    <row r="777" spans="1:6" ht="28.8">
      <c r="A777" s="129">
        <v>879</v>
      </c>
      <c r="B777" s="130">
        <v>45289</v>
      </c>
      <c r="C777" s="131" t="s">
        <v>22</v>
      </c>
      <c r="D777" s="131" t="s">
        <v>436</v>
      </c>
      <c r="E777" s="132">
        <v>0.58611111111111114</v>
      </c>
      <c r="F777" s="131" t="s">
        <v>1350</v>
      </c>
    </row>
    <row r="778" spans="1:6" ht="28.8">
      <c r="A778" s="129">
        <v>525</v>
      </c>
      <c r="B778" s="130">
        <v>45289</v>
      </c>
      <c r="C778" s="131" t="s">
        <v>22</v>
      </c>
      <c r="D778" s="131" t="s">
        <v>767</v>
      </c>
      <c r="E778" s="132">
        <v>0.58611111111111114</v>
      </c>
      <c r="F778" s="131" t="s">
        <v>1350</v>
      </c>
    </row>
    <row r="779" spans="1:6" ht="28.8">
      <c r="A779" s="129">
        <v>443</v>
      </c>
      <c r="B779" s="130">
        <v>45289</v>
      </c>
      <c r="C779" s="131" t="s">
        <v>22</v>
      </c>
      <c r="D779" s="131" t="s">
        <v>612</v>
      </c>
      <c r="E779" s="132">
        <v>0.58611111111111114</v>
      </c>
      <c r="F779" s="131" t="s">
        <v>1350</v>
      </c>
    </row>
    <row r="780" spans="1:6" ht="28.8">
      <c r="A780" s="129">
        <v>745</v>
      </c>
      <c r="B780" s="130">
        <v>45289</v>
      </c>
      <c r="C780" s="131" t="s">
        <v>22</v>
      </c>
      <c r="D780" s="131" t="s">
        <v>879</v>
      </c>
      <c r="E780" s="132">
        <v>0.58680555555555558</v>
      </c>
      <c r="F780" s="131" t="s">
        <v>1350</v>
      </c>
    </row>
    <row r="781" spans="1:6" ht="28.8">
      <c r="A781" s="129">
        <v>863</v>
      </c>
      <c r="B781" s="130">
        <v>45289</v>
      </c>
      <c r="C781" s="131" t="s">
        <v>22</v>
      </c>
      <c r="D781" s="131" t="s">
        <v>436</v>
      </c>
      <c r="E781" s="132">
        <v>0.58750000000000002</v>
      </c>
      <c r="F781" s="131" t="s">
        <v>1350</v>
      </c>
    </row>
    <row r="782" spans="1:6" ht="28.8">
      <c r="A782" s="129">
        <v>451</v>
      </c>
      <c r="B782" s="130">
        <v>45289</v>
      </c>
      <c r="C782" s="131" t="s">
        <v>22</v>
      </c>
      <c r="D782" s="131" t="s">
        <v>612</v>
      </c>
      <c r="E782" s="132">
        <v>0.58750000000000002</v>
      </c>
      <c r="F782" s="131" t="s">
        <v>1350</v>
      </c>
    </row>
    <row r="783" spans="1:6" ht="28.8">
      <c r="A783" s="129">
        <v>838</v>
      </c>
      <c r="B783" s="130">
        <v>45289</v>
      </c>
      <c r="C783" s="131" t="s">
        <v>22</v>
      </c>
      <c r="D783" s="131" t="s">
        <v>436</v>
      </c>
      <c r="E783" s="132">
        <v>0.58750000000000002</v>
      </c>
      <c r="F783" s="131" t="s">
        <v>1350</v>
      </c>
    </row>
    <row r="784" spans="1:6" ht="28.8">
      <c r="A784" s="129">
        <v>849</v>
      </c>
      <c r="B784" s="130">
        <v>45289</v>
      </c>
      <c r="C784" s="131" t="s">
        <v>22</v>
      </c>
      <c r="D784" s="131" t="s">
        <v>436</v>
      </c>
      <c r="E784" s="132">
        <v>0.58819444444444446</v>
      </c>
      <c r="F784" s="131" t="s">
        <v>1350</v>
      </c>
    </row>
    <row r="785" spans="1:6" ht="28.8">
      <c r="A785" s="129">
        <v>887</v>
      </c>
      <c r="B785" s="130">
        <v>45289</v>
      </c>
      <c r="C785" s="131" t="s">
        <v>22</v>
      </c>
      <c r="D785" s="131" t="s">
        <v>436</v>
      </c>
      <c r="E785" s="132">
        <v>0.58819444444444446</v>
      </c>
      <c r="F785" s="131" t="s">
        <v>1350</v>
      </c>
    </row>
    <row r="786" spans="1:6" ht="28.8">
      <c r="A786" s="129">
        <v>431</v>
      </c>
      <c r="B786" s="130">
        <v>45289</v>
      </c>
      <c r="C786" s="131" t="s">
        <v>22</v>
      </c>
      <c r="D786" s="131" t="s">
        <v>612</v>
      </c>
      <c r="E786" s="132">
        <v>0.58888888888888891</v>
      </c>
      <c r="F786" s="131" t="s">
        <v>1350</v>
      </c>
    </row>
    <row r="787" spans="1:6" ht="28.8">
      <c r="A787" s="129">
        <v>719</v>
      </c>
      <c r="B787" s="130">
        <v>45289</v>
      </c>
      <c r="C787" s="131" t="s">
        <v>22</v>
      </c>
      <c r="D787" s="131" t="s">
        <v>879</v>
      </c>
      <c r="E787" s="132">
        <v>0.58888888888888891</v>
      </c>
      <c r="F787" s="131" t="s">
        <v>1350</v>
      </c>
    </row>
    <row r="788" spans="1:6" ht="28.8">
      <c r="A788" s="129">
        <v>113</v>
      </c>
      <c r="B788" s="130">
        <v>45289</v>
      </c>
      <c r="C788" s="131" t="s">
        <v>22</v>
      </c>
      <c r="D788" s="131" t="s">
        <v>89</v>
      </c>
      <c r="E788" s="132">
        <v>0.58888888888888891</v>
      </c>
      <c r="F788" s="131" t="s">
        <v>1350</v>
      </c>
    </row>
    <row r="789" spans="1:6" ht="28.8">
      <c r="A789" s="129">
        <v>140</v>
      </c>
      <c r="B789" s="130">
        <v>45289</v>
      </c>
      <c r="C789" s="131" t="s">
        <v>22</v>
      </c>
      <c r="D789" s="131" t="s">
        <v>89</v>
      </c>
      <c r="E789" s="132">
        <v>0.58958333333333335</v>
      </c>
      <c r="F789" s="131" t="s">
        <v>1350</v>
      </c>
    </row>
    <row r="790" spans="1:6" ht="28.8">
      <c r="A790" s="129">
        <v>317</v>
      </c>
      <c r="B790" s="130">
        <v>45289</v>
      </c>
      <c r="C790" s="131" t="s">
        <v>22</v>
      </c>
      <c r="D790" s="131" t="s">
        <v>448</v>
      </c>
      <c r="E790" s="132">
        <v>0.58958333333333335</v>
      </c>
      <c r="F790" s="131" t="s">
        <v>1350</v>
      </c>
    </row>
    <row r="791" spans="1:6" ht="28.8">
      <c r="A791" s="129">
        <v>350</v>
      </c>
      <c r="B791" s="130">
        <v>45289</v>
      </c>
      <c r="C791" s="131" t="s">
        <v>22</v>
      </c>
      <c r="D791" s="131" t="s">
        <v>448</v>
      </c>
      <c r="E791" s="132">
        <v>0.58958333333333335</v>
      </c>
      <c r="F791" s="131" t="s">
        <v>1350</v>
      </c>
    </row>
    <row r="792" spans="1:6" ht="28.8">
      <c r="A792" s="129">
        <v>835</v>
      </c>
      <c r="B792" s="130">
        <v>45289</v>
      </c>
      <c r="C792" s="131" t="s">
        <v>22</v>
      </c>
      <c r="D792" s="131" t="s">
        <v>436</v>
      </c>
      <c r="E792" s="132">
        <v>0.59027777777777779</v>
      </c>
      <c r="F792" s="131" t="s">
        <v>1350</v>
      </c>
    </row>
    <row r="793" spans="1:6" ht="28.8">
      <c r="A793" s="129">
        <v>323</v>
      </c>
      <c r="B793" s="130">
        <v>45289</v>
      </c>
      <c r="C793" s="131" t="s">
        <v>22</v>
      </c>
      <c r="D793" s="131" t="s">
        <v>448</v>
      </c>
      <c r="E793" s="132">
        <v>0.59097222222222223</v>
      </c>
      <c r="F793" s="131" t="s">
        <v>1350</v>
      </c>
    </row>
    <row r="794" spans="1:6" ht="28.8">
      <c r="A794" s="129">
        <v>333</v>
      </c>
      <c r="B794" s="130">
        <v>45289</v>
      </c>
      <c r="C794" s="131" t="s">
        <v>22</v>
      </c>
      <c r="D794" s="131" t="s">
        <v>448</v>
      </c>
      <c r="E794" s="132">
        <v>0.59166666666666667</v>
      </c>
      <c r="F794" s="131" t="s">
        <v>1350</v>
      </c>
    </row>
    <row r="795" spans="1:6" ht="28.8">
      <c r="A795" s="129">
        <v>873</v>
      </c>
      <c r="B795" s="130">
        <v>45289</v>
      </c>
      <c r="C795" s="131" t="s">
        <v>22</v>
      </c>
      <c r="D795" s="131" t="s">
        <v>436</v>
      </c>
      <c r="E795" s="132">
        <v>0.59236111111111112</v>
      </c>
      <c r="F795" s="131" t="s">
        <v>1350</v>
      </c>
    </row>
    <row r="796" spans="1:6" ht="28.8">
      <c r="A796" s="129">
        <v>433</v>
      </c>
      <c r="B796" s="130">
        <v>45289</v>
      </c>
      <c r="C796" s="131" t="s">
        <v>22</v>
      </c>
      <c r="D796" s="131" t="s">
        <v>612</v>
      </c>
      <c r="E796" s="132">
        <v>0.59444444444444444</v>
      </c>
      <c r="F796" s="131" t="s">
        <v>1350</v>
      </c>
    </row>
    <row r="797" spans="1:6" ht="28.8">
      <c r="A797" s="129">
        <v>126</v>
      </c>
      <c r="B797" s="130">
        <v>45289</v>
      </c>
      <c r="C797" s="131" t="s">
        <v>22</v>
      </c>
      <c r="D797" s="131" t="s">
        <v>89</v>
      </c>
      <c r="E797" s="132">
        <v>0.59513888888888888</v>
      </c>
      <c r="F797" s="131" t="s">
        <v>1350</v>
      </c>
    </row>
    <row r="798" spans="1:6" ht="28.8">
      <c r="A798" s="129">
        <v>210</v>
      </c>
      <c r="B798" s="130">
        <v>45289</v>
      </c>
      <c r="C798" s="131" t="s">
        <v>22</v>
      </c>
      <c r="D798" s="131" t="s">
        <v>246</v>
      </c>
      <c r="E798" s="132">
        <v>0.59513888888888888</v>
      </c>
      <c r="F798" s="131" t="s">
        <v>1350</v>
      </c>
    </row>
    <row r="799" spans="1:6" ht="28.8">
      <c r="A799" s="129">
        <v>818</v>
      </c>
      <c r="B799" s="130">
        <v>45289</v>
      </c>
      <c r="C799" s="131" t="s">
        <v>22</v>
      </c>
      <c r="D799" s="131" t="s">
        <v>436</v>
      </c>
      <c r="E799" s="132">
        <v>0.59583333333333333</v>
      </c>
      <c r="F799" s="131" t="s">
        <v>1350</v>
      </c>
    </row>
    <row r="800" spans="1:6" ht="28.8">
      <c r="A800" s="129">
        <v>718</v>
      </c>
      <c r="B800" s="130">
        <v>45289</v>
      </c>
      <c r="C800" s="131" t="s">
        <v>22</v>
      </c>
      <c r="D800" s="131" t="s">
        <v>879</v>
      </c>
      <c r="E800" s="132">
        <v>0.59583333333333333</v>
      </c>
      <c r="F800" s="131" t="s">
        <v>1350</v>
      </c>
    </row>
    <row r="801" spans="1:6" ht="28.8">
      <c r="A801" s="129">
        <v>867</v>
      </c>
      <c r="B801" s="130">
        <v>45289</v>
      </c>
      <c r="C801" s="131" t="s">
        <v>22</v>
      </c>
      <c r="D801" s="131" t="s">
        <v>436</v>
      </c>
      <c r="E801" s="132">
        <v>0.59652777777777777</v>
      </c>
      <c r="F801" s="131" t="s">
        <v>1350</v>
      </c>
    </row>
    <row r="802" spans="1:6" ht="28.8">
      <c r="A802" s="129">
        <v>710</v>
      </c>
      <c r="B802" s="130">
        <v>45289</v>
      </c>
      <c r="C802" s="131" t="s">
        <v>22</v>
      </c>
      <c r="D802" s="131" t="s">
        <v>879</v>
      </c>
      <c r="E802" s="132">
        <v>0.59722222222222221</v>
      </c>
      <c r="F802" s="131" t="s">
        <v>1350</v>
      </c>
    </row>
    <row r="803" spans="1:6" ht="28.8">
      <c r="A803" s="129">
        <v>450</v>
      </c>
      <c r="B803" s="130">
        <v>45289</v>
      </c>
      <c r="C803" s="131" t="s">
        <v>22</v>
      </c>
      <c r="D803" s="131" t="s">
        <v>612</v>
      </c>
      <c r="E803" s="132">
        <v>0.59722222222222221</v>
      </c>
      <c r="F803" s="131" t="s">
        <v>1350</v>
      </c>
    </row>
    <row r="804" spans="1:6" ht="28.8">
      <c r="A804" s="129">
        <v>721</v>
      </c>
      <c r="B804" s="130">
        <v>45289</v>
      </c>
      <c r="C804" s="131" t="s">
        <v>22</v>
      </c>
      <c r="D804" s="131" t="s">
        <v>879</v>
      </c>
      <c r="E804" s="132">
        <v>0.59722222222222221</v>
      </c>
      <c r="F804" s="131" t="s">
        <v>1350</v>
      </c>
    </row>
    <row r="805" spans="1:6" ht="28.8">
      <c r="A805" s="129">
        <v>445</v>
      </c>
      <c r="B805" s="130">
        <v>45289</v>
      </c>
      <c r="C805" s="131" t="s">
        <v>22</v>
      </c>
      <c r="D805" s="131" t="s">
        <v>612</v>
      </c>
      <c r="E805" s="132">
        <v>0.59722222222222221</v>
      </c>
      <c r="F805" s="131" t="s">
        <v>1350</v>
      </c>
    </row>
    <row r="806" spans="1:6" ht="28.8">
      <c r="A806" s="129">
        <v>717</v>
      </c>
      <c r="B806" s="130">
        <v>45289</v>
      </c>
      <c r="C806" s="131" t="s">
        <v>22</v>
      </c>
      <c r="D806" s="131" t="s">
        <v>879</v>
      </c>
      <c r="E806" s="132">
        <v>0.59861111111111109</v>
      </c>
      <c r="F806" s="131" t="s">
        <v>1350</v>
      </c>
    </row>
    <row r="807" spans="1:6" ht="28.8">
      <c r="A807" s="129">
        <v>866</v>
      </c>
      <c r="B807" s="130">
        <v>45289</v>
      </c>
      <c r="C807" s="131" t="s">
        <v>22</v>
      </c>
      <c r="D807" s="131" t="s">
        <v>436</v>
      </c>
      <c r="E807" s="132">
        <v>0.59861111111111109</v>
      </c>
      <c r="F807" s="131" t="s">
        <v>1350</v>
      </c>
    </row>
    <row r="808" spans="1:6" ht="28.8">
      <c r="A808" s="129">
        <v>246</v>
      </c>
      <c r="B808" s="130">
        <v>45289</v>
      </c>
      <c r="C808" s="131" t="s">
        <v>22</v>
      </c>
      <c r="D808" s="131" t="s">
        <v>246</v>
      </c>
      <c r="E808" s="132">
        <v>0.59861111111111109</v>
      </c>
      <c r="F808" s="131" t="s">
        <v>1350</v>
      </c>
    </row>
    <row r="809" spans="1:6" ht="28.8">
      <c r="A809" s="129">
        <v>248</v>
      </c>
      <c r="B809" s="130">
        <v>45289</v>
      </c>
      <c r="C809" s="131" t="s">
        <v>22</v>
      </c>
      <c r="D809" s="131" t="s">
        <v>246</v>
      </c>
      <c r="E809" s="132">
        <v>0.59861111111111109</v>
      </c>
      <c r="F809" s="131" t="s">
        <v>1350</v>
      </c>
    </row>
    <row r="810" spans="1:6" ht="28.8">
      <c r="A810" s="129">
        <v>738</v>
      </c>
      <c r="B810" s="130">
        <v>45289</v>
      </c>
      <c r="C810" s="131" t="s">
        <v>22</v>
      </c>
      <c r="D810" s="131" t="s">
        <v>879</v>
      </c>
      <c r="E810" s="132">
        <v>0.59861111111111109</v>
      </c>
      <c r="F810" s="131" t="s">
        <v>1350</v>
      </c>
    </row>
    <row r="811" spans="1:6" ht="28.8">
      <c r="A811" s="129">
        <v>139</v>
      </c>
      <c r="B811" s="130">
        <v>45289</v>
      </c>
      <c r="C811" s="131" t="s">
        <v>22</v>
      </c>
      <c r="D811" s="131" t="s">
        <v>89</v>
      </c>
      <c r="E811" s="132">
        <v>0.60069444444444442</v>
      </c>
      <c r="F811" s="131" t="s">
        <v>1350</v>
      </c>
    </row>
    <row r="812" spans="1:6" ht="28.8">
      <c r="A812" s="129">
        <v>435</v>
      </c>
      <c r="B812" s="130">
        <v>45289</v>
      </c>
      <c r="C812" s="131" t="s">
        <v>22</v>
      </c>
      <c r="D812" s="131" t="s">
        <v>612</v>
      </c>
      <c r="E812" s="132">
        <v>0.60138888888888886</v>
      </c>
      <c r="F812" s="131" t="s">
        <v>1350</v>
      </c>
    </row>
    <row r="813" spans="1:6" ht="28.8">
      <c r="A813" s="129">
        <v>846</v>
      </c>
      <c r="B813" s="130">
        <v>45289</v>
      </c>
      <c r="C813" s="131" t="s">
        <v>22</v>
      </c>
      <c r="D813" s="131" t="s">
        <v>436</v>
      </c>
      <c r="E813" s="132">
        <v>0.60416666666666663</v>
      </c>
      <c r="F813" s="131" t="s">
        <v>1350</v>
      </c>
    </row>
    <row r="814" spans="1:6">
      <c r="A814" s="129">
        <v>504</v>
      </c>
      <c r="B814" s="130">
        <v>45289</v>
      </c>
      <c r="C814" s="131" t="s">
        <v>22</v>
      </c>
      <c r="D814" s="131" t="s">
        <v>23</v>
      </c>
      <c r="E814" s="132">
        <v>0.60416666666666663</v>
      </c>
      <c r="F814" s="131" t="s">
        <v>1350</v>
      </c>
    </row>
    <row r="815" spans="1:6" ht="28.8">
      <c r="A815" s="129">
        <v>876</v>
      </c>
      <c r="B815" s="130">
        <v>45289</v>
      </c>
      <c r="C815" s="131" t="s">
        <v>22</v>
      </c>
      <c r="D815" s="131" t="s">
        <v>436</v>
      </c>
      <c r="E815" s="132">
        <v>0.60416666666666663</v>
      </c>
      <c r="F815" s="131" t="s">
        <v>1350</v>
      </c>
    </row>
    <row r="816" spans="1:6" ht="28.8">
      <c r="A816" s="129">
        <v>740</v>
      </c>
      <c r="B816" s="130">
        <v>45289</v>
      </c>
      <c r="C816" s="131" t="s">
        <v>22</v>
      </c>
      <c r="D816" s="131" t="s">
        <v>879</v>
      </c>
      <c r="E816" s="132">
        <v>0.60555555555555551</v>
      </c>
      <c r="F816" s="131" t="s">
        <v>1350</v>
      </c>
    </row>
    <row r="817" spans="1:6" ht="28.8">
      <c r="A817" s="129">
        <v>856</v>
      </c>
      <c r="B817" s="130">
        <v>45289</v>
      </c>
      <c r="C817" s="131" t="s">
        <v>22</v>
      </c>
      <c r="D817" s="131" t="s">
        <v>436</v>
      </c>
      <c r="E817" s="132">
        <v>0.60555555555555551</v>
      </c>
      <c r="F817" s="131" t="s">
        <v>1350</v>
      </c>
    </row>
    <row r="818" spans="1:6" ht="28.8">
      <c r="A818" s="129">
        <v>822</v>
      </c>
      <c r="B818" s="130">
        <v>45289</v>
      </c>
      <c r="C818" s="131" t="s">
        <v>22</v>
      </c>
      <c r="D818" s="131" t="s">
        <v>436</v>
      </c>
      <c r="E818" s="132">
        <v>0.60624999999999996</v>
      </c>
      <c r="F818" s="131" t="s">
        <v>1350</v>
      </c>
    </row>
    <row r="819" spans="1:6">
      <c r="A819" s="129">
        <v>3</v>
      </c>
      <c r="B819" s="130">
        <v>45296</v>
      </c>
      <c r="C819" s="131" t="s">
        <v>22</v>
      </c>
      <c r="D819" s="131" t="s">
        <v>23</v>
      </c>
      <c r="E819" s="132">
        <v>0.53611111111111109</v>
      </c>
      <c r="F819" s="131" t="s">
        <v>1349</v>
      </c>
    </row>
    <row r="820" spans="1:6">
      <c r="A820" s="129">
        <v>304</v>
      </c>
      <c r="B820" s="130">
        <v>45296</v>
      </c>
      <c r="C820" s="131" t="s">
        <v>22</v>
      </c>
      <c r="D820" s="131" t="s">
        <v>23</v>
      </c>
      <c r="E820" s="132">
        <v>0.53680555555555554</v>
      </c>
      <c r="F820" s="131" t="s">
        <v>1349</v>
      </c>
    </row>
    <row r="821" spans="1:6" ht="28.8">
      <c r="A821" s="129">
        <v>873</v>
      </c>
      <c r="B821" s="130">
        <v>45296</v>
      </c>
      <c r="C821" s="131" t="s">
        <v>22</v>
      </c>
      <c r="D821" s="131" t="s">
        <v>436</v>
      </c>
      <c r="E821" s="132">
        <v>0.53680555555555554</v>
      </c>
      <c r="F821" s="131" t="s">
        <v>1349</v>
      </c>
    </row>
    <row r="822" spans="1:6" ht="28.8">
      <c r="A822" s="129">
        <v>140</v>
      </c>
      <c r="B822" s="130">
        <v>45296</v>
      </c>
      <c r="C822" s="131" t="s">
        <v>22</v>
      </c>
      <c r="D822" s="131" t="s">
        <v>89</v>
      </c>
      <c r="E822" s="132">
        <v>0.53680555555555554</v>
      </c>
      <c r="F822" s="131" t="s">
        <v>1349</v>
      </c>
    </row>
    <row r="823" spans="1:6">
      <c r="A823" s="129">
        <v>203</v>
      </c>
      <c r="B823" s="130">
        <v>45296</v>
      </c>
      <c r="C823" s="131" t="s">
        <v>22</v>
      </c>
      <c r="D823" s="131" t="s">
        <v>23</v>
      </c>
      <c r="E823" s="132">
        <v>0.53680555555555554</v>
      </c>
      <c r="F823" s="131" t="s">
        <v>1349</v>
      </c>
    </row>
    <row r="824" spans="1:6">
      <c r="A824" s="129">
        <v>702</v>
      </c>
      <c r="B824" s="130">
        <v>45296</v>
      </c>
      <c r="C824" s="131" t="s">
        <v>22</v>
      </c>
      <c r="D824" s="131" t="s">
        <v>23</v>
      </c>
      <c r="E824" s="132">
        <v>0.53888888888888886</v>
      </c>
      <c r="F824" s="131" t="s">
        <v>1349</v>
      </c>
    </row>
    <row r="825" spans="1:6" ht="28.8">
      <c r="A825" s="129">
        <v>721</v>
      </c>
      <c r="B825" s="130">
        <v>45296</v>
      </c>
      <c r="C825" s="131" t="s">
        <v>22</v>
      </c>
      <c r="D825" s="131" t="s">
        <v>879</v>
      </c>
      <c r="E825" s="132">
        <v>0.54236111111111107</v>
      </c>
      <c r="F825" s="131" t="s">
        <v>1349</v>
      </c>
    </row>
    <row r="826" spans="1:6" ht="28.8">
      <c r="A826" s="129">
        <v>435</v>
      </c>
      <c r="B826" s="130">
        <v>45296</v>
      </c>
      <c r="C826" s="131" t="s">
        <v>22</v>
      </c>
      <c r="D826" s="131" t="s">
        <v>612</v>
      </c>
      <c r="E826" s="132">
        <v>0.54305555555555551</v>
      </c>
      <c r="F826" s="131" t="s">
        <v>1349</v>
      </c>
    </row>
    <row r="827" spans="1:6">
      <c r="A827" s="129">
        <v>503</v>
      </c>
      <c r="B827" s="130">
        <v>45296</v>
      </c>
      <c r="C827" s="131" t="s">
        <v>22</v>
      </c>
      <c r="D827" s="131" t="s">
        <v>23</v>
      </c>
      <c r="E827" s="132">
        <v>0.54583333333333328</v>
      </c>
      <c r="F827" s="131" t="s">
        <v>1349</v>
      </c>
    </row>
    <row r="828" spans="1:6" ht="28.8">
      <c r="A828" s="129">
        <v>450</v>
      </c>
      <c r="B828" s="130">
        <v>45296</v>
      </c>
      <c r="C828" s="131" t="s">
        <v>22</v>
      </c>
      <c r="D828" s="131" t="s">
        <v>612</v>
      </c>
      <c r="E828" s="132">
        <v>0.54583333333333328</v>
      </c>
      <c r="F828" s="131" t="s">
        <v>1349</v>
      </c>
    </row>
    <row r="829" spans="1:6">
      <c r="A829" s="129">
        <v>103</v>
      </c>
      <c r="B829" s="130">
        <v>45296</v>
      </c>
      <c r="C829" s="131" t="s">
        <v>22</v>
      </c>
      <c r="D829" s="131" t="s">
        <v>23</v>
      </c>
      <c r="E829" s="132">
        <v>0.54583333333333328</v>
      </c>
      <c r="F829" s="131" t="s">
        <v>1349</v>
      </c>
    </row>
    <row r="830" spans="1:6">
      <c r="A830" s="129">
        <v>4</v>
      </c>
      <c r="B830" s="130">
        <v>45296</v>
      </c>
      <c r="C830" s="131" t="s">
        <v>22</v>
      </c>
      <c r="D830" s="131" t="s">
        <v>23</v>
      </c>
      <c r="E830" s="132">
        <v>0.54722222222222228</v>
      </c>
      <c r="F830" s="131" t="s">
        <v>1349</v>
      </c>
    </row>
    <row r="831" spans="1:6">
      <c r="A831" s="129">
        <v>6</v>
      </c>
      <c r="B831" s="130">
        <v>45296</v>
      </c>
      <c r="C831" s="131" t="s">
        <v>22</v>
      </c>
      <c r="D831" s="131" t="s">
        <v>23</v>
      </c>
      <c r="E831" s="132">
        <v>0.54722222222222228</v>
      </c>
      <c r="F831" s="131" t="s">
        <v>1349</v>
      </c>
    </row>
    <row r="832" spans="1:6" ht="28.8">
      <c r="A832" s="129">
        <v>739</v>
      </c>
      <c r="B832" s="130">
        <v>45296</v>
      </c>
      <c r="C832" s="131" t="s">
        <v>22</v>
      </c>
      <c r="D832" s="131" t="s">
        <v>879</v>
      </c>
      <c r="E832" s="132">
        <v>0.5541666666666667</v>
      </c>
      <c r="F832" s="131" t="s">
        <v>1349</v>
      </c>
    </row>
    <row r="833" spans="1:6" ht="28.8">
      <c r="A833" s="129">
        <v>116</v>
      </c>
      <c r="B833" s="130">
        <v>45296</v>
      </c>
      <c r="C833" s="131" t="s">
        <v>22</v>
      </c>
      <c r="D833" s="131" t="s">
        <v>89</v>
      </c>
      <c r="E833" s="132">
        <v>0.55625000000000002</v>
      </c>
      <c r="F833" s="131" t="s">
        <v>1349</v>
      </c>
    </row>
    <row r="834" spans="1:6" ht="28.8">
      <c r="A834" s="129">
        <v>445</v>
      </c>
      <c r="B834" s="130">
        <v>45296</v>
      </c>
      <c r="C834" s="131" t="s">
        <v>22</v>
      </c>
      <c r="D834" s="131" t="s">
        <v>612</v>
      </c>
      <c r="E834" s="132">
        <v>0.55625000000000002</v>
      </c>
      <c r="F834" s="131" t="s">
        <v>1349</v>
      </c>
    </row>
    <row r="835" spans="1:6" ht="28.8">
      <c r="A835" s="129">
        <v>441</v>
      </c>
      <c r="B835" s="130">
        <v>45296</v>
      </c>
      <c r="C835" s="131" t="s">
        <v>22</v>
      </c>
      <c r="D835" s="131" t="s">
        <v>612</v>
      </c>
      <c r="E835" s="132">
        <v>0.55625000000000002</v>
      </c>
      <c r="F835" s="131" t="s">
        <v>1349</v>
      </c>
    </row>
    <row r="836" spans="1:6">
      <c r="A836" s="129">
        <v>404</v>
      </c>
      <c r="B836" s="130">
        <v>45296</v>
      </c>
      <c r="C836" s="131" t="s">
        <v>22</v>
      </c>
      <c r="D836" s="131" t="s">
        <v>23</v>
      </c>
      <c r="E836" s="132">
        <v>0.55902777777777779</v>
      </c>
      <c r="F836" s="131" t="s">
        <v>1349</v>
      </c>
    </row>
    <row r="837" spans="1:6" ht="28.8">
      <c r="A837" s="129">
        <v>338</v>
      </c>
      <c r="B837" s="130">
        <v>45296</v>
      </c>
      <c r="C837" s="131" t="s">
        <v>22</v>
      </c>
      <c r="D837" s="131" t="s">
        <v>448</v>
      </c>
      <c r="E837" s="132">
        <v>0.55972222222222223</v>
      </c>
      <c r="F837" s="131" t="s">
        <v>1349</v>
      </c>
    </row>
    <row r="838" spans="1:6" ht="28.8">
      <c r="A838" s="129">
        <v>856</v>
      </c>
      <c r="B838" s="130">
        <v>45296</v>
      </c>
      <c r="C838" s="131" t="s">
        <v>22</v>
      </c>
      <c r="D838" s="131" t="s">
        <v>436</v>
      </c>
      <c r="E838" s="132">
        <v>0.56111111111111112</v>
      </c>
      <c r="F838" s="131" t="s">
        <v>1349</v>
      </c>
    </row>
    <row r="839" spans="1:6" ht="28.8">
      <c r="A839" s="129">
        <v>745</v>
      </c>
      <c r="B839" s="130">
        <v>45296</v>
      </c>
      <c r="C839" s="131" t="s">
        <v>22</v>
      </c>
      <c r="D839" s="131" t="s">
        <v>879</v>
      </c>
      <c r="E839" s="132">
        <v>0.56180555555555556</v>
      </c>
      <c r="F839" s="131" t="s">
        <v>1349</v>
      </c>
    </row>
    <row r="840" spans="1:6" ht="28.8">
      <c r="A840" s="129">
        <v>876</v>
      </c>
      <c r="B840" s="130">
        <v>45296</v>
      </c>
      <c r="C840" s="131" t="s">
        <v>22</v>
      </c>
      <c r="D840" s="131" t="s">
        <v>436</v>
      </c>
      <c r="E840" s="132">
        <v>0.56180555555555556</v>
      </c>
      <c r="F840" s="131" t="s">
        <v>1349</v>
      </c>
    </row>
    <row r="841" spans="1:6" ht="28.8">
      <c r="A841" s="129">
        <v>523</v>
      </c>
      <c r="B841" s="130">
        <v>45296</v>
      </c>
      <c r="C841" s="131" t="s">
        <v>22</v>
      </c>
      <c r="D841" s="131" t="s">
        <v>767</v>
      </c>
      <c r="E841" s="132">
        <v>0.56319444444444444</v>
      </c>
      <c r="F841" s="131" t="s">
        <v>1350</v>
      </c>
    </row>
    <row r="842" spans="1:6" ht="28.8">
      <c r="A842" s="129">
        <v>848</v>
      </c>
      <c r="B842" s="130">
        <v>45296</v>
      </c>
      <c r="C842" s="131" t="s">
        <v>22</v>
      </c>
      <c r="D842" s="131" t="s">
        <v>436</v>
      </c>
      <c r="E842" s="132">
        <v>0.56319444444444444</v>
      </c>
      <c r="F842" s="131" t="s">
        <v>1350</v>
      </c>
    </row>
    <row r="843" spans="1:6" ht="28.8">
      <c r="A843" s="129">
        <v>874</v>
      </c>
      <c r="B843" s="130">
        <v>45296</v>
      </c>
      <c r="C843" s="131" t="s">
        <v>22</v>
      </c>
      <c r="D843" s="131" t="s">
        <v>436</v>
      </c>
      <c r="E843" s="132">
        <v>0.56319444444444444</v>
      </c>
      <c r="F843" s="131" t="s">
        <v>1350</v>
      </c>
    </row>
    <row r="844" spans="1:6" ht="28.8">
      <c r="A844" s="129">
        <v>329</v>
      </c>
      <c r="B844" s="130">
        <v>45296</v>
      </c>
      <c r="C844" s="131" t="s">
        <v>22</v>
      </c>
      <c r="D844" s="131" t="s">
        <v>448</v>
      </c>
      <c r="E844" s="132">
        <v>0.56458333333333333</v>
      </c>
      <c r="F844" s="131" t="s">
        <v>1350</v>
      </c>
    </row>
    <row r="845" spans="1:6">
      <c r="A845" s="129">
        <v>802</v>
      </c>
      <c r="B845" s="130">
        <v>45296</v>
      </c>
      <c r="C845" s="131" t="s">
        <v>22</v>
      </c>
      <c r="D845" s="131" t="s">
        <v>23</v>
      </c>
      <c r="E845" s="132">
        <v>0.56458333333333333</v>
      </c>
      <c r="F845" s="131" t="s">
        <v>1350</v>
      </c>
    </row>
    <row r="846" spans="1:6" ht="28.8">
      <c r="A846" s="129">
        <v>621</v>
      </c>
      <c r="B846" s="130">
        <v>45296</v>
      </c>
      <c r="C846" s="131" t="s">
        <v>22</v>
      </c>
      <c r="D846" s="131" t="s">
        <v>827</v>
      </c>
      <c r="E846" s="132">
        <v>0.56458333333333333</v>
      </c>
      <c r="F846" s="131" t="s">
        <v>1350</v>
      </c>
    </row>
    <row r="847" spans="1:6" ht="28.8">
      <c r="A847" s="129">
        <v>613</v>
      </c>
      <c r="B847" s="130">
        <v>45296</v>
      </c>
      <c r="C847" s="131" t="s">
        <v>22</v>
      </c>
      <c r="D847" s="131" t="s">
        <v>827</v>
      </c>
      <c r="E847" s="132">
        <v>0.56458333333333333</v>
      </c>
      <c r="F847" s="131" t="s">
        <v>1350</v>
      </c>
    </row>
    <row r="848" spans="1:6" ht="28.8">
      <c r="A848" s="129">
        <v>418</v>
      </c>
      <c r="B848" s="130">
        <v>45296</v>
      </c>
      <c r="C848" s="131" t="s">
        <v>22</v>
      </c>
      <c r="D848" s="131" t="s">
        <v>612</v>
      </c>
      <c r="E848" s="132">
        <v>0.56458333333333333</v>
      </c>
      <c r="F848" s="131" t="s">
        <v>1350</v>
      </c>
    </row>
    <row r="849" spans="1:6" ht="28.8">
      <c r="A849" s="129">
        <v>342</v>
      </c>
      <c r="B849" s="130">
        <v>45296</v>
      </c>
      <c r="C849" s="131" t="s">
        <v>22</v>
      </c>
      <c r="D849" s="131" t="s">
        <v>448</v>
      </c>
      <c r="E849" s="132">
        <v>0.56458333333333333</v>
      </c>
      <c r="F849" s="131" t="s">
        <v>1350</v>
      </c>
    </row>
    <row r="850" spans="1:6">
      <c r="A850" s="129">
        <v>703</v>
      </c>
      <c r="B850" s="130">
        <v>45296</v>
      </c>
      <c r="C850" s="131" t="s">
        <v>22</v>
      </c>
      <c r="D850" s="131" t="s">
        <v>23</v>
      </c>
      <c r="E850" s="132">
        <v>0.56805555555555554</v>
      </c>
      <c r="F850" s="131" t="s">
        <v>1350</v>
      </c>
    </row>
    <row r="851" spans="1:6" ht="28.8">
      <c r="A851" s="129">
        <v>246</v>
      </c>
      <c r="B851" s="130">
        <v>45296</v>
      </c>
      <c r="C851" s="131" t="s">
        <v>22</v>
      </c>
      <c r="D851" s="131" t="s">
        <v>246</v>
      </c>
      <c r="E851" s="132">
        <v>0.56874999999999998</v>
      </c>
      <c r="F851" s="131" t="s">
        <v>1350</v>
      </c>
    </row>
    <row r="852" spans="1:6" ht="28.8">
      <c r="A852" s="129">
        <v>866</v>
      </c>
      <c r="B852" s="130">
        <v>45296</v>
      </c>
      <c r="C852" s="131" t="s">
        <v>22</v>
      </c>
      <c r="D852" s="131" t="s">
        <v>436</v>
      </c>
      <c r="E852" s="132">
        <v>0.56874999999999998</v>
      </c>
      <c r="F852" s="131" t="s">
        <v>1350</v>
      </c>
    </row>
    <row r="853" spans="1:6" ht="28.8">
      <c r="A853" s="129">
        <v>248</v>
      </c>
      <c r="B853" s="130">
        <v>45296</v>
      </c>
      <c r="C853" s="131" t="s">
        <v>22</v>
      </c>
      <c r="D853" s="131" t="s">
        <v>246</v>
      </c>
      <c r="E853" s="132">
        <v>0.56944444444444442</v>
      </c>
      <c r="F853" s="131" t="s">
        <v>1350</v>
      </c>
    </row>
    <row r="854" spans="1:6" ht="28.8">
      <c r="A854" s="129">
        <v>139</v>
      </c>
      <c r="B854" s="130">
        <v>45296</v>
      </c>
      <c r="C854" s="131" t="s">
        <v>22</v>
      </c>
      <c r="D854" s="131" t="s">
        <v>89</v>
      </c>
      <c r="E854" s="132">
        <v>0.57361111111111107</v>
      </c>
      <c r="F854" s="131" t="s">
        <v>1350</v>
      </c>
    </row>
    <row r="855" spans="1:6" ht="28.8">
      <c r="A855" s="129">
        <v>838</v>
      </c>
      <c r="B855" s="130">
        <v>45296</v>
      </c>
      <c r="C855" s="131" t="s">
        <v>22</v>
      </c>
      <c r="D855" s="131" t="s">
        <v>436</v>
      </c>
      <c r="E855" s="132">
        <v>0.57708333333333328</v>
      </c>
      <c r="F855" s="131" t="s">
        <v>1350</v>
      </c>
    </row>
    <row r="856" spans="1:6" ht="28.8">
      <c r="A856" s="129">
        <v>867</v>
      </c>
      <c r="B856" s="130">
        <v>45296</v>
      </c>
      <c r="C856" s="131" t="s">
        <v>22</v>
      </c>
      <c r="D856" s="131" t="s">
        <v>436</v>
      </c>
      <c r="E856" s="132">
        <v>0.57708333333333328</v>
      </c>
      <c r="F856" s="131" t="s">
        <v>1350</v>
      </c>
    </row>
    <row r="857" spans="1:6" ht="28.8">
      <c r="A857" s="129">
        <v>818</v>
      </c>
      <c r="B857" s="130">
        <v>45296</v>
      </c>
      <c r="C857" s="131" t="s">
        <v>22</v>
      </c>
      <c r="D857" s="131" t="s">
        <v>436</v>
      </c>
      <c r="E857" s="132">
        <v>0.57708333333333328</v>
      </c>
      <c r="F857" s="131" t="s">
        <v>1350</v>
      </c>
    </row>
    <row r="858" spans="1:6" ht="28.8">
      <c r="A858" s="129">
        <v>232</v>
      </c>
      <c r="B858" s="130">
        <v>45296</v>
      </c>
      <c r="C858" s="131" t="s">
        <v>22</v>
      </c>
      <c r="D858" s="131" t="s">
        <v>246</v>
      </c>
      <c r="E858" s="132">
        <v>0.58263888888888893</v>
      </c>
      <c r="F858" s="131" t="s">
        <v>1350</v>
      </c>
    </row>
    <row r="859" spans="1:6" ht="28.8">
      <c r="A859" s="129">
        <v>218</v>
      </c>
      <c r="B859" s="130">
        <v>45296</v>
      </c>
      <c r="C859" s="131" t="s">
        <v>22</v>
      </c>
      <c r="D859" s="131" t="s">
        <v>246</v>
      </c>
      <c r="E859" s="132">
        <v>0.60555555555555551</v>
      </c>
      <c r="F859" s="131" t="s">
        <v>1350</v>
      </c>
    </row>
    <row r="860" spans="1:6" ht="28.8">
      <c r="A860" s="129">
        <v>742</v>
      </c>
      <c r="B860" s="130">
        <v>45296</v>
      </c>
      <c r="C860" s="131" t="s">
        <v>22</v>
      </c>
      <c r="D860" s="131" t="s">
        <v>879</v>
      </c>
      <c r="E860" s="132">
        <v>0.61041666666666672</v>
      </c>
      <c r="F860" s="131" t="s">
        <v>1350</v>
      </c>
    </row>
    <row r="861" spans="1:6" ht="28.8">
      <c r="A861" s="129">
        <v>738</v>
      </c>
      <c r="B861" s="130">
        <v>45296</v>
      </c>
      <c r="C861" s="131" t="s">
        <v>22</v>
      </c>
      <c r="D861" s="131" t="s">
        <v>879</v>
      </c>
      <c r="E861" s="132">
        <v>0.61458333333333337</v>
      </c>
      <c r="F861" s="131" t="s">
        <v>1350</v>
      </c>
    </row>
    <row r="862" spans="1:6" ht="28.8">
      <c r="A862" s="129">
        <v>717</v>
      </c>
      <c r="B862" s="130">
        <v>45296</v>
      </c>
      <c r="C862" s="131" t="s">
        <v>22</v>
      </c>
      <c r="D862" s="131" t="s">
        <v>879</v>
      </c>
      <c r="E862" s="132">
        <v>0.61458333333333337</v>
      </c>
      <c r="F862" s="131" t="s">
        <v>1350</v>
      </c>
    </row>
    <row r="863" spans="1:6" ht="28.8">
      <c r="A863" s="129">
        <v>865</v>
      </c>
      <c r="B863" s="130">
        <v>45296</v>
      </c>
      <c r="C863" s="131" t="s">
        <v>22</v>
      </c>
      <c r="D863" s="131" t="s">
        <v>436</v>
      </c>
      <c r="E863" s="132">
        <v>0.61458333333333337</v>
      </c>
      <c r="F863" s="131" t="s">
        <v>1350</v>
      </c>
    </row>
    <row r="864" spans="1:6">
      <c r="A864" s="129">
        <v>3</v>
      </c>
      <c r="B864" s="130">
        <v>45303</v>
      </c>
      <c r="C864" s="131" t="s">
        <v>22</v>
      </c>
      <c r="D864" s="131" t="s">
        <v>23</v>
      </c>
      <c r="E864" s="132">
        <v>0.54652777777777772</v>
      </c>
      <c r="F864" s="131" t="s">
        <v>1349</v>
      </c>
    </row>
    <row r="865" spans="1:6">
      <c r="A865" s="129">
        <v>204</v>
      </c>
      <c r="B865" s="130">
        <v>45303</v>
      </c>
      <c r="C865" s="131" t="s">
        <v>22</v>
      </c>
      <c r="D865" s="131" t="s">
        <v>23</v>
      </c>
      <c r="E865" s="132">
        <v>0.54722222222222228</v>
      </c>
      <c r="F865" s="131" t="s">
        <v>1350</v>
      </c>
    </row>
    <row r="866" spans="1:6" ht="28.8">
      <c r="A866" s="129">
        <v>611</v>
      </c>
      <c r="B866" s="130">
        <v>45303</v>
      </c>
      <c r="C866" s="131" t="s">
        <v>22</v>
      </c>
      <c r="D866" s="131" t="s">
        <v>827</v>
      </c>
      <c r="E866" s="132">
        <v>0.54722222222222228</v>
      </c>
      <c r="F866" s="131" t="s">
        <v>1349</v>
      </c>
    </row>
    <row r="867" spans="1:6" ht="28.8">
      <c r="A867" s="129">
        <v>612</v>
      </c>
      <c r="B867" s="130">
        <v>45303</v>
      </c>
      <c r="C867" s="131" t="s">
        <v>22</v>
      </c>
      <c r="D867" s="131" t="s">
        <v>827</v>
      </c>
      <c r="E867" s="132">
        <v>0.54791666666666672</v>
      </c>
      <c r="F867" s="131" t="s">
        <v>1349</v>
      </c>
    </row>
    <row r="868" spans="1:6" ht="28.8">
      <c r="A868" s="129">
        <v>450</v>
      </c>
      <c r="B868" s="130">
        <v>45303</v>
      </c>
      <c r="C868" s="131" t="s">
        <v>22</v>
      </c>
      <c r="D868" s="131" t="s">
        <v>612</v>
      </c>
      <c r="E868" s="132">
        <v>0.54791666666666672</v>
      </c>
      <c r="F868" s="131" t="s">
        <v>1349</v>
      </c>
    </row>
    <row r="869" spans="1:6">
      <c r="A869" s="129">
        <v>103</v>
      </c>
      <c r="B869" s="130">
        <v>45303</v>
      </c>
      <c r="C869" s="131" t="s">
        <v>22</v>
      </c>
      <c r="D869" s="131" t="s">
        <v>23</v>
      </c>
      <c r="E869" s="132">
        <v>0.54791666666666672</v>
      </c>
      <c r="F869" s="131" t="s">
        <v>1349</v>
      </c>
    </row>
    <row r="870" spans="1:6" ht="28.8">
      <c r="A870" s="129">
        <v>617</v>
      </c>
      <c r="B870" s="130">
        <v>45303</v>
      </c>
      <c r="C870" s="131" t="s">
        <v>22</v>
      </c>
      <c r="D870" s="131" t="s">
        <v>827</v>
      </c>
      <c r="E870" s="132">
        <v>0.54861111111111116</v>
      </c>
      <c r="F870" s="131" t="s">
        <v>1350</v>
      </c>
    </row>
    <row r="871" spans="1:6" ht="28.8">
      <c r="A871" s="129">
        <v>740</v>
      </c>
      <c r="B871" s="130">
        <v>45303</v>
      </c>
      <c r="C871" s="131" t="s">
        <v>22</v>
      </c>
      <c r="D871" s="131" t="s">
        <v>879</v>
      </c>
      <c r="E871" s="132">
        <v>0.54861111111111116</v>
      </c>
      <c r="F871" s="131" t="s">
        <v>1349</v>
      </c>
    </row>
    <row r="872" spans="1:6">
      <c r="A872" s="129">
        <v>203</v>
      </c>
      <c r="B872" s="130">
        <v>45303</v>
      </c>
      <c r="C872" s="131" t="s">
        <v>22</v>
      </c>
      <c r="D872" s="131" t="s">
        <v>23</v>
      </c>
      <c r="E872" s="132">
        <v>0.54861111111111116</v>
      </c>
      <c r="F872" s="131" t="s">
        <v>1349</v>
      </c>
    </row>
    <row r="873" spans="1:6">
      <c r="A873" s="129">
        <v>703</v>
      </c>
      <c r="B873" s="130">
        <v>45303</v>
      </c>
      <c r="C873" s="131" t="s">
        <v>22</v>
      </c>
      <c r="D873" s="131" t="s">
        <v>23</v>
      </c>
      <c r="E873" s="132">
        <v>0.54861111111111116</v>
      </c>
      <c r="F873" s="131" t="s">
        <v>1349</v>
      </c>
    </row>
    <row r="874" spans="1:6">
      <c r="A874" s="129">
        <v>403</v>
      </c>
      <c r="B874" s="130">
        <v>45303</v>
      </c>
      <c r="C874" s="131" t="s">
        <v>22</v>
      </c>
      <c r="D874" s="131" t="s">
        <v>23</v>
      </c>
      <c r="E874" s="132">
        <v>0.55069444444444449</v>
      </c>
      <c r="F874" s="131" t="s">
        <v>1349</v>
      </c>
    </row>
    <row r="875" spans="1:6" ht="28.8">
      <c r="A875" s="129">
        <v>825</v>
      </c>
      <c r="B875" s="130">
        <v>45303</v>
      </c>
      <c r="C875" s="131" t="s">
        <v>22</v>
      </c>
      <c r="D875" s="131" t="s">
        <v>436</v>
      </c>
      <c r="E875" s="132">
        <v>0.55069444444444449</v>
      </c>
      <c r="F875" s="131" t="s">
        <v>1350</v>
      </c>
    </row>
    <row r="876" spans="1:6" ht="28.8">
      <c r="A876" s="129">
        <v>443</v>
      </c>
      <c r="B876" s="130">
        <v>45303</v>
      </c>
      <c r="C876" s="131" t="s">
        <v>22</v>
      </c>
      <c r="D876" s="131" t="s">
        <v>612</v>
      </c>
      <c r="E876" s="132">
        <v>0.55138888888888893</v>
      </c>
      <c r="F876" s="131" t="s">
        <v>1349</v>
      </c>
    </row>
    <row r="877" spans="1:6" ht="28.8">
      <c r="A877" s="129">
        <v>234</v>
      </c>
      <c r="B877" s="130">
        <v>45303</v>
      </c>
      <c r="C877" s="131" t="s">
        <v>22</v>
      </c>
      <c r="D877" s="131" t="s">
        <v>246</v>
      </c>
      <c r="E877" s="132">
        <v>0.55208333333333337</v>
      </c>
      <c r="F877" s="131" t="s">
        <v>1349</v>
      </c>
    </row>
    <row r="878" spans="1:6" ht="28.8">
      <c r="A878" s="129">
        <v>246</v>
      </c>
      <c r="B878" s="130">
        <v>45303</v>
      </c>
      <c r="C878" s="131" t="s">
        <v>22</v>
      </c>
      <c r="D878" s="131" t="s">
        <v>246</v>
      </c>
      <c r="E878" s="132">
        <v>0.55208333333333337</v>
      </c>
      <c r="F878" s="131" t="s">
        <v>1349</v>
      </c>
    </row>
    <row r="879" spans="1:6" ht="28.8">
      <c r="A879" s="129">
        <v>248</v>
      </c>
      <c r="B879" s="130">
        <v>45303</v>
      </c>
      <c r="C879" s="131" t="s">
        <v>22</v>
      </c>
      <c r="D879" s="131" t="s">
        <v>246</v>
      </c>
      <c r="E879" s="132">
        <v>0.55208333333333337</v>
      </c>
      <c r="F879" s="131" t="s">
        <v>1349</v>
      </c>
    </row>
    <row r="880" spans="1:6" ht="28.8">
      <c r="A880" s="129">
        <v>866</v>
      </c>
      <c r="B880" s="130">
        <v>45303</v>
      </c>
      <c r="C880" s="131" t="s">
        <v>22</v>
      </c>
      <c r="D880" s="131" t="s">
        <v>436</v>
      </c>
      <c r="E880" s="132">
        <v>0.55208333333333337</v>
      </c>
      <c r="F880" s="131" t="s">
        <v>1349</v>
      </c>
    </row>
    <row r="881" spans="1:6" ht="28.8">
      <c r="A881" s="129">
        <v>614</v>
      </c>
      <c r="B881" s="130">
        <v>45303</v>
      </c>
      <c r="C881" s="131" t="s">
        <v>22</v>
      </c>
      <c r="D881" s="131" t="s">
        <v>827</v>
      </c>
      <c r="E881" s="132">
        <v>0.55277777777777781</v>
      </c>
      <c r="F881" s="131" t="s">
        <v>1349</v>
      </c>
    </row>
    <row r="882" spans="1:6">
      <c r="A882" s="129">
        <v>502</v>
      </c>
      <c r="B882" s="130">
        <v>45303</v>
      </c>
      <c r="C882" s="131" t="s">
        <v>22</v>
      </c>
      <c r="D882" s="131" t="s">
        <v>23</v>
      </c>
      <c r="E882" s="132">
        <v>0.55347222222222225</v>
      </c>
      <c r="F882" s="131" t="s">
        <v>1349</v>
      </c>
    </row>
    <row r="883" spans="1:6" ht="28.8">
      <c r="A883" s="129">
        <v>329</v>
      </c>
      <c r="B883" s="130">
        <v>45303</v>
      </c>
      <c r="C883" s="131" t="s">
        <v>22</v>
      </c>
      <c r="D883" s="131" t="s">
        <v>448</v>
      </c>
      <c r="E883" s="132">
        <v>0.55625000000000002</v>
      </c>
      <c r="F883" s="131" t="s">
        <v>1349</v>
      </c>
    </row>
    <row r="884" spans="1:6" ht="28.8">
      <c r="A884" s="129">
        <v>342</v>
      </c>
      <c r="B884" s="130">
        <v>45303</v>
      </c>
      <c r="C884" s="131" t="s">
        <v>22</v>
      </c>
      <c r="D884" s="131" t="s">
        <v>448</v>
      </c>
      <c r="E884" s="132">
        <v>0.55625000000000002</v>
      </c>
      <c r="F884" s="131" t="s">
        <v>1349</v>
      </c>
    </row>
    <row r="885" spans="1:6" ht="28.8">
      <c r="A885" s="129">
        <v>742</v>
      </c>
      <c r="B885" s="130">
        <v>45303</v>
      </c>
      <c r="C885" s="131" t="s">
        <v>22</v>
      </c>
      <c r="D885" s="131" t="s">
        <v>879</v>
      </c>
      <c r="E885" s="132">
        <v>0.55625000000000002</v>
      </c>
      <c r="F885" s="131" t="s">
        <v>1349</v>
      </c>
    </row>
    <row r="886" spans="1:6" ht="28.8">
      <c r="A886" s="129">
        <v>519</v>
      </c>
      <c r="B886" s="130">
        <v>45303</v>
      </c>
      <c r="C886" s="131" t="s">
        <v>22</v>
      </c>
      <c r="D886" s="131" t="s">
        <v>767</v>
      </c>
      <c r="E886" s="132">
        <v>0.55763888888888891</v>
      </c>
      <c r="F886" s="131" t="s">
        <v>1349</v>
      </c>
    </row>
    <row r="887" spans="1:6" ht="28.8">
      <c r="A887" s="129">
        <v>433</v>
      </c>
      <c r="B887" s="130">
        <v>45303</v>
      </c>
      <c r="C887" s="131" t="s">
        <v>22</v>
      </c>
      <c r="D887" s="131" t="s">
        <v>612</v>
      </c>
      <c r="E887" s="132">
        <v>0.56041666666666667</v>
      </c>
      <c r="F887" s="131" t="s">
        <v>1349</v>
      </c>
    </row>
    <row r="888" spans="1:6" ht="28.8">
      <c r="A888" s="129">
        <v>726</v>
      </c>
      <c r="B888" s="130">
        <v>45303</v>
      </c>
      <c r="C888" s="131" t="s">
        <v>22</v>
      </c>
      <c r="D888" s="131" t="s">
        <v>879</v>
      </c>
      <c r="E888" s="132">
        <v>0.56180555555555556</v>
      </c>
      <c r="F888" s="131" t="s">
        <v>1349</v>
      </c>
    </row>
    <row r="889" spans="1:6" ht="28.8">
      <c r="A889" s="129">
        <v>310</v>
      </c>
      <c r="B889" s="130">
        <v>45303</v>
      </c>
      <c r="C889" s="131" t="s">
        <v>22</v>
      </c>
      <c r="D889" s="131" t="s">
        <v>448</v>
      </c>
      <c r="E889" s="132">
        <v>0.5625</v>
      </c>
      <c r="F889" s="131" t="s">
        <v>1350</v>
      </c>
    </row>
    <row r="890" spans="1:6">
      <c r="A890" s="129">
        <v>303</v>
      </c>
      <c r="B890" s="130">
        <v>45303</v>
      </c>
      <c r="C890" s="131" t="s">
        <v>22</v>
      </c>
      <c r="D890" s="131" t="s">
        <v>23</v>
      </c>
      <c r="E890" s="132">
        <v>0.5625</v>
      </c>
      <c r="F890" s="131" t="s">
        <v>1349</v>
      </c>
    </row>
    <row r="891" spans="1:6" ht="28.8">
      <c r="A891" s="129">
        <v>141</v>
      </c>
      <c r="B891" s="130">
        <v>45303</v>
      </c>
      <c r="C891" s="131" t="s">
        <v>22</v>
      </c>
      <c r="D891" s="131" t="s">
        <v>89</v>
      </c>
      <c r="E891" s="132">
        <v>0.56527777777777777</v>
      </c>
      <c r="F891" s="131" t="s">
        <v>1350</v>
      </c>
    </row>
    <row r="892" spans="1:6" ht="28.8">
      <c r="A892" s="129">
        <v>139</v>
      </c>
      <c r="B892" s="130">
        <v>45303</v>
      </c>
      <c r="C892" s="131" t="s">
        <v>22</v>
      </c>
      <c r="D892" s="131" t="s">
        <v>89</v>
      </c>
      <c r="E892" s="132">
        <v>0.56666666666666665</v>
      </c>
      <c r="F892" s="131" t="s">
        <v>1350</v>
      </c>
    </row>
    <row r="893" spans="1:6" ht="28.8">
      <c r="A893" s="129">
        <v>613</v>
      </c>
      <c r="B893" s="130">
        <v>45303</v>
      </c>
      <c r="C893" s="131" t="s">
        <v>22</v>
      </c>
      <c r="D893" s="131" t="s">
        <v>827</v>
      </c>
      <c r="E893" s="132">
        <v>0.56805555555555554</v>
      </c>
      <c r="F893" s="131" t="s">
        <v>1350</v>
      </c>
    </row>
    <row r="894" spans="1:6" ht="28.8">
      <c r="A894" s="129">
        <v>738</v>
      </c>
      <c r="B894" s="130">
        <v>45303</v>
      </c>
      <c r="C894" s="131" t="s">
        <v>22</v>
      </c>
      <c r="D894" s="131" t="s">
        <v>879</v>
      </c>
      <c r="E894" s="132">
        <v>0.56805555555555554</v>
      </c>
      <c r="F894" s="131" t="s">
        <v>1350</v>
      </c>
    </row>
    <row r="895" spans="1:6" ht="28.8">
      <c r="A895" s="129">
        <v>717</v>
      </c>
      <c r="B895" s="130">
        <v>45303</v>
      </c>
      <c r="C895" s="131" t="s">
        <v>22</v>
      </c>
      <c r="D895" s="131" t="s">
        <v>879</v>
      </c>
      <c r="E895" s="132">
        <v>0.56805555555555554</v>
      </c>
      <c r="F895" s="131" t="s">
        <v>1350</v>
      </c>
    </row>
    <row r="896" spans="1:6" ht="28.8">
      <c r="A896" s="129">
        <v>716</v>
      </c>
      <c r="B896" s="130">
        <v>45303</v>
      </c>
      <c r="C896" s="131" t="s">
        <v>22</v>
      </c>
      <c r="D896" s="131" t="s">
        <v>879</v>
      </c>
      <c r="E896" s="132">
        <v>0.56874999999999998</v>
      </c>
      <c r="F896" s="131" t="s">
        <v>1350</v>
      </c>
    </row>
    <row r="897" spans="1:6" ht="28.8">
      <c r="A897" s="129">
        <v>336</v>
      </c>
      <c r="B897" s="130">
        <v>45303</v>
      </c>
      <c r="C897" s="131" t="s">
        <v>22</v>
      </c>
      <c r="D897" s="131" t="s">
        <v>448</v>
      </c>
      <c r="E897" s="132">
        <v>0.56944444444444442</v>
      </c>
      <c r="F897" s="131" t="s">
        <v>1350</v>
      </c>
    </row>
    <row r="898" spans="1:6" ht="28.8">
      <c r="A898" s="129">
        <v>865</v>
      </c>
      <c r="B898" s="130">
        <v>45303</v>
      </c>
      <c r="C898" s="131" t="s">
        <v>22</v>
      </c>
      <c r="D898" s="131" t="s">
        <v>436</v>
      </c>
      <c r="E898" s="132">
        <v>0.57361111111111107</v>
      </c>
      <c r="F898" s="131" t="s">
        <v>1350</v>
      </c>
    </row>
    <row r="899" spans="1:6" ht="28.8">
      <c r="A899" s="129">
        <v>337</v>
      </c>
      <c r="B899" s="130">
        <v>45303</v>
      </c>
      <c r="C899" s="131" t="s">
        <v>22</v>
      </c>
      <c r="D899" s="131" t="s">
        <v>448</v>
      </c>
      <c r="E899" s="132">
        <v>0.57361111111111107</v>
      </c>
      <c r="F899" s="131" t="s">
        <v>1350</v>
      </c>
    </row>
    <row r="900" spans="1:6" ht="28.8">
      <c r="A900" s="129">
        <v>838</v>
      </c>
      <c r="B900" s="130">
        <v>45303</v>
      </c>
      <c r="C900" s="131" t="s">
        <v>22</v>
      </c>
      <c r="D900" s="131" t="s">
        <v>436</v>
      </c>
      <c r="E900" s="132">
        <v>0.57361111111111107</v>
      </c>
      <c r="F900" s="131" t="s">
        <v>1350</v>
      </c>
    </row>
    <row r="901" spans="1:6" ht="28.8">
      <c r="A901" s="129">
        <v>874</v>
      </c>
      <c r="B901" s="130">
        <v>45303</v>
      </c>
      <c r="C901" s="131" t="s">
        <v>22</v>
      </c>
      <c r="D901" s="131" t="s">
        <v>436</v>
      </c>
      <c r="E901" s="132">
        <v>0.57361111111111107</v>
      </c>
      <c r="F901" s="131" t="s">
        <v>1350</v>
      </c>
    </row>
    <row r="902" spans="1:6" ht="28.8">
      <c r="A902" s="129">
        <v>325</v>
      </c>
      <c r="B902" s="130">
        <v>45303</v>
      </c>
      <c r="C902" s="131" t="s">
        <v>22</v>
      </c>
      <c r="D902" s="131" t="s">
        <v>448</v>
      </c>
      <c r="E902" s="132">
        <v>0.57361111111111107</v>
      </c>
      <c r="F902" s="131" t="s">
        <v>1350</v>
      </c>
    </row>
    <row r="903" spans="1:6" ht="28.8">
      <c r="A903" s="129">
        <v>138</v>
      </c>
      <c r="B903" s="130">
        <v>45303</v>
      </c>
      <c r="C903" s="131" t="s">
        <v>22</v>
      </c>
      <c r="D903" s="131" t="s">
        <v>89</v>
      </c>
      <c r="E903" s="132">
        <v>0.57986111111111116</v>
      </c>
      <c r="F903" s="131" t="s">
        <v>1350</v>
      </c>
    </row>
    <row r="904" spans="1:6" ht="28.8">
      <c r="A904" s="129">
        <v>113</v>
      </c>
      <c r="B904" s="130">
        <v>45317</v>
      </c>
      <c r="C904" s="131" t="s">
        <v>22</v>
      </c>
      <c r="D904" s="131" t="s">
        <v>89</v>
      </c>
      <c r="E904" s="132">
        <v>0.54166666666666663</v>
      </c>
      <c r="F904" s="131" t="s">
        <v>1349</v>
      </c>
    </row>
    <row r="905" spans="1:6" ht="28.8">
      <c r="A905" s="129">
        <v>616</v>
      </c>
      <c r="B905" s="130">
        <v>45317</v>
      </c>
      <c r="C905" s="131" t="s">
        <v>22</v>
      </c>
      <c r="D905" s="131" t="s">
        <v>827</v>
      </c>
      <c r="E905" s="132">
        <v>0.54236111111111107</v>
      </c>
      <c r="F905" s="131" t="s">
        <v>1349</v>
      </c>
    </row>
    <row r="906" spans="1:6" ht="28.8">
      <c r="A906" s="129">
        <v>617</v>
      </c>
      <c r="B906" s="130">
        <v>45317</v>
      </c>
      <c r="C906" s="131" t="s">
        <v>22</v>
      </c>
      <c r="D906" s="131" t="s">
        <v>827</v>
      </c>
      <c r="E906" s="132">
        <v>0.54236111111111107</v>
      </c>
      <c r="F906" s="131" t="s">
        <v>1349</v>
      </c>
    </row>
    <row r="907" spans="1:6" ht="28.8">
      <c r="A907" s="129">
        <v>115</v>
      </c>
      <c r="B907" s="130">
        <v>45317</v>
      </c>
      <c r="C907" s="131" t="s">
        <v>22</v>
      </c>
      <c r="D907" s="131" t="s">
        <v>89</v>
      </c>
      <c r="E907" s="132">
        <v>0.54374999999999996</v>
      </c>
      <c r="F907" s="131" t="s">
        <v>1349</v>
      </c>
    </row>
    <row r="908" spans="1:6">
      <c r="A908" s="129">
        <v>303</v>
      </c>
      <c r="B908" s="130">
        <v>45317</v>
      </c>
      <c r="C908" s="131" t="s">
        <v>22</v>
      </c>
      <c r="D908" s="131" t="s">
        <v>23</v>
      </c>
      <c r="E908" s="132">
        <v>0.55208333333333337</v>
      </c>
      <c r="F908" s="131" t="s">
        <v>1349</v>
      </c>
    </row>
    <row r="909" spans="1:6">
      <c r="A909" s="129">
        <v>1</v>
      </c>
      <c r="B909" s="130">
        <v>45317</v>
      </c>
      <c r="C909" s="131" t="s">
        <v>22</v>
      </c>
      <c r="D909" s="131" t="s">
        <v>23</v>
      </c>
      <c r="E909" s="132">
        <v>0.55208333333333337</v>
      </c>
      <c r="F909" s="131" t="s">
        <v>1349</v>
      </c>
    </row>
    <row r="910" spans="1:6">
      <c r="A910" s="129">
        <v>203</v>
      </c>
      <c r="B910" s="130">
        <v>45317</v>
      </c>
      <c r="C910" s="131" t="s">
        <v>22</v>
      </c>
      <c r="D910" s="131" t="s">
        <v>23</v>
      </c>
      <c r="E910" s="132">
        <v>0.55208333333333337</v>
      </c>
      <c r="F910" s="131" t="s">
        <v>1349</v>
      </c>
    </row>
    <row r="911" spans="1:6">
      <c r="A911" s="129">
        <v>802</v>
      </c>
      <c r="B911" s="130">
        <v>45317</v>
      </c>
      <c r="C911" s="131" t="s">
        <v>22</v>
      </c>
      <c r="D911" s="131" t="s">
        <v>23</v>
      </c>
      <c r="E911" s="132">
        <v>0.55277777777777781</v>
      </c>
      <c r="F911" s="131" t="s">
        <v>1349</v>
      </c>
    </row>
    <row r="912" spans="1:6">
      <c r="A912" s="129">
        <v>6</v>
      </c>
      <c r="B912" s="130">
        <v>45317</v>
      </c>
      <c r="C912" s="131" t="s">
        <v>22</v>
      </c>
      <c r="D912" s="131" t="s">
        <v>23</v>
      </c>
      <c r="E912" s="132">
        <v>0.55277777777777781</v>
      </c>
      <c r="F912" s="131" t="s">
        <v>1349</v>
      </c>
    </row>
    <row r="913" spans="1:6">
      <c r="A913" s="129">
        <v>4</v>
      </c>
      <c r="B913" s="130">
        <v>45317</v>
      </c>
      <c r="C913" s="131" t="s">
        <v>22</v>
      </c>
      <c r="D913" s="131" t="s">
        <v>23</v>
      </c>
      <c r="E913" s="132">
        <v>0.55277777777777781</v>
      </c>
      <c r="F913" s="131" t="s">
        <v>1349</v>
      </c>
    </row>
    <row r="914" spans="1:6">
      <c r="A914" s="129">
        <v>304</v>
      </c>
      <c r="B914" s="130">
        <v>45317</v>
      </c>
      <c r="C914" s="131" t="s">
        <v>22</v>
      </c>
      <c r="D914" s="131" t="s">
        <v>23</v>
      </c>
      <c r="E914" s="132">
        <v>0.5541666666666667</v>
      </c>
      <c r="F914" s="131" t="s">
        <v>1349</v>
      </c>
    </row>
    <row r="915" spans="1:6">
      <c r="A915" s="129">
        <v>803</v>
      </c>
      <c r="B915" s="130">
        <v>45317</v>
      </c>
      <c r="C915" s="131" t="s">
        <v>22</v>
      </c>
      <c r="D915" s="131" t="s">
        <v>23</v>
      </c>
      <c r="E915" s="132">
        <v>0.55486111111111114</v>
      </c>
      <c r="F915" s="131" t="s">
        <v>1349</v>
      </c>
    </row>
    <row r="916" spans="1:6">
      <c r="A916" s="129">
        <v>702</v>
      </c>
      <c r="B916" s="130">
        <v>45317</v>
      </c>
      <c r="C916" s="131" t="s">
        <v>22</v>
      </c>
      <c r="D916" s="131" t="s">
        <v>23</v>
      </c>
      <c r="E916" s="132">
        <v>0.55486111111111114</v>
      </c>
      <c r="F916" s="131" t="s">
        <v>1349</v>
      </c>
    </row>
    <row r="917" spans="1:6">
      <c r="A917" s="129">
        <v>703</v>
      </c>
      <c r="B917" s="130">
        <v>45317</v>
      </c>
      <c r="C917" s="131" t="s">
        <v>22</v>
      </c>
      <c r="D917" s="131" t="s">
        <v>23</v>
      </c>
      <c r="E917" s="132">
        <v>0.55486111111111114</v>
      </c>
      <c r="F917" s="131" t="s">
        <v>1349</v>
      </c>
    </row>
    <row r="918" spans="1:6">
      <c r="A918" s="129">
        <v>404</v>
      </c>
      <c r="B918" s="130">
        <v>45317</v>
      </c>
      <c r="C918" s="131" t="s">
        <v>22</v>
      </c>
      <c r="D918" s="131" t="s">
        <v>23</v>
      </c>
      <c r="E918" s="132">
        <v>0.55555555555555558</v>
      </c>
      <c r="F918" s="131" t="s">
        <v>1349</v>
      </c>
    </row>
    <row r="919" spans="1:6">
      <c r="A919" s="129">
        <v>103</v>
      </c>
      <c r="B919" s="130">
        <v>45317</v>
      </c>
      <c r="C919" s="131" t="s">
        <v>22</v>
      </c>
      <c r="D919" s="131" t="s">
        <v>23</v>
      </c>
      <c r="E919" s="132">
        <v>0.55625000000000002</v>
      </c>
      <c r="F919" s="131" t="s">
        <v>1349</v>
      </c>
    </row>
    <row r="920" spans="1:6">
      <c r="A920" s="129">
        <v>403</v>
      </c>
      <c r="B920" s="130">
        <v>45317</v>
      </c>
      <c r="C920" s="131" t="s">
        <v>22</v>
      </c>
      <c r="D920" s="131" t="s">
        <v>23</v>
      </c>
      <c r="E920" s="132">
        <v>0.5708333333333333</v>
      </c>
      <c r="F920" s="131" t="s">
        <v>1349</v>
      </c>
    </row>
    <row r="921" spans="1:6" ht="28.8">
      <c r="A921" s="129">
        <v>444</v>
      </c>
      <c r="B921" s="130">
        <v>45317</v>
      </c>
      <c r="C921" s="131" t="s">
        <v>22</v>
      </c>
      <c r="D921" s="131" t="s">
        <v>612</v>
      </c>
      <c r="E921" s="132">
        <v>0.57152777777777775</v>
      </c>
      <c r="F921" s="131" t="s">
        <v>1349</v>
      </c>
    </row>
    <row r="922" spans="1:6" ht="28.8">
      <c r="A922" s="129">
        <v>219</v>
      </c>
      <c r="B922" s="130">
        <v>45317</v>
      </c>
      <c r="C922" s="131" t="s">
        <v>22</v>
      </c>
      <c r="D922" s="131" t="s">
        <v>246</v>
      </c>
      <c r="E922" s="132">
        <v>0.57222222222222219</v>
      </c>
      <c r="F922" s="131" t="s">
        <v>1349</v>
      </c>
    </row>
    <row r="923" spans="1:6" ht="28.8">
      <c r="A923" s="129">
        <v>317</v>
      </c>
      <c r="B923" s="130">
        <v>45317</v>
      </c>
      <c r="C923" s="131" t="s">
        <v>22</v>
      </c>
      <c r="D923" s="131" t="s">
        <v>448</v>
      </c>
      <c r="E923" s="132">
        <v>0.57222222222222219</v>
      </c>
      <c r="F923" s="131" t="s">
        <v>1349</v>
      </c>
    </row>
    <row r="924" spans="1:6">
      <c r="A924" s="129">
        <v>3</v>
      </c>
      <c r="B924" s="130">
        <v>45317</v>
      </c>
      <c r="C924" s="131" t="s">
        <v>22</v>
      </c>
      <c r="D924" s="131" t="s">
        <v>23</v>
      </c>
      <c r="E924" s="132">
        <v>0.57222222222222219</v>
      </c>
      <c r="F924" s="131" t="s">
        <v>1349</v>
      </c>
    </row>
    <row r="925" spans="1:6" ht="28.8">
      <c r="A925" s="129">
        <v>348</v>
      </c>
      <c r="B925" s="130">
        <v>45317</v>
      </c>
      <c r="C925" s="131" t="s">
        <v>22</v>
      </c>
      <c r="D925" s="131" t="s">
        <v>448</v>
      </c>
      <c r="E925" s="132">
        <v>0.57222222222222219</v>
      </c>
      <c r="F925" s="131" t="s">
        <v>1349</v>
      </c>
    </row>
    <row r="926" spans="1:6" ht="28.8">
      <c r="A926" s="129">
        <v>120</v>
      </c>
      <c r="B926" s="130">
        <v>45317</v>
      </c>
      <c r="C926" s="131" t="s">
        <v>22</v>
      </c>
      <c r="D926" s="131" t="s">
        <v>89</v>
      </c>
      <c r="E926" s="132">
        <v>0.57291666666666663</v>
      </c>
      <c r="F926" s="131" t="s">
        <v>1349</v>
      </c>
    </row>
    <row r="927" spans="1:6" ht="28.8">
      <c r="A927" s="129">
        <v>218</v>
      </c>
      <c r="B927" s="130">
        <v>45317</v>
      </c>
      <c r="C927" s="131" t="s">
        <v>22</v>
      </c>
      <c r="D927" s="131" t="s">
        <v>246</v>
      </c>
      <c r="E927" s="132">
        <v>0.57291666666666663</v>
      </c>
      <c r="F927" s="131" t="s">
        <v>1349</v>
      </c>
    </row>
    <row r="928" spans="1:6" ht="28.8">
      <c r="A928" s="129">
        <v>836</v>
      </c>
      <c r="B928" s="130">
        <v>45317</v>
      </c>
      <c r="C928" s="131" t="s">
        <v>22</v>
      </c>
      <c r="D928" s="131" t="s">
        <v>436</v>
      </c>
      <c r="E928" s="132">
        <v>0.57291666666666663</v>
      </c>
      <c r="F928" s="131" t="s">
        <v>1349</v>
      </c>
    </row>
    <row r="929" spans="1:6" ht="28.8">
      <c r="A929" s="129">
        <v>334</v>
      </c>
      <c r="B929" s="130">
        <v>45317</v>
      </c>
      <c r="C929" s="131" t="s">
        <v>22</v>
      </c>
      <c r="D929" s="131" t="s">
        <v>448</v>
      </c>
      <c r="E929" s="132">
        <v>0.57291666666666663</v>
      </c>
      <c r="F929" s="131" t="s">
        <v>1349</v>
      </c>
    </row>
    <row r="930" spans="1:6" ht="28.8">
      <c r="A930" s="129">
        <v>214</v>
      </c>
      <c r="B930" s="130">
        <v>45317</v>
      </c>
      <c r="C930" s="131" t="s">
        <v>22</v>
      </c>
      <c r="D930" s="131" t="s">
        <v>246</v>
      </c>
      <c r="E930" s="132">
        <v>0.57291666666666663</v>
      </c>
      <c r="F930" s="131" t="s">
        <v>1349</v>
      </c>
    </row>
    <row r="931" spans="1:6" ht="28.8">
      <c r="A931" s="129">
        <v>875</v>
      </c>
      <c r="B931" s="130">
        <v>45317</v>
      </c>
      <c r="C931" s="131" t="s">
        <v>22</v>
      </c>
      <c r="D931" s="131" t="s">
        <v>436</v>
      </c>
      <c r="E931" s="132">
        <v>0.57361111111111107</v>
      </c>
      <c r="F931" s="131" t="s">
        <v>1349</v>
      </c>
    </row>
    <row r="932" spans="1:6" ht="28.8">
      <c r="A932" s="129">
        <v>880</v>
      </c>
      <c r="B932" s="130">
        <v>45317</v>
      </c>
      <c r="C932" s="131" t="s">
        <v>22</v>
      </c>
      <c r="D932" s="131" t="s">
        <v>436</v>
      </c>
      <c r="E932" s="132">
        <v>0.57361111111111107</v>
      </c>
      <c r="F932" s="131" t="s">
        <v>1349</v>
      </c>
    </row>
    <row r="933" spans="1:6" ht="28.8">
      <c r="A933" s="129">
        <v>891</v>
      </c>
      <c r="B933" s="130">
        <v>45317</v>
      </c>
      <c r="C933" s="131" t="s">
        <v>22</v>
      </c>
      <c r="D933" s="131" t="s">
        <v>436</v>
      </c>
      <c r="E933" s="132">
        <v>0.57361111111111107</v>
      </c>
      <c r="F933" s="131" t="s">
        <v>1349</v>
      </c>
    </row>
    <row r="934" spans="1:6" ht="28.8">
      <c r="A934" s="129">
        <v>349</v>
      </c>
      <c r="B934" s="130">
        <v>45317</v>
      </c>
      <c r="C934" s="131" t="s">
        <v>22</v>
      </c>
      <c r="D934" s="131" t="s">
        <v>448</v>
      </c>
      <c r="E934" s="132">
        <v>0.57361111111111107</v>
      </c>
      <c r="F934" s="131" t="s">
        <v>1349</v>
      </c>
    </row>
    <row r="935" spans="1:6" ht="28.8">
      <c r="A935" s="129">
        <v>817</v>
      </c>
      <c r="B935" s="130">
        <v>45317</v>
      </c>
      <c r="C935" s="131" t="s">
        <v>22</v>
      </c>
      <c r="D935" s="131" t="s">
        <v>436</v>
      </c>
      <c r="E935" s="132">
        <v>0.57361111111111107</v>
      </c>
      <c r="F935" s="131" t="s">
        <v>1349</v>
      </c>
    </row>
    <row r="936" spans="1:6" ht="28.8">
      <c r="A936" s="129">
        <v>417</v>
      </c>
      <c r="B936" s="130">
        <v>45317</v>
      </c>
      <c r="C936" s="131" t="s">
        <v>22</v>
      </c>
      <c r="D936" s="131" t="s">
        <v>612</v>
      </c>
      <c r="E936" s="132">
        <v>0.58333333333333337</v>
      </c>
      <c r="F936" s="131" t="s">
        <v>1349</v>
      </c>
    </row>
    <row r="937" spans="1:6" ht="28.8">
      <c r="A937" s="129">
        <v>740</v>
      </c>
      <c r="B937" s="130">
        <v>45317</v>
      </c>
      <c r="C937" s="131" t="s">
        <v>22</v>
      </c>
      <c r="D937" s="131" t="s">
        <v>879</v>
      </c>
      <c r="E937" s="132">
        <v>0.58333333333333337</v>
      </c>
      <c r="F937" s="131" t="s">
        <v>1349</v>
      </c>
    </row>
    <row r="938" spans="1:6" ht="28.8">
      <c r="A938" s="129">
        <v>745</v>
      </c>
      <c r="B938" s="130">
        <v>45317</v>
      </c>
      <c r="C938" s="131" t="s">
        <v>22</v>
      </c>
      <c r="D938" s="131" t="s">
        <v>879</v>
      </c>
      <c r="E938" s="132">
        <v>0.58402777777777781</v>
      </c>
      <c r="F938" s="131" t="s">
        <v>1349</v>
      </c>
    </row>
    <row r="939" spans="1:6" ht="28.8">
      <c r="A939" s="129">
        <v>839</v>
      </c>
      <c r="B939" s="130">
        <v>45317</v>
      </c>
      <c r="C939" s="131" t="s">
        <v>22</v>
      </c>
      <c r="D939" s="131" t="s">
        <v>436</v>
      </c>
      <c r="E939" s="132">
        <v>0.58402777777777781</v>
      </c>
      <c r="F939" s="131" t="s">
        <v>1349</v>
      </c>
    </row>
    <row r="940" spans="1:6" ht="28.8">
      <c r="A940" s="129">
        <v>323</v>
      </c>
      <c r="B940" s="130">
        <v>45317</v>
      </c>
      <c r="C940" s="131" t="s">
        <v>22</v>
      </c>
      <c r="D940" s="131" t="s">
        <v>448</v>
      </c>
      <c r="E940" s="132">
        <v>0.58402777777777781</v>
      </c>
      <c r="F940" s="131" t="s">
        <v>1349</v>
      </c>
    </row>
    <row r="941" spans="1:6" ht="28.8">
      <c r="A941" s="129">
        <v>245</v>
      </c>
      <c r="B941" s="130">
        <v>45317</v>
      </c>
      <c r="C941" s="131" t="s">
        <v>22</v>
      </c>
      <c r="D941" s="131" t="s">
        <v>246</v>
      </c>
      <c r="E941" s="132">
        <v>0.58472222222222225</v>
      </c>
      <c r="F941" s="131" t="s">
        <v>1349</v>
      </c>
    </row>
    <row r="942" spans="1:6" ht="28.8">
      <c r="A942" s="129">
        <v>333</v>
      </c>
      <c r="B942" s="130">
        <v>45317</v>
      </c>
      <c r="C942" s="131" t="s">
        <v>22</v>
      </c>
      <c r="D942" s="131" t="s">
        <v>448</v>
      </c>
      <c r="E942" s="132">
        <v>0.58472222222222225</v>
      </c>
      <c r="F942" s="131" t="s">
        <v>1349</v>
      </c>
    </row>
    <row r="943" spans="1:6" ht="28.8">
      <c r="A943" s="129">
        <v>127</v>
      </c>
      <c r="B943" s="130">
        <v>45317</v>
      </c>
      <c r="C943" s="131" t="s">
        <v>22</v>
      </c>
      <c r="D943" s="131" t="s">
        <v>89</v>
      </c>
      <c r="E943" s="132">
        <v>0.59166666666666667</v>
      </c>
      <c r="F943" s="131" t="s">
        <v>1349</v>
      </c>
    </row>
    <row r="944" spans="1:6" ht="28.8">
      <c r="A944" s="129">
        <v>231</v>
      </c>
      <c r="B944" s="130">
        <v>45317</v>
      </c>
      <c r="C944" s="131" t="s">
        <v>22</v>
      </c>
      <c r="D944" s="131" t="s">
        <v>246</v>
      </c>
      <c r="E944" s="132">
        <v>0.59236111111111112</v>
      </c>
      <c r="F944" s="131" t="s">
        <v>1349</v>
      </c>
    </row>
    <row r="945" spans="1:6" ht="28.8">
      <c r="A945" s="129">
        <v>710</v>
      </c>
      <c r="B945" s="130">
        <v>45317</v>
      </c>
      <c r="C945" s="131" t="s">
        <v>22</v>
      </c>
      <c r="D945" s="131" t="s">
        <v>879</v>
      </c>
      <c r="E945" s="132">
        <v>0.59236111111111112</v>
      </c>
      <c r="F945" s="131" t="s">
        <v>1349</v>
      </c>
    </row>
    <row r="946" spans="1:6" ht="28.8">
      <c r="A946" s="129">
        <v>854</v>
      </c>
      <c r="B946" s="130">
        <v>45317</v>
      </c>
      <c r="C946" s="131" t="s">
        <v>22</v>
      </c>
      <c r="D946" s="131" t="s">
        <v>436</v>
      </c>
      <c r="E946" s="132">
        <v>0.59236111111111112</v>
      </c>
      <c r="F946" s="131" t="s">
        <v>1349</v>
      </c>
    </row>
    <row r="947" spans="1:6" ht="28.8">
      <c r="A947" s="129">
        <v>819</v>
      </c>
      <c r="B947" s="130">
        <v>45317</v>
      </c>
      <c r="C947" s="131" t="s">
        <v>22</v>
      </c>
      <c r="D947" s="131" t="s">
        <v>436</v>
      </c>
      <c r="E947" s="132">
        <v>0.59236111111111112</v>
      </c>
      <c r="F947" s="131" t="s">
        <v>1349</v>
      </c>
    </row>
    <row r="948" spans="1:6" ht="28.8">
      <c r="A948" s="129">
        <v>523</v>
      </c>
      <c r="B948" s="130">
        <v>45317</v>
      </c>
      <c r="C948" s="131" t="s">
        <v>22</v>
      </c>
      <c r="D948" s="131" t="s">
        <v>767</v>
      </c>
      <c r="E948" s="132">
        <v>0.59305555555555556</v>
      </c>
      <c r="F948" s="131" t="s">
        <v>1349</v>
      </c>
    </row>
    <row r="949" spans="1:6" ht="28.8">
      <c r="A949" s="129">
        <v>437</v>
      </c>
      <c r="B949" s="130">
        <v>45317</v>
      </c>
      <c r="C949" s="131" t="s">
        <v>22</v>
      </c>
      <c r="D949" s="131" t="s">
        <v>612</v>
      </c>
      <c r="E949" s="132">
        <v>0.59375</v>
      </c>
      <c r="F949" s="131" t="s">
        <v>1349</v>
      </c>
    </row>
    <row r="950" spans="1:6" ht="28.8">
      <c r="A950" s="129">
        <v>325</v>
      </c>
      <c r="B950" s="130">
        <v>45317</v>
      </c>
      <c r="C950" s="131" t="s">
        <v>22</v>
      </c>
      <c r="D950" s="131" t="s">
        <v>448</v>
      </c>
      <c r="E950" s="132">
        <v>0.59444444444444444</v>
      </c>
      <c r="F950" s="131" t="s">
        <v>1349</v>
      </c>
    </row>
    <row r="951" spans="1:6" ht="28.8">
      <c r="A951" s="129">
        <v>337</v>
      </c>
      <c r="B951" s="130">
        <v>45317</v>
      </c>
      <c r="C951" s="131" t="s">
        <v>22</v>
      </c>
      <c r="D951" s="131" t="s">
        <v>448</v>
      </c>
      <c r="E951" s="132">
        <v>0.59513888888888888</v>
      </c>
      <c r="F951" s="131" t="s">
        <v>1349</v>
      </c>
    </row>
    <row r="952" spans="1:6" ht="28.8">
      <c r="A952" s="129">
        <v>342</v>
      </c>
      <c r="B952" s="130">
        <v>45317</v>
      </c>
      <c r="C952" s="131" t="s">
        <v>22</v>
      </c>
      <c r="D952" s="131" t="s">
        <v>448</v>
      </c>
      <c r="E952" s="132">
        <v>0.59513888888888888</v>
      </c>
      <c r="F952" s="131" t="s">
        <v>1349</v>
      </c>
    </row>
    <row r="953" spans="1:6" ht="28.8">
      <c r="A953" s="129">
        <v>338</v>
      </c>
      <c r="B953" s="130">
        <v>45317</v>
      </c>
      <c r="C953" s="131" t="s">
        <v>22</v>
      </c>
      <c r="D953" s="131" t="s">
        <v>448</v>
      </c>
      <c r="E953" s="132">
        <v>0.59513888888888888</v>
      </c>
      <c r="F953" s="131" t="s">
        <v>1349</v>
      </c>
    </row>
    <row r="954" spans="1:6" ht="28.8">
      <c r="A954" s="129">
        <v>340</v>
      </c>
      <c r="B954" s="130">
        <v>45317</v>
      </c>
      <c r="C954" s="131" t="s">
        <v>22</v>
      </c>
      <c r="D954" s="131" t="s">
        <v>448</v>
      </c>
      <c r="E954" s="132">
        <v>0.59583333333333333</v>
      </c>
      <c r="F954" s="131" t="s">
        <v>1349</v>
      </c>
    </row>
    <row r="955" spans="1:6" ht="28.8">
      <c r="A955" s="129">
        <v>842</v>
      </c>
      <c r="B955" s="130">
        <v>45317</v>
      </c>
      <c r="C955" s="131" t="s">
        <v>22</v>
      </c>
      <c r="D955" s="131" t="s">
        <v>436</v>
      </c>
      <c r="E955" s="132">
        <v>0.59652777777777777</v>
      </c>
      <c r="F955" s="131" t="s">
        <v>1349</v>
      </c>
    </row>
    <row r="956" spans="1:6" ht="28.8">
      <c r="A956" s="129">
        <v>329</v>
      </c>
      <c r="B956" s="130">
        <v>45317</v>
      </c>
      <c r="C956" s="131" t="s">
        <v>22</v>
      </c>
      <c r="D956" s="131" t="s">
        <v>448</v>
      </c>
      <c r="E956" s="132">
        <v>0.60138888888888886</v>
      </c>
      <c r="F956" s="131" t="s">
        <v>1349</v>
      </c>
    </row>
    <row r="957" spans="1:6" ht="28.8">
      <c r="A957" s="129">
        <v>450</v>
      </c>
      <c r="B957" s="130">
        <v>45317</v>
      </c>
      <c r="C957" s="131" t="s">
        <v>22</v>
      </c>
      <c r="D957" s="131" t="s">
        <v>612</v>
      </c>
      <c r="E957" s="132">
        <v>0.6020833333333333</v>
      </c>
      <c r="F957" s="131" t="s">
        <v>1349</v>
      </c>
    </row>
    <row r="958" spans="1:6" ht="28.8">
      <c r="A958" s="129">
        <v>211</v>
      </c>
      <c r="B958" s="130">
        <v>45317</v>
      </c>
      <c r="C958" s="131" t="s">
        <v>22</v>
      </c>
      <c r="D958" s="131" t="s">
        <v>246</v>
      </c>
      <c r="E958" s="132">
        <v>0.6020833333333333</v>
      </c>
      <c r="F958" s="131" t="s">
        <v>1349</v>
      </c>
    </row>
    <row r="959" spans="1:6" ht="28.8">
      <c r="A959" s="129">
        <v>879</v>
      </c>
      <c r="B959" s="130">
        <v>45317</v>
      </c>
      <c r="C959" s="131" t="s">
        <v>22</v>
      </c>
      <c r="D959" s="131" t="s">
        <v>436</v>
      </c>
      <c r="E959" s="132">
        <v>0.6020833333333333</v>
      </c>
      <c r="F959" s="131" t="s">
        <v>1349</v>
      </c>
    </row>
    <row r="960" spans="1:6" ht="28.8">
      <c r="A960" s="129">
        <v>873</v>
      </c>
      <c r="B960" s="130">
        <v>45317</v>
      </c>
      <c r="C960" s="131" t="s">
        <v>22</v>
      </c>
      <c r="D960" s="131" t="s">
        <v>436</v>
      </c>
      <c r="E960" s="132">
        <v>0.6020833333333333</v>
      </c>
      <c r="F960" s="131" t="s">
        <v>1349</v>
      </c>
    </row>
    <row r="961" spans="1:6" ht="28.8">
      <c r="A961" s="129">
        <v>846</v>
      </c>
      <c r="B961" s="130">
        <v>45317</v>
      </c>
      <c r="C961" s="131" t="s">
        <v>22</v>
      </c>
      <c r="D961" s="131" t="s">
        <v>436</v>
      </c>
      <c r="E961" s="132">
        <v>0.60277777777777775</v>
      </c>
      <c r="F961" s="131" t="s">
        <v>1349</v>
      </c>
    </row>
    <row r="962" spans="1:6" ht="28.8">
      <c r="A962" s="129">
        <v>720</v>
      </c>
      <c r="B962" s="130">
        <v>45317</v>
      </c>
      <c r="C962" s="131" t="s">
        <v>22</v>
      </c>
      <c r="D962" s="131" t="s">
        <v>879</v>
      </c>
      <c r="E962" s="132">
        <v>0.60347222222222219</v>
      </c>
      <c r="F962" s="131" t="s">
        <v>1349</v>
      </c>
    </row>
    <row r="963" spans="1:6" ht="28.8">
      <c r="A963" s="129">
        <v>448</v>
      </c>
      <c r="B963" s="130">
        <v>45317</v>
      </c>
      <c r="C963" s="131" t="s">
        <v>22</v>
      </c>
      <c r="D963" s="131" t="s">
        <v>612</v>
      </c>
      <c r="E963" s="132">
        <v>0.60347222222222219</v>
      </c>
      <c r="F963" s="131" t="s">
        <v>1349</v>
      </c>
    </row>
    <row r="964" spans="1:6" ht="28.8">
      <c r="A964" s="129">
        <v>848</v>
      </c>
      <c r="B964" s="130">
        <v>45317</v>
      </c>
      <c r="C964" s="131" t="s">
        <v>22</v>
      </c>
      <c r="D964" s="131" t="s">
        <v>436</v>
      </c>
      <c r="E964" s="132">
        <v>0.60347222222222219</v>
      </c>
      <c r="F964" s="131" t="s">
        <v>1349</v>
      </c>
    </row>
    <row r="965" spans="1:6" ht="28.8">
      <c r="A965" s="129">
        <v>883</v>
      </c>
      <c r="B965" s="130">
        <v>45317</v>
      </c>
      <c r="C965" s="131" t="s">
        <v>22</v>
      </c>
      <c r="D965" s="131" t="s">
        <v>436</v>
      </c>
      <c r="E965" s="132">
        <v>0.60416666666666663</v>
      </c>
      <c r="F965" s="131" t="s">
        <v>1349</v>
      </c>
    </row>
    <row r="966" spans="1:6" ht="28.8">
      <c r="A966" s="129">
        <v>869</v>
      </c>
      <c r="B966" s="130">
        <v>45317</v>
      </c>
      <c r="C966" s="131" t="s">
        <v>22</v>
      </c>
      <c r="D966" s="131" t="s">
        <v>436</v>
      </c>
      <c r="E966" s="132">
        <v>0.60416666666666663</v>
      </c>
      <c r="F966" s="131" t="s">
        <v>1349</v>
      </c>
    </row>
    <row r="967" spans="1:6" ht="28.8">
      <c r="A967" s="129">
        <v>715</v>
      </c>
      <c r="B967" s="130">
        <v>45317</v>
      </c>
      <c r="C967" s="131" t="s">
        <v>22</v>
      </c>
      <c r="D967" s="131" t="s">
        <v>879</v>
      </c>
      <c r="E967" s="132">
        <v>0.60416666666666663</v>
      </c>
      <c r="F967" s="131" t="s">
        <v>1349</v>
      </c>
    </row>
    <row r="968" spans="1:6" ht="28.8">
      <c r="A968" s="129">
        <v>243</v>
      </c>
      <c r="B968" s="130">
        <v>45317</v>
      </c>
      <c r="C968" s="131" t="s">
        <v>22</v>
      </c>
      <c r="D968" s="131" t="s">
        <v>246</v>
      </c>
      <c r="E968" s="132">
        <v>0.60416666666666663</v>
      </c>
      <c r="F968" s="131" t="s">
        <v>1349</v>
      </c>
    </row>
    <row r="969" spans="1:6" ht="28.8">
      <c r="A969" s="129">
        <v>312</v>
      </c>
      <c r="B969" s="130">
        <v>45317</v>
      </c>
      <c r="C969" s="131" t="s">
        <v>22</v>
      </c>
      <c r="D969" s="131" t="s">
        <v>448</v>
      </c>
      <c r="E969" s="132">
        <v>0.60416666666666663</v>
      </c>
      <c r="F969" s="131" t="s">
        <v>1349</v>
      </c>
    </row>
    <row r="970" spans="1:6" ht="28.8">
      <c r="A970" s="129">
        <v>441</v>
      </c>
      <c r="B970" s="130">
        <v>45317</v>
      </c>
      <c r="C970" s="131" t="s">
        <v>22</v>
      </c>
      <c r="D970" s="131" t="s">
        <v>612</v>
      </c>
      <c r="E970" s="132">
        <v>0.60486111111111107</v>
      </c>
      <c r="F970" s="131" t="s">
        <v>1349</v>
      </c>
    </row>
    <row r="971" spans="1:6" ht="28.8">
      <c r="A971" s="129">
        <v>445</v>
      </c>
      <c r="B971" s="130">
        <v>45317</v>
      </c>
      <c r="C971" s="131" t="s">
        <v>22</v>
      </c>
      <c r="D971" s="131" t="s">
        <v>612</v>
      </c>
      <c r="E971" s="132">
        <v>0.60486111111111107</v>
      </c>
      <c r="F971" s="131" t="s">
        <v>1349</v>
      </c>
    </row>
    <row r="972" spans="1:6" ht="28.8">
      <c r="A972" s="129">
        <v>739</v>
      </c>
      <c r="B972" s="130">
        <v>45317</v>
      </c>
      <c r="C972" s="131" t="s">
        <v>22</v>
      </c>
      <c r="D972" s="131" t="s">
        <v>879</v>
      </c>
      <c r="E972" s="132">
        <v>0.60486111111111107</v>
      </c>
      <c r="F972" s="131" t="s">
        <v>1349</v>
      </c>
    </row>
    <row r="973" spans="1:6" ht="28.8">
      <c r="A973" s="129">
        <v>525</v>
      </c>
      <c r="B973" s="130">
        <v>45317</v>
      </c>
      <c r="C973" s="131" t="s">
        <v>22</v>
      </c>
      <c r="D973" s="131" t="s">
        <v>767</v>
      </c>
      <c r="E973" s="132">
        <v>0.60486111111111107</v>
      </c>
      <c r="F973" s="131" t="s">
        <v>1349</v>
      </c>
    </row>
    <row r="974" spans="1:6" ht="28.8">
      <c r="A974" s="129">
        <v>878</v>
      </c>
      <c r="B974" s="130">
        <v>45317</v>
      </c>
      <c r="C974" s="131" t="s">
        <v>22</v>
      </c>
      <c r="D974" s="131" t="s">
        <v>436</v>
      </c>
      <c r="E974" s="132">
        <v>0.60624999999999996</v>
      </c>
      <c r="F974" s="131" t="s">
        <v>1349</v>
      </c>
    </row>
    <row r="975" spans="1:6" ht="28.8">
      <c r="A975" s="129">
        <v>721</v>
      </c>
      <c r="B975" s="130">
        <v>45317</v>
      </c>
      <c r="C975" s="131" t="s">
        <v>22</v>
      </c>
      <c r="D975" s="131" t="s">
        <v>879</v>
      </c>
      <c r="E975" s="132">
        <v>0.60624999999999996</v>
      </c>
      <c r="F975" s="131" t="s">
        <v>1349</v>
      </c>
    </row>
    <row r="976" spans="1:6" ht="28.8">
      <c r="A976" s="129">
        <v>532</v>
      </c>
      <c r="B976" s="130">
        <v>45317</v>
      </c>
      <c r="C976" s="131" t="s">
        <v>22</v>
      </c>
      <c r="D976" s="131" t="s">
        <v>767</v>
      </c>
      <c r="E976" s="132">
        <v>0.60763888888888884</v>
      </c>
      <c r="F976" s="131" t="s">
        <v>1349</v>
      </c>
    </row>
    <row r="977" spans="1:6">
      <c r="A977" s="129">
        <v>402</v>
      </c>
      <c r="B977" s="130">
        <v>45317</v>
      </c>
      <c r="C977" s="131" t="s">
        <v>22</v>
      </c>
      <c r="D977" s="131" t="s">
        <v>23</v>
      </c>
      <c r="E977" s="132">
        <v>0.60763888888888884</v>
      </c>
      <c r="F977" s="131" t="s">
        <v>1349</v>
      </c>
    </row>
    <row r="978" spans="1:6">
      <c r="A978" s="129">
        <v>502</v>
      </c>
      <c r="B978" s="130">
        <v>45317</v>
      </c>
      <c r="C978" s="131" t="s">
        <v>22</v>
      </c>
      <c r="D978" s="131" t="s">
        <v>23</v>
      </c>
      <c r="E978" s="132">
        <v>0.60763888888888884</v>
      </c>
      <c r="F978" s="131" t="s">
        <v>1349</v>
      </c>
    </row>
    <row r="979" spans="1:6" ht="28.8">
      <c r="A979" s="129">
        <v>122</v>
      </c>
      <c r="B979" s="130">
        <v>45317</v>
      </c>
      <c r="C979" s="131" t="s">
        <v>22</v>
      </c>
      <c r="D979" s="131" t="s">
        <v>89</v>
      </c>
      <c r="E979" s="132">
        <v>0.60972222222222228</v>
      </c>
      <c r="F979" s="131" t="s">
        <v>1349</v>
      </c>
    </row>
    <row r="980" spans="1:6" ht="28.8">
      <c r="A980" s="129">
        <v>227</v>
      </c>
      <c r="B980" s="130">
        <v>45317</v>
      </c>
      <c r="C980" s="131" t="s">
        <v>22</v>
      </c>
      <c r="D980" s="131" t="s">
        <v>246</v>
      </c>
      <c r="E980" s="132">
        <v>0.60972222222222228</v>
      </c>
      <c r="F980" s="131" t="s">
        <v>1349</v>
      </c>
    </row>
    <row r="981" spans="1:6" ht="28.8">
      <c r="A981" s="129">
        <v>742</v>
      </c>
      <c r="B981" s="130">
        <v>45317</v>
      </c>
      <c r="C981" s="131" t="s">
        <v>22</v>
      </c>
      <c r="D981" s="131" t="s">
        <v>879</v>
      </c>
      <c r="E981" s="132">
        <v>0.61041666666666672</v>
      </c>
      <c r="F981" s="131" t="s">
        <v>1349</v>
      </c>
    </row>
    <row r="982" spans="1:6" ht="28.8">
      <c r="A982" s="129">
        <v>225</v>
      </c>
      <c r="B982" s="130">
        <v>45317</v>
      </c>
      <c r="C982" s="131" t="s">
        <v>22</v>
      </c>
      <c r="D982" s="131" t="s">
        <v>246</v>
      </c>
      <c r="E982" s="132">
        <v>0.61041666666666672</v>
      </c>
      <c r="F982" s="131" t="s">
        <v>1349</v>
      </c>
    </row>
    <row r="983" spans="1:6" ht="28.8">
      <c r="A983" s="129">
        <v>210</v>
      </c>
      <c r="B983" s="130">
        <v>45317</v>
      </c>
      <c r="C983" s="131" t="s">
        <v>22</v>
      </c>
      <c r="D983" s="131" t="s">
        <v>246</v>
      </c>
      <c r="E983" s="132">
        <v>0.61041666666666672</v>
      </c>
      <c r="F983" s="131" t="s">
        <v>1349</v>
      </c>
    </row>
    <row r="984" spans="1:6" ht="28.8">
      <c r="A984" s="129">
        <v>810</v>
      </c>
      <c r="B984" s="130">
        <v>45317</v>
      </c>
      <c r="C984" s="131" t="s">
        <v>22</v>
      </c>
      <c r="D984" s="131" t="s">
        <v>436</v>
      </c>
      <c r="E984" s="132">
        <v>0.61111111111111116</v>
      </c>
      <c r="F984" s="131" t="s">
        <v>1349</v>
      </c>
    </row>
    <row r="985" spans="1:6" ht="28.8">
      <c r="A985" s="129">
        <v>116</v>
      </c>
      <c r="B985" s="130">
        <v>45317</v>
      </c>
      <c r="C985" s="131" t="s">
        <v>22</v>
      </c>
      <c r="D985" s="131" t="s">
        <v>89</v>
      </c>
      <c r="E985" s="132">
        <v>0.6118055555555556</v>
      </c>
      <c r="F985" s="131" t="s">
        <v>1349</v>
      </c>
    </row>
    <row r="986" spans="1:6" ht="28.8">
      <c r="A986" s="129">
        <v>346</v>
      </c>
      <c r="B986" s="130">
        <v>45317</v>
      </c>
      <c r="C986" s="131" t="s">
        <v>22</v>
      </c>
      <c r="D986" s="131" t="s">
        <v>448</v>
      </c>
      <c r="E986" s="132">
        <v>0.61319444444444449</v>
      </c>
      <c r="F986" s="131" t="s">
        <v>1349</v>
      </c>
    </row>
    <row r="987" spans="1:6" ht="28.8">
      <c r="A987" s="129">
        <v>126</v>
      </c>
      <c r="B987" s="130">
        <v>45317</v>
      </c>
      <c r="C987" s="131" t="s">
        <v>22</v>
      </c>
      <c r="D987" s="131" t="s">
        <v>89</v>
      </c>
      <c r="E987" s="132">
        <v>0.61388888888888893</v>
      </c>
      <c r="F987" s="131" t="s">
        <v>1349</v>
      </c>
    </row>
    <row r="988" spans="1:6" ht="28.8">
      <c r="A988" s="129">
        <v>431</v>
      </c>
      <c r="B988" s="130">
        <v>45317</v>
      </c>
      <c r="C988" s="131" t="s">
        <v>22</v>
      </c>
      <c r="D988" s="131" t="s">
        <v>612</v>
      </c>
      <c r="E988" s="132">
        <v>0.61458333333333337</v>
      </c>
      <c r="F988" s="131" t="s">
        <v>1349</v>
      </c>
    </row>
    <row r="989" spans="1:6" ht="28.8">
      <c r="A989" s="129">
        <v>438</v>
      </c>
      <c r="B989" s="130">
        <v>45317</v>
      </c>
      <c r="C989" s="131" t="s">
        <v>22</v>
      </c>
      <c r="D989" s="131" t="s">
        <v>612</v>
      </c>
      <c r="E989" s="132">
        <v>0.61458333333333337</v>
      </c>
      <c r="F989" s="131" t="s">
        <v>1349</v>
      </c>
    </row>
    <row r="990" spans="1:6" ht="28.8">
      <c r="A990" s="129">
        <v>515</v>
      </c>
      <c r="B990" s="130">
        <v>45317</v>
      </c>
      <c r="C990" s="131" t="s">
        <v>22</v>
      </c>
      <c r="D990" s="131" t="s">
        <v>767</v>
      </c>
      <c r="E990" s="132">
        <v>0.61736111111111114</v>
      </c>
      <c r="F990" s="131" t="s">
        <v>1349</v>
      </c>
    </row>
    <row r="991" spans="1:6" ht="28.8">
      <c r="A991" s="129">
        <v>330</v>
      </c>
      <c r="B991" s="130">
        <v>45317</v>
      </c>
      <c r="C991" s="131" t="s">
        <v>22</v>
      </c>
      <c r="D991" s="131" t="s">
        <v>448</v>
      </c>
      <c r="E991" s="132">
        <v>0.61805555555555558</v>
      </c>
      <c r="F991" s="131" t="s">
        <v>1349</v>
      </c>
    </row>
    <row r="992" spans="1:6" ht="28.8">
      <c r="A992" s="129">
        <v>881</v>
      </c>
      <c r="B992" s="130">
        <v>45317</v>
      </c>
      <c r="C992" s="131" t="s">
        <v>22</v>
      </c>
      <c r="D992" s="131" t="s">
        <v>436</v>
      </c>
      <c r="E992" s="132">
        <v>0.61805555555555558</v>
      </c>
      <c r="F992" s="131" t="s">
        <v>1349</v>
      </c>
    </row>
    <row r="993" spans="1:6" ht="28.8">
      <c r="A993" s="129">
        <v>351</v>
      </c>
      <c r="B993" s="130">
        <v>45324</v>
      </c>
      <c r="C993" s="131" t="s">
        <v>22</v>
      </c>
      <c r="D993" s="131" t="s">
        <v>448</v>
      </c>
      <c r="E993" s="132">
        <v>0.54027777777777775</v>
      </c>
      <c r="F993" s="131" t="s">
        <v>1349</v>
      </c>
    </row>
    <row r="994" spans="1:6" ht="28.8">
      <c r="A994" s="129">
        <v>721</v>
      </c>
      <c r="B994" s="130">
        <v>45324</v>
      </c>
      <c r="C994" s="131" t="s">
        <v>22</v>
      </c>
      <c r="D994" s="131" t="s">
        <v>879</v>
      </c>
      <c r="E994" s="132">
        <v>0.54027777777777775</v>
      </c>
      <c r="F994" s="131" t="s">
        <v>1349</v>
      </c>
    </row>
    <row r="995" spans="1:6" ht="28.8">
      <c r="A995" s="129">
        <v>133</v>
      </c>
      <c r="B995" s="130">
        <v>45324</v>
      </c>
      <c r="C995" s="131" t="s">
        <v>22</v>
      </c>
      <c r="D995" s="131" t="s">
        <v>89</v>
      </c>
      <c r="E995" s="132">
        <v>0.54097222222222219</v>
      </c>
      <c r="F995" s="131" t="s">
        <v>1349</v>
      </c>
    </row>
    <row r="996" spans="1:6">
      <c r="A996" s="129">
        <v>503</v>
      </c>
      <c r="B996" s="130">
        <v>45324</v>
      </c>
      <c r="C996" s="131" t="s">
        <v>22</v>
      </c>
      <c r="D996" s="131" t="s">
        <v>23</v>
      </c>
      <c r="E996" s="132">
        <v>0.54652777777777772</v>
      </c>
      <c r="F996" s="131" t="s">
        <v>1349</v>
      </c>
    </row>
    <row r="997" spans="1:6">
      <c r="A997" s="129">
        <v>3</v>
      </c>
      <c r="B997" s="130">
        <v>45324</v>
      </c>
      <c r="C997" s="131" t="s">
        <v>22</v>
      </c>
      <c r="D997" s="131" t="s">
        <v>23</v>
      </c>
      <c r="E997" s="132">
        <v>0.54652777777777772</v>
      </c>
      <c r="F997" s="131" t="s">
        <v>1349</v>
      </c>
    </row>
    <row r="998" spans="1:6" ht="28.8">
      <c r="A998" s="129">
        <v>443</v>
      </c>
      <c r="B998" s="130">
        <v>45324</v>
      </c>
      <c r="C998" s="131" t="s">
        <v>22</v>
      </c>
      <c r="D998" s="131" t="s">
        <v>612</v>
      </c>
      <c r="E998" s="132">
        <v>0.54722222222222228</v>
      </c>
      <c r="F998" s="131" t="s">
        <v>1349</v>
      </c>
    </row>
    <row r="999" spans="1:6" ht="28.8">
      <c r="A999" s="129">
        <v>719</v>
      </c>
      <c r="B999" s="130">
        <v>45324</v>
      </c>
      <c r="C999" s="131" t="s">
        <v>22</v>
      </c>
      <c r="D999" s="131" t="s">
        <v>879</v>
      </c>
      <c r="E999" s="132">
        <v>0.54791666666666672</v>
      </c>
      <c r="F999" s="131" t="s">
        <v>1349</v>
      </c>
    </row>
    <row r="1000" spans="1:6">
      <c r="A1000" s="129">
        <v>304</v>
      </c>
      <c r="B1000" s="130">
        <v>45324</v>
      </c>
      <c r="C1000" s="131" t="s">
        <v>22</v>
      </c>
      <c r="D1000" s="131" t="s">
        <v>23</v>
      </c>
      <c r="E1000" s="132">
        <v>0.54791666666666672</v>
      </c>
      <c r="F1000" s="131" t="s">
        <v>1349</v>
      </c>
    </row>
    <row r="1001" spans="1:6" ht="28.8">
      <c r="A1001" s="129">
        <v>120</v>
      </c>
      <c r="B1001" s="130">
        <v>45324</v>
      </c>
      <c r="C1001" s="131" t="s">
        <v>22</v>
      </c>
      <c r="D1001" s="131" t="s">
        <v>89</v>
      </c>
      <c r="E1001" s="132">
        <v>0.54861111111111116</v>
      </c>
      <c r="F1001" s="131" t="s">
        <v>1349</v>
      </c>
    </row>
    <row r="1002" spans="1:6" ht="28.8">
      <c r="A1002" s="129">
        <v>840</v>
      </c>
      <c r="B1002" s="130">
        <v>45324</v>
      </c>
      <c r="C1002" s="131" t="s">
        <v>22</v>
      </c>
      <c r="D1002" s="131" t="s">
        <v>436</v>
      </c>
      <c r="E1002" s="132">
        <v>0.54861111111111116</v>
      </c>
      <c r="F1002" s="131" t="s">
        <v>1349</v>
      </c>
    </row>
    <row r="1003" spans="1:6" ht="28.8">
      <c r="A1003" s="129">
        <v>140</v>
      </c>
      <c r="B1003" s="130">
        <v>45324</v>
      </c>
      <c r="C1003" s="131" t="s">
        <v>22</v>
      </c>
      <c r="D1003" s="131" t="s">
        <v>89</v>
      </c>
      <c r="E1003" s="132">
        <v>0.5541666666666667</v>
      </c>
      <c r="F1003" s="131" t="s">
        <v>1349</v>
      </c>
    </row>
    <row r="1004" spans="1:6">
      <c r="A1004" s="129">
        <v>103</v>
      </c>
      <c r="B1004" s="130">
        <v>45324</v>
      </c>
      <c r="C1004" s="131" t="s">
        <v>22</v>
      </c>
      <c r="D1004" s="131" t="s">
        <v>23</v>
      </c>
      <c r="E1004" s="132">
        <v>0.55555555555555558</v>
      </c>
      <c r="F1004" s="131" t="s">
        <v>1349</v>
      </c>
    </row>
    <row r="1005" spans="1:6" ht="28.8">
      <c r="A1005" s="129">
        <v>116</v>
      </c>
      <c r="B1005" s="130">
        <v>45324</v>
      </c>
      <c r="C1005" s="131" t="s">
        <v>22</v>
      </c>
      <c r="D1005" s="131" t="s">
        <v>89</v>
      </c>
      <c r="E1005" s="132">
        <v>0.55902777777777779</v>
      </c>
      <c r="F1005" s="131" t="s">
        <v>1349</v>
      </c>
    </row>
    <row r="1006" spans="1:6" ht="28.8">
      <c r="A1006" s="129">
        <v>611</v>
      </c>
      <c r="B1006" s="130">
        <v>45324</v>
      </c>
      <c r="C1006" s="131" t="s">
        <v>22</v>
      </c>
      <c r="D1006" s="131" t="s">
        <v>827</v>
      </c>
      <c r="E1006" s="132">
        <v>0.55972222222222223</v>
      </c>
      <c r="F1006" s="131" t="s">
        <v>1349</v>
      </c>
    </row>
    <row r="1007" spans="1:6" ht="28.8">
      <c r="A1007" s="129">
        <v>617</v>
      </c>
      <c r="B1007" s="130">
        <v>45324</v>
      </c>
      <c r="C1007" s="131" t="s">
        <v>22</v>
      </c>
      <c r="D1007" s="131" t="s">
        <v>827</v>
      </c>
      <c r="E1007" s="132">
        <v>0.55972222222222223</v>
      </c>
      <c r="F1007" s="131" t="s">
        <v>1349</v>
      </c>
    </row>
    <row r="1008" spans="1:6" ht="28.8">
      <c r="A1008" s="129">
        <v>616</v>
      </c>
      <c r="B1008" s="130">
        <v>45324</v>
      </c>
      <c r="C1008" s="131" t="s">
        <v>22</v>
      </c>
      <c r="D1008" s="131" t="s">
        <v>827</v>
      </c>
      <c r="E1008" s="132">
        <v>0.56041666666666667</v>
      </c>
      <c r="F1008" s="131" t="s">
        <v>1349</v>
      </c>
    </row>
    <row r="1009" spans="1:6" ht="28.8">
      <c r="A1009" s="129">
        <v>612</v>
      </c>
      <c r="B1009" s="130">
        <v>45324</v>
      </c>
      <c r="C1009" s="131" t="s">
        <v>22</v>
      </c>
      <c r="D1009" s="131" t="s">
        <v>827</v>
      </c>
      <c r="E1009" s="132">
        <v>0.56041666666666667</v>
      </c>
      <c r="F1009" s="131" t="s">
        <v>1349</v>
      </c>
    </row>
    <row r="1010" spans="1:6">
      <c r="A1010" s="129">
        <v>204</v>
      </c>
      <c r="B1010" s="130">
        <v>45324</v>
      </c>
      <c r="C1010" s="131" t="s">
        <v>22</v>
      </c>
      <c r="D1010" s="131" t="s">
        <v>23</v>
      </c>
      <c r="E1010" s="132">
        <v>0.56041666666666667</v>
      </c>
      <c r="F1010" s="131" t="s">
        <v>1350</v>
      </c>
    </row>
    <row r="1011" spans="1:6" ht="28.8">
      <c r="A1011" s="129">
        <v>613</v>
      </c>
      <c r="B1011" s="130">
        <v>45324</v>
      </c>
      <c r="C1011" s="131" t="s">
        <v>22</v>
      </c>
      <c r="D1011" s="131" t="s">
        <v>827</v>
      </c>
      <c r="E1011" s="132">
        <v>0.56458333333333333</v>
      </c>
      <c r="F1011" s="131" t="s">
        <v>1350</v>
      </c>
    </row>
    <row r="1012" spans="1:6" ht="28.8">
      <c r="A1012" s="129">
        <v>621</v>
      </c>
      <c r="B1012" s="130">
        <v>45324</v>
      </c>
      <c r="C1012" s="131" t="s">
        <v>22</v>
      </c>
      <c r="D1012" s="131" t="s">
        <v>827</v>
      </c>
      <c r="E1012" s="132">
        <v>0.56527777777777777</v>
      </c>
      <c r="F1012" s="131" t="s">
        <v>1350</v>
      </c>
    </row>
    <row r="1013" spans="1:6" ht="28.8">
      <c r="A1013" s="129">
        <v>445</v>
      </c>
      <c r="B1013" s="130">
        <v>45324</v>
      </c>
      <c r="C1013" s="131" t="s">
        <v>22</v>
      </c>
      <c r="D1013" s="131" t="s">
        <v>612</v>
      </c>
      <c r="E1013" s="132">
        <v>0.56527777777777777</v>
      </c>
      <c r="F1013" s="131" t="s">
        <v>1350</v>
      </c>
    </row>
    <row r="1014" spans="1:6" ht="28.8">
      <c r="A1014" s="129">
        <v>876</v>
      </c>
      <c r="B1014" s="130">
        <v>45324</v>
      </c>
      <c r="C1014" s="131" t="s">
        <v>22</v>
      </c>
      <c r="D1014" s="131" t="s">
        <v>436</v>
      </c>
      <c r="E1014" s="132">
        <v>0.56597222222222221</v>
      </c>
      <c r="F1014" s="131" t="s">
        <v>1350</v>
      </c>
    </row>
    <row r="1015" spans="1:6" ht="28.8">
      <c r="A1015" s="129">
        <v>251</v>
      </c>
      <c r="B1015" s="130">
        <v>45324</v>
      </c>
      <c r="C1015" s="131" t="s">
        <v>22</v>
      </c>
      <c r="D1015" s="131" t="s">
        <v>246</v>
      </c>
      <c r="E1015" s="132">
        <v>0.56666666666666665</v>
      </c>
      <c r="F1015" s="131" t="s">
        <v>1350</v>
      </c>
    </row>
    <row r="1016" spans="1:6">
      <c r="A1016" s="129">
        <v>702</v>
      </c>
      <c r="B1016" s="130">
        <v>45324</v>
      </c>
      <c r="C1016" s="131" t="s">
        <v>22</v>
      </c>
      <c r="D1016" s="131" t="s">
        <v>23</v>
      </c>
      <c r="E1016" s="132">
        <v>0.56736111111111109</v>
      </c>
      <c r="F1016" s="131" t="s">
        <v>1350</v>
      </c>
    </row>
    <row r="1017" spans="1:6" ht="28.8">
      <c r="A1017" s="129">
        <v>231</v>
      </c>
      <c r="B1017" s="130">
        <v>45324</v>
      </c>
      <c r="C1017" s="131" t="s">
        <v>22</v>
      </c>
      <c r="D1017" s="131" t="s">
        <v>246</v>
      </c>
      <c r="E1017" s="132">
        <v>0.56736111111111109</v>
      </c>
      <c r="F1017" s="131" t="s">
        <v>1350</v>
      </c>
    </row>
    <row r="1018" spans="1:6" ht="28.8">
      <c r="A1018" s="129">
        <v>856</v>
      </c>
      <c r="B1018" s="130">
        <v>45324</v>
      </c>
      <c r="C1018" s="131" t="s">
        <v>22</v>
      </c>
      <c r="D1018" s="131" t="s">
        <v>436</v>
      </c>
      <c r="E1018" s="132">
        <v>0.56805555555555554</v>
      </c>
      <c r="F1018" s="131" t="s">
        <v>1350</v>
      </c>
    </row>
    <row r="1019" spans="1:6" ht="28.8">
      <c r="A1019" s="129">
        <v>740</v>
      </c>
      <c r="B1019" s="130">
        <v>45324</v>
      </c>
      <c r="C1019" s="131" t="s">
        <v>22</v>
      </c>
      <c r="D1019" s="131" t="s">
        <v>879</v>
      </c>
      <c r="E1019" s="132">
        <v>0.56874999999999998</v>
      </c>
      <c r="F1019" s="131" t="s">
        <v>1350</v>
      </c>
    </row>
    <row r="1020" spans="1:6" ht="28.8">
      <c r="A1020" s="129">
        <v>868</v>
      </c>
      <c r="B1020" s="130">
        <v>45324</v>
      </c>
      <c r="C1020" s="131" t="s">
        <v>22</v>
      </c>
      <c r="D1020" s="131" t="s">
        <v>436</v>
      </c>
      <c r="E1020" s="132">
        <v>0.56874999999999998</v>
      </c>
      <c r="F1020" s="131" t="s">
        <v>1350</v>
      </c>
    </row>
    <row r="1021" spans="1:6" ht="28.8">
      <c r="A1021" s="129">
        <v>126</v>
      </c>
      <c r="B1021" s="130">
        <v>45324</v>
      </c>
      <c r="C1021" s="131" t="s">
        <v>22</v>
      </c>
      <c r="D1021" s="131" t="s">
        <v>89</v>
      </c>
      <c r="E1021" s="132">
        <v>0.56944444444444442</v>
      </c>
      <c r="F1021" s="131" t="s">
        <v>1350</v>
      </c>
    </row>
    <row r="1022" spans="1:6" ht="28.8">
      <c r="A1022" s="129">
        <v>330</v>
      </c>
      <c r="B1022" s="130">
        <v>45324</v>
      </c>
      <c r="C1022" s="131" t="s">
        <v>22</v>
      </c>
      <c r="D1022" s="131" t="s">
        <v>448</v>
      </c>
      <c r="E1022" s="132">
        <v>0.5708333333333333</v>
      </c>
      <c r="F1022" s="131" t="s">
        <v>1350</v>
      </c>
    </row>
    <row r="1023" spans="1:6" ht="28.8">
      <c r="A1023" s="129">
        <v>418</v>
      </c>
      <c r="B1023" s="130">
        <v>45324</v>
      </c>
      <c r="C1023" s="131" t="s">
        <v>22</v>
      </c>
      <c r="D1023" s="131" t="s">
        <v>612</v>
      </c>
      <c r="E1023" s="132">
        <v>0.57847222222222228</v>
      </c>
      <c r="F1023" s="131" t="s">
        <v>1350</v>
      </c>
    </row>
    <row r="1024" spans="1:6" ht="28.8">
      <c r="A1024" s="129">
        <v>329</v>
      </c>
      <c r="B1024" s="130">
        <v>45324</v>
      </c>
      <c r="C1024" s="131" t="s">
        <v>22</v>
      </c>
      <c r="D1024" s="131" t="s">
        <v>448</v>
      </c>
      <c r="E1024" s="132">
        <v>0.57847222222222228</v>
      </c>
      <c r="F1024" s="131" t="s">
        <v>1350</v>
      </c>
    </row>
    <row r="1025" spans="1:6" ht="28.8">
      <c r="A1025" s="129">
        <v>139</v>
      </c>
      <c r="B1025" s="130">
        <v>45324</v>
      </c>
      <c r="C1025" s="131" t="s">
        <v>22</v>
      </c>
      <c r="D1025" s="131" t="s">
        <v>89</v>
      </c>
      <c r="E1025" s="132">
        <v>0.60277777777777775</v>
      </c>
      <c r="F1025" s="131" t="s">
        <v>1350</v>
      </c>
    </row>
    <row r="1026" spans="1:6" ht="28.8">
      <c r="A1026" s="129">
        <v>318</v>
      </c>
      <c r="B1026" s="130">
        <v>45324</v>
      </c>
      <c r="C1026" s="131" t="s">
        <v>22</v>
      </c>
      <c r="D1026" s="131" t="s">
        <v>448</v>
      </c>
      <c r="E1026" s="132">
        <v>0.60624999999999996</v>
      </c>
      <c r="F1026" s="131" t="s">
        <v>1350</v>
      </c>
    </row>
    <row r="1027" spans="1:6" ht="28.8">
      <c r="A1027" s="129">
        <v>130</v>
      </c>
      <c r="B1027" s="130">
        <v>45324</v>
      </c>
      <c r="C1027" s="131" t="s">
        <v>22</v>
      </c>
      <c r="D1027" s="131" t="s">
        <v>89</v>
      </c>
      <c r="E1027" s="132">
        <v>0.60624999999999996</v>
      </c>
      <c r="F1027" s="131" t="s">
        <v>1350</v>
      </c>
    </row>
    <row r="1028" spans="1:6">
      <c r="A1028" s="129">
        <v>5</v>
      </c>
      <c r="B1028" s="130">
        <v>45324</v>
      </c>
      <c r="C1028" s="131" t="s">
        <v>22</v>
      </c>
      <c r="D1028" s="131" t="s">
        <v>23</v>
      </c>
      <c r="E1028" s="132">
        <v>0.61319444444444449</v>
      </c>
      <c r="F1028" s="131" t="s">
        <v>1350</v>
      </c>
    </row>
    <row r="1029" spans="1:6">
      <c r="A1029" s="129">
        <v>804</v>
      </c>
      <c r="B1029" s="130">
        <v>45324</v>
      </c>
      <c r="C1029" s="131" t="s">
        <v>22</v>
      </c>
      <c r="D1029" s="131" t="s">
        <v>23</v>
      </c>
      <c r="E1029" s="132">
        <v>0.61319444444444449</v>
      </c>
      <c r="F1029" s="131" t="s">
        <v>1350</v>
      </c>
    </row>
    <row r="1030" spans="1:6" ht="28.8">
      <c r="A1030" s="129">
        <v>835</v>
      </c>
      <c r="B1030" s="130">
        <v>45324</v>
      </c>
      <c r="C1030" s="131" t="s">
        <v>22</v>
      </c>
      <c r="D1030" s="131" t="s">
        <v>436</v>
      </c>
      <c r="E1030" s="132">
        <v>0.61527777777777781</v>
      </c>
      <c r="F1030" s="131" t="s">
        <v>1350</v>
      </c>
    </row>
    <row r="1031" spans="1:6" ht="28.8">
      <c r="A1031" s="129">
        <v>715</v>
      </c>
      <c r="B1031" s="130">
        <v>45331</v>
      </c>
      <c r="C1031" s="131" t="s">
        <v>22</v>
      </c>
      <c r="D1031" s="131" t="s">
        <v>879</v>
      </c>
      <c r="E1031" s="132">
        <v>0.53263888888888888</v>
      </c>
      <c r="F1031" s="131" t="s">
        <v>1349</v>
      </c>
    </row>
    <row r="1032" spans="1:6" ht="28.8">
      <c r="A1032" s="129">
        <v>438</v>
      </c>
      <c r="B1032" s="130">
        <v>45331</v>
      </c>
      <c r="C1032" s="131" t="s">
        <v>22</v>
      </c>
      <c r="D1032" s="131" t="s">
        <v>612</v>
      </c>
      <c r="E1032" s="132">
        <v>0.53263888888888888</v>
      </c>
      <c r="F1032" s="131" t="s">
        <v>1349</v>
      </c>
    </row>
    <row r="1033" spans="1:6">
      <c r="A1033" s="129">
        <v>3</v>
      </c>
      <c r="B1033" s="130">
        <v>45331</v>
      </c>
      <c r="C1033" s="131" t="s">
        <v>22</v>
      </c>
      <c r="D1033" s="131" t="s">
        <v>23</v>
      </c>
      <c r="E1033" s="132">
        <v>0.53263888888888888</v>
      </c>
      <c r="F1033" s="131" t="s">
        <v>1349</v>
      </c>
    </row>
    <row r="1034" spans="1:6" ht="28.8">
      <c r="A1034" s="129">
        <v>873</v>
      </c>
      <c r="B1034" s="130">
        <v>45331</v>
      </c>
      <c r="C1034" s="131" t="s">
        <v>22</v>
      </c>
      <c r="D1034" s="131" t="s">
        <v>436</v>
      </c>
      <c r="E1034" s="132">
        <v>0.53333333333333333</v>
      </c>
      <c r="F1034" s="131" t="s">
        <v>1349</v>
      </c>
    </row>
    <row r="1035" spans="1:6" ht="28.8">
      <c r="A1035" s="129">
        <v>431</v>
      </c>
      <c r="B1035" s="130">
        <v>45331</v>
      </c>
      <c r="C1035" s="131" t="s">
        <v>22</v>
      </c>
      <c r="D1035" s="131" t="s">
        <v>612</v>
      </c>
      <c r="E1035" s="132">
        <v>0.53333333333333333</v>
      </c>
      <c r="F1035" s="131" t="s">
        <v>1349</v>
      </c>
    </row>
    <row r="1036" spans="1:6" ht="28.8">
      <c r="A1036" s="129">
        <v>130</v>
      </c>
      <c r="B1036" s="130">
        <v>45331</v>
      </c>
      <c r="C1036" s="131" t="s">
        <v>22</v>
      </c>
      <c r="D1036" s="131" t="s">
        <v>89</v>
      </c>
      <c r="E1036" s="132">
        <v>0.53680555555555554</v>
      </c>
      <c r="F1036" s="131" t="s">
        <v>1349</v>
      </c>
    </row>
    <row r="1037" spans="1:6" ht="28.8">
      <c r="A1037" s="129">
        <v>721</v>
      </c>
      <c r="B1037" s="130">
        <v>45331</v>
      </c>
      <c r="C1037" s="131" t="s">
        <v>22</v>
      </c>
      <c r="D1037" s="131" t="s">
        <v>879</v>
      </c>
      <c r="E1037" s="132">
        <v>0.53819444444444442</v>
      </c>
      <c r="F1037" s="131" t="s">
        <v>1349</v>
      </c>
    </row>
    <row r="1038" spans="1:6" ht="28.8">
      <c r="A1038" s="129">
        <v>417</v>
      </c>
      <c r="B1038" s="130">
        <v>45331</v>
      </c>
      <c r="C1038" s="131" t="s">
        <v>22</v>
      </c>
      <c r="D1038" s="131" t="s">
        <v>612</v>
      </c>
      <c r="E1038" s="132">
        <v>0.53819444444444442</v>
      </c>
      <c r="F1038" s="131" t="s">
        <v>1349</v>
      </c>
    </row>
    <row r="1039" spans="1:6" ht="28.8">
      <c r="A1039" s="129">
        <v>734</v>
      </c>
      <c r="B1039" s="130">
        <v>45331</v>
      </c>
      <c r="C1039" s="131" t="s">
        <v>22</v>
      </c>
      <c r="D1039" s="131" t="s">
        <v>879</v>
      </c>
      <c r="E1039" s="132">
        <v>0.54027777777777775</v>
      </c>
      <c r="F1039" s="131" t="s">
        <v>1349</v>
      </c>
    </row>
    <row r="1040" spans="1:6">
      <c r="A1040" s="129">
        <v>703</v>
      </c>
      <c r="B1040" s="130">
        <v>45331</v>
      </c>
      <c r="C1040" s="131" t="s">
        <v>22</v>
      </c>
      <c r="D1040" s="131" t="s">
        <v>23</v>
      </c>
      <c r="E1040" s="132">
        <v>0.54305555555555551</v>
      </c>
      <c r="F1040" s="131" t="s">
        <v>1349</v>
      </c>
    </row>
    <row r="1041" spans="1:6">
      <c r="A1041" s="129">
        <v>403</v>
      </c>
      <c r="B1041" s="130">
        <v>45331</v>
      </c>
      <c r="C1041" s="131" t="s">
        <v>22</v>
      </c>
      <c r="D1041" s="131" t="s">
        <v>23</v>
      </c>
      <c r="E1041" s="132">
        <v>0.54305555555555551</v>
      </c>
      <c r="F1041" s="131" t="s">
        <v>1349</v>
      </c>
    </row>
    <row r="1042" spans="1:6">
      <c r="A1042" s="129">
        <v>4</v>
      </c>
      <c r="B1042" s="130">
        <v>45331</v>
      </c>
      <c r="C1042" s="131" t="s">
        <v>22</v>
      </c>
      <c r="D1042" s="131" t="s">
        <v>23</v>
      </c>
      <c r="E1042" s="132">
        <v>0.54374999999999996</v>
      </c>
      <c r="F1042" s="131" t="s">
        <v>1349</v>
      </c>
    </row>
    <row r="1043" spans="1:6">
      <c r="A1043" s="129">
        <v>6</v>
      </c>
      <c r="B1043" s="130">
        <v>45331</v>
      </c>
      <c r="C1043" s="131" t="s">
        <v>22</v>
      </c>
      <c r="D1043" s="131" t="s">
        <v>23</v>
      </c>
      <c r="E1043" s="132">
        <v>0.54374999999999996</v>
      </c>
      <c r="F1043" s="131" t="s">
        <v>1349</v>
      </c>
    </row>
    <row r="1044" spans="1:6">
      <c r="A1044" s="129">
        <v>1</v>
      </c>
      <c r="B1044" s="130">
        <v>45331</v>
      </c>
      <c r="C1044" s="131" t="s">
        <v>22</v>
      </c>
      <c r="D1044" s="131" t="s">
        <v>23</v>
      </c>
      <c r="E1044" s="132">
        <v>0.54374999999999996</v>
      </c>
      <c r="F1044" s="131" t="s">
        <v>1349</v>
      </c>
    </row>
    <row r="1045" spans="1:6" ht="28.8">
      <c r="A1045" s="129">
        <v>450</v>
      </c>
      <c r="B1045" s="130">
        <v>45331</v>
      </c>
      <c r="C1045" s="131" t="s">
        <v>22</v>
      </c>
      <c r="D1045" s="131" t="s">
        <v>612</v>
      </c>
      <c r="E1045" s="132">
        <v>0.5444444444444444</v>
      </c>
      <c r="F1045" s="131" t="s">
        <v>1349</v>
      </c>
    </row>
    <row r="1046" spans="1:6" ht="28.8">
      <c r="A1046" s="129">
        <v>120</v>
      </c>
      <c r="B1046" s="130">
        <v>45331</v>
      </c>
      <c r="C1046" s="131" t="s">
        <v>22</v>
      </c>
      <c r="D1046" s="131" t="s">
        <v>89</v>
      </c>
      <c r="E1046" s="132">
        <v>0.54652777777777772</v>
      </c>
      <c r="F1046" s="131" t="s">
        <v>1350</v>
      </c>
    </row>
    <row r="1047" spans="1:6" ht="28.8">
      <c r="A1047" s="129">
        <v>444</v>
      </c>
      <c r="B1047" s="130">
        <v>45331</v>
      </c>
      <c r="C1047" s="131" t="s">
        <v>22</v>
      </c>
      <c r="D1047" s="131" t="s">
        <v>612</v>
      </c>
      <c r="E1047" s="132">
        <v>0.54791666666666672</v>
      </c>
      <c r="F1047" s="131" t="s">
        <v>1349</v>
      </c>
    </row>
    <row r="1048" spans="1:6" ht="28.8">
      <c r="A1048" s="129">
        <v>246</v>
      </c>
      <c r="B1048" s="130">
        <v>45331</v>
      </c>
      <c r="C1048" s="131" t="s">
        <v>22</v>
      </c>
      <c r="D1048" s="131" t="s">
        <v>246</v>
      </c>
      <c r="E1048" s="132">
        <v>0.5493055555555556</v>
      </c>
      <c r="F1048" s="131" t="s">
        <v>1349</v>
      </c>
    </row>
    <row r="1049" spans="1:6" ht="28.8">
      <c r="A1049" s="129">
        <v>866</v>
      </c>
      <c r="B1049" s="130">
        <v>45331</v>
      </c>
      <c r="C1049" s="131" t="s">
        <v>22</v>
      </c>
      <c r="D1049" s="131" t="s">
        <v>436</v>
      </c>
      <c r="E1049" s="132">
        <v>0.5493055555555556</v>
      </c>
      <c r="F1049" s="131" t="s">
        <v>1349</v>
      </c>
    </row>
    <row r="1050" spans="1:6" ht="28.8">
      <c r="A1050" s="129">
        <v>248</v>
      </c>
      <c r="B1050" s="130">
        <v>45331</v>
      </c>
      <c r="C1050" s="131" t="s">
        <v>22</v>
      </c>
      <c r="D1050" s="131" t="s">
        <v>246</v>
      </c>
      <c r="E1050" s="132">
        <v>0.5493055555555556</v>
      </c>
      <c r="F1050" s="131" t="s">
        <v>1349</v>
      </c>
    </row>
    <row r="1051" spans="1:6" ht="28.8">
      <c r="A1051" s="129">
        <v>719</v>
      </c>
      <c r="B1051" s="130">
        <v>45331</v>
      </c>
      <c r="C1051" s="131" t="s">
        <v>22</v>
      </c>
      <c r="D1051" s="131" t="s">
        <v>879</v>
      </c>
      <c r="E1051" s="132">
        <v>0.55000000000000004</v>
      </c>
      <c r="F1051" s="131" t="s">
        <v>1349</v>
      </c>
    </row>
    <row r="1052" spans="1:6" ht="28.8">
      <c r="A1052" s="129">
        <v>251</v>
      </c>
      <c r="B1052" s="130">
        <v>45331</v>
      </c>
      <c r="C1052" s="131" t="s">
        <v>22</v>
      </c>
      <c r="D1052" s="131" t="s">
        <v>246</v>
      </c>
      <c r="E1052" s="132">
        <v>0.55208333333333337</v>
      </c>
      <c r="F1052" s="131" t="s">
        <v>1349</v>
      </c>
    </row>
    <row r="1053" spans="1:6">
      <c r="A1053" s="129">
        <v>304</v>
      </c>
      <c r="B1053" s="130">
        <v>45331</v>
      </c>
      <c r="C1053" s="131" t="s">
        <v>22</v>
      </c>
      <c r="D1053" s="131" t="s">
        <v>23</v>
      </c>
      <c r="E1053" s="132">
        <v>0.55208333333333337</v>
      </c>
      <c r="F1053" s="131" t="s">
        <v>1349</v>
      </c>
    </row>
    <row r="1054" spans="1:6">
      <c r="A1054" s="129">
        <v>303</v>
      </c>
      <c r="B1054" s="130">
        <v>45331</v>
      </c>
      <c r="C1054" s="131" t="s">
        <v>22</v>
      </c>
      <c r="D1054" s="131" t="s">
        <v>23</v>
      </c>
      <c r="E1054" s="132">
        <v>0.55347222222222225</v>
      </c>
      <c r="F1054" s="131" t="s">
        <v>1349</v>
      </c>
    </row>
    <row r="1055" spans="1:6" ht="28.8">
      <c r="A1055" s="129">
        <v>610</v>
      </c>
      <c r="B1055" s="130">
        <v>45331</v>
      </c>
      <c r="C1055" s="131" t="s">
        <v>22</v>
      </c>
      <c r="D1055" s="131" t="s">
        <v>827</v>
      </c>
      <c r="E1055" s="132">
        <v>0.55486111111111114</v>
      </c>
      <c r="F1055" s="131" t="s">
        <v>1349</v>
      </c>
    </row>
    <row r="1056" spans="1:6" ht="28.8">
      <c r="A1056" s="129">
        <v>611</v>
      </c>
      <c r="B1056" s="130">
        <v>45331</v>
      </c>
      <c r="C1056" s="131" t="s">
        <v>22</v>
      </c>
      <c r="D1056" s="131" t="s">
        <v>827</v>
      </c>
      <c r="E1056" s="132">
        <v>0.55486111111111114</v>
      </c>
      <c r="F1056" s="131" t="s">
        <v>1349</v>
      </c>
    </row>
    <row r="1057" spans="1:6" ht="28.8">
      <c r="A1057" s="129">
        <v>214</v>
      </c>
      <c r="B1057" s="130">
        <v>45331</v>
      </c>
      <c r="C1057" s="131" t="s">
        <v>22</v>
      </c>
      <c r="D1057" s="131" t="s">
        <v>246</v>
      </c>
      <c r="E1057" s="132">
        <v>0.55486111111111114</v>
      </c>
      <c r="F1057" s="131" t="s">
        <v>1349</v>
      </c>
    </row>
    <row r="1058" spans="1:6">
      <c r="A1058" s="129">
        <v>103</v>
      </c>
      <c r="B1058" s="130">
        <v>45331</v>
      </c>
      <c r="C1058" s="131" t="s">
        <v>22</v>
      </c>
      <c r="D1058" s="131" t="s">
        <v>23</v>
      </c>
      <c r="E1058" s="132">
        <v>0.55486111111111114</v>
      </c>
      <c r="F1058" s="131" t="s">
        <v>1349</v>
      </c>
    </row>
    <row r="1059" spans="1:6" ht="28.8">
      <c r="A1059" s="129">
        <v>612</v>
      </c>
      <c r="B1059" s="130">
        <v>45331</v>
      </c>
      <c r="C1059" s="131" t="s">
        <v>22</v>
      </c>
      <c r="D1059" s="131" t="s">
        <v>827</v>
      </c>
      <c r="E1059" s="132">
        <v>0.55486111111111114</v>
      </c>
      <c r="F1059" s="131" t="s">
        <v>1349</v>
      </c>
    </row>
    <row r="1060" spans="1:6" ht="28.8">
      <c r="A1060" s="129">
        <v>616</v>
      </c>
      <c r="B1060" s="130">
        <v>45331</v>
      </c>
      <c r="C1060" s="131" t="s">
        <v>22</v>
      </c>
      <c r="D1060" s="131" t="s">
        <v>827</v>
      </c>
      <c r="E1060" s="132">
        <v>0.55486111111111114</v>
      </c>
      <c r="F1060" s="131" t="s">
        <v>1349</v>
      </c>
    </row>
    <row r="1061" spans="1:6" ht="28.8">
      <c r="A1061" s="129">
        <v>617</v>
      </c>
      <c r="B1061" s="130">
        <v>45331</v>
      </c>
      <c r="C1061" s="131" t="s">
        <v>22</v>
      </c>
      <c r="D1061" s="131" t="s">
        <v>827</v>
      </c>
      <c r="E1061" s="132">
        <v>0.55486111111111114</v>
      </c>
      <c r="F1061" s="131" t="s">
        <v>1349</v>
      </c>
    </row>
    <row r="1062" spans="1:6" ht="28.8">
      <c r="A1062" s="129">
        <v>739</v>
      </c>
      <c r="B1062" s="130">
        <v>45331</v>
      </c>
      <c r="C1062" s="131" t="s">
        <v>22</v>
      </c>
      <c r="D1062" s="131" t="s">
        <v>879</v>
      </c>
      <c r="E1062" s="132">
        <v>0.55555555555555558</v>
      </c>
      <c r="F1062" s="131" t="s">
        <v>1349</v>
      </c>
    </row>
    <row r="1063" spans="1:6" ht="28.8">
      <c r="A1063" s="129">
        <v>445</v>
      </c>
      <c r="B1063" s="130">
        <v>45331</v>
      </c>
      <c r="C1063" s="131" t="s">
        <v>22</v>
      </c>
      <c r="D1063" s="131" t="s">
        <v>612</v>
      </c>
      <c r="E1063" s="132">
        <v>0.55625000000000002</v>
      </c>
      <c r="F1063" s="131" t="s">
        <v>1350</v>
      </c>
    </row>
    <row r="1064" spans="1:6" ht="28.8">
      <c r="A1064" s="129">
        <v>817</v>
      </c>
      <c r="B1064" s="130">
        <v>45331</v>
      </c>
      <c r="C1064" s="131" t="s">
        <v>22</v>
      </c>
      <c r="D1064" s="131" t="s">
        <v>436</v>
      </c>
      <c r="E1064" s="132">
        <v>0.55902777777777779</v>
      </c>
      <c r="F1064" s="131" t="s">
        <v>1349</v>
      </c>
    </row>
    <row r="1065" spans="1:6" ht="28.8">
      <c r="A1065" s="129">
        <v>317</v>
      </c>
      <c r="B1065" s="130">
        <v>45331</v>
      </c>
      <c r="C1065" s="131" t="s">
        <v>22</v>
      </c>
      <c r="D1065" s="131" t="s">
        <v>448</v>
      </c>
      <c r="E1065" s="132">
        <v>0.55902777777777779</v>
      </c>
      <c r="F1065" s="131" t="s">
        <v>1349</v>
      </c>
    </row>
    <row r="1066" spans="1:6" ht="28.8">
      <c r="A1066" s="129">
        <v>334</v>
      </c>
      <c r="B1066" s="130">
        <v>45331</v>
      </c>
      <c r="C1066" s="131" t="s">
        <v>22</v>
      </c>
      <c r="D1066" s="131" t="s">
        <v>448</v>
      </c>
      <c r="E1066" s="132">
        <v>0.55902777777777779</v>
      </c>
      <c r="F1066" s="131" t="s">
        <v>1349</v>
      </c>
    </row>
    <row r="1067" spans="1:6" ht="28.8">
      <c r="A1067" s="129">
        <v>869</v>
      </c>
      <c r="B1067" s="130">
        <v>45331</v>
      </c>
      <c r="C1067" s="131" t="s">
        <v>22</v>
      </c>
      <c r="D1067" s="131" t="s">
        <v>436</v>
      </c>
      <c r="E1067" s="132">
        <v>0.56041666666666667</v>
      </c>
      <c r="F1067" s="131" t="s">
        <v>1349</v>
      </c>
    </row>
    <row r="1068" spans="1:6" ht="28.8">
      <c r="A1068" s="129">
        <v>865</v>
      </c>
      <c r="B1068" s="130">
        <v>45331</v>
      </c>
      <c r="C1068" s="131" t="s">
        <v>22</v>
      </c>
      <c r="D1068" s="131" t="s">
        <v>436</v>
      </c>
      <c r="E1068" s="132">
        <v>0.56111111111111112</v>
      </c>
      <c r="F1068" s="131" t="s">
        <v>1349</v>
      </c>
    </row>
    <row r="1069" spans="1:6" ht="28.8">
      <c r="A1069" s="129">
        <v>856</v>
      </c>
      <c r="B1069" s="130">
        <v>45331</v>
      </c>
      <c r="C1069" s="131" t="s">
        <v>22</v>
      </c>
      <c r="D1069" s="131" t="s">
        <v>436</v>
      </c>
      <c r="E1069" s="132">
        <v>0.56111111111111112</v>
      </c>
      <c r="F1069" s="131" t="s">
        <v>1349</v>
      </c>
    </row>
    <row r="1070" spans="1:6" ht="28.8">
      <c r="A1070" s="129">
        <v>742</v>
      </c>
      <c r="B1070" s="130">
        <v>45331</v>
      </c>
      <c r="C1070" s="131" t="s">
        <v>22</v>
      </c>
      <c r="D1070" s="131" t="s">
        <v>879</v>
      </c>
      <c r="E1070" s="132">
        <v>0.56388888888888888</v>
      </c>
      <c r="F1070" s="131" t="s">
        <v>1350</v>
      </c>
    </row>
    <row r="1071" spans="1:6">
      <c r="A1071" s="129">
        <v>203</v>
      </c>
      <c r="B1071" s="130">
        <v>45331</v>
      </c>
      <c r="C1071" s="131" t="s">
        <v>22</v>
      </c>
      <c r="D1071" s="131" t="s">
        <v>23</v>
      </c>
      <c r="E1071" s="132">
        <v>0.56388888888888888</v>
      </c>
      <c r="F1071" s="131" t="s">
        <v>1350</v>
      </c>
    </row>
    <row r="1072" spans="1:6" ht="28.8">
      <c r="A1072" s="129">
        <v>338</v>
      </c>
      <c r="B1072" s="130">
        <v>45331</v>
      </c>
      <c r="C1072" s="131" t="s">
        <v>22</v>
      </c>
      <c r="D1072" s="131" t="s">
        <v>448</v>
      </c>
      <c r="E1072" s="132">
        <v>0.56527777777777777</v>
      </c>
      <c r="F1072" s="131" t="s">
        <v>1350</v>
      </c>
    </row>
    <row r="1073" spans="1:6" ht="28.8">
      <c r="A1073" s="129">
        <v>519</v>
      </c>
      <c r="B1073" s="130">
        <v>45331</v>
      </c>
      <c r="C1073" s="131" t="s">
        <v>22</v>
      </c>
      <c r="D1073" s="131" t="s">
        <v>767</v>
      </c>
      <c r="E1073" s="132">
        <v>0.56597222222222221</v>
      </c>
      <c r="F1073" s="131" t="s">
        <v>1350</v>
      </c>
    </row>
    <row r="1074" spans="1:6" ht="28.8">
      <c r="A1074" s="129">
        <v>614</v>
      </c>
      <c r="B1074" s="130">
        <v>45331</v>
      </c>
      <c r="C1074" s="131" t="s">
        <v>22</v>
      </c>
      <c r="D1074" s="131" t="s">
        <v>827</v>
      </c>
      <c r="E1074" s="132">
        <v>0.56597222222222221</v>
      </c>
      <c r="F1074" s="131" t="s">
        <v>1350</v>
      </c>
    </row>
    <row r="1075" spans="1:6" ht="28.8">
      <c r="A1075" s="129">
        <v>838</v>
      </c>
      <c r="B1075" s="130">
        <v>45331</v>
      </c>
      <c r="C1075" s="131" t="s">
        <v>22</v>
      </c>
      <c r="D1075" s="131" t="s">
        <v>436</v>
      </c>
      <c r="E1075" s="132">
        <v>0.56666666666666665</v>
      </c>
      <c r="F1075" s="131" t="s">
        <v>1350</v>
      </c>
    </row>
    <row r="1076" spans="1:6" ht="28.8">
      <c r="A1076" s="129">
        <v>818</v>
      </c>
      <c r="B1076" s="130">
        <v>45331</v>
      </c>
      <c r="C1076" s="131" t="s">
        <v>22</v>
      </c>
      <c r="D1076" s="131" t="s">
        <v>436</v>
      </c>
      <c r="E1076" s="132">
        <v>0.56666666666666665</v>
      </c>
      <c r="F1076" s="131" t="s">
        <v>1350</v>
      </c>
    </row>
    <row r="1077" spans="1:6" ht="28.8">
      <c r="A1077" s="129">
        <v>740</v>
      </c>
      <c r="B1077" s="130">
        <v>45331</v>
      </c>
      <c r="C1077" s="131" t="s">
        <v>22</v>
      </c>
      <c r="D1077" s="131" t="s">
        <v>879</v>
      </c>
      <c r="E1077" s="132">
        <v>0.56874999999999998</v>
      </c>
      <c r="F1077" s="131" t="s">
        <v>1350</v>
      </c>
    </row>
    <row r="1078" spans="1:6" ht="28.8">
      <c r="A1078" s="129">
        <v>874</v>
      </c>
      <c r="B1078" s="130">
        <v>45331</v>
      </c>
      <c r="C1078" s="131" t="s">
        <v>22</v>
      </c>
      <c r="D1078" s="131" t="s">
        <v>436</v>
      </c>
      <c r="E1078" s="132">
        <v>0.56874999999999998</v>
      </c>
      <c r="F1078" s="131" t="s">
        <v>1350</v>
      </c>
    </row>
    <row r="1079" spans="1:6" ht="28.8">
      <c r="A1079" s="129">
        <v>139</v>
      </c>
      <c r="B1079" s="130">
        <v>45331</v>
      </c>
      <c r="C1079" s="131" t="s">
        <v>22</v>
      </c>
      <c r="D1079" s="131" t="s">
        <v>89</v>
      </c>
      <c r="E1079" s="132">
        <v>0.56944444444444442</v>
      </c>
      <c r="F1079" s="131" t="s">
        <v>1350</v>
      </c>
    </row>
    <row r="1080" spans="1:6" ht="28.8">
      <c r="A1080" s="129">
        <v>876</v>
      </c>
      <c r="B1080" s="130">
        <v>45331</v>
      </c>
      <c r="C1080" s="131" t="s">
        <v>22</v>
      </c>
      <c r="D1080" s="131" t="s">
        <v>436</v>
      </c>
      <c r="E1080" s="132">
        <v>0.57013888888888886</v>
      </c>
      <c r="F1080" s="131" t="s">
        <v>1350</v>
      </c>
    </row>
    <row r="1081" spans="1:6" ht="28.8">
      <c r="A1081" s="129">
        <v>836</v>
      </c>
      <c r="B1081" s="130">
        <v>45331</v>
      </c>
      <c r="C1081" s="131" t="s">
        <v>22</v>
      </c>
      <c r="D1081" s="131" t="s">
        <v>436</v>
      </c>
      <c r="E1081" s="132">
        <v>0.57291666666666663</v>
      </c>
      <c r="F1081" s="131" t="s">
        <v>1350</v>
      </c>
    </row>
    <row r="1082" spans="1:6" ht="28.8">
      <c r="A1082" s="129">
        <v>218</v>
      </c>
      <c r="B1082" s="130">
        <v>45331</v>
      </c>
      <c r="C1082" s="131" t="s">
        <v>22</v>
      </c>
      <c r="D1082" s="131" t="s">
        <v>246</v>
      </c>
      <c r="E1082" s="132">
        <v>0.57291666666666663</v>
      </c>
      <c r="F1082" s="131" t="s">
        <v>1350</v>
      </c>
    </row>
    <row r="1083" spans="1:6" ht="28.8">
      <c r="A1083" s="129">
        <v>425</v>
      </c>
      <c r="B1083" s="130">
        <v>45331</v>
      </c>
      <c r="C1083" s="131" t="s">
        <v>22</v>
      </c>
      <c r="D1083" s="131" t="s">
        <v>612</v>
      </c>
      <c r="E1083" s="132">
        <v>0.57361111111111107</v>
      </c>
      <c r="F1083" s="131" t="s">
        <v>1350</v>
      </c>
    </row>
    <row r="1084" spans="1:6" ht="28.8">
      <c r="A1084" s="129">
        <v>219</v>
      </c>
      <c r="B1084" s="130">
        <v>45331</v>
      </c>
      <c r="C1084" s="131" t="s">
        <v>22</v>
      </c>
      <c r="D1084" s="131" t="s">
        <v>246</v>
      </c>
      <c r="E1084" s="132">
        <v>0.57361111111111107</v>
      </c>
      <c r="F1084" s="131" t="s">
        <v>1350</v>
      </c>
    </row>
    <row r="1085" spans="1:6">
      <c r="A1085" s="129">
        <v>702</v>
      </c>
      <c r="B1085" s="130">
        <v>45331</v>
      </c>
      <c r="C1085" s="131" t="s">
        <v>22</v>
      </c>
      <c r="D1085" s="131" t="s">
        <v>23</v>
      </c>
      <c r="E1085" s="132">
        <v>0.57361111111111107</v>
      </c>
      <c r="F1085" s="131" t="s">
        <v>1350</v>
      </c>
    </row>
    <row r="1086" spans="1:6">
      <c r="A1086" s="129">
        <v>204</v>
      </c>
      <c r="B1086" s="130">
        <v>45331</v>
      </c>
      <c r="C1086" s="131" t="s">
        <v>22</v>
      </c>
      <c r="D1086" s="131" t="s">
        <v>23</v>
      </c>
      <c r="E1086" s="132">
        <v>0.57499999999999996</v>
      </c>
      <c r="F1086" s="131" t="s">
        <v>1350</v>
      </c>
    </row>
    <row r="1087" spans="1:6" ht="28.8">
      <c r="A1087" s="129">
        <v>870</v>
      </c>
      <c r="B1087" s="130">
        <v>45331</v>
      </c>
      <c r="C1087" s="131" t="s">
        <v>22</v>
      </c>
      <c r="D1087" s="131" t="s">
        <v>436</v>
      </c>
      <c r="E1087" s="132">
        <v>0.57708333333333328</v>
      </c>
      <c r="F1087" s="131" t="s">
        <v>1350</v>
      </c>
    </row>
    <row r="1088" spans="1:6" ht="28.8">
      <c r="A1088" s="129">
        <v>329</v>
      </c>
      <c r="B1088" s="130">
        <v>45331</v>
      </c>
      <c r="C1088" s="131" t="s">
        <v>22</v>
      </c>
      <c r="D1088" s="131" t="s">
        <v>448</v>
      </c>
      <c r="E1088" s="132">
        <v>0.57777777777777772</v>
      </c>
      <c r="F1088" s="131" t="s">
        <v>1350</v>
      </c>
    </row>
    <row r="1089" spans="1:6" ht="28.8">
      <c r="A1089" s="129">
        <v>232</v>
      </c>
      <c r="B1089" s="130">
        <v>45331</v>
      </c>
      <c r="C1089" s="131" t="s">
        <v>22</v>
      </c>
      <c r="D1089" s="131" t="s">
        <v>246</v>
      </c>
      <c r="E1089" s="132">
        <v>0.57916666666666672</v>
      </c>
      <c r="F1089" s="131" t="s">
        <v>1350</v>
      </c>
    </row>
    <row r="1090" spans="1:6" ht="28.8">
      <c r="A1090" s="129">
        <v>325</v>
      </c>
      <c r="B1090" s="130">
        <v>45331</v>
      </c>
      <c r="C1090" s="131" t="s">
        <v>22</v>
      </c>
      <c r="D1090" s="131" t="s">
        <v>448</v>
      </c>
      <c r="E1090" s="132">
        <v>0.5805555555555556</v>
      </c>
      <c r="F1090" s="131" t="s">
        <v>1350</v>
      </c>
    </row>
    <row r="1091" spans="1:6" ht="28.8">
      <c r="A1091" s="129">
        <v>337</v>
      </c>
      <c r="B1091" s="130">
        <v>45331</v>
      </c>
      <c r="C1091" s="131" t="s">
        <v>22</v>
      </c>
      <c r="D1091" s="131" t="s">
        <v>448</v>
      </c>
      <c r="E1091" s="132">
        <v>0.5805555555555556</v>
      </c>
      <c r="F1091" s="131" t="s">
        <v>1350</v>
      </c>
    </row>
    <row r="1092" spans="1:6">
      <c r="A1092" s="129">
        <v>504</v>
      </c>
      <c r="B1092" s="130">
        <v>45331</v>
      </c>
      <c r="C1092" s="131" t="s">
        <v>22</v>
      </c>
      <c r="D1092" s="131" t="s">
        <v>23</v>
      </c>
      <c r="E1092" s="132">
        <v>0.58263888888888893</v>
      </c>
      <c r="F1092" s="131" t="s">
        <v>1350</v>
      </c>
    </row>
    <row r="1093" spans="1:6" ht="28.8">
      <c r="A1093" s="129">
        <v>879</v>
      </c>
      <c r="B1093" s="130">
        <v>45331</v>
      </c>
      <c r="C1093" s="131" t="s">
        <v>22</v>
      </c>
      <c r="D1093" s="131" t="s">
        <v>436</v>
      </c>
      <c r="E1093" s="132">
        <v>0.58333333333333337</v>
      </c>
      <c r="F1093" s="131" t="s">
        <v>1350</v>
      </c>
    </row>
    <row r="1094" spans="1:6" ht="28.8">
      <c r="A1094" s="129">
        <v>525</v>
      </c>
      <c r="B1094" s="130">
        <v>45331</v>
      </c>
      <c r="C1094" s="131" t="s">
        <v>22</v>
      </c>
      <c r="D1094" s="131" t="s">
        <v>767</v>
      </c>
      <c r="E1094" s="132">
        <v>0.58402777777777781</v>
      </c>
      <c r="F1094" s="131" t="s">
        <v>1350</v>
      </c>
    </row>
    <row r="1095" spans="1:6" ht="28.8">
      <c r="A1095" s="129">
        <v>129</v>
      </c>
      <c r="B1095" s="130">
        <v>45331</v>
      </c>
      <c r="C1095" s="131" t="s">
        <v>22</v>
      </c>
      <c r="D1095" s="131" t="s">
        <v>89</v>
      </c>
      <c r="E1095" s="132">
        <v>0.58750000000000002</v>
      </c>
      <c r="F1095" s="131" t="s">
        <v>1350</v>
      </c>
    </row>
    <row r="1096" spans="1:6">
      <c r="A1096" s="129">
        <v>3</v>
      </c>
      <c r="B1096" s="130">
        <v>45338</v>
      </c>
      <c r="C1096" s="131" t="s">
        <v>22</v>
      </c>
      <c r="D1096" s="131" t="s">
        <v>23</v>
      </c>
      <c r="E1096" s="132">
        <v>0.55277777777777781</v>
      </c>
      <c r="F1096" s="131" t="s">
        <v>1349</v>
      </c>
    </row>
    <row r="1097" spans="1:6">
      <c r="A1097" s="129">
        <v>203</v>
      </c>
      <c r="B1097" s="130">
        <v>45338</v>
      </c>
      <c r="C1097" s="131" t="s">
        <v>22</v>
      </c>
      <c r="D1097" s="131" t="s">
        <v>23</v>
      </c>
      <c r="E1097" s="132">
        <v>0.55347222222222225</v>
      </c>
      <c r="F1097" s="131" t="s">
        <v>1349</v>
      </c>
    </row>
    <row r="1098" spans="1:6" ht="28.8">
      <c r="A1098" s="129">
        <v>120</v>
      </c>
      <c r="B1098" s="130">
        <v>45338</v>
      </c>
      <c r="C1098" s="131" t="s">
        <v>22</v>
      </c>
      <c r="D1098" s="131" t="s">
        <v>89</v>
      </c>
      <c r="E1098" s="132">
        <v>0.55347222222222225</v>
      </c>
      <c r="F1098" s="131" t="s">
        <v>1349</v>
      </c>
    </row>
    <row r="1099" spans="1:6" ht="28.8">
      <c r="A1099" s="129">
        <v>612</v>
      </c>
      <c r="B1099" s="130">
        <v>45338</v>
      </c>
      <c r="C1099" s="131" t="s">
        <v>22</v>
      </c>
      <c r="D1099" s="131" t="s">
        <v>827</v>
      </c>
      <c r="E1099" s="132">
        <v>0.5541666666666667</v>
      </c>
      <c r="F1099" s="131" t="s">
        <v>1349</v>
      </c>
    </row>
    <row r="1100" spans="1:6" ht="28.8">
      <c r="A1100" s="129">
        <v>617</v>
      </c>
      <c r="B1100" s="130">
        <v>45338</v>
      </c>
      <c r="C1100" s="131" t="s">
        <v>22</v>
      </c>
      <c r="D1100" s="131" t="s">
        <v>827</v>
      </c>
      <c r="E1100" s="132">
        <v>0.5541666666666667</v>
      </c>
      <c r="F1100" s="131" t="s">
        <v>1349</v>
      </c>
    </row>
    <row r="1101" spans="1:6" ht="28.8">
      <c r="A1101" s="129">
        <v>417</v>
      </c>
      <c r="B1101" s="130">
        <v>45338</v>
      </c>
      <c r="C1101" s="131" t="s">
        <v>22</v>
      </c>
      <c r="D1101" s="131" t="s">
        <v>612</v>
      </c>
      <c r="E1101" s="132">
        <v>0.55486111111111114</v>
      </c>
      <c r="F1101" s="131" t="s">
        <v>1349</v>
      </c>
    </row>
    <row r="1102" spans="1:6" ht="28.8">
      <c r="A1102" s="129">
        <v>866</v>
      </c>
      <c r="B1102" s="130">
        <v>45338</v>
      </c>
      <c r="C1102" s="131" t="s">
        <v>22</v>
      </c>
      <c r="D1102" s="131" t="s">
        <v>436</v>
      </c>
      <c r="E1102" s="132">
        <v>0.55625000000000002</v>
      </c>
      <c r="F1102" s="131" t="s">
        <v>1349</v>
      </c>
    </row>
    <row r="1103" spans="1:6" ht="28.8">
      <c r="A1103" s="129">
        <v>246</v>
      </c>
      <c r="B1103" s="130">
        <v>45338</v>
      </c>
      <c r="C1103" s="131" t="s">
        <v>22</v>
      </c>
      <c r="D1103" s="131" t="s">
        <v>246</v>
      </c>
      <c r="E1103" s="132">
        <v>0.55625000000000002</v>
      </c>
      <c r="F1103" s="131" t="s">
        <v>1349</v>
      </c>
    </row>
    <row r="1104" spans="1:6" ht="28.8">
      <c r="A1104" s="129">
        <v>248</v>
      </c>
      <c r="B1104" s="130">
        <v>45338</v>
      </c>
      <c r="C1104" s="131" t="s">
        <v>22</v>
      </c>
      <c r="D1104" s="131" t="s">
        <v>246</v>
      </c>
      <c r="E1104" s="132">
        <v>0.55625000000000002</v>
      </c>
      <c r="F1104" s="131" t="s">
        <v>1349</v>
      </c>
    </row>
    <row r="1105" spans="1:6">
      <c r="A1105" s="129">
        <v>702</v>
      </c>
      <c r="B1105" s="130">
        <v>45338</v>
      </c>
      <c r="C1105" s="131" t="s">
        <v>22</v>
      </c>
      <c r="D1105" s="131" t="s">
        <v>23</v>
      </c>
      <c r="E1105" s="132">
        <v>0.55694444444444446</v>
      </c>
      <c r="F1105" s="131" t="s">
        <v>1349</v>
      </c>
    </row>
    <row r="1106" spans="1:6" ht="28.8">
      <c r="A1106" s="129">
        <v>610</v>
      </c>
      <c r="B1106" s="130">
        <v>45338</v>
      </c>
      <c r="C1106" s="131" t="s">
        <v>22</v>
      </c>
      <c r="D1106" s="131" t="s">
        <v>827</v>
      </c>
      <c r="E1106" s="132">
        <v>0.55763888888888891</v>
      </c>
      <c r="F1106" s="131" t="s">
        <v>1349</v>
      </c>
    </row>
    <row r="1107" spans="1:6" ht="28.8">
      <c r="A1107" s="129">
        <v>616</v>
      </c>
      <c r="B1107" s="130">
        <v>45338</v>
      </c>
      <c r="C1107" s="131" t="s">
        <v>22</v>
      </c>
      <c r="D1107" s="131" t="s">
        <v>827</v>
      </c>
      <c r="E1107" s="132">
        <v>0.55763888888888891</v>
      </c>
      <c r="F1107" s="131" t="s">
        <v>1349</v>
      </c>
    </row>
    <row r="1108" spans="1:6" ht="28.8">
      <c r="A1108" s="129">
        <v>611</v>
      </c>
      <c r="B1108" s="130">
        <v>45338</v>
      </c>
      <c r="C1108" s="131" t="s">
        <v>22</v>
      </c>
      <c r="D1108" s="131" t="s">
        <v>827</v>
      </c>
      <c r="E1108" s="132">
        <v>0.55833333333333335</v>
      </c>
      <c r="F1108" s="131" t="s">
        <v>1349</v>
      </c>
    </row>
    <row r="1109" spans="1:6" ht="28.8">
      <c r="A1109" s="129">
        <v>856</v>
      </c>
      <c r="B1109" s="130">
        <v>45338</v>
      </c>
      <c r="C1109" s="131" t="s">
        <v>22</v>
      </c>
      <c r="D1109" s="131" t="s">
        <v>436</v>
      </c>
      <c r="E1109" s="132">
        <v>0.55972222222222223</v>
      </c>
      <c r="F1109" s="131" t="s">
        <v>1349</v>
      </c>
    </row>
    <row r="1110" spans="1:6" ht="28.8">
      <c r="A1110" s="129">
        <v>613</v>
      </c>
      <c r="B1110" s="130">
        <v>45338</v>
      </c>
      <c r="C1110" s="131" t="s">
        <v>22</v>
      </c>
      <c r="D1110" s="131" t="s">
        <v>827</v>
      </c>
      <c r="E1110" s="132">
        <v>0.56111111111111112</v>
      </c>
      <c r="F1110" s="131" t="s">
        <v>1349</v>
      </c>
    </row>
    <row r="1111" spans="1:6">
      <c r="A1111" s="129">
        <v>4</v>
      </c>
      <c r="B1111" s="130">
        <v>45338</v>
      </c>
      <c r="C1111" s="131" t="s">
        <v>22</v>
      </c>
      <c r="D1111" s="131" t="s">
        <v>23</v>
      </c>
      <c r="E1111" s="132">
        <v>0.56180555555555556</v>
      </c>
      <c r="F1111" s="131" t="s">
        <v>1349</v>
      </c>
    </row>
    <row r="1112" spans="1:6" ht="28.8">
      <c r="A1112" s="129">
        <v>323</v>
      </c>
      <c r="B1112" s="130">
        <v>45338</v>
      </c>
      <c r="C1112" s="131" t="s">
        <v>22</v>
      </c>
      <c r="D1112" s="131" t="s">
        <v>448</v>
      </c>
      <c r="E1112" s="132">
        <v>0.56388888888888888</v>
      </c>
      <c r="F1112" s="131" t="s">
        <v>1350</v>
      </c>
    </row>
    <row r="1113" spans="1:6" ht="28.8">
      <c r="A1113" s="129">
        <v>859</v>
      </c>
      <c r="B1113" s="130">
        <v>45338</v>
      </c>
      <c r="C1113" s="131" t="s">
        <v>22</v>
      </c>
      <c r="D1113" s="131" t="s">
        <v>436</v>
      </c>
      <c r="E1113" s="132">
        <v>0.56388888888888888</v>
      </c>
      <c r="F1113" s="131" t="s">
        <v>1350</v>
      </c>
    </row>
    <row r="1114" spans="1:6" ht="28.8">
      <c r="A1114" s="129">
        <v>444</v>
      </c>
      <c r="B1114" s="130">
        <v>45338</v>
      </c>
      <c r="C1114" s="131" t="s">
        <v>22</v>
      </c>
      <c r="D1114" s="131" t="s">
        <v>612</v>
      </c>
      <c r="E1114" s="132">
        <v>0.56458333333333333</v>
      </c>
      <c r="F1114" s="131" t="s">
        <v>1350</v>
      </c>
    </row>
    <row r="1115" spans="1:6" ht="28.8">
      <c r="A1115" s="129">
        <v>418</v>
      </c>
      <c r="B1115" s="130">
        <v>45338</v>
      </c>
      <c r="C1115" s="131" t="s">
        <v>22</v>
      </c>
      <c r="D1115" s="131" t="s">
        <v>612</v>
      </c>
      <c r="E1115" s="132">
        <v>0.56597222222222221</v>
      </c>
      <c r="F1115" s="131" t="s">
        <v>1350</v>
      </c>
    </row>
    <row r="1116" spans="1:6" ht="28.8">
      <c r="A1116" s="129">
        <v>329</v>
      </c>
      <c r="B1116" s="130">
        <v>45338</v>
      </c>
      <c r="C1116" s="131" t="s">
        <v>22</v>
      </c>
      <c r="D1116" s="131" t="s">
        <v>448</v>
      </c>
      <c r="E1116" s="132">
        <v>0.56597222222222221</v>
      </c>
      <c r="F1116" s="131" t="s">
        <v>1350</v>
      </c>
    </row>
    <row r="1117" spans="1:6" ht="28.8">
      <c r="A1117" s="129">
        <v>338</v>
      </c>
      <c r="B1117" s="130">
        <v>45338</v>
      </c>
      <c r="C1117" s="131" t="s">
        <v>22</v>
      </c>
      <c r="D1117" s="131" t="s">
        <v>448</v>
      </c>
      <c r="E1117" s="132">
        <v>0.56597222222222221</v>
      </c>
      <c r="F1117" s="131" t="s">
        <v>1350</v>
      </c>
    </row>
    <row r="1118" spans="1:6" ht="28.8">
      <c r="A1118" s="129">
        <v>868</v>
      </c>
      <c r="B1118" s="130">
        <v>45338</v>
      </c>
      <c r="C1118" s="131" t="s">
        <v>22</v>
      </c>
      <c r="D1118" s="131" t="s">
        <v>436</v>
      </c>
      <c r="E1118" s="132">
        <v>0.56736111111111109</v>
      </c>
      <c r="F1118" s="131" t="s">
        <v>1350</v>
      </c>
    </row>
    <row r="1119" spans="1:6" ht="28.8">
      <c r="A1119" s="129">
        <v>342</v>
      </c>
      <c r="B1119" s="130">
        <v>45338</v>
      </c>
      <c r="C1119" s="131" t="s">
        <v>22</v>
      </c>
      <c r="D1119" s="131" t="s">
        <v>448</v>
      </c>
      <c r="E1119" s="132">
        <v>0.56805555555555554</v>
      </c>
      <c r="F1119" s="131" t="s">
        <v>1350</v>
      </c>
    </row>
    <row r="1120" spans="1:6" ht="28.8">
      <c r="A1120" s="129">
        <v>870</v>
      </c>
      <c r="B1120" s="130">
        <v>45338</v>
      </c>
      <c r="C1120" s="131" t="s">
        <v>22</v>
      </c>
      <c r="D1120" s="131" t="s">
        <v>436</v>
      </c>
      <c r="E1120" s="132">
        <v>0.56874999999999998</v>
      </c>
      <c r="F1120" s="131" t="s">
        <v>1350</v>
      </c>
    </row>
    <row r="1121" spans="1:6" ht="28.8">
      <c r="A1121" s="129">
        <v>732</v>
      </c>
      <c r="B1121" s="130">
        <v>45338</v>
      </c>
      <c r="C1121" s="131" t="s">
        <v>22</v>
      </c>
      <c r="D1121" s="131" t="s">
        <v>879</v>
      </c>
      <c r="E1121" s="132">
        <v>0.56944444444444442</v>
      </c>
      <c r="F1121" s="131" t="s">
        <v>1350</v>
      </c>
    </row>
    <row r="1122" spans="1:6" ht="28.8">
      <c r="A1122" s="129">
        <v>440</v>
      </c>
      <c r="B1122" s="130">
        <v>45338</v>
      </c>
      <c r="C1122" s="131" t="s">
        <v>22</v>
      </c>
      <c r="D1122" s="131" t="s">
        <v>612</v>
      </c>
      <c r="E1122" s="132">
        <v>0.57013888888888886</v>
      </c>
      <c r="F1122" s="131" t="s">
        <v>1350</v>
      </c>
    </row>
    <row r="1123" spans="1:6" ht="28.8">
      <c r="A1123" s="129">
        <v>218</v>
      </c>
      <c r="B1123" s="130">
        <v>45338</v>
      </c>
      <c r="C1123" s="131" t="s">
        <v>22</v>
      </c>
      <c r="D1123" s="131" t="s">
        <v>246</v>
      </c>
      <c r="E1123" s="132">
        <v>0.5708333333333333</v>
      </c>
      <c r="F1123" s="131" t="s">
        <v>1350</v>
      </c>
    </row>
    <row r="1124" spans="1:6" ht="28.8">
      <c r="A1124" s="129">
        <v>740</v>
      </c>
      <c r="B1124" s="130">
        <v>45338</v>
      </c>
      <c r="C1124" s="131" t="s">
        <v>22</v>
      </c>
      <c r="D1124" s="131" t="s">
        <v>879</v>
      </c>
      <c r="E1124" s="132">
        <v>0.57152777777777775</v>
      </c>
      <c r="F1124" s="131" t="s">
        <v>1350</v>
      </c>
    </row>
    <row r="1125" spans="1:6" ht="28.8">
      <c r="A1125" s="129">
        <v>873</v>
      </c>
      <c r="B1125" s="130">
        <v>45338</v>
      </c>
      <c r="C1125" s="131" t="s">
        <v>22</v>
      </c>
      <c r="D1125" s="131" t="s">
        <v>436</v>
      </c>
      <c r="E1125" s="132">
        <v>0.57152777777777775</v>
      </c>
      <c r="F1125" s="131" t="s">
        <v>1350</v>
      </c>
    </row>
    <row r="1126" spans="1:6" ht="28.8">
      <c r="A1126" s="129">
        <v>231</v>
      </c>
      <c r="B1126" s="130">
        <v>45338</v>
      </c>
      <c r="C1126" s="131" t="s">
        <v>22</v>
      </c>
      <c r="D1126" s="131" t="s">
        <v>246</v>
      </c>
      <c r="E1126" s="132">
        <v>0.57152777777777775</v>
      </c>
      <c r="F1126" s="131" t="s">
        <v>1350</v>
      </c>
    </row>
    <row r="1127" spans="1:6" ht="28.8">
      <c r="A1127" s="129">
        <v>225</v>
      </c>
      <c r="B1127" s="130">
        <v>45338</v>
      </c>
      <c r="C1127" s="131" t="s">
        <v>22</v>
      </c>
      <c r="D1127" s="131" t="s">
        <v>246</v>
      </c>
      <c r="E1127" s="132">
        <v>0.57152777777777775</v>
      </c>
      <c r="F1127" s="131" t="s">
        <v>1350</v>
      </c>
    </row>
    <row r="1128" spans="1:6" ht="28.8">
      <c r="A1128" s="129">
        <v>737</v>
      </c>
      <c r="B1128" s="130">
        <v>45338</v>
      </c>
      <c r="C1128" s="131" t="s">
        <v>22</v>
      </c>
      <c r="D1128" s="131" t="s">
        <v>879</v>
      </c>
      <c r="E1128" s="132">
        <v>0.57152777777777775</v>
      </c>
      <c r="F1128" s="131" t="s">
        <v>1350</v>
      </c>
    </row>
    <row r="1129" spans="1:6" ht="28.8">
      <c r="A1129" s="129">
        <v>445</v>
      </c>
      <c r="B1129" s="130">
        <v>45338</v>
      </c>
      <c r="C1129" s="131" t="s">
        <v>22</v>
      </c>
      <c r="D1129" s="131" t="s">
        <v>612</v>
      </c>
      <c r="E1129" s="132">
        <v>0.57152777777777775</v>
      </c>
      <c r="F1129" s="131" t="s">
        <v>1349</v>
      </c>
    </row>
    <row r="1130" spans="1:6" ht="28.8">
      <c r="A1130" s="129">
        <v>310</v>
      </c>
      <c r="B1130" s="130">
        <v>45338</v>
      </c>
      <c r="C1130" s="131" t="s">
        <v>22</v>
      </c>
      <c r="D1130" s="131" t="s">
        <v>448</v>
      </c>
      <c r="E1130" s="132">
        <v>0.57152777777777775</v>
      </c>
      <c r="F1130" s="131" t="s">
        <v>1350</v>
      </c>
    </row>
    <row r="1131" spans="1:6" ht="28.8">
      <c r="A1131" s="129">
        <v>739</v>
      </c>
      <c r="B1131" s="130">
        <v>45338</v>
      </c>
      <c r="C1131" s="131" t="s">
        <v>22</v>
      </c>
      <c r="D1131" s="131" t="s">
        <v>879</v>
      </c>
      <c r="E1131" s="132">
        <v>0.57152777777777775</v>
      </c>
      <c r="F1131" s="131" t="s">
        <v>1349</v>
      </c>
    </row>
    <row r="1132" spans="1:6" ht="28.8">
      <c r="A1132" s="129">
        <v>721</v>
      </c>
      <c r="B1132" s="130">
        <v>45338</v>
      </c>
      <c r="C1132" s="131" t="s">
        <v>22</v>
      </c>
      <c r="D1132" s="131" t="s">
        <v>879</v>
      </c>
      <c r="E1132" s="132">
        <v>0.57222222222222219</v>
      </c>
      <c r="F1132" s="131" t="s">
        <v>1350</v>
      </c>
    </row>
    <row r="1133" spans="1:6" ht="28.8">
      <c r="A1133" s="129">
        <v>450</v>
      </c>
      <c r="B1133" s="130">
        <v>45338</v>
      </c>
      <c r="C1133" s="131" t="s">
        <v>22</v>
      </c>
      <c r="D1133" s="131" t="s">
        <v>612</v>
      </c>
      <c r="E1133" s="132">
        <v>0.57222222222222219</v>
      </c>
      <c r="F1133" s="131" t="s">
        <v>1350</v>
      </c>
    </row>
    <row r="1134" spans="1:6" ht="28.8">
      <c r="A1134" s="129">
        <v>853</v>
      </c>
      <c r="B1134" s="130">
        <v>45338</v>
      </c>
      <c r="C1134" s="131" t="s">
        <v>22</v>
      </c>
      <c r="D1134" s="131" t="s">
        <v>436</v>
      </c>
      <c r="E1134" s="132">
        <v>0.57222222222222219</v>
      </c>
      <c r="F1134" s="131" t="s">
        <v>1349</v>
      </c>
    </row>
    <row r="1135" spans="1:6" ht="28.8">
      <c r="A1135" s="129">
        <v>219</v>
      </c>
      <c r="B1135" s="130">
        <v>45338</v>
      </c>
      <c r="C1135" s="131" t="s">
        <v>22</v>
      </c>
      <c r="D1135" s="131" t="s">
        <v>246</v>
      </c>
      <c r="E1135" s="132">
        <v>0.57222222222222219</v>
      </c>
      <c r="F1135" s="131" t="s">
        <v>1349</v>
      </c>
    </row>
    <row r="1136" spans="1:6" ht="28.8">
      <c r="A1136" s="129">
        <v>735</v>
      </c>
      <c r="B1136" s="130">
        <v>45338</v>
      </c>
      <c r="C1136" s="131" t="s">
        <v>22</v>
      </c>
      <c r="D1136" s="131" t="s">
        <v>879</v>
      </c>
      <c r="E1136" s="132">
        <v>0.57222222222222219</v>
      </c>
      <c r="F1136" s="131" t="s">
        <v>1350</v>
      </c>
    </row>
    <row r="1137" spans="1:6" ht="28.8">
      <c r="A1137" s="129">
        <v>251</v>
      </c>
      <c r="B1137" s="130">
        <v>45338</v>
      </c>
      <c r="C1137" s="131" t="s">
        <v>22</v>
      </c>
      <c r="D1137" s="131" t="s">
        <v>246</v>
      </c>
      <c r="E1137" s="132">
        <v>0.57291666666666663</v>
      </c>
      <c r="F1137" s="131" t="s">
        <v>1350</v>
      </c>
    </row>
    <row r="1138" spans="1:6" ht="28.8">
      <c r="A1138" s="129">
        <v>318</v>
      </c>
      <c r="B1138" s="130">
        <v>45338</v>
      </c>
      <c r="C1138" s="131" t="s">
        <v>22</v>
      </c>
      <c r="D1138" s="131" t="s">
        <v>448</v>
      </c>
      <c r="E1138" s="132">
        <v>0.57361111111111107</v>
      </c>
      <c r="F1138" s="131" t="s">
        <v>1350</v>
      </c>
    </row>
    <row r="1139" spans="1:6" ht="28.8">
      <c r="A1139" s="129">
        <v>337</v>
      </c>
      <c r="B1139" s="130">
        <v>45338</v>
      </c>
      <c r="C1139" s="131" t="s">
        <v>22</v>
      </c>
      <c r="D1139" s="131" t="s">
        <v>448</v>
      </c>
      <c r="E1139" s="132">
        <v>0.57361111111111107</v>
      </c>
      <c r="F1139" s="131" t="s">
        <v>1350</v>
      </c>
    </row>
    <row r="1140" spans="1:6" ht="28.8">
      <c r="A1140" s="129">
        <v>325</v>
      </c>
      <c r="B1140" s="130">
        <v>45338</v>
      </c>
      <c r="C1140" s="131" t="s">
        <v>22</v>
      </c>
      <c r="D1140" s="131" t="s">
        <v>448</v>
      </c>
      <c r="E1140" s="132">
        <v>0.57361111111111107</v>
      </c>
      <c r="F1140" s="131" t="s">
        <v>1350</v>
      </c>
    </row>
    <row r="1141" spans="1:6" ht="28.8">
      <c r="A1141" s="129">
        <v>229</v>
      </c>
      <c r="B1141" s="130">
        <v>45338</v>
      </c>
      <c r="C1141" s="131" t="s">
        <v>22</v>
      </c>
      <c r="D1141" s="131" t="s">
        <v>246</v>
      </c>
      <c r="E1141" s="132">
        <v>0.57430555555555551</v>
      </c>
      <c r="F1141" s="131" t="s">
        <v>1350</v>
      </c>
    </row>
    <row r="1142" spans="1:6" ht="28.8">
      <c r="A1142" s="129">
        <v>139</v>
      </c>
      <c r="B1142" s="130">
        <v>45338</v>
      </c>
      <c r="C1142" s="131" t="s">
        <v>22</v>
      </c>
      <c r="D1142" s="131" t="s">
        <v>89</v>
      </c>
      <c r="E1142" s="132">
        <v>0.58402777777777781</v>
      </c>
      <c r="F1142" s="131" t="s">
        <v>1350</v>
      </c>
    </row>
    <row r="1143" spans="1:6" ht="28.8">
      <c r="A1143" s="129">
        <v>350</v>
      </c>
      <c r="B1143" s="130">
        <v>45338</v>
      </c>
      <c r="C1143" s="131" t="s">
        <v>22</v>
      </c>
      <c r="D1143" s="131" t="s">
        <v>448</v>
      </c>
      <c r="E1143" s="132">
        <v>0.58402777777777781</v>
      </c>
      <c r="F1143" s="131" t="s">
        <v>1350</v>
      </c>
    </row>
    <row r="1144" spans="1:6" ht="28.8">
      <c r="A1144" s="129">
        <v>348</v>
      </c>
      <c r="B1144" s="130">
        <v>45338</v>
      </c>
      <c r="C1144" s="131" t="s">
        <v>22</v>
      </c>
      <c r="D1144" s="131" t="s">
        <v>448</v>
      </c>
      <c r="E1144" s="132">
        <v>0.58958333333333335</v>
      </c>
      <c r="F1144" s="131" t="s">
        <v>1350</v>
      </c>
    </row>
    <row r="1145" spans="1:6" ht="28.8">
      <c r="A1145" s="129">
        <v>833</v>
      </c>
      <c r="B1145" s="130">
        <v>45338</v>
      </c>
      <c r="C1145" s="131" t="s">
        <v>22</v>
      </c>
      <c r="D1145" s="131" t="s">
        <v>436</v>
      </c>
      <c r="E1145" s="132">
        <v>0.58958333333333335</v>
      </c>
      <c r="F1145" s="131" t="s">
        <v>1350</v>
      </c>
    </row>
    <row r="1146" spans="1:6" ht="28.8">
      <c r="A1146" s="129">
        <v>130</v>
      </c>
      <c r="B1146" s="130">
        <v>45338</v>
      </c>
      <c r="C1146" s="131" t="s">
        <v>22</v>
      </c>
      <c r="D1146" s="131" t="s">
        <v>89</v>
      </c>
      <c r="E1146" s="132">
        <v>0.58958333333333335</v>
      </c>
      <c r="F1146" s="131" t="s">
        <v>1350</v>
      </c>
    </row>
    <row r="1147" spans="1:6" ht="28.8">
      <c r="A1147" s="129">
        <v>334</v>
      </c>
      <c r="B1147" s="130">
        <v>45338</v>
      </c>
      <c r="C1147" s="131" t="s">
        <v>22</v>
      </c>
      <c r="D1147" s="131" t="s">
        <v>448</v>
      </c>
      <c r="E1147" s="132">
        <v>0.59166666666666667</v>
      </c>
      <c r="F1147" s="131" t="s">
        <v>1350</v>
      </c>
    </row>
    <row r="1148" spans="1:6" ht="28.8">
      <c r="A1148" s="129">
        <v>836</v>
      </c>
      <c r="B1148" s="130">
        <v>45338</v>
      </c>
      <c r="C1148" s="131" t="s">
        <v>22</v>
      </c>
      <c r="D1148" s="131" t="s">
        <v>436</v>
      </c>
      <c r="E1148" s="132">
        <v>0.59236111111111112</v>
      </c>
      <c r="F1148" s="131" t="s">
        <v>1350</v>
      </c>
    </row>
    <row r="1149" spans="1:6">
      <c r="A1149" s="129">
        <v>304</v>
      </c>
      <c r="B1149" s="130">
        <v>45338</v>
      </c>
      <c r="C1149" s="131" t="s">
        <v>22</v>
      </c>
      <c r="D1149" s="131" t="s">
        <v>23</v>
      </c>
      <c r="E1149" s="132">
        <v>0.60277777777777775</v>
      </c>
      <c r="F1149" s="131" t="s">
        <v>1350</v>
      </c>
    </row>
    <row r="1150" spans="1:6" ht="28.8">
      <c r="A1150" s="129">
        <v>352</v>
      </c>
      <c r="B1150" s="130">
        <v>45338</v>
      </c>
      <c r="C1150" s="131" t="s">
        <v>22</v>
      </c>
      <c r="D1150" s="131" t="s">
        <v>448</v>
      </c>
      <c r="E1150" s="132">
        <v>0.60416666666666663</v>
      </c>
      <c r="F1150" s="131" t="s">
        <v>1350</v>
      </c>
    </row>
    <row r="1151" spans="1:6">
      <c r="A1151" s="129">
        <v>803</v>
      </c>
      <c r="B1151" s="130">
        <v>45338</v>
      </c>
      <c r="C1151" s="131" t="s">
        <v>22</v>
      </c>
      <c r="D1151" s="131" t="s">
        <v>23</v>
      </c>
      <c r="E1151" s="132">
        <v>0.60555555555555551</v>
      </c>
      <c r="F1151" s="131" t="s">
        <v>1350</v>
      </c>
    </row>
    <row r="1152" spans="1:6">
      <c r="A1152" s="129">
        <v>603</v>
      </c>
      <c r="B1152" s="130">
        <v>45338</v>
      </c>
      <c r="C1152" s="131" t="s">
        <v>22</v>
      </c>
      <c r="D1152" s="131" t="s">
        <v>23</v>
      </c>
      <c r="E1152" s="132">
        <v>0.60624999999999996</v>
      </c>
      <c r="F1152" s="131" t="s">
        <v>1349</v>
      </c>
    </row>
    <row r="1153" spans="1:6">
      <c r="A1153" s="129">
        <v>1</v>
      </c>
      <c r="B1153" s="130">
        <v>45345</v>
      </c>
      <c r="C1153" s="131" t="s">
        <v>22</v>
      </c>
      <c r="D1153" s="131" t="s">
        <v>23</v>
      </c>
      <c r="E1153" s="132">
        <v>0.54166666666666663</v>
      </c>
      <c r="F1153" s="131" t="s">
        <v>1349</v>
      </c>
    </row>
    <row r="1154" spans="1:6" ht="28.8">
      <c r="A1154" s="129">
        <v>417</v>
      </c>
      <c r="B1154" s="130">
        <v>45345</v>
      </c>
      <c r="C1154" s="131" t="s">
        <v>22</v>
      </c>
      <c r="D1154" s="131" t="s">
        <v>612</v>
      </c>
      <c r="E1154" s="132">
        <v>0.54236111111111107</v>
      </c>
      <c r="F1154" s="131" t="s">
        <v>1349</v>
      </c>
    </row>
    <row r="1155" spans="1:6" ht="28.8">
      <c r="A1155" s="129">
        <v>719</v>
      </c>
      <c r="B1155" s="130">
        <v>45345</v>
      </c>
      <c r="C1155" s="131" t="s">
        <v>22</v>
      </c>
      <c r="D1155" s="131" t="s">
        <v>879</v>
      </c>
      <c r="E1155" s="132">
        <v>0.54236111111111107</v>
      </c>
      <c r="F1155" s="131" t="s">
        <v>1349</v>
      </c>
    </row>
    <row r="1156" spans="1:6">
      <c r="A1156" s="129">
        <v>102</v>
      </c>
      <c r="B1156" s="130">
        <v>45345</v>
      </c>
      <c r="C1156" s="131" t="s">
        <v>22</v>
      </c>
      <c r="D1156" s="131" t="s">
        <v>23</v>
      </c>
      <c r="E1156" s="132">
        <v>0.54236111111111107</v>
      </c>
      <c r="F1156" s="131" t="s">
        <v>1349</v>
      </c>
    </row>
    <row r="1157" spans="1:6" ht="28.8">
      <c r="A1157" s="129">
        <v>129</v>
      </c>
      <c r="B1157" s="130">
        <v>45345</v>
      </c>
      <c r="C1157" s="131" t="s">
        <v>22</v>
      </c>
      <c r="D1157" s="131" t="s">
        <v>89</v>
      </c>
      <c r="E1157" s="132">
        <v>0.54236111111111107</v>
      </c>
      <c r="F1157" s="131" t="s">
        <v>1349</v>
      </c>
    </row>
    <row r="1158" spans="1:6" ht="28.8">
      <c r="A1158" s="129">
        <v>742</v>
      </c>
      <c r="B1158" s="130">
        <v>45345</v>
      </c>
      <c r="C1158" s="131" t="s">
        <v>22</v>
      </c>
      <c r="D1158" s="131" t="s">
        <v>879</v>
      </c>
      <c r="E1158" s="132">
        <v>0.54236111111111107</v>
      </c>
      <c r="F1158" s="131" t="s">
        <v>1349</v>
      </c>
    </row>
    <row r="1159" spans="1:6" ht="28.8">
      <c r="A1159" s="129">
        <v>435</v>
      </c>
      <c r="B1159" s="130">
        <v>45345</v>
      </c>
      <c r="C1159" s="131" t="s">
        <v>22</v>
      </c>
      <c r="D1159" s="131" t="s">
        <v>612</v>
      </c>
      <c r="E1159" s="132">
        <v>0.54305555555555551</v>
      </c>
      <c r="F1159" s="131" t="s">
        <v>1349</v>
      </c>
    </row>
    <row r="1160" spans="1:6">
      <c r="A1160" s="129">
        <v>3</v>
      </c>
      <c r="B1160" s="130">
        <v>45345</v>
      </c>
      <c r="C1160" s="131" t="s">
        <v>22</v>
      </c>
      <c r="D1160" s="131" t="s">
        <v>23</v>
      </c>
      <c r="E1160" s="132">
        <v>0.54305555555555551</v>
      </c>
      <c r="F1160" s="131" t="s">
        <v>1349</v>
      </c>
    </row>
    <row r="1161" spans="1:6" ht="28.8">
      <c r="A1161" s="129">
        <v>450</v>
      </c>
      <c r="B1161" s="130">
        <v>45345</v>
      </c>
      <c r="C1161" s="131" t="s">
        <v>22</v>
      </c>
      <c r="D1161" s="131" t="s">
        <v>612</v>
      </c>
      <c r="E1161" s="132">
        <v>0.54305555555555551</v>
      </c>
      <c r="F1161" s="131" t="s">
        <v>1349</v>
      </c>
    </row>
    <row r="1162" spans="1:6" ht="28.8">
      <c r="A1162" s="129">
        <v>123</v>
      </c>
      <c r="B1162" s="130">
        <v>45345</v>
      </c>
      <c r="C1162" s="131" t="s">
        <v>22</v>
      </c>
      <c r="D1162" s="131" t="s">
        <v>89</v>
      </c>
      <c r="E1162" s="132">
        <v>0.54305555555555551</v>
      </c>
      <c r="F1162" s="131" t="s">
        <v>1349</v>
      </c>
    </row>
    <row r="1163" spans="1:6">
      <c r="A1163" s="129">
        <v>403</v>
      </c>
      <c r="B1163" s="130">
        <v>45345</v>
      </c>
      <c r="C1163" s="131" t="s">
        <v>22</v>
      </c>
      <c r="D1163" s="131" t="s">
        <v>23</v>
      </c>
      <c r="E1163" s="132">
        <v>0.5444444444444444</v>
      </c>
      <c r="F1163" s="131" t="s">
        <v>1349</v>
      </c>
    </row>
    <row r="1164" spans="1:6">
      <c r="A1164" s="129">
        <v>203</v>
      </c>
      <c r="B1164" s="130">
        <v>45345</v>
      </c>
      <c r="C1164" s="131" t="s">
        <v>22</v>
      </c>
      <c r="D1164" s="131" t="s">
        <v>23</v>
      </c>
      <c r="E1164" s="132">
        <v>0.5444444444444444</v>
      </c>
      <c r="F1164" s="131" t="s">
        <v>1349</v>
      </c>
    </row>
    <row r="1165" spans="1:6">
      <c r="A1165" s="129">
        <v>503</v>
      </c>
      <c r="B1165" s="130">
        <v>45345</v>
      </c>
      <c r="C1165" s="131" t="s">
        <v>22</v>
      </c>
      <c r="D1165" s="131" t="s">
        <v>23</v>
      </c>
      <c r="E1165" s="132">
        <v>0.5444444444444444</v>
      </c>
      <c r="F1165" s="131" t="s">
        <v>1349</v>
      </c>
    </row>
    <row r="1166" spans="1:6" ht="28.8">
      <c r="A1166" s="129">
        <v>856</v>
      </c>
      <c r="B1166" s="130">
        <v>45345</v>
      </c>
      <c r="C1166" s="131" t="s">
        <v>22</v>
      </c>
      <c r="D1166" s="131" t="s">
        <v>436</v>
      </c>
      <c r="E1166" s="132">
        <v>0.54583333333333328</v>
      </c>
      <c r="F1166" s="131" t="s">
        <v>1349</v>
      </c>
    </row>
    <row r="1167" spans="1:6" ht="28.8">
      <c r="A1167" s="129">
        <v>745</v>
      </c>
      <c r="B1167" s="130">
        <v>45345</v>
      </c>
      <c r="C1167" s="131" t="s">
        <v>22</v>
      </c>
      <c r="D1167" s="131" t="s">
        <v>879</v>
      </c>
      <c r="E1167" s="132">
        <v>0.55069444444444449</v>
      </c>
      <c r="F1167" s="131" t="s">
        <v>1349</v>
      </c>
    </row>
    <row r="1168" spans="1:6" ht="28.8">
      <c r="A1168" s="129">
        <v>247</v>
      </c>
      <c r="B1168" s="130">
        <v>45345</v>
      </c>
      <c r="C1168" s="131" t="s">
        <v>22</v>
      </c>
      <c r="D1168" s="131" t="s">
        <v>246</v>
      </c>
      <c r="E1168" s="132">
        <v>0.55486111111111114</v>
      </c>
      <c r="F1168" s="131" t="s">
        <v>1349</v>
      </c>
    </row>
    <row r="1169" spans="1:6" ht="28.8">
      <c r="A1169" s="129">
        <v>444</v>
      </c>
      <c r="B1169" s="130">
        <v>45345</v>
      </c>
      <c r="C1169" s="131" t="s">
        <v>22</v>
      </c>
      <c r="D1169" s="131" t="s">
        <v>612</v>
      </c>
      <c r="E1169" s="132">
        <v>0.55694444444444446</v>
      </c>
      <c r="F1169" s="131" t="s">
        <v>1349</v>
      </c>
    </row>
    <row r="1170" spans="1:6">
      <c r="A1170" s="129">
        <v>803</v>
      </c>
      <c r="B1170" s="130">
        <v>45345</v>
      </c>
      <c r="C1170" s="131" t="s">
        <v>22</v>
      </c>
      <c r="D1170" s="131" t="s">
        <v>23</v>
      </c>
      <c r="E1170" s="132">
        <v>0.55833333333333335</v>
      </c>
      <c r="F1170" s="131" t="s">
        <v>1349</v>
      </c>
    </row>
    <row r="1171" spans="1:6" ht="28.8">
      <c r="A1171" s="129">
        <v>141</v>
      </c>
      <c r="B1171" s="130">
        <v>45345</v>
      </c>
      <c r="C1171" s="131" t="s">
        <v>22</v>
      </c>
      <c r="D1171" s="131" t="s">
        <v>89</v>
      </c>
      <c r="E1171" s="132">
        <v>0.56111111111111112</v>
      </c>
      <c r="F1171" s="131" t="s">
        <v>1349</v>
      </c>
    </row>
    <row r="1172" spans="1:6" ht="28.8">
      <c r="A1172" s="129">
        <v>717</v>
      </c>
      <c r="B1172" s="130">
        <v>45345</v>
      </c>
      <c r="C1172" s="131" t="s">
        <v>22</v>
      </c>
      <c r="D1172" s="131" t="s">
        <v>879</v>
      </c>
      <c r="E1172" s="132">
        <v>0.5625</v>
      </c>
      <c r="F1172" s="131" t="s">
        <v>1349</v>
      </c>
    </row>
    <row r="1173" spans="1:6" ht="28.8">
      <c r="A1173" s="129">
        <v>738</v>
      </c>
      <c r="B1173" s="130">
        <v>45345</v>
      </c>
      <c r="C1173" s="131" t="s">
        <v>22</v>
      </c>
      <c r="D1173" s="131" t="s">
        <v>879</v>
      </c>
      <c r="E1173" s="132">
        <v>0.5625</v>
      </c>
      <c r="F1173" s="131" t="s">
        <v>1349</v>
      </c>
    </row>
    <row r="1174" spans="1:6">
      <c r="A1174" s="129">
        <v>303</v>
      </c>
      <c r="B1174" s="130">
        <v>45345</v>
      </c>
      <c r="C1174" s="131" t="s">
        <v>22</v>
      </c>
      <c r="D1174" s="131" t="s">
        <v>23</v>
      </c>
      <c r="E1174" s="132">
        <v>0.56319444444444444</v>
      </c>
      <c r="F1174" s="131" t="s">
        <v>1350</v>
      </c>
    </row>
    <row r="1175" spans="1:6">
      <c r="A1175" s="129">
        <v>202</v>
      </c>
      <c r="B1175" s="130">
        <v>45345</v>
      </c>
      <c r="C1175" s="131" t="s">
        <v>22</v>
      </c>
      <c r="D1175" s="131" t="s">
        <v>23</v>
      </c>
      <c r="E1175" s="132">
        <v>0.56388888888888888</v>
      </c>
      <c r="F1175" s="131" t="s">
        <v>1350</v>
      </c>
    </row>
    <row r="1176" spans="1:6" ht="28.8">
      <c r="A1176" s="129">
        <v>613</v>
      </c>
      <c r="B1176" s="130">
        <v>45345</v>
      </c>
      <c r="C1176" s="131" t="s">
        <v>22</v>
      </c>
      <c r="D1176" s="131" t="s">
        <v>827</v>
      </c>
      <c r="E1176" s="132">
        <v>0.56458333333333333</v>
      </c>
      <c r="F1176" s="131" t="s">
        <v>1350</v>
      </c>
    </row>
    <row r="1177" spans="1:6" ht="28.8">
      <c r="A1177" s="129">
        <v>612</v>
      </c>
      <c r="B1177" s="130">
        <v>45345</v>
      </c>
      <c r="C1177" s="131" t="s">
        <v>22</v>
      </c>
      <c r="D1177" s="131" t="s">
        <v>827</v>
      </c>
      <c r="E1177" s="132">
        <v>0.56527777777777777</v>
      </c>
      <c r="F1177" s="131" t="s">
        <v>1350</v>
      </c>
    </row>
    <row r="1178" spans="1:6" ht="28.8">
      <c r="A1178" s="129">
        <v>445</v>
      </c>
      <c r="B1178" s="130">
        <v>45345</v>
      </c>
      <c r="C1178" s="131" t="s">
        <v>22</v>
      </c>
      <c r="D1178" s="131" t="s">
        <v>612</v>
      </c>
      <c r="E1178" s="132">
        <v>0.56527777777777777</v>
      </c>
      <c r="F1178" s="131" t="s">
        <v>1350</v>
      </c>
    </row>
    <row r="1179" spans="1:6" ht="28.8">
      <c r="A1179" s="129">
        <v>611</v>
      </c>
      <c r="B1179" s="130">
        <v>45345</v>
      </c>
      <c r="C1179" s="131" t="s">
        <v>22</v>
      </c>
      <c r="D1179" s="131" t="s">
        <v>827</v>
      </c>
      <c r="E1179" s="132">
        <v>0.56597222222222221</v>
      </c>
      <c r="F1179" s="131" t="s">
        <v>1350</v>
      </c>
    </row>
    <row r="1180" spans="1:6" ht="28.8">
      <c r="A1180" s="129">
        <v>218</v>
      </c>
      <c r="B1180" s="130">
        <v>45345</v>
      </c>
      <c r="C1180" s="131" t="s">
        <v>22</v>
      </c>
      <c r="D1180" s="131" t="s">
        <v>246</v>
      </c>
      <c r="E1180" s="132">
        <v>0.56597222222222221</v>
      </c>
      <c r="F1180" s="131" t="s">
        <v>1350</v>
      </c>
    </row>
    <row r="1181" spans="1:6" ht="28.8">
      <c r="A1181" s="129">
        <v>616</v>
      </c>
      <c r="B1181" s="130">
        <v>45345</v>
      </c>
      <c r="C1181" s="131" t="s">
        <v>22</v>
      </c>
      <c r="D1181" s="131" t="s">
        <v>827</v>
      </c>
      <c r="E1181" s="132">
        <v>0.56597222222222221</v>
      </c>
      <c r="F1181" s="131" t="s">
        <v>1350</v>
      </c>
    </row>
    <row r="1182" spans="1:6" ht="28.8">
      <c r="A1182" s="129">
        <v>737</v>
      </c>
      <c r="B1182" s="130">
        <v>45345</v>
      </c>
      <c r="C1182" s="131" t="s">
        <v>22</v>
      </c>
      <c r="D1182" s="131" t="s">
        <v>879</v>
      </c>
      <c r="E1182" s="132">
        <v>0.56666666666666665</v>
      </c>
      <c r="F1182" s="131" t="s">
        <v>1350</v>
      </c>
    </row>
    <row r="1183" spans="1:6" ht="28.8">
      <c r="A1183" s="129">
        <v>519</v>
      </c>
      <c r="B1183" s="130">
        <v>45345</v>
      </c>
      <c r="C1183" s="131" t="s">
        <v>22</v>
      </c>
      <c r="D1183" s="131" t="s">
        <v>767</v>
      </c>
      <c r="E1183" s="132">
        <v>0.56666666666666665</v>
      </c>
      <c r="F1183" s="131" t="s">
        <v>1350</v>
      </c>
    </row>
    <row r="1184" spans="1:6" ht="28.8">
      <c r="A1184" s="129">
        <v>621</v>
      </c>
      <c r="B1184" s="130">
        <v>45345</v>
      </c>
      <c r="C1184" s="131" t="s">
        <v>22</v>
      </c>
      <c r="D1184" s="131" t="s">
        <v>827</v>
      </c>
      <c r="E1184" s="132">
        <v>0.56666666666666665</v>
      </c>
      <c r="F1184" s="131" t="s">
        <v>1350</v>
      </c>
    </row>
    <row r="1185" spans="1:6" ht="28.8">
      <c r="A1185" s="129">
        <v>219</v>
      </c>
      <c r="B1185" s="130">
        <v>45345</v>
      </c>
      <c r="C1185" s="131" t="s">
        <v>22</v>
      </c>
      <c r="D1185" s="131" t="s">
        <v>246</v>
      </c>
      <c r="E1185" s="132">
        <v>0.56736111111111109</v>
      </c>
      <c r="F1185" s="131" t="s">
        <v>1350</v>
      </c>
    </row>
    <row r="1186" spans="1:6" ht="28.8">
      <c r="A1186" s="129">
        <v>740</v>
      </c>
      <c r="B1186" s="130">
        <v>45345</v>
      </c>
      <c r="C1186" s="131" t="s">
        <v>22</v>
      </c>
      <c r="D1186" s="131" t="s">
        <v>879</v>
      </c>
      <c r="E1186" s="132">
        <v>0.56805555555555554</v>
      </c>
      <c r="F1186" s="131" t="s">
        <v>1350</v>
      </c>
    </row>
    <row r="1187" spans="1:6" ht="28.8">
      <c r="A1187" s="129">
        <v>710</v>
      </c>
      <c r="B1187" s="130">
        <v>45345</v>
      </c>
      <c r="C1187" s="131" t="s">
        <v>22</v>
      </c>
      <c r="D1187" s="131" t="s">
        <v>879</v>
      </c>
      <c r="E1187" s="132">
        <v>0.56874999999999998</v>
      </c>
      <c r="F1187" s="131" t="s">
        <v>1350</v>
      </c>
    </row>
    <row r="1188" spans="1:6" ht="28.8">
      <c r="A1188" s="129">
        <v>330</v>
      </c>
      <c r="B1188" s="130">
        <v>45345</v>
      </c>
      <c r="C1188" s="131" t="s">
        <v>22</v>
      </c>
      <c r="D1188" s="131" t="s">
        <v>448</v>
      </c>
      <c r="E1188" s="132">
        <v>0.56874999999999998</v>
      </c>
      <c r="F1188" s="131" t="s">
        <v>1350</v>
      </c>
    </row>
    <row r="1189" spans="1:6" ht="28.8">
      <c r="A1189" s="129">
        <v>137</v>
      </c>
      <c r="B1189" s="130">
        <v>45345</v>
      </c>
      <c r="C1189" s="131" t="s">
        <v>22</v>
      </c>
      <c r="D1189" s="131" t="s">
        <v>89</v>
      </c>
      <c r="E1189" s="132">
        <v>0.56944444444444442</v>
      </c>
      <c r="F1189" s="131" t="s">
        <v>1350</v>
      </c>
    </row>
    <row r="1190" spans="1:6">
      <c r="A1190" s="129">
        <v>204</v>
      </c>
      <c r="B1190" s="130">
        <v>45345</v>
      </c>
      <c r="C1190" s="131" t="s">
        <v>22</v>
      </c>
      <c r="D1190" s="131" t="s">
        <v>23</v>
      </c>
      <c r="E1190" s="132">
        <v>0.56944444444444442</v>
      </c>
      <c r="F1190" s="131" t="s">
        <v>1350</v>
      </c>
    </row>
    <row r="1191" spans="1:6" ht="28.8">
      <c r="A1191" s="129">
        <v>880</v>
      </c>
      <c r="B1191" s="130">
        <v>45345</v>
      </c>
      <c r="C1191" s="131" t="s">
        <v>22</v>
      </c>
      <c r="D1191" s="131" t="s">
        <v>436</v>
      </c>
      <c r="E1191" s="132">
        <v>0.57013888888888886</v>
      </c>
      <c r="F1191" s="131" t="s">
        <v>1350</v>
      </c>
    </row>
    <row r="1192" spans="1:6" ht="28.8">
      <c r="A1192" s="129">
        <v>891</v>
      </c>
      <c r="B1192" s="130">
        <v>45345</v>
      </c>
      <c r="C1192" s="131" t="s">
        <v>22</v>
      </c>
      <c r="D1192" s="131" t="s">
        <v>436</v>
      </c>
      <c r="E1192" s="132">
        <v>0.57013888888888886</v>
      </c>
      <c r="F1192" s="131" t="s">
        <v>1350</v>
      </c>
    </row>
    <row r="1193" spans="1:6" ht="28.8">
      <c r="A1193" s="129">
        <v>325</v>
      </c>
      <c r="B1193" s="130">
        <v>45345</v>
      </c>
      <c r="C1193" s="131" t="s">
        <v>22</v>
      </c>
      <c r="D1193" s="131" t="s">
        <v>448</v>
      </c>
      <c r="E1193" s="132">
        <v>0.57013888888888886</v>
      </c>
      <c r="F1193" s="131" t="s">
        <v>1350</v>
      </c>
    </row>
    <row r="1194" spans="1:6" ht="28.8">
      <c r="A1194" s="129">
        <v>337</v>
      </c>
      <c r="B1194" s="130">
        <v>45345</v>
      </c>
      <c r="C1194" s="131" t="s">
        <v>22</v>
      </c>
      <c r="D1194" s="131" t="s">
        <v>448</v>
      </c>
      <c r="E1194" s="132">
        <v>0.57013888888888886</v>
      </c>
      <c r="F1194" s="131" t="s">
        <v>1350</v>
      </c>
    </row>
    <row r="1195" spans="1:6" ht="28.8">
      <c r="A1195" s="129">
        <v>346</v>
      </c>
      <c r="B1195" s="130">
        <v>45345</v>
      </c>
      <c r="C1195" s="131" t="s">
        <v>22</v>
      </c>
      <c r="D1195" s="131" t="s">
        <v>448</v>
      </c>
      <c r="E1195" s="132">
        <v>0.57013888888888886</v>
      </c>
      <c r="F1195" s="131" t="s">
        <v>1350</v>
      </c>
    </row>
    <row r="1196" spans="1:6" ht="28.8">
      <c r="A1196" s="129">
        <v>251</v>
      </c>
      <c r="B1196" s="130">
        <v>45345</v>
      </c>
      <c r="C1196" s="131" t="s">
        <v>22</v>
      </c>
      <c r="D1196" s="131" t="s">
        <v>246</v>
      </c>
      <c r="E1196" s="132">
        <v>0.57013888888888886</v>
      </c>
      <c r="F1196" s="131" t="s">
        <v>1350</v>
      </c>
    </row>
    <row r="1197" spans="1:6" ht="28.8">
      <c r="A1197" s="129">
        <v>140</v>
      </c>
      <c r="B1197" s="130">
        <v>45345</v>
      </c>
      <c r="C1197" s="131" t="s">
        <v>22</v>
      </c>
      <c r="D1197" s="131" t="s">
        <v>89</v>
      </c>
      <c r="E1197" s="132">
        <v>0.5708333333333333</v>
      </c>
      <c r="F1197" s="131" t="s">
        <v>1350</v>
      </c>
    </row>
    <row r="1198" spans="1:6" ht="28.8">
      <c r="A1198" s="129">
        <v>425</v>
      </c>
      <c r="B1198" s="130">
        <v>45345</v>
      </c>
      <c r="C1198" s="131" t="s">
        <v>22</v>
      </c>
      <c r="D1198" s="131" t="s">
        <v>612</v>
      </c>
      <c r="E1198" s="132">
        <v>0.5708333333333333</v>
      </c>
      <c r="F1198" s="131" t="s">
        <v>1350</v>
      </c>
    </row>
    <row r="1199" spans="1:6" ht="28.8">
      <c r="A1199" s="129">
        <v>870</v>
      </c>
      <c r="B1199" s="130">
        <v>45345</v>
      </c>
      <c r="C1199" s="131" t="s">
        <v>22</v>
      </c>
      <c r="D1199" s="131" t="s">
        <v>436</v>
      </c>
      <c r="E1199" s="132">
        <v>0.5708333333333333</v>
      </c>
      <c r="F1199" s="131" t="s">
        <v>1350</v>
      </c>
    </row>
    <row r="1200" spans="1:6" ht="28.8">
      <c r="A1200" s="129">
        <v>224</v>
      </c>
      <c r="B1200" s="130">
        <v>45345</v>
      </c>
      <c r="C1200" s="131" t="s">
        <v>22</v>
      </c>
      <c r="D1200" s="131" t="s">
        <v>246</v>
      </c>
      <c r="E1200" s="132">
        <v>0.57152777777777775</v>
      </c>
      <c r="F1200" s="131" t="s">
        <v>1350</v>
      </c>
    </row>
    <row r="1201" spans="1:6" ht="28.8">
      <c r="A1201" s="129">
        <v>214</v>
      </c>
      <c r="B1201" s="130">
        <v>45345</v>
      </c>
      <c r="C1201" s="131" t="s">
        <v>22</v>
      </c>
      <c r="D1201" s="131" t="s">
        <v>246</v>
      </c>
      <c r="E1201" s="132">
        <v>0.57291666666666663</v>
      </c>
      <c r="F1201" s="131" t="s">
        <v>1350</v>
      </c>
    </row>
    <row r="1202" spans="1:6" ht="28.8">
      <c r="A1202" s="129">
        <v>310</v>
      </c>
      <c r="B1202" s="130">
        <v>45345</v>
      </c>
      <c r="C1202" s="131" t="s">
        <v>22</v>
      </c>
      <c r="D1202" s="131" t="s">
        <v>448</v>
      </c>
      <c r="E1202" s="132">
        <v>0.57291666666666663</v>
      </c>
      <c r="F1202" s="131" t="s">
        <v>1350</v>
      </c>
    </row>
    <row r="1203" spans="1:6" ht="28.8">
      <c r="A1203" s="129">
        <v>120</v>
      </c>
      <c r="B1203" s="130">
        <v>45345</v>
      </c>
      <c r="C1203" s="131" t="s">
        <v>22</v>
      </c>
      <c r="D1203" s="131" t="s">
        <v>89</v>
      </c>
      <c r="E1203" s="132">
        <v>0.57291666666666663</v>
      </c>
      <c r="F1203" s="131" t="s">
        <v>1350</v>
      </c>
    </row>
    <row r="1204" spans="1:6" ht="28.8">
      <c r="A1204" s="129">
        <v>746</v>
      </c>
      <c r="B1204" s="130">
        <v>45345</v>
      </c>
      <c r="C1204" s="131" t="s">
        <v>22</v>
      </c>
      <c r="D1204" s="131" t="s">
        <v>879</v>
      </c>
      <c r="E1204" s="132">
        <v>0.57361111111111107</v>
      </c>
      <c r="F1204" s="131" t="s">
        <v>1350</v>
      </c>
    </row>
    <row r="1205" spans="1:6" ht="28.8">
      <c r="A1205" s="129">
        <v>225</v>
      </c>
      <c r="B1205" s="130">
        <v>45345</v>
      </c>
      <c r="C1205" s="131" t="s">
        <v>22</v>
      </c>
      <c r="D1205" s="131" t="s">
        <v>246</v>
      </c>
      <c r="E1205" s="132">
        <v>0.57361111111111107</v>
      </c>
      <c r="F1205" s="131" t="s">
        <v>1350</v>
      </c>
    </row>
    <row r="1206" spans="1:6" ht="28.8">
      <c r="A1206" s="129">
        <v>440</v>
      </c>
      <c r="B1206" s="130">
        <v>45345</v>
      </c>
      <c r="C1206" s="131" t="s">
        <v>22</v>
      </c>
      <c r="D1206" s="131" t="s">
        <v>612</v>
      </c>
      <c r="E1206" s="132">
        <v>0.57361111111111107</v>
      </c>
      <c r="F1206" s="131" t="s">
        <v>1350</v>
      </c>
    </row>
    <row r="1207" spans="1:6" ht="28.8">
      <c r="A1207" s="129">
        <v>610</v>
      </c>
      <c r="B1207" s="130">
        <v>45345</v>
      </c>
      <c r="C1207" s="131" t="s">
        <v>22</v>
      </c>
      <c r="D1207" s="131" t="s">
        <v>827</v>
      </c>
      <c r="E1207" s="132">
        <v>0.57361111111111107</v>
      </c>
      <c r="F1207" s="131" t="s">
        <v>1350</v>
      </c>
    </row>
    <row r="1208" spans="1:6" ht="28.8">
      <c r="A1208" s="129">
        <v>336</v>
      </c>
      <c r="B1208" s="130">
        <v>45345</v>
      </c>
      <c r="C1208" s="131" t="s">
        <v>22</v>
      </c>
      <c r="D1208" s="131" t="s">
        <v>448</v>
      </c>
      <c r="E1208" s="132">
        <v>0.57430555555555551</v>
      </c>
      <c r="F1208" s="131" t="s">
        <v>1350</v>
      </c>
    </row>
    <row r="1209" spans="1:6" ht="28.8">
      <c r="A1209" s="129">
        <v>876</v>
      </c>
      <c r="B1209" s="130">
        <v>45345</v>
      </c>
      <c r="C1209" s="131" t="s">
        <v>22</v>
      </c>
      <c r="D1209" s="131" t="s">
        <v>436</v>
      </c>
      <c r="E1209" s="132">
        <v>0.57499999999999996</v>
      </c>
      <c r="F1209" s="131" t="s">
        <v>1350</v>
      </c>
    </row>
    <row r="1210" spans="1:6" ht="28.8">
      <c r="A1210" s="129">
        <v>227</v>
      </c>
      <c r="B1210" s="130">
        <v>45345</v>
      </c>
      <c r="C1210" s="131" t="s">
        <v>22</v>
      </c>
      <c r="D1210" s="131" t="s">
        <v>246</v>
      </c>
      <c r="E1210" s="132">
        <v>0.5756944444444444</v>
      </c>
      <c r="F1210" s="131" t="s">
        <v>1350</v>
      </c>
    </row>
    <row r="1211" spans="1:6" ht="28.8">
      <c r="A1211" s="129">
        <v>873</v>
      </c>
      <c r="B1211" s="130">
        <v>45345</v>
      </c>
      <c r="C1211" s="131" t="s">
        <v>22</v>
      </c>
      <c r="D1211" s="131" t="s">
        <v>436</v>
      </c>
      <c r="E1211" s="132">
        <v>0.57916666666666672</v>
      </c>
      <c r="F1211" s="131" t="s">
        <v>1350</v>
      </c>
    </row>
    <row r="1212" spans="1:6" ht="28.8">
      <c r="A1212" s="129">
        <v>418</v>
      </c>
      <c r="B1212" s="130">
        <v>45345</v>
      </c>
      <c r="C1212" s="131" t="s">
        <v>22</v>
      </c>
      <c r="D1212" s="131" t="s">
        <v>612</v>
      </c>
      <c r="E1212" s="132">
        <v>0.5805555555555556</v>
      </c>
      <c r="F1212" s="131" t="s">
        <v>1350</v>
      </c>
    </row>
    <row r="1213" spans="1:6">
      <c r="A1213" s="129">
        <v>702</v>
      </c>
      <c r="B1213" s="130">
        <v>45345</v>
      </c>
      <c r="C1213" s="131" t="s">
        <v>22</v>
      </c>
      <c r="D1213" s="131" t="s">
        <v>23</v>
      </c>
      <c r="E1213" s="132">
        <v>0.58125000000000004</v>
      </c>
      <c r="F1213" s="131" t="s">
        <v>1350</v>
      </c>
    </row>
    <row r="1214" spans="1:6" ht="28.8">
      <c r="A1214" s="129">
        <v>312</v>
      </c>
      <c r="B1214" s="130">
        <v>45345</v>
      </c>
      <c r="C1214" s="131" t="s">
        <v>22</v>
      </c>
      <c r="D1214" s="131" t="s">
        <v>448</v>
      </c>
      <c r="E1214" s="132">
        <v>0.58125000000000004</v>
      </c>
      <c r="F1214" s="131" t="s">
        <v>1350</v>
      </c>
    </row>
    <row r="1215" spans="1:6" ht="28.8">
      <c r="A1215" s="129">
        <v>879</v>
      </c>
      <c r="B1215" s="130">
        <v>45345</v>
      </c>
      <c r="C1215" s="131" t="s">
        <v>22</v>
      </c>
      <c r="D1215" s="131" t="s">
        <v>436</v>
      </c>
      <c r="E1215" s="132">
        <v>0.58125000000000004</v>
      </c>
      <c r="F1215" s="131" t="s">
        <v>1350</v>
      </c>
    </row>
    <row r="1216" spans="1:6" ht="28.8">
      <c r="A1216" s="129">
        <v>525</v>
      </c>
      <c r="B1216" s="130">
        <v>45345</v>
      </c>
      <c r="C1216" s="131" t="s">
        <v>22</v>
      </c>
      <c r="D1216" s="131" t="s">
        <v>767</v>
      </c>
      <c r="E1216" s="132">
        <v>0.58125000000000004</v>
      </c>
      <c r="F1216" s="131" t="s">
        <v>1350</v>
      </c>
    </row>
    <row r="1217" spans="1:6">
      <c r="A1217" s="129">
        <v>802</v>
      </c>
      <c r="B1217" s="130">
        <v>45345</v>
      </c>
      <c r="C1217" s="131" t="s">
        <v>22</v>
      </c>
      <c r="D1217" s="131" t="s">
        <v>23</v>
      </c>
      <c r="E1217" s="132">
        <v>0.58194444444444449</v>
      </c>
      <c r="F1217" s="131" t="s">
        <v>1350</v>
      </c>
    </row>
    <row r="1218" spans="1:6" ht="28.8">
      <c r="A1218" s="129">
        <v>234</v>
      </c>
      <c r="B1218" s="130">
        <v>45345</v>
      </c>
      <c r="C1218" s="131" t="s">
        <v>22</v>
      </c>
      <c r="D1218" s="131" t="s">
        <v>246</v>
      </c>
      <c r="E1218" s="132">
        <v>0.58263888888888893</v>
      </c>
      <c r="F1218" s="131" t="s">
        <v>1350</v>
      </c>
    </row>
    <row r="1219" spans="1:6">
      <c r="A1219" s="129">
        <v>304</v>
      </c>
      <c r="B1219" s="130">
        <v>45345</v>
      </c>
      <c r="C1219" s="131" t="s">
        <v>22</v>
      </c>
      <c r="D1219" s="131" t="s">
        <v>23</v>
      </c>
      <c r="E1219" s="132">
        <v>0.58680555555555558</v>
      </c>
      <c r="F1219" s="131" t="s">
        <v>1350</v>
      </c>
    </row>
    <row r="1220" spans="1:6" ht="28.8">
      <c r="A1220" s="129">
        <v>348</v>
      </c>
      <c r="B1220" s="130">
        <v>45345</v>
      </c>
      <c r="C1220" s="131" t="s">
        <v>22</v>
      </c>
      <c r="D1220" s="131" t="s">
        <v>448</v>
      </c>
      <c r="E1220" s="132">
        <v>0.58680555555555558</v>
      </c>
      <c r="F1220" s="131" t="s">
        <v>1350</v>
      </c>
    </row>
    <row r="1221" spans="1:6" ht="28.8">
      <c r="A1221" s="129">
        <v>836</v>
      </c>
      <c r="B1221" s="130">
        <v>45345</v>
      </c>
      <c r="C1221" s="131" t="s">
        <v>22</v>
      </c>
      <c r="D1221" s="131" t="s">
        <v>436</v>
      </c>
      <c r="E1221" s="132">
        <v>0.58750000000000002</v>
      </c>
      <c r="F1221" s="131" t="s">
        <v>1350</v>
      </c>
    </row>
    <row r="1222" spans="1:6" ht="28.8">
      <c r="A1222" s="129">
        <v>139</v>
      </c>
      <c r="B1222" s="130">
        <v>45345</v>
      </c>
      <c r="C1222" s="131" t="s">
        <v>22</v>
      </c>
      <c r="D1222" s="131" t="s">
        <v>89</v>
      </c>
      <c r="E1222" s="132">
        <v>0.58888888888888891</v>
      </c>
      <c r="F1222" s="131" t="s">
        <v>1350</v>
      </c>
    </row>
    <row r="1223" spans="1:6" ht="28.8">
      <c r="A1223" s="129">
        <v>427</v>
      </c>
      <c r="B1223" s="130">
        <v>45345</v>
      </c>
      <c r="C1223" s="131" t="s">
        <v>22</v>
      </c>
      <c r="D1223" s="131" t="s">
        <v>612</v>
      </c>
      <c r="E1223" s="132">
        <v>0.58958333333333335</v>
      </c>
      <c r="F1223" s="131" t="s">
        <v>1350</v>
      </c>
    </row>
    <row r="1224" spans="1:6" ht="28.8">
      <c r="A1224" s="129">
        <v>620</v>
      </c>
      <c r="B1224" s="130">
        <v>45345</v>
      </c>
      <c r="C1224" s="131" t="s">
        <v>22</v>
      </c>
      <c r="D1224" s="131" t="s">
        <v>827</v>
      </c>
      <c r="E1224" s="132">
        <v>0.59027777777777779</v>
      </c>
      <c r="F1224" s="131" t="s">
        <v>1350</v>
      </c>
    </row>
    <row r="1225" spans="1:6" ht="28.8">
      <c r="A1225" s="129">
        <v>817</v>
      </c>
      <c r="B1225" s="130">
        <v>45345</v>
      </c>
      <c r="C1225" s="131" t="s">
        <v>22</v>
      </c>
      <c r="D1225" s="131" t="s">
        <v>436</v>
      </c>
      <c r="E1225" s="132">
        <v>0.59652777777777777</v>
      </c>
      <c r="F1225" s="131" t="s">
        <v>1350</v>
      </c>
    </row>
    <row r="1226" spans="1:6" ht="28.8">
      <c r="A1226" s="129">
        <v>842</v>
      </c>
      <c r="B1226" s="130">
        <v>45345</v>
      </c>
      <c r="C1226" s="131" t="s">
        <v>22</v>
      </c>
      <c r="D1226" s="131" t="s">
        <v>436</v>
      </c>
      <c r="E1226" s="132">
        <v>0.6069444444444444</v>
      </c>
      <c r="F1226" s="131" t="s">
        <v>1350</v>
      </c>
    </row>
    <row r="1227" spans="1:6" ht="28.8">
      <c r="A1227" s="129">
        <v>352</v>
      </c>
      <c r="B1227" s="130">
        <v>45345</v>
      </c>
      <c r="C1227" s="131" t="s">
        <v>22</v>
      </c>
      <c r="D1227" s="131" t="s">
        <v>448</v>
      </c>
      <c r="E1227" s="132">
        <v>0.60833333333333328</v>
      </c>
      <c r="F1227" s="131" t="s">
        <v>1350</v>
      </c>
    </row>
    <row r="1228" spans="1:6">
      <c r="A1228" s="129">
        <v>3</v>
      </c>
      <c r="B1228" s="130">
        <v>45352</v>
      </c>
      <c r="C1228" s="131" t="s">
        <v>22</v>
      </c>
      <c r="D1228" s="131" t="s">
        <v>23</v>
      </c>
      <c r="E1228" s="132">
        <v>0.54236111111111107</v>
      </c>
      <c r="F1228" s="131" t="s">
        <v>1349</v>
      </c>
    </row>
    <row r="1229" spans="1:6" ht="28.8">
      <c r="A1229" s="129">
        <v>247</v>
      </c>
      <c r="B1229" s="130">
        <v>45352</v>
      </c>
      <c r="C1229" s="131" t="s">
        <v>22</v>
      </c>
      <c r="D1229" s="131" t="s">
        <v>246</v>
      </c>
      <c r="E1229" s="132">
        <v>0.54305555555555551</v>
      </c>
      <c r="F1229" s="131" t="s">
        <v>1349</v>
      </c>
    </row>
    <row r="1230" spans="1:6">
      <c r="A1230" s="129">
        <v>103</v>
      </c>
      <c r="B1230" s="130">
        <v>45352</v>
      </c>
      <c r="C1230" s="131" t="s">
        <v>22</v>
      </c>
      <c r="D1230" s="131" t="s">
        <v>23</v>
      </c>
      <c r="E1230" s="132">
        <v>0.54305555555555551</v>
      </c>
      <c r="F1230" s="131" t="s">
        <v>1349</v>
      </c>
    </row>
    <row r="1231" spans="1:6">
      <c r="A1231" s="129">
        <v>502</v>
      </c>
      <c r="B1231" s="130">
        <v>45352</v>
      </c>
      <c r="C1231" s="131" t="s">
        <v>22</v>
      </c>
      <c r="D1231" s="131" t="s">
        <v>23</v>
      </c>
      <c r="E1231" s="132">
        <v>0.54374999999999996</v>
      </c>
      <c r="F1231" s="131" t="s">
        <v>1349</v>
      </c>
    </row>
    <row r="1232" spans="1:6">
      <c r="A1232" s="129">
        <v>703</v>
      </c>
      <c r="B1232" s="130">
        <v>45352</v>
      </c>
      <c r="C1232" s="131" t="s">
        <v>22</v>
      </c>
      <c r="D1232" s="131" t="s">
        <v>23</v>
      </c>
      <c r="E1232" s="132">
        <v>0.5444444444444444</v>
      </c>
      <c r="F1232" s="131" t="s">
        <v>1349</v>
      </c>
    </row>
    <row r="1233" spans="1:6" ht="28.8">
      <c r="A1233" s="129">
        <v>715</v>
      </c>
      <c r="B1233" s="130">
        <v>45352</v>
      </c>
      <c r="C1233" s="131" t="s">
        <v>22</v>
      </c>
      <c r="D1233" s="131" t="s">
        <v>879</v>
      </c>
      <c r="E1233" s="132">
        <v>0.54513888888888884</v>
      </c>
      <c r="F1233" s="131" t="s">
        <v>1349</v>
      </c>
    </row>
    <row r="1234" spans="1:6" ht="28.8">
      <c r="A1234" s="129">
        <v>745</v>
      </c>
      <c r="B1234" s="130">
        <v>45352</v>
      </c>
      <c r="C1234" s="131" t="s">
        <v>22</v>
      </c>
      <c r="D1234" s="131" t="s">
        <v>879</v>
      </c>
      <c r="E1234" s="132">
        <v>0.54513888888888884</v>
      </c>
      <c r="F1234" s="131" t="s">
        <v>1349</v>
      </c>
    </row>
    <row r="1235" spans="1:6" ht="28.8">
      <c r="A1235" s="129">
        <v>451</v>
      </c>
      <c r="B1235" s="130">
        <v>45352</v>
      </c>
      <c r="C1235" s="131" t="s">
        <v>22</v>
      </c>
      <c r="D1235" s="131" t="s">
        <v>612</v>
      </c>
      <c r="E1235" s="132">
        <v>0.54513888888888884</v>
      </c>
      <c r="F1235" s="131" t="s">
        <v>1349</v>
      </c>
    </row>
    <row r="1236" spans="1:6" ht="28.8">
      <c r="A1236" s="129">
        <v>721</v>
      </c>
      <c r="B1236" s="130">
        <v>45352</v>
      </c>
      <c r="C1236" s="131" t="s">
        <v>22</v>
      </c>
      <c r="D1236" s="131" t="s">
        <v>879</v>
      </c>
      <c r="E1236" s="132">
        <v>0.54513888888888884</v>
      </c>
      <c r="F1236" s="131" t="s">
        <v>1349</v>
      </c>
    </row>
    <row r="1237" spans="1:6" ht="28.8">
      <c r="A1237" s="129">
        <v>731</v>
      </c>
      <c r="B1237" s="130">
        <v>45352</v>
      </c>
      <c r="C1237" s="131" t="s">
        <v>22</v>
      </c>
      <c r="D1237" s="131" t="s">
        <v>879</v>
      </c>
      <c r="E1237" s="132">
        <v>0.54513888888888884</v>
      </c>
      <c r="F1237" s="131" t="s">
        <v>1349</v>
      </c>
    </row>
    <row r="1238" spans="1:6" ht="28.8">
      <c r="A1238" s="129">
        <v>511</v>
      </c>
      <c r="B1238" s="130">
        <v>45352</v>
      </c>
      <c r="C1238" s="131" t="s">
        <v>22</v>
      </c>
      <c r="D1238" s="131" t="s">
        <v>767</v>
      </c>
      <c r="E1238" s="132">
        <v>0.54791666666666672</v>
      </c>
      <c r="F1238" s="131" t="s">
        <v>1349</v>
      </c>
    </row>
    <row r="1239" spans="1:6" ht="28.8">
      <c r="A1239" s="129">
        <v>740</v>
      </c>
      <c r="B1239" s="130">
        <v>45352</v>
      </c>
      <c r="C1239" s="131" t="s">
        <v>22</v>
      </c>
      <c r="D1239" s="131" t="s">
        <v>879</v>
      </c>
      <c r="E1239" s="132">
        <v>0.54791666666666672</v>
      </c>
      <c r="F1239" s="131" t="s">
        <v>1349</v>
      </c>
    </row>
    <row r="1240" spans="1:6" ht="28.8">
      <c r="A1240" s="129">
        <v>873</v>
      </c>
      <c r="B1240" s="130">
        <v>45352</v>
      </c>
      <c r="C1240" s="131" t="s">
        <v>22</v>
      </c>
      <c r="D1240" s="131" t="s">
        <v>436</v>
      </c>
      <c r="E1240" s="132">
        <v>0.54791666666666672</v>
      </c>
      <c r="F1240" s="131" t="s">
        <v>1349</v>
      </c>
    </row>
    <row r="1241" spans="1:6" ht="28.8">
      <c r="A1241" s="129">
        <v>248</v>
      </c>
      <c r="B1241" s="130">
        <v>45352</v>
      </c>
      <c r="C1241" s="131" t="s">
        <v>22</v>
      </c>
      <c r="D1241" s="131" t="s">
        <v>246</v>
      </c>
      <c r="E1241" s="132">
        <v>0.5493055555555556</v>
      </c>
      <c r="F1241" s="131" t="s">
        <v>1349</v>
      </c>
    </row>
    <row r="1242" spans="1:6" ht="28.8">
      <c r="A1242" s="129">
        <v>246</v>
      </c>
      <c r="B1242" s="130">
        <v>45352</v>
      </c>
      <c r="C1242" s="131" t="s">
        <v>22</v>
      </c>
      <c r="D1242" s="131" t="s">
        <v>246</v>
      </c>
      <c r="E1242" s="132">
        <v>0.5493055555555556</v>
      </c>
      <c r="F1242" s="131" t="s">
        <v>1349</v>
      </c>
    </row>
    <row r="1243" spans="1:6" ht="28.8">
      <c r="A1243" s="129">
        <v>866</v>
      </c>
      <c r="B1243" s="130">
        <v>45352</v>
      </c>
      <c r="C1243" s="131" t="s">
        <v>22</v>
      </c>
      <c r="D1243" s="131" t="s">
        <v>436</v>
      </c>
      <c r="E1243" s="132">
        <v>0.5493055555555556</v>
      </c>
      <c r="F1243" s="131" t="s">
        <v>1349</v>
      </c>
    </row>
    <row r="1244" spans="1:6" ht="28.8">
      <c r="A1244" s="129">
        <v>719</v>
      </c>
      <c r="B1244" s="130">
        <v>45352</v>
      </c>
      <c r="C1244" s="131" t="s">
        <v>22</v>
      </c>
      <c r="D1244" s="131" t="s">
        <v>879</v>
      </c>
      <c r="E1244" s="132">
        <v>0.55138888888888893</v>
      </c>
      <c r="F1244" s="131" t="s">
        <v>1349</v>
      </c>
    </row>
    <row r="1245" spans="1:6">
      <c r="A1245" s="129">
        <v>304</v>
      </c>
      <c r="B1245" s="130">
        <v>45352</v>
      </c>
      <c r="C1245" s="131" t="s">
        <v>22</v>
      </c>
      <c r="D1245" s="131" t="s">
        <v>23</v>
      </c>
      <c r="E1245" s="132">
        <v>0.55208333333333337</v>
      </c>
      <c r="F1245" s="131" t="s">
        <v>1349</v>
      </c>
    </row>
    <row r="1246" spans="1:6" ht="28.8">
      <c r="A1246" s="129">
        <v>417</v>
      </c>
      <c r="B1246" s="130">
        <v>45352</v>
      </c>
      <c r="C1246" s="131" t="s">
        <v>22</v>
      </c>
      <c r="D1246" s="131" t="s">
        <v>612</v>
      </c>
      <c r="E1246" s="132">
        <v>0.5541666666666667</v>
      </c>
      <c r="F1246" s="131" t="s">
        <v>1349</v>
      </c>
    </row>
    <row r="1247" spans="1:6" ht="28.8">
      <c r="A1247" s="129">
        <v>620</v>
      </c>
      <c r="B1247" s="130">
        <v>45352</v>
      </c>
      <c r="C1247" s="131" t="s">
        <v>22</v>
      </c>
      <c r="D1247" s="131" t="s">
        <v>827</v>
      </c>
      <c r="E1247" s="132">
        <v>0.55555555555555558</v>
      </c>
      <c r="F1247" s="131" t="s">
        <v>1349</v>
      </c>
    </row>
    <row r="1248" spans="1:6" ht="28.8">
      <c r="A1248" s="129">
        <v>737</v>
      </c>
      <c r="B1248" s="130">
        <v>45352</v>
      </c>
      <c r="C1248" s="131" t="s">
        <v>22</v>
      </c>
      <c r="D1248" s="131" t="s">
        <v>879</v>
      </c>
      <c r="E1248" s="132">
        <v>0.55555555555555558</v>
      </c>
      <c r="F1248" s="131" t="s">
        <v>1349</v>
      </c>
    </row>
    <row r="1249" spans="1:6" ht="28.8">
      <c r="A1249" s="129">
        <v>617</v>
      </c>
      <c r="B1249" s="130">
        <v>45352</v>
      </c>
      <c r="C1249" s="131" t="s">
        <v>22</v>
      </c>
      <c r="D1249" s="131" t="s">
        <v>827</v>
      </c>
      <c r="E1249" s="132">
        <v>0.55555555555555558</v>
      </c>
      <c r="F1249" s="131" t="s">
        <v>1349</v>
      </c>
    </row>
    <row r="1250" spans="1:6" ht="28.8">
      <c r="A1250" s="129">
        <v>612</v>
      </c>
      <c r="B1250" s="130">
        <v>45352</v>
      </c>
      <c r="C1250" s="131" t="s">
        <v>22</v>
      </c>
      <c r="D1250" s="131" t="s">
        <v>827</v>
      </c>
      <c r="E1250" s="132">
        <v>0.55625000000000002</v>
      </c>
      <c r="F1250" s="131" t="s">
        <v>1349</v>
      </c>
    </row>
    <row r="1251" spans="1:6" ht="28.8">
      <c r="A1251" s="129">
        <v>616</v>
      </c>
      <c r="B1251" s="130">
        <v>45352</v>
      </c>
      <c r="C1251" s="131" t="s">
        <v>22</v>
      </c>
      <c r="D1251" s="131" t="s">
        <v>827</v>
      </c>
      <c r="E1251" s="132">
        <v>0.55625000000000002</v>
      </c>
      <c r="F1251" s="131" t="s">
        <v>1349</v>
      </c>
    </row>
    <row r="1252" spans="1:6" ht="28.8">
      <c r="A1252" s="129">
        <v>242</v>
      </c>
      <c r="B1252" s="130">
        <v>45352</v>
      </c>
      <c r="C1252" s="131" t="s">
        <v>22</v>
      </c>
      <c r="D1252" s="131" t="s">
        <v>246</v>
      </c>
      <c r="E1252" s="132">
        <v>0.55694444444444446</v>
      </c>
      <c r="F1252" s="131" t="s">
        <v>1349</v>
      </c>
    </row>
    <row r="1253" spans="1:6">
      <c r="A1253" s="129">
        <v>303</v>
      </c>
      <c r="B1253" s="130">
        <v>45352</v>
      </c>
      <c r="C1253" s="131" t="s">
        <v>22</v>
      </c>
      <c r="D1253" s="131" t="s">
        <v>23</v>
      </c>
      <c r="E1253" s="132">
        <v>0.55763888888888891</v>
      </c>
      <c r="F1253" s="131" t="s">
        <v>1349</v>
      </c>
    </row>
    <row r="1254" spans="1:6" ht="28.8">
      <c r="A1254" s="129">
        <v>856</v>
      </c>
      <c r="B1254" s="130">
        <v>45352</v>
      </c>
      <c r="C1254" s="131" t="s">
        <v>22</v>
      </c>
      <c r="D1254" s="131" t="s">
        <v>436</v>
      </c>
      <c r="E1254" s="132">
        <v>0.55833333333333335</v>
      </c>
      <c r="F1254" s="131" t="s">
        <v>1349</v>
      </c>
    </row>
    <row r="1255" spans="1:6" ht="28.8">
      <c r="A1255" s="129">
        <v>214</v>
      </c>
      <c r="B1255" s="130">
        <v>45352</v>
      </c>
      <c r="C1255" s="131" t="s">
        <v>22</v>
      </c>
      <c r="D1255" s="131" t="s">
        <v>246</v>
      </c>
      <c r="E1255" s="132">
        <v>0.55833333333333335</v>
      </c>
      <c r="F1255" s="131" t="s">
        <v>1349</v>
      </c>
    </row>
    <row r="1256" spans="1:6" ht="28.8">
      <c r="A1256" s="129">
        <v>139</v>
      </c>
      <c r="B1256" s="130">
        <v>45352</v>
      </c>
      <c r="C1256" s="131" t="s">
        <v>22</v>
      </c>
      <c r="D1256" s="131" t="s">
        <v>89</v>
      </c>
      <c r="E1256" s="132">
        <v>0.56180555555555556</v>
      </c>
      <c r="F1256" s="131" t="s">
        <v>1349</v>
      </c>
    </row>
    <row r="1257" spans="1:6" ht="28.8">
      <c r="A1257" s="129">
        <v>817</v>
      </c>
      <c r="B1257" s="130">
        <v>45352</v>
      </c>
      <c r="C1257" s="131" t="s">
        <v>22</v>
      </c>
      <c r="D1257" s="131" t="s">
        <v>436</v>
      </c>
      <c r="E1257" s="132">
        <v>0.56180555555555556</v>
      </c>
      <c r="F1257" s="131" t="s">
        <v>1349</v>
      </c>
    </row>
    <row r="1258" spans="1:6" ht="28.8">
      <c r="A1258" s="129">
        <v>533</v>
      </c>
      <c r="B1258" s="130">
        <v>45352</v>
      </c>
      <c r="C1258" s="131" t="s">
        <v>22</v>
      </c>
      <c r="D1258" s="131" t="s">
        <v>767</v>
      </c>
      <c r="E1258" s="132">
        <v>0.56180555555555556</v>
      </c>
      <c r="F1258" s="131" t="s">
        <v>1349</v>
      </c>
    </row>
    <row r="1259" spans="1:6" ht="28.8">
      <c r="A1259" s="129">
        <v>120</v>
      </c>
      <c r="B1259" s="130">
        <v>45352</v>
      </c>
      <c r="C1259" s="131" t="s">
        <v>22</v>
      </c>
      <c r="D1259" s="131" t="s">
        <v>89</v>
      </c>
      <c r="E1259" s="132">
        <v>0.56180555555555556</v>
      </c>
      <c r="F1259" s="131" t="s">
        <v>1349</v>
      </c>
    </row>
    <row r="1260" spans="1:6" ht="28.8">
      <c r="A1260" s="129">
        <v>338</v>
      </c>
      <c r="B1260" s="130">
        <v>45352</v>
      </c>
      <c r="C1260" s="131" t="s">
        <v>22</v>
      </c>
      <c r="D1260" s="131" t="s">
        <v>448</v>
      </c>
      <c r="E1260" s="132">
        <v>0.5625</v>
      </c>
      <c r="F1260" s="131" t="s">
        <v>1349</v>
      </c>
    </row>
    <row r="1261" spans="1:6" ht="28.8">
      <c r="A1261" s="129">
        <v>236</v>
      </c>
      <c r="B1261" s="130">
        <v>45352</v>
      </c>
      <c r="C1261" s="131" t="s">
        <v>22</v>
      </c>
      <c r="D1261" s="131" t="s">
        <v>246</v>
      </c>
      <c r="E1261" s="132">
        <v>0.56319444444444444</v>
      </c>
      <c r="F1261" s="131" t="s">
        <v>1350</v>
      </c>
    </row>
    <row r="1262" spans="1:6" ht="28.8">
      <c r="A1262" s="129">
        <v>530</v>
      </c>
      <c r="B1262" s="130">
        <v>45352</v>
      </c>
      <c r="C1262" s="131" t="s">
        <v>22</v>
      </c>
      <c r="D1262" s="131" t="s">
        <v>767</v>
      </c>
      <c r="E1262" s="132">
        <v>0.56388888888888888</v>
      </c>
      <c r="F1262" s="131" t="s">
        <v>1350</v>
      </c>
    </row>
    <row r="1263" spans="1:6" ht="28.8">
      <c r="A1263" s="129">
        <v>444</v>
      </c>
      <c r="B1263" s="130">
        <v>45352</v>
      </c>
      <c r="C1263" s="131" t="s">
        <v>22</v>
      </c>
      <c r="D1263" s="131" t="s">
        <v>612</v>
      </c>
      <c r="E1263" s="132">
        <v>0.56388888888888888</v>
      </c>
      <c r="F1263" s="131" t="s">
        <v>1350</v>
      </c>
    </row>
    <row r="1264" spans="1:6" ht="28.8">
      <c r="A1264" s="129">
        <v>211</v>
      </c>
      <c r="B1264" s="130">
        <v>45352</v>
      </c>
      <c r="C1264" s="131" t="s">
        <v>22</v>
      </c>
      <c r="D1264" s="131" t="s">
        <v>246</v>
      </c>
      <c r="E1264" s="132">
        <v>0.56458333333333333</v>
      </c>
      <c r="F1264" s="131" t="s">
        <v>1350</v>
      </c>
    </row>
    <row r="1265" spans="1:6" ht="28.8">
      <c r="A1265" s="129">
        <v>891</v>
      </c>
      <c r="B1265" s="130">
        <v>45352</v>
      </c>
      <c r="C1265" s="131" t="s">
        <v>22</v>
      </c>
      <c r="D1265" s="131" t="s">
        <v>436</v>
      </c>
      <c r="E1265" s="132">
        <v>0.56458333333333333</v>
      </c>
      <c r="F1265" s="131" t="s">
        <v>1349</v>
      </c>
    </row>
    <row r="1266" spans="1:6" ht="28.8">
      <c r="A1266" s="129">
        <v>742</v>
      </c>
      <c r="B1266" s="130">
        <v>45352</v>
      </c>
      <c r="C1266" s="131" t="s">
        <v>22</v>
      </c>
      <c r="D1266" s="131" t="s">
        <v>879</v>
      </c>
      <c r="E1266" s="132">
        <v>0.56527777777777777</v>
      </c>
      <c r="F1266" s="131" t="s">
        <v>1350</v>
      </c>
    </row>
    <row r="1267" spans="1:6" ht="28.8">
      <c r="A1267" s="129">
        <v>231</v>
      </c>
      <c r="B1267" s="130">
        <v>45352</v>
      </c>
      <c r="C1267" s="131" t="s">
        <v>22</v>
      </c>
      <c r="D1267" s="131" t="s">
        <v>246</v>
      </c>
      <c r="E1267" s="132">
        <v>0.56527777777777777</v>
      </c>
      <c r="F1267" s="131" t="s">
        <v>1350</v>
      </c>
    </row>
    <row r="1268" spans="1:6">
      <c r="A1268" s="129">
        <v>402</v>
      </c>
      <c r="B1268" s="130">
        <v>45352</v>
      </c>
      <c r="C1268" s="131" t="s">
        <v>22</v>
      </c>
      <c r="D1268" s="131" t="s">
        <v>23</v>
      </c>
      <c r="E1268" s="132">
        <v>0.56597222222222221</v>
      </c>
      <c r="F1268" s="131" t="s">
        <v>1350</v>
      </c>
    </row>
    <row r="1269" spans="1:6">
      <c r="A1269" s="129">
        <v>102</v>
      </c>
      <c r="B1269" s="130">
        <v>45352</v>
      </c>
      <c r="C1269" s="131" t="s">
        <v>22</v>
      </c>
      <c r="D1269" s="131" t="s">
        <v>23</v>
      </c>
      <c r="E1269" s="132">
        <v>0.56597222222222221</v>
      </c>
      <c r="F1269" s="131" t="s">
        <v>1350</v>
      </c>
    </row>
    <row r="1270" spans="1:6" ht="28.8">
      <c r="A1270" s="129">
        <v>443</v>
      </c>
      <c r="B1270" s="130">
        <v>45352</v>
      </c>
      <c r="C1270" s="131" t="s">
        <v>22</v>
      </c>
      <c r="D1270" s="131" t="s">
        <v>612</v>
      </c>
      <c r="E1270" s="132">
        <v>0.56597222222222221</v>
      </c>
      <c r="F1270" s="131" t="s">
        <v>1350</v>
      </c>
    </row>
    <row r="1271" spans="1:6" ht="28.8">
      <c r="A1271" s="129">
        <v>234</v>
      </c>
      <c r="B1271" s="130">
        <v>45352</v>
      </c>
      <c r="C1271" s="131" t="s">
        <v>22</v>
      </c>
      <c r="D1271" s="131" t="s">
        <v>246</v>
      </c>
      <c r="E1271" s="132">
        <v>0.56666666666666665</v>
      </c>
      <c r="F1271" s="131" t="s">
        <v>1350</v>
      </c>
    </row>
    <row r="1272" spans="1:6" ht="28.8">
      <c r="A1272" s="129">
        <v>310</v>
      </c>
      <c r="B1272" s="130">
        <v>45352</v>
      </c>
      <c r="C1272" s="131" t="s">
        <v>22</v>
      </c>
      <c r="D1272" s="131" t="s">
        <v>448</v>
      </c>
      <c r="E1272" s="132">
        <v>0.56736111111111109</v>
      </c>
      <c r="F1272" s="131" t="s">
        <v>1350</v>
      </c>
    </row>
    <row r="1273" spans="1:6" ht="28.8">
      <c r="A1273" s="129">
        <v>352</v>
      </c>
      <c r="B1273" s="130">
        <v>45352</v>
      </c>
      <c r="C1273" s="131" t="s">
        <v>22</v>
      </c>
      <c r="D1273" s="131" t="s">
        <v>448</v>
      </c>
      <c r="E1273" s="132">
        <v>0.56805555555555554</v>
      </c>
      <c r="F1273" s="131" t="s">
        <v>1350</v>
      </c>
    </row>
    <row r="1274" spans="1:6" ht="28.8">
      <c r="A1274" s="129">
        <v>337</v>
      </c>
      <c r="B1274" s="130">
        <v>45352</v>
      </c>
      <c r="C1274" s="131" t="s">
        <v>22</v>
      </c>
      <c r="D1274" s="131" t="s">
        <v>448</v>
      </c>
      <c r="E1274" s="132">
        <v>0.56874999999999998</v>
      </c>
      <c r="F1274" s="131" t="s">
        <v>1350</v>
      </c>
    </row>
    <row r="1275" spans="1:6" ht="28.8">
      <c r="A1275" s="129">
        <v>325</v>
      </c>
      <c r="B1275" s="130">
        <v>45352</v>
      </c>
      <c r="C1275" s="131" t="s">
        <v>22</v>
      </c>
      <c r="D1275" s="131" t="s">
        <v>448</v>
      </c>
      <c r="E1275" s="132">
        <v>0.56874999999999998</v>
      </c>
      <c r="F1275" s="131" t="s">
        <v>1350</v>
      </c>
    </row>
    <row r="1276" spans="1:6">
      <c r="A1276" s="129">
        <v>802</v>
      </c>
      <c r="B1276" s="130">
        <v>45352</v>
      </c>
      <c r="C1276" s="131" t="s">
        <v>22</v>
      </c>
      <c r="D1276" s="131" t="s">
        <v>23</v>
      </c>
      <c r="E1276" s="132">
        <v>0.5708333333333333</v>
      </c>
      <c r="F1276" s="131" t="s">
        <v>1350</v>
      </c>
    </row>
    <row r="1277" spans="1:6">
      <c r="A1277" s="129">
        <v>404</v>
      </c>
      <c r="B1277" s="130">
        <v>45352</v>
      </c>
      <c r="C1277" s="131" t="s">
        <v>22</v>
      </c>
      <c r="D1277" s="131" t="s">
        <v>23</v>
      </c>
      <c r="E1277" s="132">
        <v>0.57361111111111107</v>
      </c>
      <c r="F1277" s="131" t="s">
        <v>1350</v>
      </c>
    </row>
    <row r="1278" spans="1:6" ht="28.8">
      <c r="A1278" s="129">
        <v>342</v>
      </c>
      <c r="B1278" s="130">
        <v>45352</v>
      </c>
      <c r="C1278" s="131" t="s">
        <v>22</v>
      </c>
      <c r="D1278" s="131" t="s">
        <v>448</v>
      </c>
      <c r="E1278" s="132">
        <v>0.57708333333333328</v>
      </c>
      <c r="F1278" s="131" t="s">
        <v>1350</v>
      </c>
    </row>
    <row r="1279" spans="1:6" ht="28.8">
      <c r="A1279" s="129">
        <v>329</v>
      </c>
      <c r="B1279" s="130">
        <v>45352</v>
      </c>
      <c r="C1279" s="131" t="s">
        <v>22</v>
      </c>
      <c r="D1279" s="131" t="s">
        <v>448</v>
      </c>
      <c r="E1279" s="132">
        <v>0.57708333333333328</v>
      </c>
      <c r="F1279" s="131" t="s">
        <v>1350</v>
      </c>
    </row>
    <row r="1280" spans="1:6" ht="28.8">
      <c r="A1280" s="129">
        <v>418</v>
      </c>
      <c r="B1280" s="130">
        <v>45352</v>
      </c>
      <c r="C1280" s="131" t="s">
        <v>22</v>
      </c>
      <c r="D1280" s="131" t="s">
        <v>612</v>
      </c>
      <c r="E1280" s="132">
        <v>0.57708333333333328</v>
      </c>
      <c r="F1280" s="131" t="s">
        <v>1350</v>
      </c>
    </row>
    <row r="1281" spans="1:6" ht="28.8">
      <c r="A1281" s="129">
        <v>732</v>
      </c>
      <c r="B1281" s="130">
        <v>45352</v>
      </c>
      <c r="C1281" s="131" t="s">
        <v>22</v>
      </c>
      <c r="D1281" s="131" t="s">
        <v>879</v>
      </c>
      <c r="E1281" s="132">
        <v>0.57777777777777772</v>
      </c>
      <c r="F1281" s="131" t="s">
        <v>1350</v>
      </c>
    </row>
    <row r="1282" spans="1:6" ht="28.8">
      <c r="A1282" s="129">
        <v>218</v>
      </c>
      <c r="B1282" s="130">
        <v>45352</v>
      </c>
      <c r="C1282" s="131" t="s">
        <v>22</v>
      </c>
      <c r="D1282" s="131" t="s">
        <v>246</v>
      </c>
      <c r="E1282" s="132">
        <v>0.57847222222222228</v>
      </c>
      <c r="F1282" s="131" t="s">
        <v>1350</v>
      </c>
    </row>
    <row r="1283" spans="1:6" ht="28.8">
      <c r="A1283" s="129">
        <v>350</v>
      </c>
      <c r="B1283" s="130">
        <v>45352</v>
      </c>
      <c r="C1283" s="131" t="s">
        <v>22</v>
      </c>
      <c r="D1283" s="131" t="s">
        <v>448</v>
      </c>
      <c r="E1283" s="132">
        <v>0.57847222222222228</v>
      </c>
      <c r="F1283" s="131" t="s">
        <v>1350</v>
      </c>
    </row>
    <row r="1284" spans="1:6">
      <c r="A1284" s="129">
        <v>203</v>
      </c>
      <c r="B1284" s="130">
        <v>45352</v>
      </c>
      <c r="C1284" s="131" t="s">
        <v>22</v>
      </c>
      <c r="D1284" s="131" t="s">
        <v>23</v>
      </c>
      <c r="E1284" s="132">
        <v>0.59027777777777779</v>
      </c>
      <c r="F1284" s="131" t="s">
        <v>1350</v>
      </c>
    </row>
    <row r="1285" spans="1:6">
      <c r="A1285" s="129">
        <v>804</v>
      </c>
      <c r="B1285" s="130">
        <v>45352</v>
      </c>
      <c r="C1285" s="131" t="s">
        <v>22</v>
      </c>
      <c r="D1285" s="131" t="s">
        <v>23</v>
      </c>
      <c r="E1285" s="132">
        <v>0.59583333333333333</v>
      </c>
      <c r="F1285" s="131" t="s">
        <v>1350</v>
      </c>
    </row>
    <row r="1286" spans="1:6">
      <c r="A1286" s="129">
        <v>603</v>
      </c>
      <c r="B1286" s="130">
        <v>45352</v>
      </c>
      <c r="C1286" s="131" t="s">
        <v>22</v>
      </c>
      <c r="D1286" s="131" t="s">
        <v>23</v>
      </c>
      <c r="E1286" s="132">
        <v>0.59652777777777777</v>
      </c>
      <c r="F1286" s="131" t="s">
        <v>1349</v>
      </c>
    </row>
    <row r="1287" spans="1:6">
      <c r="A1287" s="129">
        <v>103</v>
      </c>
      <c r="B1287" s="130">
        <v>45359</v>
      </c>
      <c r="C1287" s="131" t="s">
        <v>22</v>
      </c>
      <c r="D1287" s="131" t="s">
        <v>23</v>
      </c>
      <c r="E1287" s="132">
        <v>0.49791666666666667</v>
      </c>
      <c r="F1287" s="131" t="s">
        <v>1349</v>
      </c>
    </row>
    <row r="1288" spans="1:6">
      <c r="A1288" s="129">
        <v>603</v>
      </c>
      <c r="B1288" s="130">
        <v>45359</v>
      </c>
      <c r="C1288" s="131" t="s">
        <v>22</v>
      </c>
      <c r="D1288" s="131" t="s">
        <v>23</v>
      </c>
      <c r="E1288" s="132">
        <v>0.49861111111111112</v>
      </c>
      <c r="F1288" s="131" t="s">
        <v>1349</v>
      </c>
    </row>
    <row r="1289" spans="1:6">
      <c r="A1289" s="129">
        <v>803</v>
      </c>
      <c r="B1289" s="130">
        <v>45359</v>
      </c>
      <c r="C1289" s="131" t="s">
        <v>22</v>
      </c>
      <c r="D1289" s="131" t="s">
        <v>23</v>
      </c>
      <c r="E1289" s="132">
        <v>0.49930555555555556</v>
      </c>
      <c r="F1289" s="131" t="s">
        <v>1349</v>
      </c>
    </row>
    <row r="1290" spans="1:6">
      <c r="A1290" s="129">
        <v>304</v>
      </c>
      <c r="B1290" s="130">
        <v>45359</v>
      </c>
      <c r="C1290" s="131" t="s">
        <v>22</v>
      </c>
      <c r="D1290" s="131" t="s">
        <v>23</v>
      </c>
      <c r="E1290" s="132">
        <v>0.5</v>
      </c>
      <c r="F1290" s="131" t="s">
        <v>1349</v>
      </c>
    </row>
    <row r="1291" spans="1:6" ht="28.8">
      <c r="A1291" s="129">
        <v>868</v>
      </c>
      <c r="B1291" s="130">
        <v>45359</v>
      </c>
      <c r="C1291" s="131" t="s">
        <v>22</v>
      </c>
      <c r="D1291" s="131" t="s">
        <v>436</v>
      </c>
      <c r="E1291" s="132">
        <v>0.50069444444444444</v>
      </c>
      <c r="F1291" s="131" t="s">
        <v>1349</v>
      </c>
    </row>
    <row r="1292" spans="1:6" ht="28.8">
      <c r="A1292" s="129">
        <v>745</v>
      </c>
      <c r="B1292" s="130">
        <v>45359</v>
      </c>
      <c r="C1292" s="131" t="s">
        <v>22</v>
      </c>
      <c r="D1292" s="131" t="s">
        <v>879</v>
      </c>
      <c r="E1292" s="132">
        <v>0.50138888888888888</v>
      </c>
      <c r="F1292" s="131" t="s">
        <v>1349</v>
      </c>
    </row>
    <row r="1293" spans="1:6" ht="28.8">
      <c r="A1293" s="129">
        <v>120</v>
      </c>
      <c r="B1293" s="130">
        <v>45359</v>
      </c>
      <c r="C1293" s="131" t="s">
        <v>22</v>
      </c>
      <c r="D1293" s="131" t="s">
        <v>89</v>
      </c>
      <c r="E1293" s="132">
        <v>0.50138888888888888</v>
      </c>
      <c r="F1293" s="131" t="s">
        <v>1349</v>
      </c>
    </row>
    <row r="1294" spans="1:6" ht="28.8">
      <c r="A1294" s="129">
        <v>141</v>
      </c>
      <c r="B1294" s="130">
        <v>45359</v>
      </c>
      <c r="C1294" s="131" t="s">
        <v>22</v>
      </c>
      <c r="D1294" s="131" t="s">
        <v>89</v>
      </c>
      <c r="E1294" s="132">
        <v>0.50138888888888888</v>
      </c>
      <c r="F1294" s="131" t="s">
        <v>1349</v>
      </c>
    </row>
    <row r="1295" spans="1:6" ht="28.8">
      <c r="A1295" s="129">
        <v>115</v>
      </c>
      <c r="B1295" s="130">
        <v>45359</v>
      </c>
      <c r="C1295" s="131" t="s">
        <v>22</v>
      </c>
      <c r="D1295" s="131" t="s">
        <v>89</v>
      </c>
      <c r="E1295" s="132">
        <v>0.50138888888888888</v>
      </c>
      <c r="F1295" s="131" t="s">
        <v>1349</v>
      </c>
    </row>
    <row r="1296" spans="1:6" ht="28.8">
      <c r="A1296" s="129">
        <v>450</v>
      </c>
      <c r="B1296" s="130">
        <v>45359</v>
      </c>
      <c r="C1296" s="131" t="s">
        <v>22</v>
      </c>
      <c r="D1296" s="131" t="s">
        <v>612</v>
      </c>
      <c r="E1296" s="132">
        <v>0.50138888888888888</v>
      </c>
      <c r="F1296" s="131" t="s">
        <v>1349</v>
      </c>
    </row>
    <row r="1297" spans="1:6" ht="28.8">
      <c r="A1297" s="129">
        <v>710</v>
      </c>
      <c r="B1297" s="130">
        <v>45359</v>
      </c>
      <c r="C1297" s="131" t="s">
        <v>22</v>
      </c>
      <c r="D1297" s="131" t="s">
        <v>879</v>
      </c>
      <c r="E1297" s="132">
        <v>0.50138888888888888</v>
      </c>
      <c r="F1297" s="131" t="s">
        <v>1349</v>
      </c>
    </row>
    <row r="1298" spans="1:6" ht="28.8">
      <c r="A1298" s="129">
        <v>448</v>
      </c>
      <c r="B1298" s="130">
        <v>45359</v>
      </c>
      <c r="C1298" s="131" t="s">
        <v>22</v>
      </c>
      <c r="D1298" s="131" t="s">
        <v>612</v>
      </c>
      <c r="E1298" s="132">
        <v>0.50138888888888888</v>
      </c>
      <c r="F1298" s="131" t="s">
        <v>1349</v>
      </c>
    </row>
    <row r="1299" spans="1:6" ht="28.8">
      <c r="A1299" s="129">
        <v>435</v>
      </c>
      <c r="B1299" s="130">
        <v>45359</v>
      </c>
      <c r="C1299" s="131" t="s">
        <v>22</v>
      </c>
      <c r="D1299" s="131" t="s">
        <v>612</v>
      </c>
      <c r="E1299" s="132">
        <v>0.50208333333333333</v>
      </c>
      <c r="F1299" s="131" t="s">
        <v>1349</v>
      </c>
    </row>
    <row r="1300" spans="1:6" ht="28.8">
      <c r="A1300" s="129">
        <v>856</v>
      </c>
      <c r="B1300" s="130">
        <v>45359</v>
      </c>
      <c r="C1300" s="131" t="s">
        <v>22</v>
      </c>
      <c r="D1300" s="131" t="s">
        <v>436</v>
      </c>
      <c r="E1300" s="132">
        <v>0.50208333333333333</v>
      </c>
      <c r="F1300" s="131" t="s">
        <v>1349</v>
      </c>
    </row>
    <row r="1301" spans="1:6" ht="28.8">
      <c r="A1301" s="129">
        <v>422</v>
      </c>
      <c r="B1301" s="130">
        <v>45359</v>
      </c>
      <c r="C1301" s="131" t="s">
        <v>22</v>
      </c>
      <c r="D1301" s="131" t="s">
        <v>612</v>
      </c>
      <c r="E1301" s="132">
        <v>0.50416666666666665</v>
      </c>
      <c r="F1301" s="131" t="s">
        <v>1349</v>
      </c>
    </row>
    <row r="1302" spans="1:6" ht="28.8">
      <c r="A1302" s="129">
        <v>446</v>
      </c>
      <c r="B1302" s="130">
        <v>45359</v>
      </c>
      <c r="C1302" s="131" t="s">
        <v>22</v>
      </c>
      <c r="D1302" s="131" t="s">
        <v>612</v>
      </c>
      <c r="E1302" s="132">
        <v>0.50416666666666665</v>
      </c>
      <c r="F1302" s="131" t="s">
        <v>1349</v>
      </c>
    </row>
    <row r="1303" spans="1:6" ht="28.8">
      <c r="A1303" s="129">
        <v>210</v>
      </c>
      <c r="B1303" s="130">
        <v>45359</v>
      </c>
      <c r="C1303" s="131" t="s">
        <v>22</v>
      </c>
      <c r="D1303" s="131" t="s">
        <v>246</v>
      </c>
      <c r="E1303" s="132">
        <v>0.50486111111111109</v>
      </c>
      <c r="F1303" s="131" t="s">
        <v>1349</v>
      </c>
    </row>
    <row r="1304" spans="1:6" ht="28.8">
      <c r="A1304" s="129">
        <v>445</v>
      </c>
      <c r="B1304" s="130">
        <v>45359</v>
      </c>
      <c r="C1304" s="131" t="s">
        <v>22</v>
      </c>
      <c r="D1304" s="131" t="s">
        <v>612</v>
      </c>
      <c r="E1304" s="132">
        <v>0.50555555555555554</v>
      </c>
      <c r="F1304" s="131" t="s">
        <v>1349</v>
      </c>
    </row>
    <row r="1305" spans="1:6" ht="28.8">
      <c r="A1305" s="129">
        <v>236</v>
      </c>
      <c r="B1305" s="130">
        <v>45359</v>
      </c>
      <c r="C1305" s="131" t="s">
        <v>22</v>
      </c>
      <c r="D1305" s="131" t="s">
        <v>246</v>
      </c>
      <c r="E1305" s="132">
        <v>0.50555555555555554</v>
      </c>
      <c r="F1305" s="131" t="s">
        <v>1349</v>
      </c>
    </row>
    <row r="1306" spans="1:6" ht="28.8">
      <c r="A1306" s="129">
        <v>126</v>
      </c>
      <c r="B1306" s="130">
        <v>45359</v>
      </c>
      <c r="C1306" s="131" t="s">
        <v>22</v>
      </c>
      <c r="D1306" s="131" t="s">
        <v>89</v>
      </c>
      <c r="E1306" s="132">
        <v>0.50555555555555554</v>
      </c>
      <c r="F1306" s="131" t="s">
        <v>1349</v>
      </c>
    </row>
    <row r="1307" spans="1:6" ht="28.8">
      <c r="A1307" s="129">
        <v>214</v>
      </c>
      <c r="B1307" s="130">
        <v>45359</v>
      </c>
      <c r="C1307" s="131" t="s">
        <v>22</v>
      </c>
      <c r="D1307" s="131" t="s">
        <v>246</v>
      </c>
      <c r="E1307" s="132">
        <v>0.50555555555555554</v>
      </c>
      <c r="F1307" s="131" t="s">
        <v>1349</v>
      </c>
    </row>
    <row r="1308" spans="1:6" ht="28.8">
      <c r="A1308" s="129">
        <v>211</v>
      </c>
      <c r="B1308" s="130">
        <v>45359</v>
      </c>
      <c r="C1308" s="131" t="s">
        <v>22</v>
      </c>
      <c r="D1308" s="131" t="s">
        <v>246</v>
      </c>
      <c r="E1308" s="132">
        <v>0.50624999999999998</v>
      </c>
      <c r="F1308" s="131" t="s">
        <v>1349</v>
      </c>
    </row>
    <row r="1309" spans="1:6">
      <c r="A1309" s="129">
        <v>303</v>
      </c>
      <c r="B1309" s="130">
        <v>45359</v>
      </c>
      <c r="C1309" s="131" t="s">
        <v>22</v>
      </c>
      <c r="D1309" s="131" t="s">
        <v>23</v>
      </c>
      <c r="E1309" s="132">
        <v>0.50694444444444442</v>
      </c>
      <c r="F1309" s="131" t="s">
        <v>1349</v>
      </c>
    </row>
    <row r="1310" spans="1:6" ht="28.8">
      <c r="A1310" s="129">
        <v>869</v>
      </c>
      <c r="B1310" s="130">
        <v>45359</v>
      </c>
      <c r="C1310" s="131" t="s">
        <v>22</v>
      </c>
      <c r="D1310" s="131" t="s">
        <v>436</v>
      </c>
      <c r="E1310" s="132">
        <v>0.50972222222222219</v>
      </c>
      <c r="F1310" s="131" t="s">
        <v>1349</v>
      </c>
    </row>
    <row r="1311" spans="1:6" ht="28.8">
      <c r="A1311" s="129">
        <v>310</v>
      </c>
      <c r="B1311" s="130">
        <v>45359</v>
      </c>
      <c r="C1311" s="131" t="s">
        <v>22</v>
      </c>
      <c r="D1311" s="131" t="s">
        <v>448</v>
      </c>
      <c r="E1311" s="132">
        <v>0.50972222222222219</v>
      </c>
      <c r="F1311" s="131" t="s">
        <v>1349</v>
      </c>
    </row>
    <row r="1312" spans="1:6" ht="28.8">
      <c r="A1312" s="129">
        <v>440</v>
      </c>
      <c r="B1312" s="130">
        <v>45359</v>
      </c>
      <c r="C1312" s="131" t="s">
        <v>22</v>
      </c>
      <c r="D1312" s="131" t="s">
        <v>612</v>
      </c>
      <c r="E1312" s="132">
        <v>0.50972222222222219</v>
      </c>
      <c r="F1312" s="131" t="s">
        <v>1349</v>
      </c>
    </row>
    <row r="1313" spans="1:6" ht="28.8">
      <c r="A1313" s="129">
        <v>122</v>
      </c>
      <c r="B1313" s="130">
        <v>45359</v>
      </c>
      <c r="C1313" s="131" t="s">
        <v>22</v>
      </c>
      <c r="D1313" s="131" t="s">
        <v>89</v>
      </c>
      <c r="E1313" s="132">
        <v>0.51111111111111107</v>
      </c>
      <c r="F1313" s="131" t="s">
        <v>1349</v>
      </c>
    </row>
    <row r="1314" spans="1:6" ht="28.8">
      <c r="A1314" s="129">
        <v>312</v>
      </c>
      <c r="B1314" s="130">
        <v>45359</v>
      </c>
      <c r="C1314" s="131" t="s">
        <v>22</v>
      </c>
      <c r="D1314" s="131" t="s">
        <v>448</v>
      </c>
      <c r="E1314" s="132">
        <v>0.51180555555555551</v>
      </c>
      <c r="F1314" s="131" t="s">
        <v>1349</v>
      </c>
    </row>
    <row r="1315" spans="1:6" ht="28.8">
      <c r="A1315" s="129">
        <v>525</v>
      </c>
      <c r="B1315" s="130">
        <v>45359</v>
      </c>
      <c r="C1315" s="131" t="s">
        <v>22</v>
      </c>
      <c r="D1315" s="131" t="s">
        <v>767</v>
      </c>
      <c r="E1315" s="132">
        <v>0.51180555555555551</v>
      </c>
      <c r="F1315" s="131" t="s">
        <v>1349</v>
      </c>
    </row>
    <row r="1316" spans="1:6" ht="28.8">
      <c r="A1316" s="129">
        <v>879</v>
      </c>
      <c r="B1316" s="130">
        <v>45359</v>
      </c>
      <c r="C1316" s="131" t="s">
        <v>22</v>
      </c>
      <c r="D1316" s="131" t="s">
        <v>436</v>
      </c>
      <c r="E1316" s="132">
        <v>0.51180555555555551</v>
      </c>
      <c r="F1316" s="131" t="s">
        <v>1349</v>
      </c>
    </row>
    <row r="1317" spans="1:6">
      <c r="A1317" s="129">
        <v>1</v>
      </c>
      <c r="B1317" s="130">
        <v>45359</v>
      </c>
      <c r="C1317" s="131" t="s">
        <v>22</v>
      </c>
      <c r="D1317" s="131" t="s">
        <v>23</v>
      </c>
      <c r="E1317" s="132">
        <v>0.51249999999999996</v>
      </c>
      <c r="F1317" s="131" t="s">
        <v>1349</v>
      </c>
    </row>
    <row r="1318" spans="1:6">
      <c r="A1318" s="129">
        <v>402</v>
      </c>
      <c r="B1318" s="130">
        <v>45359</v>
      </c>
      <c r="C1318" s="131" t="s">
        <v>22</v>
      </c>
      <c r="D1318" s="131" t="s">
        <v>23</v>
      </c>
      <c r="E1318" s="132">
        <v>0.51249999999999996</v>
      </c>
      <c r="F1318" s="131" t="s">
        <v>1349</v>
      </c>
    </row>
    <row r="1319" spans="1:6" ht="28.8">
      <c r="A1319" s="129">
        <v>338</v>
      </c>
      <c r="B1319" s="130">
        <v>45359</v>
      </c>
      <c r="C1319" s="131" t="s">
        <v>22</v>
      </c>
      <c r="D1319" s="131" t="s">
        <v>448</v>
      </c>
      <c r="E1319" s="132">
        <v>0.5131944444444444</v>
      </c>
      <c r="F1319" s="131" t="s">
        <v>1349</v>
      </c>
    </row>
    <row r="1320" spans="1:6" ht="28.8">
      <c r="A1320" s="129">
        <v>438</v>
      </c>
      <c r="B1320" s="130">
        <v>45359</v>
      </c>
      <c r="C1320" s="131" t="s">
        <v>22</v>
      </c>
      <c r="D1320" s="131" t="s">
        <v>612</v>
      </c>
      <c r="E1320" s="132">
        <v>0.51388888888888884</v>
      </c>
      <c r="F1320" s="131" t="s">
        <v>1349</v>
      </c>
    </row>
    <row r="1321" spans="1:6" ht="28.8">
      <c r="A1321" s="129">
        <v>243</v>
      </c>
      <c r="B1321" s="130">
        <v>45359</v>
      </c>
      <c r="C1321" s="131" t="s">
        <v>22</v>
      </c>
      <c r="D1321" s="131" t="s">
        <v>246</v>
      </c>
      <c r="E1321" s="132">
        <v>0.51388888888888884</v>
      </c>
      <c r="F1321" s="131" t="s">
        <v>1349</v>
      </c>
    </row>
    <row r="1322" spans="1:6" ht="28.8">
      <c r="A1322" s="129">
        <v>245</v>
      </c>
      <c r="B1322" s="130">
        <v>45359</v>
      </c>
      <c r="C1322" s="131" t="s">
        <v>22</v>
      </c>
      <c r="D1322" s="131" t="s">
        <v>246</v>
      </c>
      <c r="E1322" s="132">
        <v>0.51458333333333328</v>
      </c>
      <c r="F1322" s="131" t="s">
        <v>1349</v>
      </c>
    </row>
    <row r="1323" spans="1:6" ht="28.8">
      <c r="A1323" s="129">
        <v>133</v>
      </c>
      <c r="B1323" s="130">
        <v>45359</v>
      </c>
      <c r="C1323" s="131" t="s">
        <v>22</v>
      </c>
      <c r="D1323" s="131" t="s">
        <v>89</v>
      </c>
      <c r="E1323" s="132">
        <v>0.51458333333333328</v>
      </c>
      <c r="F1323" s="131" t="s">
        <v>1349</v>
      </c>
    </row>
    <row r="1324" spans="1:6" ht="28.8">
      <c r="A1324" s="129">
        <v>127</v>
      </c>
      <c r="B1324" s="130">
        <v>45359</v>
      </c>
      <c r="C1324" s="131" t="s">
        <v>22</v>
      </c>
      <c r="D1324" s="131" t="s">
        <v>89</v>
      </c>
      <c r="E1324" s="132">
        <v>0.51527777777777772</v>
      </c>
      <c r="F1324" s="131" t="s">
        <v>1349</v>
      </c>
    </row>
    <row r="1325" spans="1:6" ht="28.8">
      <c r="A1325" s="129">
        <v>336</v>
      </c>
      <c r="B1325" s="130">
        <v>45359</v>
      </c>
      <c r="C1325" s="131" t="s">
        <v>22</v>
      </c>
      <c r="D1325" s="131" t="s">
        <v>448</v>
      </c>
      <c r="E1325" s="132">
        <v>0.51527777777777772</v>
      </c>
      <c r="F1325" s="131" t="s">
        <v>1349</v>
      </c>
    </row>
    <row r="1326" spans="1:6" ht="28.8">
      <c r="A1326" s="129">
        <v>528</v>
      </c>
      <c r="B1326" s="130">
        <v>45359</v>
      </c>
      <c r="C1326" s="131" t="s">
        <v>22</v>
      </c>
      <c r="D1326" s="131" t="s">
        <v>767</v>
      </c>
      <c r="E1326" s="132">
        <v>0.51597222222222228</v>
      </c>
      <c r="F1326" s="131" t="s">
        <v>1349</v>
      </c>
    </row>
    <row r="1327" spans="1:6" ht="28.8">
      <c r="A1327" s="129">
        <v>124</v>
      </c>
      <c r="B1327" s="130">
        <v>45359</v>
      </c>
      <c r="C1327" s="131" t="s">
        <v>22</v>
      </c>
      <c r="D1327" s="131" t="s">
        <v>89</v>
      </c>
      <c r="E1327" s="132">
        <v>0.51666666666666672</v>
      </c>
      <c r="F1327" s="131" t="s">
        <v>1349</v>
      </c>
    </row>
    <row r="1328" spans="1:6" ht="28.8">
      <c r="A1328" s="129">
        <v>138</v>
      </c>
      <c r="B1328" s="130">
        <v>45359</v>
      </c>
      <c r="C1328" s="131" t="s">
        <v>22</v>
      </c>
      <c r="D1328" s="131" t="s">
        <v>89</v>
      </c>
      <c r="E1328" s="132">
        <v>0.51944444444444449</v>
      </c>
      <c r="F1328" s="131" t="s">
        <v>1349</v>
      </c>
    </row>
    <row r="1329" spans="1:6" ht="28.8">
      <c r="A1329" s="129">
        <v>140</v>
      </c>
      <c r="B1329" s="130">
        <v>45359</v>
      </c>
      <c r="C1329" s="131" t="s">
        <v>22</v>
      </c>
      <c r="D1329" s="131" t="s">
        <v>89</v>
      </c>
      <c r="E1329" s="132">
        <v>0.51944444444444449</v>
      </c>
      <c r="F1329" s="131" t="s">
        <v>1349</v>
      </c>
    </row>
    <row r="1330" spans="1:6" ht="28.8">
      <c r="A1330" s="129">
        <v>817</v>
      </c>
      <c r="B1330" s="130">
        <v>45359</v>
      </c>
      <c r="C1330" s="131" t="s">
        <v>22</v>
      </c>
      <c r="D1330" s="131" t="s">
        <v>436</v>
      </c>
      <c r="E1330" s="132">
        <v>0.52013888888888893</v>
      </c>
      <c r="F1330" s="131" t="s">
        <v>1349</v>
      </c>
    </row>
    <row r="1331" spans="1:6" ht="28.8">
      <c r="A1331" s="129">
        <v>866</v>
      </c>
      <c r="B1331" s="130">
        <v>45359</v>
      </c>
      <c r="C1331" s="131" t="s">
        <v>22</v>
      </c>
      <c r="D1331" s="131" t="s">
        <v>436</v>
      </c>
      <c r="E1331" s="132">
        <v>0.52013888888888893</v>
      </c>
      <c r="F1331" s="131" t="s">
        <v>1349</v>
      </c>
    </row>
    <row r="1332" spans="1:6" ht="28.8">
      <c r="A1332" s="129">
        <v>876</v>
      </c>
      <c r="B1332" s="130">
        <v>45359</v>
      </c>
      <c r="C1332" s="131" t="s">
        <v>22</v>
      </c>
      <c r="D1332" s="131" t="s">
        <v>436</v>
      </c>
      <c r="E1332" s="132">
        <v>0.52013888888888893</v>
      </c>
      <c r="F1332" s="131" t="s">
        <v>1349</v>
      </c>
    </row>
    <row r="1333" spans="1:6" ht="28.8">
      <c r="A1333" s="129">
        <v>113</v>
      </c>
      <c r="B1333" s="130">
        <v>45359</v>
      </c>
      <c r="C1333" s="131" t="s">
        <v>22</v>
      </c>
      <c r="D1333" s="131" t="s">
        <v>89</v>
      </c>
      <c r="E1333" s="132">
        <v>0.52013888888888893</v>
      </c>
      <c r="F1333" s="131" t="s">
        <v>1349</v>
      </c>
    </row>
    <row r="1334" spans="1:6" ht="28.8">
      <c r="A1334" s="129">
        <v>738</v>
      </c>
      <c r="B1334" s="130">
        <v>45359</v>
      </c>
      <c r="C1334" s="131" t="s">
        <v>22</v>
      </c>
      <c r="D1334" s="131" t="s">
        <v>879</v>
      </c>
      <c r="E1334" s="132">
        <v>0.52152777777777781</v>
      </c>
      <c r="F1334" s="131" t="s">
        <v>1349</v>
      </c>
    </row>
    <row r="1335" spans="1:6" ht="28.8">
      <c r="A1335" s="129">
        <v>717</v>
      </c>
      <c r="B1335" s="130">
        <v>45359</v>
      </c>
      <c r="C1335" s="131" t="s">
        <v>22</v>
      </c>
      <c r="D1335" s="131" t="s">
        <v>879</v>
      </c>
      <c r="E1335" s="132">
        <v>0.52152777777777781</v>
      </c>
      <c r="F1335" s="131" t="s">
        <v>1349</v>
      </c>
    </row>
    <row r="1336" spans="1:6">
      <c r="A1336" s="129">
        <v>204</v>
      </c>
      <c r="B1336" s="130">
        <v>45359</v>
      </c>
      <c r="C1336" s="131" t="s">
        <v>22</v>
      </c>
      <c r="D1336" s="131" t="s">
        <v>23</v>
      </c>
      <c r="E1336" s="132">
        <v>0.5229166666666667</v>
      </c>
      <c r="F1336" s="131" t="s">
        <v>1349</v>
      </c>
    </row>
    <row r="1337" spans="1:6" ht="28.8">
      <c r="A1337" s="129">
        <v>229</v>
      </c>
      <c r="B1337" s="130">
        <v>45359</v>
      </c>
      <c r="C1337" s="131" t="s">
        <v>22</v>
      </c>
      <c r="D1337" s="131" t="s">
        <v>246</v>
      </c>
      <c r="E1337" s="132">
        <v>0.5229166666666667</v>
      </c>
      <c r="F1337" s="131" t="s">
        <v>1349</v>
      </c>
    </row>
    <row r="1338" spans="1:6" ht="28.8">
      <c r="A1338" s="129">
        <v>867</v>
      </c>
      <c r="B1338" s="130">
        <v>45359</v>
      </c>
      <c r="C1338" s="131" t="s">
        <v>22</v>
      </c>
      <c r="D1338" s="131" t="s">
        <v>436</v>
      </c>
      <c r="E1338" s="132">
        <v>0.52500000000000002</v>
      </c>
      <c r="F1338" s="131" t="s">
        <v>1349</v>
      </c>
    </row>
    <row r="1339" spans="1:6" ht="28.8">
      <c r="A1339" s="129">
        <v>818</v>
      </c>
      <c r="B1339" s="130">
        <v>45359</v>
      </c>
      <c r="C1339" s="131" t="s">
        <v>22</v>
      </c>
      <c r="D1339" s="131" t="s">
        <v>436</v>
      </c>
      <c r="E1339" s="132">
        <v>0.52569444444444446</v>
      </c>
      <c r="F1339" s="131" t="s">
        <v>1349</v>
      </c>
    </row>
    <row r="1340" spans="1:6" ht="28.8">
      <c r="A1340" s="129">
        <v>346</v>
      </c>
      <c r="B1340" s="130">
        <v>45359</v>
      </c>
      <c r="C1340" s="131" t="s">
        <v>22</v>
      </c>
      <c r="D1340" s="131" t="s">
        <v>448</v>
      </c>
      <c r="E1340" s="132">
        <v>0.52638888888888891</v>
      </c>
      <c r="F1340" s="131" t="s">
        <v>1349</v>
      </c>
    </row>
    <row r="1341" spans="1:6" ht="28.8">
      <c r="A1341" s="129">
        <v>234</v>
      </c>
      <c r="B1341" s="130">
        <v>45359</v>
      </c>
      <c r="C1341" s="131" t="s">
        <v>22</v>
      </c>
      <c r="D1341" s="131" t="s">
        <v>246</v>
      </c>
      <c r="E1341" s="132">
        <v>0.52708333333333335</v>
      </c>
      <c r="F1341" s="131" t="s">
        <v>1349</v>
      </c>
    </row>
    <row r="1342" spans="1:6" ht="28.8">
      <c r="A1342" s="129">
        <v>352</v>
      </c>
      <c r="B1342" s="130">
        <v>45359</v>
      </c>
      <c r="C1342" s="131" t="s">
        <v>22</v>
      </c>
      <c r="D1342" s="131" t="s">
        <v>448</v>
      </c>
      <c r="E1342" s="132">
        <v>0.52777777777777779</v>
      </c>
      <c r="F1342" s="131" t="s">
        <v>1349</v>
      </c>
    </row>
    <row r="1343" spans="1:6" ht="28.8">
      <c r="A1343" s="129">
        <v>731</v>
      </c>
      <c r="B1343" s="130">
        <v>45359</v>
      </c>
      <c r="C1343" s="131" t="s">
        <v>22</v>
      </c>
      <c r="D1343" s="131" t="s">
        <v>879</v>
      </c>
      <c r="E1343" s="132">
        <v>0.52916666666666667</v>
      </c>
      <c r="F1343" s="131" t="s">
        <v>1349</v>
      </c>
    </row>
    <row r="1344" spans="1:6" ht="28.8">
      <c r="A1344" s="129">
        <v>433</v>
      </c>
      <c r="B1344" s="130">
        <v>45359</v>
      </c>
      <c r="C1344" s="131" t="s">
        <v>22</v>
      </c>
      <c r="D1344" s="131" t="s">
        <v>612</v>
      </c>
      <c r="E1344" s="132">
        <v>0.52986111111111112</v>
      </c>
      <c r="F1344" s="131" t="s">
        <v>1349</v>
      </c>
    </row>
    <row r="1345" spans="1:6" ht="28.8">
      <c r="A1345" s="129">
        <v>246</v>
      </c>
      <c r="B1345" s="130">
        <v>45359</v>
      </c>
      <c r="C1345" s="131" t="s">
        <v>22</v>
      </c>
      <c r="D1345" s="131" t="s">
        <v>246</v>
      </c>
      <c r="E1345" s="132">
        <v>0.53611111111111109</v>
      </c>
      <c r="F1345" s="131" t="s">
        <v>1349</v>
      </c>
    </row>
    <row r="1346" spans="1:6" ht="28.8">
      <c r="A1346" s="129">
        <v>248</v>
      </c>
      <c r="B1346" s="130">
        <v>45359</v>
      </c>
      <c r="C1346" s="131" t="s">
        <v>22</v>
      </c>
      <c r="D1346" s="131" t="s">
        <v>246</v>
      </c>
      <c r="E1346" s="132">
        <v>0.53611111111111109</v>
      </c>
      <c r="F1346" s="131" t="s">
        <v>1349</v>
      </c>
    </row>
    <row r="1347" spans="1:6" ht="28.8">
      <c r="A1347" s="129">
        <v>865</v>
      </c>
      <c r="B1347" s="130">
        <v>45359</v>
      </c>
      <c r="C1347" s="131" t="s">
        <v>22</v>
      </c>
      <c r="D1347" s="131" t="s">
        <v>436</v>
      </c>
      <c r="E1347" s="132">
        <v>0.53680555555555554</v>
      </c>
      <c r="F1347" s="131" t="s">
        <v>1349</v>
      </c>
    </row>
    <row r="1348" spans="1:6" ht="28.8">
      <c r="A1348" s="129">
        <v>734</v>
      </c>
      <c r="B1348" s="130">
        <v>45359</v>
      </c>
      <c r="C1348" s="131" t="s">
        <v>22</v>
      </c>
      <c r="D1348" s="131" t="s">
        <v>879</v>
      </c>
      <c r="E1348" s="132">
        <v>0.53749999999999998</v>
      </c>
      <c r="F1348" s="131" t="s">
        <v>1349</v>
      </c>
    </row>
    <row r="1349" spans="1:6" ht="28.8">
      <c r="A1349" s="129">
        <v>330</v>
      </c>
      <c r="B1349" s="130">
        <v>45359</v>
      </c>
      <c r="C1349" s="131" t="s">
        <v>22</v>
      </c>
      <c r="D1349" s="131" t="s">
        <v>448</v>
      </c>
      <c r="E1349" s="132">
        <v>0.53749999999999998</v>
      </c>
      <c r="F1349" s="131" t="s">
        <v>1349</v>
      </c>
    </row>
    <row r="1350" spans="1:6" ht="28.8">
      <c r="A1350" s="129">
        <v>218</v>
      </c>
      <c r="B1350" s="130">
        <v>45359</v>
      </c>
      <c r="C1350" s="131" t="s">
        <v>22</v>
      </c>
      <c r="D1350" s="131" t="s">
        <v>246</v>
      </c>
      <c r="E1350" s="132">
        <v>0.53749999999999998</v>
      </c>
      <c r="F1350" s="131" t="s">
        <v>1349</v>
      </c>
    </row>
    <row r="1351" spans="1:6" ht="28.8">
      <c r="A1351" s="129">
        <v>737</v>
      </c>
      <c r="B1351" s="130">
        <v>45359</v>
      </c>
      <c r="C1351" s="131" t="s">
        <v>22</v>
      </c>
      <c r="D1351" s="131" t="s">
        <v>879</v>
      </c>
      <c r="E1351" s="132">
        <v>0.54791666666666672</v>
      </c>
      <c r="F1351" s="131" t="s">
        <v>1349</v>
      </c>
    </row>
    <row r="1352" spans="1:6" ht="28.8">
      <c r="A1352" s="129">
        <v>247</v>
      </c>
      <c r="B1352" s="130">
        <v>45359</v>
      </c>
      <c r="C1352" s="131" t="s">
        <v>22</v>
      </c>
      <c r="D1352" s="131" t="s">
        <v>246</v>
      </c>
      <c r="E1352" s="132">
        <v>0.5493055555555556</v>
      </c>
      <c r="F1352" s="131" t="s">
        <v>1349</v>
      </c>
    </row>
    <row r="1353" spans="1:6" ht="28.8">
      <c r="A1353" s="129">
        <v>719</v>
      </c>
      <c r="B1353" s="130">
        <v>45359</v>
      </c>
      <c r="C1353" s="131" t="s">
        <v>22</v>
      </c>
      <c r="D1353" s="131" t="s">
        <v>879</v>
      </c>
      <c r="E1353" s="132">
        <v>0.55277777777777781</v>
      </c>
      <c r="F1353" s="131" t="s">
        <v>1349</v>
      </c>
    </row>
    <row r="1354" spans="1:6" ht="28.8">
      <c r="A1354" s="129">
        <v>613</v>
      </c>
      <c r="B1354" s="130">
        <v>45359</v>
      </c>
      <c r="C1354" s="131" t="s">
        <v>22</v>
      </c>
      <c r="D1354" s="131" t="s">
        <v>827</v>
      </c>
      <c r="E1354" s="132">
        <v>0.55555555555555558</v>
      </c>
      <c r="F1354" s="131" t="s">
        <v>1349</v>
      </c>
    </row>
    <row r="1355" spans="1:6" ht="28.8">
      <c r="A1355" s="129">
        <v>833</v>
      </c>
      <c r="B1355" s="130">
        <v>45359</v>
      </c>
      <c r="C1355" s="131" t="s">
        <v>22</v>
      </c>
      <c r="D1355" s="131" t="s">
        <v>436</v>
      </c>
      <c r="E1355" s="132">
        <v>0.56319444444444444</v>
      </c>
      <c r="F1355" s="131" t="s">
        <v>1350</v>
      </c>
    </row>
    <row r="1356" spans="1:6" ht="28.8">
      <c r="A1356" s="129">
        <v>732</v>
      </c>
      <c r="B1356" s="130">
        <v>45359</v>
      </c>
      <c r="C1356" s="131" t="s">
        <v>22</v>
      </c>
      <c r="D1356" s="131" t="s">
        <v>879</v>
      </c>
      <c r="E1356" s="132">
        <v>0.56736111111111109</v>
      </c>
      <c r="F1356" s="131" t="s">
        <v>1350</v>
      </c>
    </row>
    <row r="1357" spans="1:6" ht="28.8">
      <c r="A1357" s="129">
        <v>256</v>
      </c>
      <c r="B1357" s="130">
        <v>45359</v>
      </c>
      <c r="C1357" s="131" t="s">
        <v>22</v>
      </c>
      <c r="D1357" s="131" t="s">
        <v>246</v>
      </c>
      <c r="E1357" s="132">
        <v>0.57361111111111107</v>
      </c>
      <c r="F1357" s="131" t="s">
        <v>1350</v>
      </c>
    </row>
    <row r="1358" spans="1:6" ht="28.8">
      <c r="A1358" s="129">
        <v>351</v>
      </c>
      <c r="B1358" s="130">
        <v>45359</v>
      </c>
      <c r="C1358" s="131" t="s">
        <v>22</v>
      </c>
      <c r="D1358" s="131" t="s">
        <v>448</v>
      </c>
      <c r="E1358" s="132">
        <v>0.57499999999999996</v>
      </c>
      <c r="F1358" s="131" t="s">
        <v>1350</v>
      </c>
    </row>
    <row r="1359" spans="1:6">
      <c r="A1359" s="129">
        <v>6</v>
      </c>
      <c r="B1359" s="130">
        <v>45359</v>
      </c>
      <c r="C1359" s="131" t="s">
        <v>22</v>
      </c>
      <c r="D1359" s="131" t="s">
        <v>23</v>
      </c>
      <c r="E1359" s="132">
        <v>0.6118055555555556</v>
      </c>
      <c r="F1359" s="131" t="s">
        <v>1350</v>
      </c>
    </row>
    <row r="1360" spans="1:6">
      <c r="A1360" s="129">
        <v>3</v>
      </c>
      <c r="B1360" s="130">
        <v>45366</v>
      </c>
      <c r="C1360" s="131" t="s">
        <v>22</v>
      </c>
      <c r="D1360" s="131" t="s">
        <v>23</v>
      </c>
      <c r="E1360" s="132">
        <v>0.54097222222222219</v>
      </c>
      <c r="F1360" s="131" t="s">
        <v>1349</v>
      </c>
    </row>
    <row r="1361" spans="1:6" ht="28.8">
      <c r="A1361" s="129">
        <v>740</v>
      </c>
      <c r="B1361" s="130">
        <v>45366</v>
      </c>
      <c r="C1361" s="131" t="s">
        <v>22</v>
      </c>
      <c r="D1361" s="131" t="s">
        <v>879</v>
      </c>
      <c r="E1361" s="132">
        <v>0.54097222222222219</v>
      </c>
      <c r="F1361" s="131" t="s">
        <v>1349</v>
      </c>
    </row>
    <row r="1362" spans="1:6" ht="28.8">
      <c r="A1362" s="129">
        <v>873</v>
      </c>
      <c r="B1362" s="130">
        <v>45366</v>
      </c>
      <c r="C1362" s="131" t="s">
        <v>22</v>
      </c>
      <c r="D1362" s="131" t="s">
        <v>436</v>
      </c>
      <c r="E1362" s="132">
        <v>0.54097222222222219</v>
      </c>
      <c r="F1362" s="131" t="s">
        <v>1349</v>
      </c>
    </row>
    <row r="1363" spans="1:6">
      <c r="A1363" s="129">
        <v>11</v>
      </c>
      <c r="B1363" s="130">
        <v>45366</v>
      </c>
      <c r="C1363" s="131" t="s">
        <v>22</v>
      </c>
      <c r="D1363" s="131" t="s">
        <v>23</v>
      </c>
      <c r="E1363" s="132">
        <v>0.54097222222222219</v>
      </c>
      <c r="F1363" s="131" t="s">
        <v>1349</v>
      </c>
    </row>
    <row r="1364" spans="1:6">
      <c r="A1364" s="129">
        <v>802</v>
      </c>
      <c r="B1364" s="130">
        <v>45366</v>
      </c>
      <c r="C1364" s="131" t="s">
        <v>22</v>
      </c>
      <c r="D1364" s="131" t="s">
        <v>23</v>
      </c>
      <c r="E1364" s="132">
        <v>0.54166666666666663</v>
      </c>
      <c r="F1364" s="131" t="s">
        <v>1349</v>
      </c>
    </row>
    <row r="1365" spans="1:6">
      <c r="A1365" s="129">
        <v>202</v>
      </c>
      <c r="B1365" s="130">
        <v>45366</v>
      </c>
      <c r="C1365" s="131" t="s">
        <v>22</v>
      </c>
      <c r="D1365" s="131" t="s">
        <v>23</v>
      </c>
      <c r="E1365" s="132">
        <v>0.5444444444444444</v>
      </c>
      <c r="F1365" s="131" t="s">
        <v>1349</v>
      </c>
    </row>
    <row r="1366" spans="1:6" ht="28.8">
      <c r="A1366" s="129">
        <v>847</v>
      </c>
      <c r="B1366" s="130">
        <v>45366</v>
      </c>
      <c r="C1366" s="131" t="s">
        <v>22</v>
      </c>
      <c r="D1366" s="131" t="s">
        <v>436</v>
      </c>
      <c r="E1366" s="132">
        <v>0.54513888888888884</v>
      </c>
      <c r="F1366" s="131" t="s">
        <v>1349</v>
      </c>
    </row>
    <row r="1367" spans="1:6" ht="28.8">
      <c r="A1367" s="129">
        <v>870</v>
      </c>
      <c r="B1367" s="130">
        <v>45366</v>
      </c>
      <c r="C1367" s="131" t="s">
        <v>22</v>
      </c>
      <c r="D1367" s="131" t="s">
        <v>436</v>
      </c>
      <c r="E1367" s="132">
        <v>0.54513888888888884</v>
      </c>
      <c r="F1367" s="131" t="s">
        <v>1349</v>
      </c>
    </row>
    <row r="1368" spans="1:6" ht="28.8">
      <c r="A1368" s="129">
        <v>824</v>
      </c>
      <c r="B1368" s="130">
        <v>45366</v>
      </c>
      <c r="C1368" s="131" t="s">
        <v>22</v>
      </c>
      <c r="D1368" s="131" t="s">
        <v>436</v>
      </c>
      <c r="E1368" s="132">
        <v>0.54513888888888884</v>
      </c>
      <c r="F1368" s="131" t="s">
        <v>1349</v>
      </c>
    </row>
    <row r="1369" spans="1:6" ht="28.8">
      <c r="A1369" s="129">
        <v>745</v>
      </c>
      <c r="B1369" s="130">
        <v>45366</v>
      </c>
      <c r="C1369" s="131" t="s">
        <v>22</v>
      </c>
      <c r="D1369" s="131" t="s">
        <v>879</v>
      </c>
      <c r="E1369" s="132">
        <v>0.54583333333333328</v>
      </c>
      <c r="F1369" s="131" t="s">
        <v>1349</v>
      </c>
    </row>
    <row r="1370" spans="1:6">
      <c r="A1370" s="129">
        <v>304</v>
      </c>
      <c r="B1370" s="130">
        <v>45366</v>
      </c>
      <c r="C1370" s="131" t="s">
        <v>22</v>
      </c>
      <c r="D1370" s="131" t="s">
        <v>23</v>
      </c>
      <c r="E1370" s="132">
        <v>0.54652777777777772</v>
      </c>
      <c r="F1370" s="131" t="s">
        <v>1349</v>
      </c>
    </row>
    <row r="1371" spans="1:6" ht="28.8">
      <c r="A1371" s="129">
        <v>722</v>
      </c>
      <c r="B1371" s="130">
        <v>45366</v>
      </c>
      <c r="C1371" s="131" t="s">
        <v>22</v>
      </c>
      <c r="D1371" s="131" t="s">
        <v>879</v>
      </c>
      <c r="E1371" s="132">
        <v>0.54722222222222228</v>
      </c>
      <c r="F1371" s="131" t="s">
        <v>1349</v>
      </c>
    </row>
    <row r="1372" spans="1:6" ht="28.8">
      <c r="A1372" s="129">
        <v>450</v>
      </c>
      <c r="B1372" s="130">
        <v>45366</v>
      </c>
      <c r="C1372" s="131" t="s">
        <v>22</v>
      </c>
      <c r="D1372" s="131" t="s">
        <v>612</v>
      </c>
      <c r="E1372" s="132">
        <v>0.54791666666666672</v>
      </c>
      <c r="F1372" s="131" t="s">
        <v>1349</v>
      </c>
    </row>
    <row r="1373" spans="1:6" ht="28.8">
      <c r="A1373" s="129">
        <v>247</v>
      </c>
      <c r="B1373" s="130">
        <v>45366</v>
      </c>
      <c r="C1373" s="131" t="s">
        <v>22</v>
      </c>
      <c r="D1373" s="131" t="s">
        <v>246</v>
      </c>
      <c r="E1373" s="132">
        <v>0.54791666666666672</v>
      </c>
      <c r="F1373" s="131" t="s">
        <v>1349</v>
      </c>
    </row>
    <row r="1374" spans="1:6" ht="28.8">
      <c r="A1374" s="129">
        <v>612</v>
      </c>
      <c r="B1374" s="130">
        <v>45366</v>
      </c>
      <c r="C1374" s="131" t="s">
        <v>22</v>
      </c>
      <c r="D1374" s="131" t="s">
        <v>827</v>
      </c>
      <c r="E1374" s="132">
        <v>0.54861111111111116</v>
      </c>
      <c r="F1374" s="131" t="s">
        <v>1349</v>
      </c>
    </row>
    <row r="1375" spans="1:6" ht="28.8">
      <c r="A1375" s="129">
        <v>611</v>
      </c>
      <c r="B1375" s="130">
        <v>45366</v>
      </c>
      <c r="C1375" s="131" t="s">
        <v>22</v>
      </c>
      <c r="D1375" s="131" t="s">
        <v>827</v>
      </c>
      <c r="E1375" s="132">
        <v>0.54861111111111116</v>
      </c>
      <c r="F1375" s="131" t="s">
        <v>1349</v>
      </c>
    </row>
    <row r="1376" spans="1:6" ht="28.8">
      <c r="A1376" s="129">
        <v>616</v>
      </c>
      <c r="B1376" s="130">
        <v>45366</v>
      </c>
      <c r="C1376" s="131" t="s">
        <v>22</v>
      </c>
      <c r="D1376" s="131" t="s">
        <v>827</v>
      </c>
      <c r="E1376" s="132">
        <v>0.54861111111111116</v>
      </c>
      <c r="F1376" s="131" t="s">
        <v>1349</v>
      </c>
    </row>
    <row r="1377" spans="1:6">
      <c r="A1377" s="129">
        <v>503</v>
      </c>
      <c r="B1377" s="130">
        <v>45366</v>
      </c>
      <c r="C1377" s="131" t="s">
        <v>22</v>
      </c>
      <c r="D1377" s="131" t="s">
        <v>23</v>
      </c>
      <c r="E1377" s="132">
        <v>0.54861111111111116</v>
      </c>
      <c r="F1377" s="131" t="s">
        <v>1349</v>
      </c>
    </row>
    <row r="1378" spans="1:6" ht="28.8">
      <c r="A1378" s="129">
        <v>319</v>
      </c>
      <c r="B1378" s="130">
        <v>45366</v>
      </c>
      <c r="C1378" s="131" t="s">
        <v>22</v>
      </c>
      <c r="D1378" s="131" t="s">
        <v>448</v>
      </c>
      <c r="E1378" s="132">
        <v>0.55000000000000004</v>
      </c>
      <c r="F1378" s="131" t="s">
        <v>1350</v>
      </c>
    </row>
    <row r="1379" spans="1:6">
      <c r="A1379" s="129">
        <v>204</v>
      </c>
      <c r="B1379" s="130">
        <v>45366</v>
      </c>
      <c r="C1379" s="131" t="s">
        <v>22</v>
      </c>
      <c r="D1379" s="131" t="s">
        <v>23</v>
      </c>
      <c r="E1379" s="132">
        <v>0.55069444444444449</v>
      </c>
      <c r="F1379" s="131" t="s">
        <v>1349</v>
      </c>
    </row>
    <row r="1380" spans="1:6" ht="28.8">
      <c r="A1380" s="129">
        <v>436</v>
      </c>
      <c r="B1380" s="130">
        <v>45366</v>
      </c>
      <c r="C1380" s="131" t="s">
        <v>22</v>
      </c>
      <c r="D1380" s="131" t="s">
        <v>612</v>
      </c>
      <c r="E1380" s="132">
        <v>0.55208333333333337</v>
      </c>
      <c r="F1380" s="131" t="s">
        <v>1350</v>
      </c>
    </row>
    <row r="1381" spans="1:6">
      <c r="A1381" s="129">
        <v>702</v>
      </c>
      <c r="B1381" s="130">
        <v>45366</v>
      </c>
      <c r="C1381" s="131" t="s">
        <v>22</v>
      </c>
      <c r="D1381" s="131" t="s">
        <v>23</v>
      </c>
      <c r="E1381" s="132">
        <v>0.55347222222222225</v>
      </c>
      <c r="F1381" s="131" t="s">
        <v>1350</v>
      </c>
    </row>
    <row r="1382" spans="1:6">
      <c r="A1382" s="129">
        <v>1</v>
      </c>
      <c r="B1382" s="130">
        <v>45366</v>
      </c>
      <c r="C1382" s="131" t="s">
        <v>22</v>
      </c>
      <c r="D1382" s="131" t="s">
        <v>23</v>
      </c>
      <c r="E1382" s="132">
        <v>0.55347222222222225</v>
      </c>
      <c r="F1382" s="131" t="s">
        <v>1349</v>
      </c>
    </row>
    <row r="1383" spans="1:6">
      <c r="A1383" s="129">
        <v>104</v>
      </c>
      <c r="B1383" s="130">
        <v>45366</v>
      </c>
      <c r="C1383" s="131" t="s">
        <v>22</v>
      </c>
      <c r="D1383" s="131" t="s">
        <v>23</v>
      </c>
      <c r="E1383" s="132">
        <v>0.55486111111111114</v>
      </c>
      <c r="F1383" s="131" t="s">
        <v>1349</v>
      </c>
    </row>
    <row r="1384" spans="1:6" ht="28.8">
      <c r="A1384" s="129">
        <v>856</v>
      </c>
      <c r="B1384" s="130">
        <v>45366</v>
      </c>
      <c r="C1384" s="131" t="s">
        <v>22</v>
      </c>
      <c r="D1384" s="131" t="s">
        <v>436</v>
      </c>
      <c r="E1384" s="132">
        <v>0.55555555555555558</v>
      </c>
      <c r="F1384" s="131" t="s">
        <v>1349</v>
      </c>
    </row>
    <row r="1385" spans="1:6" ht="28.8">
      <c r="A1385" s="129">
        <v>865</v>
      </c>
      <c r="B1385" s="130">
        <v>45366</v>
      </c>
      <c r="C1385" s="131" t="s">
        <v>22</v>
      </c>
      <c r="D1385" s="131" t="s">
        <v>436</v>
      </c>
      <c r="E1385" s="132">
        <v>0.55555555555555558</v>
      </c>
      <c r="F1385" s="131" t="s">
        <v>1349</v>
      </c>
    </row>
    <row r="1386" spans="1:6" ht="28.8">
      <c r="A1386" s="129">
        <v>874</v>
      </c>
      <c r="B1386" s="130">
        <v>45366</v>
      </c>
      <c r="C1386" s="131" t="s">
        <v>22</v>
      </c>
      <c r="D1386" s="131" t="s">
        <v>436</v>
      </c>
      <c r="E1386" s="132">
        <v>0.55555555555555558</v>
      </c>
      <c r="F1386" s="131" t="s">
        <v>1349</v>
      </c>
    </row>
    <row r="1387" spans="1:6" ht="28.8">
      <c r="A1387" s="129">
        <v>715</v>
      </c>
      <c r="B1387" s="130">
        <v>45366</v>
      </c>
      <c r="C1387" s="131" t="s">
        <v>22</v>
      </c>
      <c r="D1387" s="131" t="s">
        <v>879</v>
      </c>
      <c r="E1387" s="132">
        <v>0.55833333333333335</v>
      </c>
      <c r="F1387" s="131" t="s">
        <v>1349</v>
      </c>
    </row>
    <row r="1388" spans="1:6">
      <c r="A1388" s="129">
        <v>303</v>
      </c>
      <c r="B1388" s="130">
        <v>45366</v>
      </c>
      <c r="C1388" s="131" t="s">
        <v>22</v>
      </c>
      <c r="D1388" s="131" t="s">
        <v>23</v>
      </c>
      <c r="E1388" s="132">
        <v>0.55833333333333335</v>
      </c>
      <c r="F1388" s="131" t="s">
        <v>1349</v>
      </c>
    </row>
    <row r="1389" spans="1:6" ht="28.8">
      <c r="A1389" s="129">
        <v>126</v>
      </c>
      <c r="B1389" s="130">
        <v>45366</v>
      </c>
      <c r="C1389" s="131" t="s">
        <v>22</v>
      </c>
      <c r="D1389" s="131" t="s">
        <v>89</v>
      </c>
      <c r="E1389" s="132">
        <v>0.55833333333333335</v>
      </c>
      <c r="F1389" s="131" t="s">
        <v>1349</v>
      </c>
    </row>
    <row r="1390" spans="1:6" ht="28.8">
      <c r="A1390" s="129">
        <v>817</v>
      </c>
      <c r="B1390" s="130">
        <v>45366</v>
      </c>
      <c r="C1390" s="131" t="s">
        <v>22</v>
      </c>
      <c r="D1390" s="131" t="s">
        <v>436</v>
      </c>
      <c r="E1390" s="132">
        <v>0.55833333333333335</v>
      </c>
      <c r="F1390" s="131" t="s">
        <v>1349</v>
      </c>
    </row>
    <row r="1391" spans="1:6" ht="28.8">
      <c r="A1391" s="129">
        <v>338</v>
      </c>
      <c r="B1391" s="130">
        <v>45366</v>
      </c>
      <c r="C1391" s="131" t="s">
        <v>22</v>
      </c>
      <c r="D1391" s="131" t="s">
        <v>448</v>
      </c>
      <c r="E1391" s="132">
        <v>0.55902777777777779</v>
      </c>
      <c r="F1391" s="131" t="s">
        <v>1350</v>
      </c>
    </row>
    <row r="1392" spans="1:6" ht="28.8">
      <c r="A1392" s="129">
        <v>825</v>
      </c>
      <c r="B1392" s="130">
        <v>45366</v>
      </c>
      <c r="C1392" s="131" t="s">
        <v>22</v>
      </c>
      <c r="D1392" s="131" t="s">
        <v>436</v>
      </c>
      <c r="E1392" s="132">
        <v>0.55902777777777779</v>
      </c>
      <c r="F1392" s="131" t="s">
        <v>1349</v>
      </c>
    </row>
    <row r="1393" spans="1:6" ht="28.8">
      <c r="A1393" s="129">
        <v>139</v>
      </c>
      <c r="B1393" s="130">
        <v>45366</v>
      </c>
      <c r="C1393" s="131" t="s">
        <v>22</v>
      </c>
      <c r="D1393" s="131" t="s">
        <v>89</v>
      </c>
      <c r="E1393" s="132">
        <v>0.55902777777777779</v>
      </c>
      <c r="F1393" s="131" t="s">
        <v>1349</v>
      </c>
    </row>
    <row r="1394" spans="1:6" ht="28.8">
      <c r="A1394" s="129">
        <v>444</v>
      </c>
      <c r="B1394" s="130">
        <v>45366</v>
      </c>
      <c r="C1394" s="131" t="s">
        <v>22</v>
      </c>
      <c r="D1394" s="131" t="s">
        <v>612</v>
      </c>
      <c r="E1394" s="132">
        <v>0.55902777777777779</v>
      </c>
      <c r="F1394" s="131" t="s">
        <v>1349</v>
      </c>
    </row>
    <row r="1395" spans="1:6" ht="28.8">
      <c r="A1395" s="129">
        <v>613</v>
      </c>
      <c r="B1395" s="130">
        <v>45366</v>
      </c>
      <c r="C1395" s="131" t="s">
        <v>22</v>
      </c>
      <c r="D1395" s="131" t="s">
        <v>827</v>
      </c>
      <c r="E1395" s="132">
        <v>0.56874999999999998</v>
      </c>
      <c r="F1395" s="131" t="s">
        <v>1350</v>
      </c>
    </row>
    <row r="1396" spans="1:6" ht="28.8">
      <c r="A1396" s="129">
        <v>234</v>
      </c>
      <c r="B1396" s="130">
        <v>45366</v>
      </c>
      <c r="C1396" s="131" t="s">
        <v>22</v>
      </c>
      <c r="D1396" s="131" t="s">
        <v>246</v>
      </c>
      <c r="E1396" s="132">
        <v>0.57013888888888886</v>
      </c>
      <c r="F1396" s="131" t="s">
        <v>1350</v>
      </c>
    </row>
    <row r="1397" spans="1:6" ht="28.8">
      <c r="A1397" s="129">
        <v>130</v>
      </c>
      <c r="B1397" s="130">
        <v>45366</v>
      </c>
      <c r="C1397" s="131" t="s">
        <v>22</v>
      </c>
      <c r="D1397" s="131" t="s">
        <v>89</v>
      </c>
      <c r="E1397" s="132">
        <v>0.57291666666666663</v>
      </c>
      <c r="F1397" s="131" t="s">
        <v>1350</v>
      </c>
    </row>
    <row r="1398" spans="1:6" ht="28.8">
      <c r="A1398" s="129">
        <v>337</v>
      </c>
      <c r="B1398" s="130">
        <v>45366</v>
      </c>
      <c r="C1398" s="131" t="s">
        <v>22</v>
      </c>
      <c r="D1398" s="131" t="s">
        <v>448</v>
      </c>
      <c r="E1398" s="132">
        <v>0.58125000000000004</v>
      </c>
      <c r="F1398" s="131" t="s">
        <v>1350</v>
      </c>
    </row>
    <row r="1399" spans="1:6" ht="28.8">
      <c r="A1399" s="129">
        <v>325</v>
      </c>
      <c r="B1399" s="130">
        <v>45366</v>
      </c>
      <c r="C1399" s="131" t="s">
        <v>22</v>
      </c>
      <c r="D1399" s="131" t="s">
        <v>448</v>
      </c>
      <c r="E1399" s="132">
        <v>0.58125000000000004</v>
      </c>
      <c r="F1399" s="131" t="s">
        <v>1350</v>
      </c>
    </row>
    <row r="1400" spans="1:6" ht="28.8">
      <c r="A1400" s="129">
        <v>329</v>
      </c>
      <c r="B1400" s="130">
        <v>45366</v>
      </c>
      <c r="C1400" s="131" t="s">
        <v>22</v>
      </c>
      <c r="D1400" s="131" t="s">
        <v>448</v>
      </c>
      <c r="E1400" s="132">
        <v>0.58402777777777781</v>
      </c>
      <c r="F1400" s="131" t="s">
        <v>1350</v>
      </c>
    </row>
    <row r="1401" spans="1:6" ht="28.8">
      <c r="A1401" s="129">
        <v>343</v>
      </c>
      <c r="B1401" s="130">
        <v>45366</v>
      </c>
      <c r="C1401" s="131" t="s">
        <v>22</v>
      </c>
      <c r="D1401" s="131" t="s">
        <v>448</v>
      </c>
      <c r="E1401" s="132">
        <v>0.58402777777777781</v>
      </c>
      <c r="F1401" s="131" t="s">
        <v>1350</v>
      </c>
    </row>
    <row r="1402" spans="1:6" ht="28.8">
      <c r="A1402" s="129">
        <v>342</v>
      </c>
      <c r="B1402" s="130">
        <v>45366</v>
      </c>
      <c r="C1402" s="131" t="s">
        <v>22</v>
      </c>
      <c r="D1402" s="131" t="s">
        <v>448</v>
      </c>
      <c r="E1402" s="132">
        <v>0.58402777777777781</v>
      </c>
      <c r="F1402" s="131" t="s">
        <v>1350</v>
      </c>
    </row>
    <row r="1403" spans="1:6" ht="28.8">
      <c r="A1403" s="129">
        <v>246</v>
      </c>
      <c r="B1403" s="130">
        <v>45366</v>
      </c>
      <c r="C1403" s="131" t="s">
        <v>22</v>
      </c>
      <c r="D1403" s="131" t="s">
        <v>246</v>
      </c>
      <c r="E1403" s="132">
        <v>0.58888888888888891</v>
      </c>
      <c r="F1403" s="131" t="s">
        <v>1350</v>
      </c>
    </row>
    <row r="1404" spans="1:6" ht="28.8">
      <c r="A1404" s="129">
        <v>248</v>
      </c>
      <c r="B1404" s="130">
        <v>45366</v>
      </c>
      <c r="C1404" s="131" t="s">
        <v>22</v>
      </c>
      <c r="D1404" s="131" t="s">
        <v>246</v>
      </c>
      <c r="E1404" s="132">
        <v>0.58888888888888891</v>
      </c>
      <c r="F1404" s="131" t="s">
        <v>1350</v>
      </c>
    </row>
    <row r="1405" spans="1:6" ht="28.8">
      <c r="A1405" s="129">
        <v>866</v>
      </c>
      <c r="B1405" s="130">
        <v>45366</v>
      </c>
      <c r="C1405" s="131" t="s">
        <v>22</v>
      </c>
      <c r="D1405" s="131" t="s">
        <v>436</v>
      </c>
      <c r="E1405" s="132">
        <v>0.58888888888888891</v>
      </c>
      <c r="F1405" s="131" t="s">
        <v>1350</v>
      </c>
    </row>
    <row r="1406" spans="1:6">
      <c r="A1406" s="129">
        <v>603</v>
      </c>
      <c r="B1406" s="130">
        <v>45366</v>
      </c>
      <c r="C1406" s="131" t="s">
        <v>22</v>
      </c>
      <c r="D1406" s="131" t="s">
        <v>23</v>
      </c>
      <c r="E1406" s="132">
        <v>0.59027777777777779</v>
      </c>
      <c r="F1406" s="131" t="s">
        <v>1350</v>
      </c>
    </row>
    <row r="1407" spans="1:6" ht="28.8">
      <c r="A1407" s="129">
        <v>231</v>
      </c>
      <c r="B1407" s="130">
        <v>45366</v>
      </c>
      <c r="C1407" s="131" t="s">
        <v>22</v>
      </c>
      <c r="D1407" s="131" t="s">
        <v>246</v>
      </c>
      <c r="E1407" s="132">
        <v>0.59236111111111112</v>
      </c>
      <c r="F1407" s="131" t="s">
        <v>1350</v>
      </c>
    </row>
    <row r="1408" spans="1:6" ht="28.8">
      <c r="A1408" s="129">
        <v>740</v>
      </c>
      <c r="B1408" s="130">
        <v>45373</v>
      </c>
      <c r="C1408" s="131" t="s">
        <v>22</v>
      </c>
      <c r="D1408" s="131" t="s">
        <v>879</v>
      </c>
      <c r="E1408" s="132">
        <v>0.53749999999999998</v>
      </c>
      <c r="F1408" s="131" t="s">
        <v>1349</v>
      </c>
    </row>
    <row r="1409" spans="1:6" ht="28.8">
      <c r="A1409" s="129">
        <v>613</v>
      </c>
      <c r="B1409" s="130">
        <v>45373</v>
      </c>
      <c r="C1409" s="131" t="s">
        <v>22</v>
      </c>
      <c r="D1409" s="131" t="s">
        <v>827</v>
      </c>
      <c r="E1409" s="132">
        <v>0.54027777777777775</v>
      </c>
      <c r="F1409" s="131" t="s">
        <v>1349</v>
      </c>
    </row>
    <row r="1410" spans="1:6">
      <c r="A1410" s="129">
        <v>802</v>
      </c>
      <c r="B1410" s="130">
        <v>45373</v>
      </c>
      <c r="C1410" s="131" t="s">
        <v>22</v>
      </c>
      <c r="D1410" s="131" t="s">
        <v>23</v>
      </c>
      <c r="E1410" s="132">
        <v>0.54097222222222219</v>
      </c>
      <c r="F1410" s="131" t="s">
        <v>1349</v>
      </c>
    </row>
    <row r="1411" spans="1:6" ht="28.8">
      <c r="A1411" s="129">
        <v>873</v>
      </c>
      <c r="B1411" s="130">
        <v>45373</v>
      </c>
      <c r="C1411" s="131" t="s">
        <v>22</v>
      </c>
      <c r="D1411" s="131" t="s">
        <v>436</v>
      </c>
      <c r="E1411" s="132">
        <v>0.54166666666666663</v>
      </c>
      <c r="F1411" s="131" t="s">
        <v>1349</v>
      </c>
    </row>
    <row r="1412" spans="1:6" ht="28.8">
      <c r="A1412" s="129">
        <v>734</v>
      </c>
      <c r="B1412" s="130">
        <v>45373</v>
      </c>
      <c r="C1412" s="131" t="s">
        <v>22</v>
      </c>
      <c r="D1412" s="131" t="s">
        <v>879</v>
      </c>
      <c r="E1412" s="132">
        <v>0.54236111111111107</v>
      </c>
      <c r="F1412" s="131" t="s">
        <v>1349</v>
      </c>
    </row>
    <row r="1413" spans="1:6" ht="28.8">
      <c r="A1413" s="129">
        <v>417</v>
      </c>
      <c r="B1413" s="130">
        <v>45373</v>
      </c>
      <c r="C1413" s="131" t="s">
        <v>22</v>
      </c>
      <c r="D1413" s="131" t="s">
        <v>612</v>
      </c>
      <c r="E1413" s="132">
        <v>0.54236111111111107</v>
      </c>
      <c r="F1413" s="131" t="s">
        <v>1349</v>
      </c>
    </row>
    <row r="1414" spans="1:6" ht="28.8">
      <c r="A1414" s="129">
        <v>122</v>
      </c>
      <c r="B1414" s="130">
        <v>45373</v>
      </c>
      <c r="C1414" s="131" t="s">
        <v>22</v>
      </c>
      <c r="D1414" s="131" t="s">
        <v>89</v>
      </c>
      <c r="E1414" s="132">
        <v>0.54305555555555551</v>
      </c>
      <c r="F1414" s="131" t="s">
        <v>1349</v>
      </c>
    </row>
    <row r="1415" spans="1:6">
      <c r="A1415" s="129">
        <v>203</v>
      </c>
      <c r="B1415" s="130">
        <v>45373</v>
      </c>
      <c r="C1415" s="131" t="s">
        <v>22</v>
      </c>
      <c r="D1415" s="131" t="s">
        <v>23</v>
      </c>
      <c r="E1415" s="132">
        <v>0.54305555555555551</v>
      </c>
      <c r="F1415" s="131" t="s">
        <v>1349</v>
      </c>
    </row>
    <row r="1416" spans="1:6">
      <c r="A1416" s="129">
        <v>103</v>
      </c>
      <c r="B1416" s="130">
        <v>45373</v>
      </c>
      <c r="C1416" s="131" t="s">
        <v>22</v>
      </c>
      <c r="D1416" s="131" t="s">
        <v>23</v>
      </c>
      <c r="E1416" s="132">
        <v>0.54305555555555551</v>
      </c>
      <c r="F1416" s="131" t="s">
        <v>1349</v>
      </c>
    </row>
    <row r="1417" spans="1:6">
      <c r="A1417" s="129">
        <v>11</v>
      </c>
      <c r="B1417" s="130">
        <v>45373</v>
      </c>
      <c r="C1417" s="131" t="s">
        <v>22</v>
      </c>
      <c r="D1417" s="131" t="s">
        <v>23</v>
      </c>
      <c r="E1417" s="132">
        <v>0.54305555555555551</v>
      </c>
      <c r="F1417" s="131" t="s">
        <v>1349</v>
      </c>
    </row>
    <row r="1418" spans="1:6">
      <c r="A1418" s="129">
        <v>503</v>
      </c>
      <c r="B1418" s="130">
        <v>45373</v>
      </c>
      <c r="C1418" s="131" t="s">
        <v>22</v>
      </c>
      <c r="D1418" s="131" t="s">
        <v>23</v>
      </c>
      <c r="E1418" s="132">
        <v>0.54513888888888884</v>
      </c>
      <c r="F1418" s="131" t="s">
        <v>1349</v>
      </c>
    </row>
    <row r="1419" spans="1:6" ht="28.8">
      <c r="A1419" s="129">
        <v>435</v>
      </c>
      <c r="B1419" s="130">
        <v>45373</v>
      </c>
      <c r="C1419" s="131" t="s">
        <v>22</v>
      </c>
      <c r="D1419" s="131" t="s">
        <v>612</v>
      </c>
      <c r="E1419" s="132">
        <v>0.54513888888888884</v>
      </c>
      <c r="F1419" s="131" t="s">
        <v>1349</v>
      </c>
    </row>
    <row r="1420" spans="1:6" ht="28.8">
      <c r="A1420" s="129">
        <v>721</v>
      </c>
      <c r="B1420" s="130">
        <v>45373</v>
      </c>
      <c r="C1420" s="131" t="s">
        <v>22</v>
      </c>
      <c r="D1420" s="131" t="s">
        <v>879</v>
      </c>
      <c r="E1420" s="132">
        <v>0.54583333333333328</v>
      </c>
      <c r="F1420" s="131" t="s">
        <v>1349</v>
      </c>
    </row>
    <row r="1421" spans="1:6" ht="28.8">
      <c r="A1421" s="129">
        <v>247</v>
      </c>
      <c r="B1421" s="130">
        <v>45373</v>
      </c>
      <c r="C1421" s="131" t="s">
        <v>22</v>
      </c>
      <c r="D1421" s="131" t="s">
        <v>246</v>
      </c>
      <c r="E1421" s="132">
        <v>0.54583333333333328</v>
      </c>
      <c r="F1421" s="131" t="s">
        <v>1349</v>
      </c>
    </row>
    <row r="1422" spans="1:6" ht="28.8">
      <c r="A1422" s="129">
        <v>722</v>
      </c>
      <c r="B1422" s="130">
        <v>45373</v>
      </c>
      <c r="C1422" s="131" t="s">
        <v>22</v>
      </c>
      <c r="D1422" s="131" t="s">
        <v>879</v>
      </c>
      <c r="E1422" s="132">
        <v>0.54652777777777772</v>
      </c>
      <c r="F1422" s="131" t="s">
        <v>1349</v>
      </c>
    </row>
    <row r="1423" spans="1:6" ht="28.8">
      <c r="A1423" s="129">
        <v>450</v>
      </c>
      <c r="B1423" s="130">
        <v>45373</v>
      </c>
      <c r="C1423" s="131" t="s">
        <v>22</v>
      </c>
      <c r="D1423" s="131" t="s">
        <v>612</v>
      </c>
      <c r="E1423" s="132">
        <v>0.54652777777777772</v>
      </c>
      <c r="F1423" s="131" t="s">
        <v>1349</v>
      </c>
    </row>
    <row r="1424" spans="1:6" ht="28.8">
      <c r="A1424" s="129">
        <v>719</v>
      </c>
      <c r="B1424" s="130">
        <v>45373</v>
      </c>
      <c r="C1424" s="131" t="s">
        <v>22</v>
      </c>
      <c r="D1424" s="131" t="s">
        <v>879</v>
      </c>
      <c r="E1424" s="132">
        <v>0.55555555555555558</v>
      </c>
      <c r="F1424" s="131" t="s">
        <v>1349</v>
      </c>
    </row>
    <row r="1425" spans="1:6" ht="28.8">
      <c r="A1425" s="129">
        <v>731</v>
      </c>
      <c r="B1425" s="130">
        <v>45373</v>
      </c>
      <c r="C1425" s="131" t="s">
        <v>22</v>
      </c>
      <c r="D1425" s="131" t="s">
        <v>879</v>
      </c>
      <c r="E1425" s="132">
        <v>0.55625000000000002</v>
      </c>
      <c r="F1425" s="131" t="s">
        <v>1349</v>
      </c>
    </row>
    <row r="1426" spans="1:6">
      <c r="A1426" s="129">
        <v>304</v>
      </c>
      <c r="B1426" s="130">
        <v>45373</v>
      </c>
      <c r="C1426" s="131" t="s">
        <v>22</v>
      </c>
      <c r="D1426" s="131" t="s">
        <v>23</v>
      </c>
      <c r="E1426" s="132">
        <v>0.55694444444444446</v>
      </c>
      <c r="F1426" s="131" t="s">
        <v>1349</v>
      </c>
    </row>
    <row r="1427" spans="1:6" ht="28.8">
      <c r="A1427" s="129">
        <v>735</v>
      </c>
      <c r="B1427" s="130">
        <v>45373</v>
      </c>
      <c r="C1427" s="131" t="s">
        <v>22</v>
      </c>
      <c r="D1427" s="131" t="s">
        <v>879</v>
      </c>
      <c r="E1427" s="132">
        <v>0.56458333333333333</v>
      </c>
      <c r="F1427" s="131" t="s">
        <v>1350</v>
      </c>
    </row>
    <row r="1428" spans="1:6" ht="28.8">
      <c r="A1428" s="129">
        <v>330</v>
      </c>
      <c r="B1428" s="130">
        <v>45373</v>
      </c>
      <c r="C1428" s="131" t="s">
        <v>22</v>
      </c>
      <c r="D1428" s="131" t="s">
        <v>448</v>
      </c>
      <c r="E1428" s="132">
        <v>0.56666666666666665</v>
      </c>
      <c r="F1428" s="131" t="s">
        <v>1350</v>
      </c>
    </row>
    <row r="1429" spans="1:6" ht="28.8">
      <c r="A1429" s="129">
        <v>445</v>
      </c>
      <c r="B1429" s="130">
        <v>45373</v>
      </c>
      <c r="C1429" s="131" t="s">
        <v>22</v>
      </c>
      <c r="D1429" s="131" t="s">
        <v>612</v>
      </c>
      <c r="E1429" s="132">
        <v>0.57361111111111107</v>
      </c>
      <c r="F1429" s="131" t="s">
        <v>1350</v>
      </c>
    </row>
    <row r="1430" spans="1:6" ht="28.8">
      <c r="A1430" s="129">
        <v>441</v>
      </c>
      <c r="B1430" s="130">
        <v>45373</v>
      </c>
      <c r="C1430" s="131" t="s">
        <v>22</v>
      </c>
      <c r="D1430" s="131" t="s">
        <v>612</v>
      </c>
      <c r="E1430" s="132">
        <v>0.57361111111111107</v>
      </c>
      <c r="F1430" s="131" t="s">
        <v>1350</v>
      </c>
    </row>
    <row r="1431" spans="1:6" ht="28.8">
      <c r="A1431" s="129">
        <v>876</v>
      </c>
      <c r="B1431" s="130">
        <v>45373</v>
      </c>
      <c r="C1431" s="131" t="s">
        <v>22</v>
      </c>
      <c r="D1431" s="131" t="s">
        <v>436</v>
      </c>
      <c r="E1431" s="132">
        <v>0.57499999999999996</v>
      </c>
      <c r="F1431" s="131" t="s">
        <v>1350</v>
      </c>
    </row>
    <row r="1432" spans="1:6" ht="28.8">
      <c r="A1432" s="129">
        <v>232</v>
      </c>
      <c r="B1432" s="130">
        <v>45373</v>
      </c>
      <c r="C1432" s="131" t="s">
        <v>22</v>
      </c>
      <c r="D1432" s="131" t="s">
        <v>246</v>
      </c>
      <c r="E1432" s="132">
        <v>0.5756944444444444</v>
      </c>
      <c r="F1432" s="131" t="s">
        <v>1350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7" sqref="E7"/>
    </sheetView>
  </sheetViews>
  <sheetFormatPr defaultRowHeight="14.4"/>
  <cols>
    <col min="1" max="1" width="19.44140625" customWidth="1"/>
  </cols>
  <sheetData>
    <row r="1" spans="1:2">
      <c r="A1" t="s">
        <v>1741</v>
      </c>
      <c r="B1" t="str">
        <f>IF(A1&lt;&gt;"","y","")</f>
        <v>y</v>
      </c>
    </row>
    <row r="2" spans="1:2">
      <c r="A2" t="s">
        <v>1742</v>
      </c>
      <c r="B2" t="str">
        <f t="shared" ref="B2:B65" si="0">IF(A2&lt;&gt;"","y","")</f>
        <v>y</v>
      </c>
    </row>
    <row r="3" spans="1:2">
      <c r="A3" t="s">
        <v>1743</v>
      </c>
      <c r="B3" t="str">
        <f t="shared" si="0"/>
        <v>y</v>
      </c>
    </row>
    <row r="4" spans="1:2">
      <c r="A4" t="s">
        <v>1744</v>
      </c>
      <c r="B4" t="str">
        <f t="shared" si="0"/>
        <v>y</v>
      </c>
    </row>
    <row r="5" spans="1:2">
      <c r="A5" t="s">
        <v>2040</v>
      </c>
      <c r="B5" t="str">
        <f t="shared" si="0"/>
        <v>y</v>
      </c>
    </row>
    <row r="6" spans="1:2">
      <c r="A6" t="s">
        <v>1745</v>
      </c>
      <c r="B6" t="str">
        <f t="shared" si="0"/>
        <v>y</v>
      </c>
    </row>
    <row r="7" spans="1:2">
      <c r="A7" t="s">
        <v>1746</v>
      </c>
      <c r="B7" t="str">
        <f t="shared" si="0"/>
        <v>y</v>
      </c>
    </row>
    <row r="8" spans="1:2">
      <c r="A8" t="s">
        <v>1747</v>
      </c>
      <c r="B8" t="str">
        <f t="shared" si="0"/>
        <v>y</v>
      </c>
    </row>
    <row r="9" spans="1:2">
      <c r="A9" t="s">
        <v>1748</v>
      </c>
      <c r="B9" t="str">
        <f t="shared" si="0"/>
        <v>y</v>
      </c>
    </row>
    <row r="10" spans="1:2">
      <c r="A10" t="s">
        <v>1749</v>
      </c>
      <c r="B10" t="str">
        <f t="shared" si="0"/>
        <v>y</v>
      </c>
    </row>
    <row r="11" spans="1:2">
      <c r="A11" t="s">
        <v>1750</v>
      </c>
      <c r="B11" t="str">
        <f t="shared" si="0"/>
        <v>y</v>
      </c>
    </row>
    <row r="12" spans="1:2">
      <c r="A12" t="s">
        <v>1751</v>
      </c>
      <c r="B12" t="str">
        <f t="shared" si="0"/>
        <v>y</v>
      </c>
    </row>
    <row r="13" spans="1:2">
      <c r="A13" t="s">
        <v>1752</v>
      </c>
      <c r="B13" t="str">
        <f t="shared" si="0"/>
        <v>y</v>
      </c>
    </row>
    <row r="14" spans="1:2">
      <c r="A14" t="s">
        <v>1753</v>
      </c>
      <c r="B14" t="str">
        <f t="shared" si="0"/>
        <v>y</v>
      </c>
    </row>
    <row r="15" spans="1:2">
      <c r="A15" t="s">
        <v>1754</v>
      </c>
      <c r="B15" t="str">
        <f t="shared" si="0"/>
        <v>y</v>
      </c>
    </row>
    <row r="16" spans="1:2">
      <c r="A16" t="s">
        <v>1755</v>
      </c>
      <c r="B16" t="str">
        <f t="shared" si="0"/>
        <v>y</v>
      </c>
    </row>
    <row r="17" spans="1:2">
      <c r="A17" t="s">
        <v>1756</v>
      </c>
      <c r="B17" t="str">
        <f t="shared" si="0"/>
        <v>y</v>
      </c>
    </row>
    <row r="18" spans="1:2">
      <c r="A18" t="s">
        <v>1757</v>
      </c>
      <c r="B18" t="str">
        <f t="shared" si="0"/>
        <v>y</v>
      </c>
    </row>
    <row r="19" spans="1:2">
      <c r="A19" t="s">
        <v>1758</v>
      </c>
      <c r="B19" t="str">
        <f t="shared" si="0"/>
        <v>y</v>
      </c>
    </row>
    <row r="20" spans="1:2">
      <c r="A20" t="s">
        <v>1759</v>
      </c>
      <c r="B20" t="str">
        <f t="shared" si="0"/>
        <v>y</v>
      </c>
    </row>
    <row r="21" spans="1:2">
      <c r="A21" t="s">
        <v>1760</v>
      </c>
      <c r="B21" t="str">
        <f t="shared" si="0"/>
        <v>y</v>
      </c>
    </row>
    <row r="22" spans="1:2">
      <c r="A22" t="s">
        <v>1761</v>
      </c>
      <c r="B22" t="str">
        <f t="shared" si="0"/>
        <v>y</v>
      </c>
    </row>
    <row r="23" spans="1:2">
      <c r="A23" t="s">
        <v>1762</v>
      </c>
      <c r="B23" t="str">
        <f t="shared" si="0"/>
        <v>y</v>
      </c>
    </row>
    <row r="24" spans="1:2">
      <c r="A24" t="s">
        <v>1763</v>
      </c>
      <c r="B24" t="str">
        <f t="shared" si="0"/>
        <v>y</v>
      </c>
    </row>
    <row r="25" spans="1:2">
      <c r="A25" t="s">
        <v>2041</v>
      </c>
      <c r="B25" t="str">
        <f t="shared" si="0"/>
        <v>y</v>
      </c>
    </row>
    <row r="26" spans="1:2">
      <c r="A26" t="s">
        <v>1764</v>
      </c>
      <c r="B26" t="str">
        <f t="shared" si="0"/>
        <v>y</v>
      </c>
    </row>
    <row r="27" spans="1:2">
      <c r="A27" t="s">
        <v>1765</v>
      </c>
      <c r="B27" t="str">
        <f t="shared" si="0"/>
        <v>y</v>
      </c>
    </row>
    <row r="28" spans="1:2">
      <c r="A28" t="s">
        <v>1766</v>
      </c>
      <c r="B28" t="str">
        <f t="shared" si="0"/>
        <v>y</v>
      </c>
    </row>
    <row r="29" spans="1:2">
      <c r="A29" t="s">
        <v>1767</v>
      </c>
      <c r="B29" t="str">
        <f t="shared" si="0"/>
        <v>y</v>
      </c>
    </row>
    <row r="30" spans="1:2">
      <c r="A30" t="s">
        <v>1768</v>
      </c>
      <c r="B30" t="str">
        <f t="shared" si="0"/>
        <v>y</v>
      </c>
    </row>
    <row r="31" spans="1:2">
      <c r="A31" t="s">
        <v>1769</v>
      </c>
      <c r="B31" t="str">
        <f t="shared" si="0"/>
        <v>y</v>
      </c>
    </row>
    <row r="32" spans="1:2">
      <c r="A32" t="s">
        <v>1770</v>
      </c>
      <c r="B32" t="str">
        <f t="shared" si="0"/>
        <v>y</v>
      </c>
    </row>
    <row r="33" spans="1:2">
      <c r="A33" t="s">
        <v>1771</v>
      </c>
      <c r="B33" t="str">
        <f t="shared" si="0"/>
        <v>y</v>
      </c>
    </row>
    <row r="34" spans="1:2">
      <c r="A34" t="s">
        <v>1772</v>
      </c>
      <c r="B34" t="str">
        <f t="shared" si="0"/>
        <v>y</v>
      </c>
    </row>
    <row r="35" spans="1:2">
      <c r="A35" t="s">
        <v>1773</v>
      </c>
      <c r="B35" t="str">
        <f t="shared" si="0"/>
        <v>y</v>
      </c>
    </row>
    <row r="36" spans="1:2">
      <c r="A36" t="s">
        <v>1774</v>
      </c>
      <c r="B36" t="str">
        <f t="shared" si="0"/>
        <v>y</v>
      </c>
    </row>
    <row r="37" spans="1:2">
      <c r="A37" t="s">
        <v>1775</v>
      </c>
      <c r="B37" t="str">
        <f t="shared" si="0"/>
        <v>y</v>
      </c>
    </row>
    <row r="38" spans="1:2">
      <c r="A38" t="s">
        <v>1776</v>
      </c>
      <c r="B38" t="str">
        <f t="shared" si="0"/>
        <v>y</v>
      </c>
    </row>
    <row r="39" spans="1:2">
      <c r="A39" t="s">
        <v>1777</v>
      </c>
      <c r="B39" t="str">
        <f t="shared" si="0"/>
        <v>y</v>
      </c>
    </row>
    <row r="40" spans="1:2">
      <c r="A40" t="s">
        <v>1778</v>
      </c>
      <c r="B40" t="str">
        <f t="shared" si="0"/>
        <v>y</v>
      </c>
    </row>
    <row r="41" spans="1:2">
      <c r="A41" t="s">
        <v>1779</v>
      </c>
      <c r="B41" t="str">
        <f t="shared" si="0"/>
        <v>y</v>
      </c>
    </row>
    <row r="42" spans="1:2">
      <c r="A42" t="s">
        <v>1780</v>
      </c>
      <c r="B42" t="str">
        <f t="shared" si="0"/>
        <v>y</v>
      </c>
    </row>
    <row r="43" spans="1:2">
      <c r="A43" t="s">
        <v>1781</v>
      </c>
      <c r="B43" t="str">
        <f t="shared" si="0"/>
        <v>y</v>
      </c>
    </row>
    <row r="44" spans="1:2">
      <c r="A44" t="s">
        <v>1782</v>
      </c>
      <c r="B44" t="str">
        <f t="shared" si="0"/>
        <v>y</v>
      </c>
    </row>
    <row r="45" spans="1:2">
      <c r="A45" t="s">
        <v>1783</v>
      </c>
      <c r="B45" t="str">
        <f t="shared" si="0"/>
        <v>y</v>
      </c>
    </row>
    <row r="46" spans="1:2">
      <c r="A46" t="s">
        <v>1784</v>
      </c>
      <c r="B46" t="str">
        <f t="shared" si="0"/>
        <v>y</v>
      </c>
    </row>
    <row r="47" spans="1:2">
      <c r="A47" t="s">
        <v>1785</v>
      </c>
      <c r="B47" t="str">
        <f t="shared" si="0"/>
        <v>y</v>
      </c>
    </row>
    <row r="48" spans="1:2">
      <c r="A48" t="s">
        <v>1786</v>
      </c>
      <c r="B48" t="str">
        <f t="shared" si="0"/>
        <v>y</v>
      </c>
    </row>
    <row r="49" spans="1:2">
      <c r="A49" t="s">
        <v>1787</v>
      </c>
      <c r="B49" t="str">
        <f t="shared" si="0"/>
        <v>y</v>
      </c>
    </row>
    <row r="50" spans="1:2">
      <c r="A50" t="s">
        <v>1788</v>
      </c>
      <c r="B50" t="str">
        <f t="shared" si="0"/>
        <v>y</v>
      </c>
    </row>
    <row r="51" spans="1:2">
      <c r="A51" t="s">
        <v>1789</v>
      </c>
      <c r="B51" t="str">
        <f t="shared" si="0"/>
        <v>y</v>
      </c>
    </row>
    <row r="52" spans="1:2">
      <c r="A52" t="s">
        <v>1790</v>
      </c>
      <c r="B52" t="str">
        <f t="shared" si="0"/>
        <v>y</v>
      </c>
    </row>
    <row r="53" spans="1:2">
      <c r="A53" t="s">
        <v>1791</v>
      </c>
      <c r="B53" t="str">
        <f t="shared" si="0"/>
        <v>y</v>
      </c>
    </row>
    <row r="54" spans="1:2">
      <c r="A54" t="s">
        <v>1792</v>
      </c>
      <c r="B54" t="str">
        <f t="shared" si="0"/>
        <v>y</v>
      </c>
    </row>
    <row r="55" spans="1:2">
      <c r="A55" t="s">
        <v>1793</v>
      </c>
      <c r="B55" t="str">
        <f t="shared" si="0"/>
        <v>y</v>
      </c>
    </row>
    <row r="56" spans="1:2">
      <c r="A56" t="s">
        <v>1794</v>
      </c>
      <c r="B56" t="str">
        <f t="shared" si="0"/>
        <v>y</v>
      </c>
    </row>
    <row r="57" spans="1:2">
      <c r="A57" t="s">
        <v>1795</v>
      </c>
      <c r="B57" t="str">
        <f t="shared" si="0"/>
        <v>y</v>
      </c>
    </row>
    <row r="58" spans="1:2">
      <c r="A58" t="s">
        <v>1796</v>
      </c>
      <c r="B58" t="str">
        <f t="shared" si="0"/>
        <v>y</v>
      </c>
    </row>
    <row r="59" spans="1:2">
      <c r="A59" t="s">
        <v>1797</v>
      </c>
      <c r="B59" t="str">
        <f t="shared" si="0"/>
        <v>y</v>
      </c>
    </row>
    <row r="60" spans="1:2">
      <c r="A60" t="s">
        <v>1798</v>
      </c>
      <c r="B60" t="str">
        <f t="shared" si="0"/>
        <v>y</v>
      </c>
    </row>
    <row r="61" spans="1:2">
      <c r="A61" t="s">
        <v>1799</v>
      </c>
      <c r="B61" t="str">
        <f t="shared" si="0"/>
        <v>y</v>
      </c>
    </row>
    <row r="62" spans="1:2">
      <c r="A62" t="s">
        <v>1800</v>
      </c>
      <c r="B62" t="str">
        <f t="shared" si="0"/>
        <v>y</v>
      </c>
    </row>
    <row r="63" spans="1:2">
      <c r="A63" t="s">
        <v>1801</v>
      </c>
      <c r="B63" t="str">
        <f t="shared" si="0"/>
        <v>y</v>
      </c>
    </row>
    <row r="64" spans="1:2">
      <c r="A64" t="s">
        <v>1802</v>
      </c>
      <c r="B64" t="str">
        <f t="shared" si="0"/>
        <v>y</v>
      </c>
    </row>
    <row r="65" spans="1:2">
      <c r="A65" t="s">
        <v>1803</v>
      </c>
      <c r="B65" t="str">
        <f t="shared" si="0"/>
        <v>y</v>
      </c>
    </row>
    <row r="66" spans="1:2">
      <c r="A66" t="s">
        <v>1804</v>
      </c>
      <c r="B66" t="str">
        <f t="shared" ref="B66:B129" si="1">IF(A66&lt;&gt;"","y","")</f>
        <v>y</v>
      </c>
    </row>
    <row r="67" spans="1:2">
      <c r="A67" t="s">
        <v>1805</v>
      </c>
      <c r="B67" t="str">
        <f t="shared" si="1"/>
        <v>y</v>
      </c>
    </row>
    <row r="68" spans="1:2">
      <c r="A68" t="s">
        <v>1806</v>
      </c>
      <c r="B68" t="str">
        <f t="shared" si="1"/>
        <v>y</v>
      </c>
    </row>
    <row r="69" spans="1:2">
      <c r="A69" t="s">
        <v>1807</v>
      </c>
      <c r="B69" t="str">
        <f t="shared" si="1"/>
        <v>y</v>
      </c>
    </row>
    <row r="70" spans="1:2">
      <c r="A70" t="s">
        <v>1808</v>
      </c>
      <c r="B70" t="str">
        <f t="shared" si="1"/>
        <v>y</v>
      </c>
    </row>
    <row r="71" spans="1:2">
      <c r="A71" t="s">
        <v>1809</v>
      </c>
      <c r="B71" t="str">
        <f t="shared" si="1"/>
        <v>y</v>
      </c>
    </row>
    <row r="72" spans="1:2">
      <c r="A72" t="s">
        <v>1810</v>
      </c>
      <c r="B72" t="str">
        <f t="shared" si="1"/>
        <v>y</v>
      </c>
    </row>
    <row r="73" spans="1:2">
      <c r="A73" t="s">
        <v>1811</v>
      </c>
      <c r="B73" t="str">
        <f t="shared" si="1"/>
        <v>y</v>
      </c>
    </row>
    <row r="74" spans="1:2">
      <c r="A74" t="s">
        <v>1812</v>
      </c>
      <c r="B74" t="str">
        <f t="shared" si="1"/>
        <v>y</v>
      </c>
    </row>
    <row r="75" spans="1:2">
      <c r="A75" t="s">
        <v>1813</v>
      </c>
      <c r="B75" t="str">
        <f t="shared" si="1"/>
        <v>y</v>
      </c>
    </row>
    <row r="76" spans="1:2">
      <c r="A76" t="s">
        <v>1814</v>
      </c>
      <c r="B76" t="str">
        <f t="shared" si="1"/>
        <v>y</v>
      </c>
    </row>
    <row r="77" spans="1:2">
      <c r="A77" t="s">
        <v>1815</v>
      </c>
      <c r="B77" t="str">
        <f t="shared" si="1"/>
        <v>y</v>
      </c>
    </row>
    <row r="78" spans="1:2">
      <c r="A78" t="s">
        <v>1816</v>
      </c>
      <c r="B78" t="str">
        <f t="shared" si="1"/>
        <v>y</v>
      </c>
    </row>
    <row r="79" spans="1:2">
      <c r="A79" t="s">
        <v>1817</v>
      </c>
      <c r="B79" t="str">
        <f t="shared" si="1"/>
        <v>y</v>
      </c>
    </row>
    <row r="80" spans="1:2">
      <c r="A80" t="s">
        <v>1818</v>
      </c>
      <c r="B80" t="str">
        <f t="shared" si="1"/>
        <v>y</v>
      </c>
    </row>
    <row r="81" spans="1:2">
      <c r="A81" t="s">
        <v>1819</v>
      </c>
      <c r="B81" t="str">
        <f t="shared" si="1"/>
        <v>y</v>
      </c>
    </row>
    <row r="82" spans="1:2">
      <c r="A82" t="s">
        <v>2042</v>
      </c>
      <c r="B82" t="str">
        <f t="shared" si="1"/>
        <v>y</v>
      </c>
    </row>
    <row r="83" spans="1:2">
      <c r="A83" t="s">
        <v>1820</v>
      </c>
      <c r="B83" t="str">
        <f t="shared" si="1"/>
        <v>y</v>
      </c>
    </row>
    <row r="84" spans="1:2">
      <c r="A84" t="s">
        <v>1821</v>
      </c>
      <c r="B84" t="str">
        <f t="shared" si="1"/>
        <v>y</v>
      </c>
    </row>
    <row r="85" spans="1:2">
      <c r="A85" t="s">
        <v>1822</v>
      </c>
      <c r="B85" t="str">
        <f t="shared" si="1"/>
        <v>y</v>
      </c>
    </row>
    <row r="86" spans="1:2">
      <c r="A86" t="s">
        <v>1823</v>
      </c>
      <c r="B86" t="str">
        <f t="shared" si="1"/>
        <v>y</v>
      </c>
    </row>
    <row r="87" spans="1:2">
      <c r="A87" t="s">
        <v>1974</v>
      </c>
      <c r="B87" t="str">
        <f t="shared" si="1"/>
        <v>y</v>
      </c>
    </row>
    <row r="88" spans="1:2">
      <c r="A88" t="s">
        <v>1824</v>
      </c>
      <c r="B88" t="str">
        <f t="shared" si="1"/>
        <v>y</v>
      </c>
    </row>
    <row r="89" spans="1:2">
      <c r="A89" t="s">
        <v>1825</v>
      </c>
      <c r="B89" t="str">
        <f t="shared" si="1"/>
        <v>y</v>
      </c>
    </row>
    <row r="90" spans="1:2">
      <c r="A90" t="s">
        <v>1826</v>
      </c>
      <c r="B90" t="str">
        <f t="shared" si="1"/>
        <v>y</v>
      </c>
    </row>
    <row r="91" spans="1:2">
      <c r="A91" t="s">
        <v>1827</v>
      </c>
      <c r="B91" t="str">
        <f t="shared" si="1"/>
        <v>y</v>
      </c>
    </row>
    <row r="92" spans="1:2">
      <c r="A92" t="s">
        <v>1828</v>
      </c>
      <c r="B92" t="str">
        <f t="shared" si="1"/>
        <v>y</v>
      </c>
    </row>
    <row r="93" spans="1:2">
      <c r="A93" t="s">
        <v>1829</v>
      </c>
      <c r="B93" t="str">
        <f t="shared" si="1"/>
        <v>y</v>
      </c>
    </row>
    <row r="94" spans="1:2">
      <c r="A94" t="s">
        <v>1830</v>
      </c>
      <c r="B94" t="str">
        <f t="shared" si="1"/>
        <v>y</v>
      </c>
    </row>
    <row r="95" spans="1:2">
      <c r="A95" t="s">
        <v>1831</v>
      </c>
      <c r="B95" t="str">
        <f t="shared" si="1"/>
        <v>y</v>
      </c>
    </row>
    <row r="96" spans="1:2">
      <c r="A96" t="s">
        <v>1832</v>
      </c>
      <c r="B96" t="str">
        <f t="shared" si="1"/>
        <v>y</v>
      </c>
    </row>
    <row r="97" spans="1:2">
      <c r="A97" t="s">
        <v>1833</v>
      </c>
      <c r="B97" t="str">
        <f t="shared" si="1"/>
        <v>y</v>
      </c>
    </row>
    <row r="98" spans="1:2">
      <c r="A98" t="s">
        <v>1834</v>
      </c>
      <c r="B98" t="str">
        <f t="shared" si="1"/>
        <v>y</v>
      </c>
    </row>
    <row r="99" spans="1:2">
      <c r="A99" t="s">
        <v>1835</v>
      </c>
      <c r="B99" t="str">
        <f t="shared" si="1"/>
        <v>y</v>
      </c>
    </row>
    <row r="100" spans="1:2">
      <c r="A100" t="s">
        <v>1836</v>
      </c>
      <c r="B100" t="str">
        <f t="shared" si="1"/>
        <v>y</v>
      </c>
    </row>
    <row r="101" spans="1:2">
      <c r="A101" t="s">
        <v>1837</v>
      </c>
      <c r="B101" t="str">
        <f t="shared" si="1"/>
        <v>y</v>
      </c>
    </row>
    <row r="102" spans="1:2">
      <c r="A102" t="s">
        <v>1838</v>
      </c>
      <c r="B102" t="str">
        <f t="shared" si="1"/>
        <v>y</v>
      </c>
    </row>
    <row r="103" spans="1:2">
      <c r="A103" t="s">
        <v>1839</v>
      </c>
      <c r="B103" t="str">
        <f t="shared" si="1"/>
        <v>y</v>
      </c>
    </row>
    <row r="104" spans="1:2">
      <c r="A104" t="s">
        <v>1975</v>
      </c>
      <c r="B104" t="str">
        <f t="shared" si="1"/>
        <v>y</v>
      </c>
    </row>
    <row r="105" spans="1:2">
      <c r="A105" t="s">
        <v>1840</v>
      </c>
      <c r="B105" t="str">
        <f t="shared" si="1"/>
        <v>y</v>
      </c>
    </row>
    <row r="106" spans="1:2">
      <c r="A106" t="s">
        <v>1841</v>
      </c>
      <c r="B106" t="str">
        <f t="shared" si="1"/>
        <v>y</v>
      </c>
    </row>
    <row r="107" spans="1:2">
      <c r="A107" t="s">
        <v>1842</v>
      </c>
      <c r="B107" t="str">
        <f t="shared" si="1"/>
        <v>y</v>
      </c>
    </row>
    <row r="108" spans="1:2">
      <c r="A108" t="s">
        <v>1843</v>
      </c>
      <c r="B108" t="str">
        <f t="shared" si="1"/>
        <v>y</v>
      </c>
    </row>
    <row r="109" spans="1:2">
      <c r="A109" t="s">
        <v>1844</v>
      </c>
      <c r="B109" t="str">
        <f t="shared" si="1"/>
        <v>y</v>
      </c>
    </row>
    <row r="110" spans="1:2">
      <c r="A110" t="s">
        <v>1845</v>
      </c>
      <c r="B110" t="str">
        <f t="shared" si="1"/>
        <v>y</v>
      </c>
    </row>
    <row r="111" spans="1:2">
      <c r="A111" t="s">
        <v>1846</v>
      </c>
      <c r="B111" t="str">
        <f t="shared" si="1"/>
        <v>y</v>
      </c>
    </row>
    <row r="112" spans="1:2">
      <c r="A112" t="s">
        <v>1847</v>
      </c>
      <c r="B112" t="str">
        <f t="shared" si="1"/>
        <v>y</v>
      </c>
    </row>
    <row r="113" spans="1:2">
      <c r="A113" t="s">
        <v>2043</v>
      </c>
      <c r="B113" t="str">
        <f t="shared" si="1"/>
        <v>y</v>
      </c>
    </row>
    <row r="114" spans="1:2">
      <c r="A114" t="s">
        <v>1976</v>
      </c>
      <c r="B114" t="str">
        <f t="shared" si="1"/>
        <v>y</v>
      </c>
    </row>
    <row r="115" spans="1:2">
      <c r="A115" t="s">
        <v>1848</v>
      </c>
      <c r="B115" t="str">
        <f t="shared" si="1"/>
        <v>y</v>
      </c>
    </row>
    <row r="116" spans="1:2">
      <c r="A116" t="s">
        <v>1849</v>
      </c>
      <c r="B116" t="str">
        <f t="shared" si="1"/>
        <v>y</v>
      </c>
    </row>
    <row r="117" spans="1:2">
      <c r="A117" t="s">
        <v>1850</v>
      </c>
      <c r="B117" t="str">
        <f t="shared" si="1"/>
        <v>y</v>
      </c>
    </row>
    <row r="118" spans="1:2">
      <c r="A118" t="s">
        <v>1851</v>
      </c>
      <c r="B118" t="str">
        <f t="shared" si="1"/>
        <v>y</v>
      </c>
    </row>
    <row r="119" spans="1:2">
      <c r="A119" t="s">
        <v>1852</v>
      </c>
      <c r="B119" t="str">
        <f t="shared" si="1"/>
        <v>y</v>
      </c>
    </row>
    <row r="120" spans="1:2">
      <c r="A120" t="s">
        <v>1853</v>
      </c>
      <c r="B120" t="str">
        <f t="shared" si="1"/>
        <v>y</v>
      </c>
    </row>
    <row r="121" spans="1:2">
      <c r="A121" t="s">
        <v>1854</v>
      </c>
      <c r="B121" t="str">
        <f t="shared" si="1"/>
        <v>y</v>
      </c>
    </row>
    <row r="122" spans="1:2">
      <c r="A122" t="s">
        <v>1855</v>
      </c>
      <c r="B122" t="str">
        <f t="shared" si="1"/>
        <v>y</v>
      </c>
    </row>
    <row r="123" spans="1:2">
      <c r="A123" t="s">
        <v>1856</v>
      </c>
      <c r="B123" t="str">
        <f t="shared" si="1"/>
        <v>y</v>
      </c>
    </row>
    <row r="124" spans="1:2">
      <c r="A124" t="s">
        <v>1857</v>
      </c>
      <c r="B124" t="str">
        <f t="shared" si="1"/>
        <v>y</v>
      </c>
    </row>
    <row r="125" spans="1:2">
      <c r="A125" t="s">
        <v>1858</v>
      </c>
      <c r="B125" t="str">
        <f t="shared" si="1"/>
        <v>y</v>
      </c>
    </row>
    <row r="126" spans="1:2">
      <c r="A126" t="s">
        <v>1859</v>
      </c>
      <c r="B126" t="str">
        <f t="shared" si="1"/>
        <v>y</v>
      </c>
    </row>
    <row r="127" spans="1:2">
      <c r="A127" t="s">
        <v>1860</v>
      </c>
      <c r="B127" t="str">
        <f t="shared" si="1"/>
        <v>y</v>
      </c>
    </row>
    <row r="128" spans="1:2">
      <c r="A128" t="s">
        <v>1861</v>
      </c>
      <c r="B128" t="str">
        <f t="shared" si="1"/>
        <v>y</v>
      </c>
    </row>
    <row r="129" spans="1:2">
      <c r="A129" t="s">
        <v>2044</v>
      </c>
      <c r="B129" t="str">
        <f t="shared" si="1"/>
        <v>y</v>
      </c>
    </row>
    <row r="130" spans="1:2">
      <c r="A130" t="s">
        <v>1862</v>
      </c>
      <c r="B130" t="str">
        <f t="shared" ref="B130:B193" si="2">IF(A130&lt;&gt;"","y","")</f>
        <v>y</v>
      </c>
    </row>
    <row r="131" spans="1:2">
      <c r="A131" t="s">
        <v>1863</v>
      </c>
      <c r="B131" t="str">
        <f t="shared" si="2"/>
        <v>y</v>
      </c>
    </row>
    <row r="132" spans="1:2">
      <c r="A132" t="s">
        <v>1864</v>
      </c>
      <c r="B132" t="str">
        <f t="shared" si="2"/>
        <v>y</v>
      </c>
    </row>
    <row r="133" spans="1:2">
      <c r="A133" t="s">
        <v>1865</v>
      </c>
      <c r="B133" t="str">
        <f t="shared" si="2"/>
        <v>y</v>
      </c>
    </row>
    <row r="134" spans="1:2">
      <c r="A134" t="s">
        <v>1866</v>
      </c>
      <c r="B134" t="str">
        <f t="shared" si="2"/>
        <v>y</v>
      </c>
    </row>
    <row r="135" spans="1:2">
      <c r="A135" t="s">
        <v>1867</v>
      </c>
      <c r="B135" t="str">
        <f t="shared" si="2"/>
        <v>y</v>
      </c>
    </row>
    <row r="136" spans="1:2">
      <c r="A136" t="s">
        <v>1868</v>
      </c>
      <c r="B136" t="str">
        <f t="shared" si="2"/>
        <v>y</v>
      </c>
    </row>
    <row r="137" spans="1:2">
      <c r="A137" t="s">
        <v>1869</v>
      </c>
      <c r="B137" t="str">
        <f t="shared" si="2"/>
        <v>y</v>
      </c>
    </row>
    <row r="138" spans="1:2">
      <c r="A138" t="s">
        <v>1870</v>
      </c>
      <c r="B138" t="str">
        <f t="shared" si="2"/>
        <v>y</v>
      </c>
    </row>
    <row r="139" spans="1:2">
      <c r="A139" t="s">
        <v>1871</v>
      </c>
      <c r="B139" t="str">
        <f t="shared" si="2"/>
        <v>y</v>
      </c>
    </row>
    <row r="140" spans="1:2">
      <c r="A140" t="s">
        <v>1872</v>
      </c>
      <c r="B140" t="str">
        <f t="shared" si="2"/>
        <v>y</v>
      </c>
    </row>
    <row r="141" spans="1:2">
      <c r="A141" t="s">
        <v>1873</v>
      </c>
      <c r="B141" t="str">
        <f t="shared" si="2"/>
        <v>y</v>
      </c>
    </row>
    <row r="142" spans="1:2">
      <c r="A142" t="s">
        <v>2045</v>
      </c>
      <c r="B142" t="str">
        <f t="shared" si="2"/>
        <v>y</v>
      </c>
    </row>
    <row r="143" spans="1:2">
      <c r="A143" t="s">
        <v>1874</v>
      </c>
      <c r="B143" t="str">
        <f t="shared" si="2"/>
        <v>y</v>
      </c>
    </row>
    <row r="144" spans="1:2">
      <c r="A144" t="s">
        <v>1875</v>
      </c>
      <c r="B144" t="str">
        <f t="shared" si="2"/>
        <v>y</v>
      </c>
    </row>
    <row r="145" spans="1:2">
      <c r="A145" t="s">
        <v>1876</v>
      </c>
      <c r="B145" t="str">
        <f t="shared" si="2"/>
        <v>y</v>
      </c>
    </row>
    <row r="146" spans="1:2">
      <c r="A146" t="s">
        <v>1877</v>
      </c>
      <c r="B146" t="str">
        <f t="shared" si="2"/>
        <v>y</v>
      </c>
    </row>
    <row r="147" spans="1:2">
      <c r="A147" t="s">
        <v>1878</v>
      </c>
      <c r="B147" t="str">
        <f t="shared" si="2"/>
        <v>y</v>
      </c>
    </row>
    <row r="148" spans="1:2">
      <c r="A148" t="s">
        <v>1879</v>
      </c>
      <c r="B148" t="str">
        <f t="shared" si="2"/>
        <v>y</v>
      </c>
    </row>
    <row r="149" spans="1:2">
      <c r="A149" t="s">
        <v>1880</v>
      </c>
      <c r="B149" t="str">
        <f t="shared" si="2"/>
        <v>y</v>
      </c>
    </row>
    <row r="150" spans="1:2">
      <c r="A150" t="s">
        <v>1881</v>
      </c>
      <c r="B150" t="str">
        <f t="shared" si="2"/>
        <v>y</v>
      </c>
    </row>
    <row r="151" spans="1:2">
      <c r="A151" t="s">
        <v>1882</v>
      </c>
      <c r="B151" t="str">
        <f t="shared" si="2"/>
        <v>y</v>
      </c>
    </row>
    <row r="152" spans="1:2">
      <c r="A152" t="s">
        <v>1883</v>
      </c>
      <c r="B152" t="str">
        <f t="shared" si="2"/>
        <v>y</v>
      </c>
    </row>
    <row r="153" spans="1:2">
      <c r="A153" t="s">
        <v>1884</v>
      </c>
      <c r="B153" t="str">
        <f t="shared" si="2"/>
        <v>y</v>
      </c>
    </row>
    <row r="154" spans="1:2">
      <c r="A154" t="s">
        <v>1885</v>
      </c>
      <c r="B154" t="str">
        <f t="shared" si="2"/>
        <v>y</v>
      </c>
    </row>
    <row r="155" spans="1:2">
      <c r="A155" t="s">
        <v>1886</v>
      </c>
      <c r="B155" t="str">
        <f t="shared" si="2"/>
        <v>y</v>
      </c>
    </row>
    <row r="156" spans="1:2">
      <c r="A156" t="s">
        <v>1977</v>
      </c>
      <c r="B156" t="str">
        <f t="shared" si="2"/>
        <v>y</v>
      </c>
    </row>
    <row r="157" spans="1:2">
      <c r="A157" t="s">
        <v>1887</v>
      </c>
      <c r="B157" t="str">
        <f t="shared" si="2"/>
        <v>y</v>
      </c>
    </row>
    <row r="158" spans="1:2">
      <c r="A158" t="s">
        <v>1888</v>
      </c>
      <c r="B158" t="str">
        <f t="shared" si="2"/>
        <v>y</v>
      </c>
    </row>
    <row r="159" spans="1:2">
      <c r="A159" t="s">
        <v>1889</v>
      </c>
      <c r="B159" t="str">
        <f t="shared" si="2"/>
        <v>y</v>
      </c>
    </row>
    <row r="160" spans="1:2">
      <c r="A160" t="s">
        <v>1890</v>
      </c>
      <c r="B160" t="str">
        <f t="shared" si="2"/>
        <v>y</v>
      </c>
    </row>
    <row r="161" spans="1:2">
      <c r="A161" t="s">
        <v>1891</v>
      </c>
      <c r="B161" t="str">
        <f t="shared" si="2"/>
        <v>y</v>
      </c>
    </row>
    <row r="162" spans="1:2">
      <c r="A162" t="s">
        <v>1892</v>
      </c>
      <c r="B162" t="str">
        <f t="shared" si="2"/>
        <v>y</v>
      </c>
    </row>
    <row r="163" spans="1:2">
      <c r="A163" t="s">
        <v>1893</v>
      </c>
      <c r="B163" t="str">
        <f t="shared" si="2"/>
        <v>y</v>
      </c>
    </row>
    <row r="164" spans="1:2">
      <c r="A164" t="s">
        <v>1894</v>
      </c>
      <c r="B164" t="str">
        <f t="shared" si="2"/>
        <v>y</v>
      </c>
    </row>
    <row r="165" spans="1:2">
      <c r="A165" t="s">
        <v>1895</v>
      </c>
      <c r="B165" t="str">
        <f t="shared" si="2"/>
        <v>y</v>
      </c>
    </row>
    <row r="166" spans="1:2">
      <c r="A166" t="s">
        <v>1896</v>
      </c>
      <c r="B166" t="str">
        <f t="shared" si="2"/>
        <v>y</v>
      </c>
    </row>
    <row r="167" spans="1:2">
      <c r="A167" t="s">
        <v>1897</v>
      </c>
      <c r="B167" t="str">
        <f t="shared" si="2"/>
        <v>y</v>
      </c>
    </row>
    <row r="168" spans="1:2">
      <c r="A168" t="s">
        <v>1898</v>
      </c>
      <c r="B168" t="str">
        <f t="shared" si="2"/>
        <v>y</v>
      </c>
    </row>
    <row r="169" spans="1:2">
      <c r="A169" t="s">
        <v>1899</v>
      </c>
      <c r="B169" t="str">
        <f t="shared" si="2"/>
        <v>y</v>
      </c>
    </row>
    <row r="170" spans="1:2">
      <c r="A170" t="s">
        <v>1900</v>
      </c>
      <c r="B170" t="str">
        <f t="shared" si="2"/>
        <v>y</v>
      </c>
    </row>
    <row r="171" spans="1:2">
      <c r="A171" t="s">
        <v>1901</v>
      </c>
      <c r="B171" t="str">
        <f t="shared" si="2"/>
        <v>y</v>
      </c>
    </row>
    <row r="172" spans="1:2">
      <c r="A172" t="s">
        <v>1902</v>
      </c>
      <c r="B172" t="str">
        <f t="shared" si="2"/>
        <v>y</v>
      </c>
    </row>
    <row r="173" spans="1:2">
      <c r="A173" t="s">
        <v>1903</v>
      </c>
      <c r="B173" t="str">
        <f t="shared" si="2"/>
        <v>y</v>
      </c>
    </row>
    <row r="174" spans="1:2">
      <c r="A174" t="s">
        <v>1904</v>
      </c>
      <c r="B174" t="str">
        <f t="shared" si="2"/>
        <v>y</v>
      </c>
    </row>
    <row r="175" spans="1:2">
      <c r="A175" t="s">
        <v>1905</v>
      </c>
      <c r="B175" t="str">
        <f t="shared" si="2"/>
        <v>y</v>
      </c>
    </row>
    <row r="176" spans="1:2">
      <c r="A176" t="s">
        <v>1906</v>
      </c>
      <c r="B176" t="str">
        <f t="shared" si="2"/>
        <v>y</v>
      </c>
    </row>
    <row r="177" spans="1:2">
      <c r="A177" t="s">
        <v>1907</v>
      </c>
      <c r="B177" t="str">
        <f t="shared" si="2"/>
        <v>y</v>
      </c>
    </row>
    <row r="178" spans="1:2">
      <c r="A178" t="s">
        <v>1908</v>
      </c>
      <c r="B178" t="str">
        <f t="shared" si="2"/>
        <v>y</v>
      </c>
    </row>
    <row r="179" spans="1:2">
      <c r="A179" t="s">
        <v>1909</v>
      </c>
      <c r="B179" t="str">
        <f t="shared" si="2"/>
        <v>y</v>
      </c>
    </row>
    <row r="180" spans="1:2">
      <c r="A180" t="s">
        <v>1910</v>
      </c>
      <c r="B180" t="str">
        <f t="shared" si="2"/>
        <v>y</v>
      </c>
    </row>
    <row r="181" spans="1:2">
      <c r="A181" t="s">
        <v>1911</v>
      </c>
      <c r="B181" t="str">
        <f t="shared" si="2"/>
        <v>y</v>
      </c>
    </row>
    <row r="182" spans="1:2">
      <c r="A182" t="s">
        <v>1912</v>
      </c>
      <c r="B182" t="str">
        <f t="shared" si="2"/>
        <v>y</v>
      </c>
    </row>
    <row r="183" spans="1:2">
      <c r="A183" t="s">
        <v>1913</v>
      </c>
      <c r="B183" t="str">
        <f t="shared" si="2"/>
        <v>y</v>
      </c>
    </row>
    <row r="184" spans="1:2">
      <c r="A184" t="s">
        <v>1914</v>
      </c>
      <c r="B184" t="str">
        <f t="shared" si="2"/>
        <v>y</v>
      </c>
    </row>
    <row r="185" spans="1:2">
      <c r="A185" t="s">
        <v>1915</v>
      </c>
      <c r="B185" t="str">
        <f t="shared" si="2"/>
        <v>y</v>
      </c>
    </row>
    <row r="186" spans="1:2">
      <c r="A186" t="s">
        <v>1916</v>
      </c>
      <c r="B186" t="str">
        <f t="shared" si="2"/>
        <v>y</v>
      </c>
    </row>
    <row r="187" spans="1:2">
      <c r="A187" t="s">
        <v>1917</v>
      </c>
      <c r="B187" t="str">
        <f t="shared" si="2"/>
        <v>y</v>
      </c>
    </row>
    <row r="188" spans="1:2">
      <c r="A188" t="s">
        <v>1918</v>
      </c>
      <c r="B188" t="str">
        <f t="shared" si="2"/>
        <v>y</v>
      </c>
    </row>
    <row r="189" spans="1:2">
      <c r="A189" t="s">
        <v>1978</v>
      </c>
      <c r="B189" t="str">
        <f t="shared" si="2"/>
        <v>y</v>
      </c>
    </row>
    <row r="190" spans="1:2">
      <c r="A190" t="s">
        <v>1919</v>
      </c>
      <c r="B190" t="str">
        <f t="shared" si="2"/>
        <v>y</v>
      </c>
    </row>
    <row r="191" spans="1:2">
      <c r="A191" t="s">
        <v>2046</v>
      </c>
      <c r="B191" t="str">
        <f t="shared" si="2"/>
        <v>y</v>
      </c>
    </row>
    <row r="192" spans="1:2">
      <c r="A192" t="s">
        <v>2047</v>
      </c>
      <c r="B192" t="str">
        <f t="shared" si="2"/>
        <v>y</v>
      </c>
    </row>
    <row r="193" spans="1:2">
      <c r="A193" t="s">
        <v>1920</v>
      </c>
      <c r="B193" t="str">
        <f t="shared" si="2"/>
        <v>y</v>
      </c>
    </row>
    <row r="194" spans="1:2">
      <c r="A194" t="s">
        <v>1921</v>
      </c>
      <c r="B194" t="str">
        <f t="shared" ref="B194:B257" si="3">IF(A194&lt;&gt;"","y","")</f>
        <v>y</v>
      </c>
    </row>
    <row r="195" spans="1:2">
      <c r="A195" t="s">
        <v>1922</v>
      </c>
      <c r="B195" t="str">
        <f t="shared" si="3"/>
        <v>y</v>
      </c>
    </row>
    <row r="196" spans="1:2">
      <c r="A196" t="s">
        <v>2048</v>
      </c>
      <c r="B196" t="str">
        <f t="shared" si="3"/>
        <v>y</v>
      </c>
    </row>
    <row r="197" spans="1:2">
      <c r="A197" t="s">
        <v>2049</v>
      </c>
      <c r="B197" t="str">
        <f t="shared" si="3"/>
        <v>y</v>
      </c>
    </row>
    <row r="198" spans="1:2">
      <c r="A198" t="s">
        <v>1923</v>
      </c>
      <c r="B198" t="str">
        <f t="shared" si="3"/>
        <v>y</v>
      </c>
    </row>
    <row r="199" spans="1:2">
      <c r="A199" t="s">
        <v>1924</v>
      </c>
      <c r="B199" t="str">
        <f t="shared" si="3"/>
        <v>y</v>
      </c>
    </row>
    <row r="200" spans="1:2">
      <c r="A200" t="s">
        <v>1925</v>
      </c>
      <c r="B200" t="str">
        <f t="shared" si="3"/>
        <v>y</v>
      </c>
    </row>
    <row r="201" spans="1:2">
      <c r="A201" t="s">
        <v>1950</v>
      </c>
      <c r="B201" t="str">
        <f t="shared" si="3"/>
        <v>y</v>
      </c>
    </row>
    <row r="202" spans="1:2">
      <c r="A202" t="s">
        <v>1926</v>
      </c>
      <c r="B202" t="str">
        <f t="shared" si="3"/>
        <v>y</v>
      </c>
    </row>
    <row r="203" spans="1:2">
      <c r="A203" t="s">
        <v>1951</v>
      </c>
      <c r="B203" t="str">
        <f t="shared" si="3"/>
        <v>y</v>
      </c>
    </row>
    <row r="204" spans="1:2">
      <c r="A204" t="s">
        <v>1927</v>
      </c>
      <c r="B204" t="str">
        <f t="shared" si="3"/>
        <v>y</v>
      </c>
    </row>
    <row r="205" spans="1:2">
      <c r="A205" t="s">
        <v>1928</v>
      </c>
      <c r="B205" t="str">
        <f t="shared" si="3"/>
        <v>y</v>
      </c>
    </row>
    <row r="206" spans="1:2">
      <c r="A206" t="s">
        <v>1929</v>
      </c>
      <c r="B206" t="str">
        <f t="shared" si="3"/>
        <v>y</v>
      </c>
    </row>
    <row r="207" spans="1:2">
      <c r="A207" t="s">
        <v>1930</v>
      </c>
      <c r="B207" t="str">
        <f t="shared" si="3"/>
        <v>y</v>
      </c>
    </row>
    <row r="208" spans="1:2">
      <c r="A208" t="s">
        <v>1931</v>
      </c>
      <c r="B208" t="str">
        <f t="shared" si="3"/>
        <v>y</v>
      </c>
    </row>
    <row r="209" spans="1:2">
      <c r="A209" t="s">
        <v>1932</v>
      </c>
      <c r="B209" t="str">
        <f t="shared" si="3"/>
        <v>y</v>
      </c>
    </row>
    <row r="210" spans="1:2">
      <c r="A210" t="s">
        <v>1933</v>
      </c>
      <c r="B210" t="str">
        <f t="shared" si="3"/>
        <v>y</v>
      </c>
    </row>
    <row r="211" spans="1:2">
      <c r="A211" t="s">
        <v>1934</v>
      </c>
      <c r="B211" t="str">
        <f t="shared" si="3"/>
        <v>y</v>
      </c>
    </row>
    <row r="212" spans="1:2">
      <c r="A212" t="s">
        <v>1935</v>
      </c>
      <c r="B212" t="str">
        <f t="shared" si="3"/>
        <v>y</v>
      </c>
    </row>
    <row r="213" spans="1:2">
      <c r="A213" t="s">
        <v>1936</v>
      </c>
      <c r="B213" t="str">
        <f t="shared" si="3"/>
        <v>y</v>
      </c>
    </row>
    <row r="214" spans="1:2">
      <c r="A214" t="s">
        <v>1937</v>
      </c>
      <c r="B214" t="str">
        <f t="shared" si="3"/>
        <v>y</v>
      </c>
    </row>
    <row r="215" spans="1:2">
      <c r="A215" t="s">
        <v>1938</v>
      </c>
      <c r="B215" t="str">
        <f t="shared" si="3"/>
        <v>y</v>
      </c>
    </row>
    <row r="216" spans="1:2">
      <c r="A216" t="s">
        <v>1939</v>
      </c>
      <c r="B216" t="str">
        <f t="shared" si="3"/>
        <v>y</v>
      </c>
    </row>
    <row r="217" spans="1:2">
      <c r="A217" t="s">
        <v>1952</v>
      </c>
      <c r="B217" t="str">
        <f t="shared" si="3"/>
        <v>y</v>
      </c>
    </row>
    <row r="218" spans="1:2">
      <c r="A218" t="s">
        <v>1940</v>
      </c>
      <c r="B218" t="str">
        <f t="shared" si="3"/>
        <v>y</v>
      </c>
    </row>
    <row r="219" spans="1:2">
      <c r="A219" t="s">
        <v>1941</v>
      </c>
      <c r="B219" t="str">
        <f t="shared" si="3"/>
        <v>y</v>
      </c>
    </row>
    <row r="220" spans="1:2">
      <c r="A220" t="s">
        <v>1942</v>
      </c>
      <c r="B220" t="str">
        <f t="shared" si="3"/>
        <v>y</v>
      </c>
    </row>
    <row r="221" spans="1:2">
      <c r="A221" t="s">
        <v>1943</v>
      </c>
      <c r="B221" t="str">
        <f t="shared" si="3"/>
        <v>y</v>
      </c>
    </row>
    <row r="222" spans="1:2">
      <c r="B222" t="str">
        <f t="shared" si="3"/>
        <v/>
      </c>
    </row>
    <row r="223" spans="1:2">
      <c r="B223" t="str">
        <f t="shared" si="3"/>
        <v/>
      </c>
    </row>
    <row r="224" spans="1:2">
      <c r="B224" t="str">
        <f t="shared" si="3"/>
        <v/>
      </c>
    </row>
    <row r="225" spans="2:2">
      <c r="B225" t="str">
        <f t="shared" si="3"/>
        <v/>
      </c>
    </row>
    <row r="226" spans="2:2">
      <c r="B226" t="str">
        <f t="shared" si="3"/>
        <v/>
      </c>
    </row>
    <row r="227" spans="2:2">
      <c r="B227" t="str">
        <f t="shared" si="3"/>
        <v/>
      </c>
    </row>
    <row r="228" spans="2:2">
      <c r="B228" t="str">
        <f t="shared" si="3"/>
        <v/>
      </c>
    </row>
    <row r="229" spans="2:2">
      <c r="B229" t="str">
        <f t="shared" si="3"/>
        <v/>
      </c>
    </row>
    <row r="230" spans="2:2">
      <c r="B230" t="str">
        <f t="shared" si="3"/>
        <v/>
      </c>
    </row>
    <row r="231" spans="2:2">
      <c r="B231" t="str">
        <f t="shared" si="3"/>
        <v/>
      </c>
    </row>
    <row r="232" spans="2:2">
      <c r="B232" t="str">
        <f t="shared" si="3"/>
        <v/>
      </c>
    </row>
    <row r="233" spans="2:2">
      <c r="B233" t="str">
        <f t="shared" si="3"/>
        <v/>
      </c>
    </row>
    <row r="234" spans="2:2">
      <c r="B234" t="str">
        <f t="shared" si="3"/>
        <v/>
      </c>
    </row>
    <row r="235" spans="2:2">
      <c r="B235" t="str">
        <f t="shared" si="3"/>
        <v/>
      </c>
    </row>
    <row r="236" spans="2:2">
      <c r="B236" t="str">
        <f t="shared" si="3"/>
        <v/>
      </c>
    </row>
    <row r="237" spans="2:2">
      <c r="B237" t="str">
        <f t="shared" si="3"/>
        <v/>
      </c>
    </row>
    <row r="238" spans="2:2">
      <c r="B238" t="str">
        <f t="shared" si="3"/>
        <v/>
      </c>
    </row>
    <row r="239" spans="2:2">
      <c r="B239" t="str">
        <f t="shared" si="3"/>
        <v/>
      </c>
    </row>
    <row r="240" spans="2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4.4"/>
  <sheetData>
    <row r="1" spans="1:10">
      <c r="A1" t="s">
        <v>1973</v>
      </c>
      <c r="B1" t="s">
        <v>1971</v>
      </c>
      <c r="C1" t="s">
        <v>1972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7">_xlfn._xlws.FILTER(_xlfn.NUMBERVALUE('Standard report'!B5:B526),(_xlfn.XLOOKUP(_xlfn.NUMBERVALUE('Standard report'!B5:B526),Table1[ID],Table1[ID],"n",0)="n"))</f>
        <v>418</v>
      </c>
      <c r="C2" cm="1">
        <f t="array" ref="C2:C623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57</v>
      </c>
      <c r="B4">
        <v>530</v>
      </c>
      <c r="C4">
        <v>511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C338" t="str">
        <v/>
      </c>
      <c r="I338">
        <v>427</v>
      </c>
      <c r="J338" t="str">
        <v>427.jpg</v>
      </c>
    </row>
    <row r="339" spans="2:10">
      <c r="C339" t="str">
        <v/>
      </c>
      <c r="I339">
        <v>428</v>
      </c>
      <c r="J339" t="str">
        <v>428.jpg</v>
      </c>
    </row>
    <row r="340" spans="2:10">
      <c r="C340" t="str">
        <v/>
      </c>
      <c r="I340">
        <v>429</v>
      </c>
      <c r="J340" t="str">
        <v>429.jpg</v>
      </c>
    </row>
    <row r="341" spans="2:10"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opLeftCell="C1" zoomScale="94" zoomScaleNormal="70" workbookViewId="0">
      <selection activeCell="E3" sqref="E3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3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18"/>
      <c r="B1" s="118"/>
      <c r="C1" s="8" t="s">
        <v>1356</v>
      </c>
      <c r="D1" s="7" t="s">
        <v>1351</v>
      </c>
      <c r="E1" s="7" t="s">
        <v>1369</v>
      </c>
      <c r="F1" s="7" t="s">
        <v>1370</v>
      </c>
      <c r="G1" s="7" t="s">
        <v>1392</v>
      </c>
      <c r="H1" s="7" t="s">
        <v>1944</v>
      </c>
      <c r="I1" s="7" t="s">
        <v>1945</v>
      </c>
      <c r="J1" s="7" t="s">
        <v>1624</v>
      </c>
      <c r="K1" s="10" t="s">
        <v>1404</v>
      </c>
      <c r="L1" s="11" t="str" cm="1">
        <f t="array" ref="L1:N1">TRANSPOSE(_xlfn._xlws.FILTER(Table1[fname],(_xlfn.FLOOR.MATH(Table1[ID],100)=Table3[ID range])*(Table1[ID]-_xlfn.FLOOR.MATH(Table1[ID],100)&lt;10)))</f>
        <v>كيرلس ناجي صبحي</v>
      </c>
      <c r="M1" s="11" t="str">
        <v>اندرو جرجس صبحي</v>
      </c>
      <c r="N1" s="11" t="str">
        <v>ماهر تادرس نجيب</v>
      </c>
      <c r="O1" s="11"/>
    </row>
    <row r="2" spans="1:23" ht="18">
      <c r="A2" s="118"/>
      <c r="B2" s="118"/>
      <c r="C2" s="9">
        <f>_xlfn.XLOOKUP(Table3[[#This Row],[Class]],Classes!B1:B9,Classes!A1:A9,"??")</f>
        <v>800</v>
      </c>
      <c r="D2" s="4" t="s">
        <v>436</v>
      </c>
      <c r="E2" s="5">
        <v>12</v>
      </c>
      <c r="F2" s="6">
        <f ca="1">TODAY()</f>
        <v>45377</v>
      </c>
      <c r="G2" s="5">
        <f>COUNTA(C5:C505)</f>
        <v>84</v>
      </c>
      <c r="H2" s="5" cm="1">
        <f t="array" ref="H2">COUNTA(_xlfn._xlws.FILTER(A5:A505,A5:A505&lt;&gt;""))</f>
        <v>84</v>
      </c>
      <c r="I2" s="5" cm="1">
        <f t="array" ref="I2">COUNTA(_xlfn._xlws.FILTER(B5:B505,B5:B505&lt;&gt;""))</f>
        <v>46</v>
      </c>
      <c r="J2" s="5" cm="1">
        <f t="array" ref="J2">COUNTA(_xlfn._xlws.FILTER(T5:T505,T5:T505&lt;&gt;""))</f>
        <v>47</v>
      </c>
      <c r="L2" s="3"/>
    </row>
    <row r="3" spans="1:23">
      <c r="A3" s="118"/>
      <c r="B3" s="118"/>
      <c r="L3" s="117" t="s">
        <v>1368</v>
      </c>
      <c r="M3" s="117"/>
      <c r="N3" s="117"/>
      <c r="O3" s="117"/>
      <c r="P3" s="117"/>
      <c r="Q3" s="117"/>
      <c r="R3" s="117"/>
    </row>
    <row r="4" spans="1:23" s="1" customFormat="1">
      <c r="A4" s="115" t="s">
        <v>1730</v>
      </c>
      <c r="B4" s="116"/>
      <c r="C4" s="34" t="s">
        <v>0</v>
      </c>
      <c r="D4" s="34" t="s">
        <v>1352</v>
      </c>
      <c r="E4" s="34" t="s">
        <v>1353</v>
      </c>
      <c r="F4" s="34" t="s">
        <v>1354</v>
      </c>
      <c r="G4" s="34" t="s">
        <v>1355</v>
      </c>
      <c r="H4" s="35" t="s">
        <v>1358</v>
      </c>
      <c r="I4" s="35" t="s">
        <v>1359</v>
      </c>
      <c r="J4" s="35" t="s">
        <v>1360</v>
      </c>
      <c r="K4" s="35" t="s">
        <v>1361</v>
      </c>
      <c r="L4" s="36" t="s">
        <v>1357</v>
      </c>
      <c r="M4" s="36" t="s">
        <v>1342</v>
      </c>
      <c r="N4" s="36" t="s">
        <v>1343</v>
      </c>
      <c r="O4" s="36" t="s">
        <v>1362</v>
      </c>
      <c r="P4" s="36" t="s">
        <v>1363</v>
      </c>
      <c r="Q4" s="36" t="s">
        <v>1345</v>
      </c>
      <c r="R4" s="36" t="s">
        <v>1364</v>
      </c>
      <c r="S4" s="37" t="s">
        <v>1365</v>
      </c>
      <c r="T4" s="38" t="s">
        <v>1366</v>
      </c>
      <c r="U4" s="38" t="s">
        <v>1341</v>
      </c>
      <c r="V4" s="39" t="s">
        <v>1367</v>
      </c>
      <c r="W4" s="41" t="s">
        <v>1626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88">IF(Table3[ID range]&lt;&gt;"ALL",_xlfn._xlws.FILTER(Table1[ID],(FLOOR(Table1[ID],100)=Table3[ID range])*(Table1[ID]-FLOOR(Table1[ID],100)&gt;9)),_xlfn._xlws.FILTER(Table1[ID],(FLOOR(Table1[ID],100)&lt;&gt;0)*(Table1[ID]-FLOOR(Table1[ID],100)&gt;9)))</f>
        <v>810</v>
      </c>
      <c r="D5" s="38" t="str">
        <f>IF(C5&lt;&gt;"",_xlfn.XLOOKUP(Class!C5,Table1[ID],Table1[fname]),"")</f>
        <v xml:space="preserve">ابانوب اشرف جابر </v>
      </c>
      <c r="E5" s="37" cm="1">
        <f t="array" ref="E5">IF((C5&lt;&gt;"")*(COUNTIF(Table2[ID],Class!C5)&lt;&gt;0),INDEX(Attendance_sorted!$A$1:$CV$500,MATCH(Class!C5,Attendance_sorted!$A$1:$A$500),COUNTIF(Table2[ID],Class!C5)+1),"")</f>
        <v>45317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1</v>
      </c>
      <c r="G5" s="40" cm="1">
        <f t="array" aca="1" ref="G5" ca="1">IF(C5&lt;&gt;"",IF(F5*100/Table3[حساب الحضور من اخر عدد مرات]&gt;100,1,F5/Table3[حساب الحضور من اخر عدد مرات]),"")</f>
        <v>8.3333333333333329E-2</v>
      </c>
      <c r="H5" s="38" t="str">
        <f>IF(C5&lt;&gt;"",_xlfn.XLOOKUP(C5,Table1[ID],Table1[tel2]),"")</f>
        <v>01202515739</v>
      </c>
      <c r="I5" s="38" t="str">
        <f>IF(C5&lt;&gt;"",_xlfn.XLOOKUP(C5,Table1[ID],Table1[tel4]),"")</f>
        <v>01221870850</v>
      </c>
      <c r="J5" s="38" t="str">
        <f>IF(C5&lt;&gt;"",_xlfn.XLOOKUP(C5,Table1[ID],Table1[tel3]),"")</f>
        <v>01200947940</v>
      </c>
      <c r="K5" s="38" t="str">
        <f>IF(C5&lt;&gt;"",_xlfn.XLOOKUP(C5,Table1[ID],Table1[tel1]),"")</f>
        <v/>
      </c>
      <c r="L5" s="38" t="str">
        <f>IF($C5&lt;&gt;"",_xlfn.XLOOKUP(C5,Table1[ID],Table1[address1]),"")</f>
        <v>5</v>
      </c>
      <c r="M5" s="38" t="str">
        <f>IF($C5&lt;&gt;"",_xlfn.XLOOKUP(C5,Table1[ID],Table1[address2]),"")</f>
        <v>محمد مصطفى</v>
      </c>
      <c r="N5" s="38" t="str">
        <f>IF($C5&lt;&gt;"",_xlfn.XLOOKUP(C5,Table1[ID],Table1[address3]),"")</f>
        <v/>
      </c>
      <c r="O5" s="38" t="str">
        <f>IF($C5&lt;&gt;"",_xlfn.XLOOKUP(C5,Table1[ID],Table1[address4]),"")</f>
        <v>8</v>
      </c>
      <c r="P5" s="38" t="str">
        <f>IF($C5&lt;&gt;"",_xlfn.XLOOKUP(C5,Table1[ID],Table1[address5]),"")</f>
        <v>49</v>
      </c>
      <c r="Q5" s="38" t="str">
        <f>IF($C5&lt;&gt;"",_xlfn.XLOOKUP(C5,Table1[ID],Table1[address7]),"")</f>
        <v>بي تك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39625</v>
      </c>
      <c r="T5" s="38" t="str">
        <f>IF($C5&lt;&gt;"",_xlfn.XLOOKUP(C5,Table1[ID],Table1[school_job]),"")</f>
        <v>مارمرقس</v>
      </c>
      <c r="U5" s="38" t="str">
        <f>IF($C5&lt;&gt;"",_xlfn.XLOOKUP(C5,Table1[ID],Table1[con_father]),"")</f>
        <v>ابونا انطونيوس</v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بولس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811</v>
      </c>
      <c r="D6" s="38" t="str">
        <f>IF(C6&lt;&gt;"",_xlfn.XLOOKUP(Class!C6,Table1[ID],Table1[fname]),"")</f>
        <v xml:space="preserve">ارساني جرجس نعيم </v>
      </c>
      <c r="E6" s="37" cm="1">
        <f t="array" ref="E6">IF((C6&lt;&gt;"")*(COUNTIF(Table2[ID],Class!C6)&lt;&gt;0),INDEX(Attendance_sorted!$A$1:$CV$500,MATCH(Class!C6,Attendance_sorted!$A$1:$A$500),COUNTIF(Table2[ID],Class!C6)+1),"")</f>
        <v>45268</v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01220110112</v>
      </c>
      <c r="I6" s="38" t="str">
        <f>IF(C6&lt;&gt;"",_xlfn.XLOOKUP(C6,Table1[ID],Table1[tel4]),"")</f>
        <v>01224343966</v>
      </c>
      <c r="J6" s="38" t="str">
        <f>IF(C6&lt;&gt;"",_xlfn.XLOOKUP(C6,Table1[ID],Table1[tel3]),"")</f>
        <v>01113100056</v>
      </c>
      <c r="K6" s="38" t="str">
        <f>IF(C6&lt;&gt;"",_xlfn.XLOOKUP(C6,Table1[ID],Table1[tel1]),"")</f>
        <v/>
      </c>
      <c r="L6" s="38" t="str">
        <f>IF($C6&lt;&gt;"",_xlfn.XLOOKUP(C6,Table1[ID],Table1[address1]),"")</f>
        <v>105</v>
      </c>
      <c r="M6" s="38" t="str">
        <f>IF($C6&lt;&gt;"",_xlfn.XLOOKUP(C6,Table1[ID],Table1[address2]),"")</f>
        <v>طومانباي</v>
      </c>
      <c r="N6" s="38" t="str">
        <f>IF($C6&lt;&gt;"",_xlfn.XLOOKUP(C6,Table1[ID],Table1[address3]),"")</f>
        <v/>
      </c>
      <c r="O6" s="38" t="str">
        <f>IF($C6&lt;&gt;"",_xlfn.XLOOKUP(C6,Table1[ID],Table1[address4]),"")</f>
        <v>4</v>
      </c>
      <c r="P6" s="38" t="str">
        <f>IF($C6&lt;&gt;"",_xlfn.XLOOKUP(C6,Table1[ID],Table1[address5]),"")</f>
        <v>48</v>
      </c>
      <c r="Q6" s="38" t="str">
        <f>IF($C6&lt;&gt;"",_xlfn.XLOOKUP(C6,Table1[ID],Table1[address7]),"")</f>
        <v>مدرسة مارمرقس</v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39923</v>
      </c>
      <c r="T6" s="38" t="str">
        <f>IF($C6&lt;&gt;"",_xlfn.XLOOKUP(C6,Table1[ID],Table1[school_job]),"")</f>
        <v>المعارف الحديثة</v>
      </c>
      <c r="U6" s="38" t="str">
        <f>IF($C6&lt;&gt;"",_xlfn.XLOOKUP(C6,Table1[ID],Table1[con_father]),"")</f>
        <v>ابونا كيرلس</v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بولس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38">
        <v>813</v>
      </c>
      <c r="D7" s="38" t="str">
        <f>IF(C7&lt;&gt;"",_xlfn.XLOOKUP(Class!C7,Table1[ID],Table1[fname]),"")</f>
        <v xml:space="preserve">انطونيوس يونان بولس </v>
      </c>
      <c r="E7" s="37" t="str" cm="1">
        <f t="array" ref="E7">IF((C7&lt;&gt;"")*(COUNTIF(Table2[ID],Class!C7)&lt;&gt;0),INDEX(Attendance_sorted!$A$1:$CV$500,MATCH(Class!C7,Attendance_sorted!$A$1:$A$500),COUNTIF(Table2[ID],Class!C7)+1),"")</f>
        <v/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0</v>
      </c>
      <c r="G7" s="40" cm="1">
        <f t="array" aca="1" ref="G7" ca="1">IF(C7&lt;&gt;"",IF(F7*100/Table3[حساب الحضور من اخر عدد مرات]&gt;100,1,F7/Table3[حساب الحضور من اخر عدد مرات]),"")</f>
        <v>0</v>
      </c>
      <c r="H7" s="38" t="str">
        <f>IF(C7&lt;&gt;"",_xlfn.XLOOKUP(C7,Table1[ID],Table1[tel2]),"")</f>
        <v>01203471684</v>
      </c>
      <c r="I7" s="38" t="str">
        <f>IF(C7&lt;&gt;"",_xlfn.XLOOKUP(C7,Table1[ID],Table1[tel4]),"")</f>
        <v>01289671375</v>
      </c>
      <c r="J7" s="38" t="str">
        <f>IF(C7&lt;&gt;"",_xlfn.XLOOKUP(C7,Table1[ID],Table1[tel3]),"")</f>
        <v/>
      </c>
      <c r="K7" s="38" t="str">
        <f>IF(C7&lt;&gt;"",_xlfn.XLOOKUP(C7,Table1[ID],Table1[tel1]),"")</f>
        <v/>
      </c>
      <c r="L7" s="38" t="str">
        <f>IF($C7&lt;&gt;"",_xlfn.XLOOKUP(C7,Table1[ID],Table1[address1]),"")</f>
        <v>129</v>
      </c>
      <c r="M7" s="38" t="str">
        <f>IF($C7&lt;&gt;"",_xlfn.XLOOKUP(C7,Table1[ID],Table1[address2]),"")</f>
        <v>ناصية اسعد</v>
      </c>
      <c r="N7" s="38" t="str">
        <f>IF($C7&lt;&gt;"",_xlfn.XLOOKUP(C7,Table1[ID],Table1[address3]),"")</f>
        <v/>
      </c>
      <c r="O7" s="38" t="str">
        <f>IF($C7&lt;&gt;"",_xlfn.XLOOKUP(C7,Table1[ID],Table1[address4]),"")</f>
        <v>7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اورانج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39664</v>
      </c>
      <c r="T7" s="38" t="str">
        <f>IF($C7&lt;&gt;"",_xlfn.XLOOKUP(C7,Table1[ID],Table1[school_job]),"")</f>
        <v>مارمرقس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بولس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38">
        <v>814</v>
      </c>
      <c r="D8" s="38" t="str">
        <f>IF(C8&lt;&gt;"",_xlfn.XLOOKUP(Class!C8,Table1[ID],Table1[fname]),"")</f>
        <v xml:space="preserve">باسم ايمن انور </v>
      </c>
      <c r="E8" s="37" t="str" cm="1">
        <f t="array" ref="E8">IF((C8&lt;&gt;"")*(COUNTIF(Table2[ID],Class!C8)&lt;&gt;0),INDEX(Attendance_sorted!$A$1:$CV$500,MATCH(Class!C8,Attendance_sorted!$A$1:$A$500),COUNTIF(Table2[ID],Class!C8)+1),"")</f>
        <v/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0</v>
      </c>
      <c r="G8" s="40" cm="1">
        <f t="array" aca="1" ref="G8" ca="1">IF(C8&lt;&gt;"",IF(F8*100/Table3[حساب الحضور من اخر عدد مرات]&gt;100,1,F8/Table3[حساب الحضور من اخر عدد مرات]),"")</f>
        <v>0</v>
      </c>
      <c r="H8" s="38" t="str">
        <f>IF(C8&lt;&gt;"",_xlfn.XLOOKUP(C8,Table1[ID],Table1[tel2]),"")</f>
        <v>01271730318</v>
      </c>
      <c r="I8" s="38" t="str">
        <f>IF(C8&lt;&gt;"",_xlfn.XLOOKUP(C8,Table1[ID],Table1[tel4]),"")</f>
        <v/>
      </c>
      <c r="J8" s="38" t="str">
        <f>IF(C8&lt;&gt;"",_xlfn.XLOOKUP(C8,Table1[ID],Table1[tel3]),"")</f>
        <v/>
      </c>
      <c r="K8" s="38" t="str">
        <f>IF(C8&lt;&gt;"",_xlfn.XLOOKUP(C8,Table1[ID],Table1[tel1]),"")</f>
        <v/>
      </c>
      <c r="L8" s="38" t="str">
        <f>IF($C8&lt;&gt;"",_xlfn.XLOOKUP(C8,Table1[ID],Table1[address1]),"")</f>
        <v>50</v>
      </c>
      <c r="M8" s="38" t="str">
        <f>IF($C8&lt;&gt;"",_xlfn.XLOOKUP(C8,Table1[ID],Table1[address2]),"")</f>
        <v>نصوح</v>
      </c>
      <c r="N8" s="38" t="str">
        <f>IF($C8&lt;&gt;"",_xlfn.XLOOKUP(C8,Table1[ID],Table1[address3]),"")</f>
        <v>طومانباي</v>
      </c>
      <c r="O8" s="38" t="str">
        <f>IF($C8&lt;&gt;"",_xlfn.XLOOKUP(C8,Table1[ID],Table1[address4]),"")</f>
        <v/>
      </c>
      <c r="P8" s="38" t="str">
        <f>IF($C8&lt;&gt;"",_xlfn.XLOOKUP(C8,Table1[ID],Table1[address5]),"")</f>
        <v/>
      </c>
      <c r="Q8" s="38" t="str">
        <f>IF($C8&lt;&gt;"",_xlfn.XLOOKUP(C8,Table1[ID],Table1[address7]),"")</f>
        <v/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39998</v>
      </c>
      <c r="T8" s="38" t="str">
        <f>IF($C8&lt;&gt;"",_xlfn.XLOOKUP(C8,Table1[ID],Table1[school_job]),"")</f>
        <v/>
      </c>
      <c r="U8" s="38" t="str">
        <f>IF($C8&lt;&gt;"",_xlfn.XLOOKUP(C8,Table1[ID],Table1[con_father]),"")</f>
        <v/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بولس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815</v>
      </c>
      <c r="D9" s="38" t="str">
        <f>IF(C9&lt;&gt;"",_xlfn.XLOOKUP(Class!C9,Table1[ID],Table1[fname]),"")</f>
        <v xml:space="preserve">بافلي بطرس اليشع </v>
      </c>
      <c r="E9" s="37" cm="1">
        <f t="array" ref="E9">IF((C9&lt;&gt;"")*(COUNTIF(Table2[ID],Class!C9)&lt;&gt;0),INDEX(Attendance_sorted!$A$1:$CV$500,MATCH(Class!C9,Attendance_sorted!$A$1:$A$500),COUNTIF(Table2[ID],Class!C9)+1),"")</f>
        <v>45254</v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01277803152</v>
      </c>
      <c r="I9" s="38" t="str">
        <f>IF(C9&lt;&gt;"",_xlfn.XLOOKUP(C9,Table1[ID],Table1[tel4]),"")</f>
        <v>01285055073</v>
      </c>
      <c r="J9" s="38" t="str">
        <f>IF(C9&lt;&gt;"",_xlfn.XLOOKUP(C9,Table1[ID],Table1[tel3]),"")</f>
        <v>01223923967</v>
      </c>
      <c r="K9" s="38" t="str">
        <f>IF(C9&lt;&gt;"",_xlfn.XLOOKUP(C9,Table1[ID],Table1[tel1]),"")</f>
        <v/>
      </c>
      <c r="L9" s="38" t="str">
        <f>IF($C9&lt;&gt;"",_xlfn.XLOOKUP(C9,Table1[ID],Table1[address1]),"")</f>
        <v>22/34</v>
      </c>
      <c r="M9" s="38" t="str">
        <f>IF($C9&lt;&gt;"",_xlfn.XLOOKUP(C9,Table1[ID],Table1[address2]),"")</f>
        <v>الصديق</v>
      </c>
      <c r="N9" s="38" t="str">
        <f>IF($C9&lt;&gt;"",_xlfn.XLOOKUP(C9,Table1[ID],Table1[address3]),"")</f>
        <v/>
      </c>
      <c r="O9" s="38" t="str">
        <f>IF($C9&lt;&gt;"",_xlfn.XLOOKUP(C9,Table1[ID],Table1[address4]),"")</f>
        <v>6</v>
      </c>
      <c r="P9" s="38" t="str">
        <f>IF($C9&lt;&gt;"",_xlfn.XLOOKUP(C9,Table1[ID],Table1[address5]),"")</f>
        <v>16</v>
      </c>
      <c r="Q9" s="38" t="str">
        <f>IF($C9&lt;&gt;"",_xlfn.XLOOKUP(C9,Table1[ID],Table1[address7]),"")</f>
        <v>قهوة</v>
      </c>
      <c r="R9" s="38" t="str">
        <f>IF($C9&lt;&gt;"",_xlfn.XLOOKUP(C9,Table1[ID],Table1[address6]),"")</f>
        <v>الزيتون</v>
      </c>
      <c r="S9" s="37">
        <f>IF($C9&lt;&gt;"",_xlfn.XLOOKUP(C9,Table1[ID],Table1[bdate]),"")</f>
        <v>40005</v>
      </c>
      <c r="T9" s="38" t="str">
        <f>IF($C9&lt;&gt;"",_xlfn.XLOOKUP(C9,Table1[ID],Table1[school_job]),"")</f>
        <v>المعارف الخاصة لغات</v>
      </c>
      <c r="U9" s="38" t="str">
        <f>IF($C9&lt;&gt;"",_xlfn.XLOOKUP(C9,Table1[ID],Table1[con_father]),"")</f>
        <v>ابونا كيرلس</v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بولس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/>
      </c>
      <c r="C10" s="38">
        <v>816</v>
      </c>
      <c r="D10" s="38" t="str">
        <f>IF(C10&lt;&gt;"",_xlfn.XLOOKUP(Class!C10,Table1[ID],Table1[fname]),"")</f>
        <v xml:space="preserve">بيتر زكريا زكريا </v>
      </c>
      <c r="E10" s="37" t="str" cm="1">
        <f t="array" ref="E10">IF((C10&lt;&gt;"")*(COUNTIF(Table2[ID],Class!C10)&lt;&gt;0),INDEX(Attendance_sorted!$A$1:$CV$500,MATCH(Class!C10,Attendance_sorted!$A$1:$A$500),COUNTIF(Table2[ID],Class!C10)+1),"")</f>
        <v/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01223335982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دار نسايم المحبة</v>
      </c>
      <c r="M10" s="38" t="str">
        <f>IF($C10&lt;&gt;"",_xlfn.XLOOKUP(C10,Table1[ID],Table1[address2]),"")</f>
        <v>زغلول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/>
      </c>
      <c r="P10" s="38" t="str">
        <f>IF($C10&lt;&gt;"",_xlfn.XLOOKUP(C10,Table1[ID],Table1[address5]),"")</f>
        <v/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40046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بولس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817</v>
      </c>
      <c r="D11" s="38" t="str">
        <f>IF(C11&lt;&gt;"",_xlfn.XLOOKUP(Class!C11,Table1[ID],Table1[fname]),"")</f>
        <v>بيشوي ايمن عبد الروؤف</v>
      </c>
      <c r="E11" s="37" cm="1">
        <f t="array" ref="E11">IF((C11&lt;&gt;"")*(COUNTIF(Table2[ID],Class!C11)&lt;&gt;0),INDEX(Attendance_sorted!$A$1:$CV$500,MATCH(Class!C11,Attendance_sorted!$A$1:$A$500),COUNTIF(Table2[ID],Class!C11)+1),"")</f>
        <v>45366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6</v>
      </c>
      <c r="G11" s="40" cm="1">
        <f t="array" aca="1" ref="G11" ca="1">IF(C11&lt;&gt;"",IF(F11*100/Table3[حساب الحضور من اخر عدد مرات]&gt;100,1,F11/Table3[حساب الحضور من اخر عدد مرات]),"")</f>
        <v>0.5</v>
      </c>
      <c r="H11" s="38" t="str">
        <f>IF(C11&lt;&gt;"",_xlfn.XLOOKUP(C11,Table1[ID],Table1[tel2]),"")</f>
        <v>01552911310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</v>
      </c>
      <c r="M11" s="38" t="str">
        <f>IF($C11&lt;&gt;"",_xlfn.XLOOKUP(C11,Table1[ID],Table1[address2]),"")</f>
        <v>حارة حمادة</v>
      </c>
      <c r="N11" s="38" t="str">
        <f>IF($C11&lt;&gt;"",_xlfn.XLOOKUP(C11,Table1[ID],Table1[address3]),"")</f>
        <v>سليم الاول</v>
      </c>
      <c r="O11" s="38" t="str">
        <f>IF($C11&lt;&gt;"",_xlfn.XLOOKUP(C11,Table1[ID],Table1[address4]),"")</f>
        <v>10</v>
      </c>
      <c r="P11" s="38" t="str">
        <f>IF($C11&lt;&gt;"",_xlfn.XLOOKUP(C11,Table1[ID],Table1[address5]),"")</f>
        <v>29</v>
      </c>
      <c r="Q11" s="38" t="str">
        <f>IF($C11&lt;&gt;"",_xlfn.XLOOKUP(C11,Table1[ID],Table1[address7]),"")</f>
        <v>كشري الفرسان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39760</v>
      </c>
      <c r="T11" s="38" t="str">
        <f>IF($C11&lt;&gt;"",_xlfn.XLOOKUP(C11,Table1[ID],Table1[school_job]),"")</f>
        <v>بي كرنك</v>
      </c>
      <c r="U11" s="38" t="str">
        <f>IF($C11&lt;&gt;"",_xlfn.XLOOKUP(C11,Table1[ID],Table1[con_father]),"")</f>
        <v>ابونا جرجس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بولس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818</v>
      </c>
      <c r="D12" s="38" t="str">
        <f>IF(C12&lt;&gt;"",_xlfn.XLOOKUP(Class!C12,Table1[ID],Table1[fname]),"")</f>
        <v xml:space="preserve">بيشوي جمال صدقي </v>
      </c>
      <c r="E12" s="37" cm="1">
        <f t="array" ref="E12">IF((C12&lt;&gt;"")*(COUNTIF(Table2[ID],Class!C12)&lt;&gt;0),INDEX(Attendance_sorted!$A$1:$CV$500,MATCH(Class!C12,Attendance_sorted!$A$1:$A$500),COUNTIF(Table2[ID],Class!C12)+1),"")</f>
        <v>45359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3</v>
      </c>
      <c r="G12" s="40" cm="1">
        <f t="array" aca="1" ref="G12" ca="1">IF(C12&lt;&gt;"",IF(F12*100/Table3[حساب الحضور من اخر عدد مرات]&gt;100,1,F12/Table3[حساب الحضور من اخر عدد مرات]),"")</f>
        <v>0.25</v>
      </c>
      <c r="H12" s="38" t="str">
        <f>IF(C12&lt;&gt;"",_xlfn.XLOOKUP(C12,Table1[ID],Table1[tel2]),"")</f>
        <v>01226696920</v>
      </c>
      <c r="I12" s="38" t="str">
        <f>IF(C12&lt;&gt;"",_xlfn.XLOOKUP(C12,Table1[ID],Table1[tel4]),"")</f>
        <v/>
      </c>
      <c r="J12" s="38" t="str">
        <f>IF(C12&lt;&gt;"",_xlfn.XLOOKUP(C12,Table1[ID],Table1[tel3]),"")</f>
        <v>01552258995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5/9</v>
      </c>
      <c r="M12" s="38" t="str">
        <f>IF($C12&lt;&gt;"",_xlfn.XLOOKUP(C12,Table1[ID],Table1[address2]),"")</f>
        <v>فرج ابراهيم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4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صيدلية المحبة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39936</v>
      </c>
      <c r="T12" s="38" t="str">
        <f>IF($C12&lt;&gt;"",_xlfn.XLOOKUP(C12,Table1[ID],Table1[school_job]),"")</f>
        <v>جيل حورس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بولس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819</v>
      </c>
      <c r="D13" s="38" t="str">
        <f>IF(C13&lt;&gt;"",_xlfn.XLOOKUP(Class!C13,Table1[ID],Table1[fname]),"")</f>
        <v xml:space="preserve">بيير جوزيف مكرم </v>
      </c>
      <c r="E13" s="37" cm="1">
        <f t="array" ref="E13">IF((C13&lt;&gt;"")*(COUNTIF(Table2[ID],Class!C13)&lt;&gt;0),INDEX(Attendance_sorted!$A$1:$CV$500,MATCH(Class!C13,Attendance_sorted!$A$1:$A$500),COUNTIF(Table2[ID],Class!C13)+1),"")</f>
        <v>45317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40" cm="1">
        <f t="array" aca="1" ref="G13" ca="1">IF(C13&lt;&gt;"",IF(F13*100/Table3[حساب الحضور من اخر عدد مرات]&gt;100,1,F13/Table3[حساب الحضور من اخر عدد مرات]),"")</f>
        <v>8.3333333333333329E-2</v>
      </c>
      <c r="H13" s="38" t="str">
        <f>IF(C13&lt;&gt;"",_xlfn.XLOOKUP(C13,Table1[ID],Table1[tel2]),"")</f>
        <v>01122082033</v>
      </c>
      <c r="I13" s="38" t="str">
        <f>IF(C13&lt;&gt;"",_xlfn.XLOOKUP(C13,Table1[ID],Table1[tel4]),"")</f>
        <v/>
      </c>
      <c r="J13" s="38" t="str">
        <f>IF(C13&lt;&gt;"",_xlfn.XLOOKUP(C13,Table1[ID],Table1[tel3]),"")</f>
        <v/>
      </c>
      <c r="K13" s="38" t="str">
        <f>IF(C13&lt;&gt;"",_xlfn.XLOOKUP(C13,Table1[ID],Table1[tel1]),"")</f>
        <v/>
      </c>
      <c r="L13" s="38" t="str">
        <f>IF($C13&lt;&gt;"",_xlfn.XLOOKUP(C13,Table1[ID],Table1[address1]),"")</f>
        <v>34</v>
      </c>
      <c r="M13" s="38" t="str">
        <f>IF($C13&lt;&gt;"",_xlfn.XLOOKUP(C13,Table1[ID],Table1[address2]),"")</f>
        <v>علي ابراهيم رمزي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34</v>
      </c>
      <c r="Q13" s="38" t="str">
        <f>IF($C13&lt;&gt;"",_xlfn.XLOOKUP(C13,Table1[ID],Table1[address7]),"")</f>
        <v>بالقرب من مستشفى هليوبوليس</v>
      </c>
      <c r="R13" s="38" t="str">
        <f>IF($C13&lt;&gt;"",_xlfn.XLOOKUP(C13,Table1[ID],Table1[address6]),"")</f>
        <v>مصر الجديدة</v>
      </c>
      <c r="S13" s="37">
        <f>IF($C13&lt;&gt;"",_xlfn.XLOOKUP(C13,Table1[ID],Table1[bdate]),"")</f>
        <v>39671</v>
      </c>
      <c r="T13" s="38" t="str">
        <f>IF($C13&lt;&gt;"",_xlfn.XLOOKUP(C13,Table1[ID],Table1[school_job]),"")</f>
        <v/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بولس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38">
        <v>820</v>
      </c>
      <c r="D14" s="38" t="str">
        <f>IF(C14&lt;&gt;"",_xlfn.XLOOKUP(Class!C14,Table1[ID],Table1[fname]),"")</f>
        <v xml:space="preserve">جان جرجس فايز </v>
      </c>
      <c r="E14" s="37" cm="1">
        <f t="array" ref="E14">IF((C14&lt;&gt;"")*(COUNTIF(Table2[ID],Class!C14)&lt;&gt;0),INDEX(Attendance_sorted!$A$1:$CV$500,MATCH(Class!C14,Attendance_sorted!$A$1:$A$500),COUNTIF(Table2[ID],Class!C14)+1),"")</f>
        <v>45261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0</v>
      </c>
      <c r="G14" s="40" cm="1">
        <f t="array" aca="1" ref="G14" ca="1">IF(C14&lt;&gt;"",IF(F14*100/Table3[حساب الحضور من اخر عدد مرات]&gt;100,1,F14/Table3[حساب الحضور من اخر عدد مرات]),"")</f>
        <v>0</v>
      </c>
      <c r="H14" s="38" t="str">
        <f>IF(C14&lt;&gt;"",_xlfn.XLOOKUP(C14,Table1[ID],Table1[tel2]),"")</f>
        <v>01553395353</v>
      </c>
      <c r="I14" s="38" t="str">
        <f>IF(C14&lt;&gt;"",_xlfn.XLOOKUP(C14,Table1[ID],Table1[tel4]),"")</f>
        <v/>
      </c>
      <c r="J14" s="38" t="str">
        <f>IF(C14&lt;&gt;"",_xlfn.XLOOKUP(C14,Table1[ID],Table1[tel3]),"")</f>
        <v>01226225401</v>
      </c>
      <c r="K14" s="38" t="str">
        <f>IF(C14&lt;&gt;"",_xlfn.XLOOKUP(C14,Table1[ID],Table1[tel1]),"")</f>
        <v/>
      </c>
      <c r="L14" s="38" t="str">
        <f>IF($C14&lt;&gt;"",_xlfn.XLOOKUP(C14,Table1[ID],Table1[address1]),"")</f>
        <v>6</v>
      </c>
      <c r="M14" s="38" t="str">
        <f>IF($C14&lt;&gt;"",_xlfn.XLOOKUP(C14,Table1[ID],Table1[address2]),"")</f>
        <v>محطة الزيتون</v>
      </c>
      <c r="N14" s="38" t="str">
        <f>IF($C14&lt;&gt;"",_xlfn.XLOOKUP(C14,Table1[ID],Table1[address3]),"")</f>
        <v/>
      </c>
      <c r="O14" s="38" t="str">
        <f>IF($C14&lt;&gt;"",_xlfn.XLOOKUP(C14,Table1[ID],Table1[address4]),"")</f>
        <v>8</v>
      </c>
      <c r="P14" s="38" t="str">
        <f>IF($C14&lt;&gt;"",_xlfn.XLOOKUP(C14,Table1[ID],Table1[address5]),"")</f>
        <v>32</v>
      </c>
      <c r="Q14" s="38" t="str">
        <f>IF($C14&lt;&gt;"",_xlfn.XLOOKUP(C14,Table1[ID],Table1[address7]),"")</f>
        <v>كوبري العزيز بالله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39531</v>
      </c>
      <c r="T14" s="38" t="str">
        <f>IF($C14&lt;&gt;"",_xlfn.XLOOKUP(C14,Table1[ID],Table1[school_job]),"")</f>
        <v>كلية السلام</v>
      </c>
      <c r="U14" s="38" t="str">
        <f>IF($C14&lt;&gt;"",_xlfn.XLOOKUP(C14,Table1[ID],Table1[con_father]),"")</f>
        <v>ابونا كيرلس</v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بولس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821</v>
      </c>
      <c r="D15" s="38" t="str">
        <f>IF(C15&lt;&gt;"",_xlfn.XLOOKUP(Class!C15,Table1[ID],Table1[fname]),"")</f>
        <v xml:space="preserve">جورج ريمون جرجس </v>
      </c>
      <c r="E15" s="37" t="str" cm="1">
        <f t="array" ref="E15">IF((C15&lt;&gt;"")*(COUNTIF(Table2[ID],Class!C15)&lt;&gt;0),INDEX(Attendance_sorted!$A$1:$CV$500,MATCH(Class!C15,Attendance_sorted!$A$1:$A$500),COUNTIF(Table2[ID],Class!C15)+1),"")</f>
        <v/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40" cm="1">
        <f t="array" aca="1" ref="G15" ca="1">IF(C15&lt;&gt;"",IF(F15*100/Table3[حساب الحضور من اخر عدد مرات]&gt;100,1,F15/Table3[حساب الحضور من اخر عدد مرات]),"")</f>
        <v>0</v>
      </c>
      <c r="H15" s="38" t="str">
        <f>IF(C15&lt;&gt;"",_xlfn.XLOOKUP(C15,Table1[ID],Table1[tel2]),"")</f>
        <v>01205282559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/>
      </c>
      <c r="M15" s="38" t="str">
        <f>IF($C15&lt;&gt;"",_xlfn.XLOOKUP(C15,Table1[ID],Table1[address2]),"")</f>
        <v>40 أ وابور المياه - عند شركة المياه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4</v>
      </c>
      <c r="P15" s="38" t="str">
        <f>IF($C15&lt;&gt;"",_xlfn.XLOOKUP(C15,Table1[ID],Table1[address5]),"")</f>
        <v/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39774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بولس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822</v>
      </c>
      <c r="D16" s="38" t="str">
        <f>IF(C16&lt;&gt;"",_xlfn.XLOOKUP(Class!C16,Table1[ID],Table1[fname]),"")</f>
        <v xml:space="preserve">جون سعد امون </v>
      </c>
      <c r="E16" s="37" cm="1">
        <f t="array" ref="E16">IF((C16&lt;&gt;"")*(COUNTIF(Table2[ID],Class!C16)&lt;&gt;0),INDEX(Attendance_sorted!$A$1:$CV$500,MATCH(Class!C16,Attendance_sorted!$A$1:$A$500),COUNTIF(Table2[ID],Class!C16)+1),"")</f>
        <v>45289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0" cm="1">
        <f t="array" aca="1" ref="G16" ca="1">IF(C16&lt;&gt;"",IF(F16*100/Table3[حساب الحضور من اخر عدد مرات]&gt;100,1,F16/Table3[حساب الحضور من اخر عدد مرات]),"")</f>
        <v>0</v>
      </c>
      <c r="H16" s="38" t="str">
        <f>IF(C16&lt;&gt;"",_xlfn.XLOOKUP(C16,Table1[ID],Table1[tel2]),"")</f>
        <v>01273098781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باسيلي روفائيل</v>
      </c>
      <c r="N16" s="38" t="str">
        <f>IF($C16&lt;&gt;"",_xlfn.XLOOKUP(C16,Table1[ID],Table1[address3]),"")</f>
        <v>جسر السويس</v>
      </c>
      <c r="O16" s="38" t="str">
        <f>IF($C16&lt;&gt;"",_xlfn.XLOOKUP(C16,Table1[ID],Table1[address4]),"")</f>
        <v>4</v>
      </c>
      <c r="P16" s="38" t="str">
        <f>IF($C16&lt;&gt;"",_xlfn.XLOOKUP(C16,Table1[ID],Table1[address5]),"")</f>
        <v>10</v>
      </c>
      <c r="Q16" s="38" t="str">
        <f>IF($C16&lt;&gt;"",_xlfn.XLOOKUP(C16,Table1[ID],Table1[address7]),"")</f>
        <v>رايا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39520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بولس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/>
      </c>
      <c r="C17" s="38">
        <v>823</v>
      </c>
      <c r="D17" s="38" t="str">
        <f>IF(C17&lt;&gt;"",_xlfn.XLOOKUP(Class!C17,Table1[ID],Table1[fname]),"")</f>
        <v xml:space="preserve">جون ناجي نجيب </v>
      </c>
      <c r="E17" s="37" cm="1">
        <f t="array" ref="E17">IF((C17&lt;&gt;"")*(COUNTIF(Table2[ID],Class!C17)&lt;&gt;0),INDEX(Attendance_sorted!$A$1:$CV$500,MATCH(Class!C17,Attendance_sorted!$A$1:$A$500),COUNTIF(Table2[ID],Class!C17)+1),"")</f>
        <v>45261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0</v>
      </c>
      <c r="G17" s="40" cm="1">
        <f t="array" aca="1" ref="G17" ca="1">IF(C17&lt;&gt;"",IF(F17*100/Table3[حساب الحضور من اخر عدد مرات]&gt;100,1,F17/Table3[حساب الحضور من اخر عدد مرات]),"")</f>
        <v>0</v>
      </c>
      <c r="H17" s="38" t="str">
        <f>IF(C17&lt;&gt;"",_xlfn.XLOOKUP(C17,Table1[ID],Table1[tel2]),"")</f>
        <v>01553577553</v>
      </c>
      <c r="I17" s="38" t="str">
        <f>IF(C17&lt;&gt;"",_xlfn.XLOOKUP(C17,Table1[ID],Table1[tel4]),"")</f>
        <v/>
      </c>
      <c r="J17" s="38" t="str">
        <f>IF(C17&lt;&gt;"",_xlfn.XLOOKUP(C17,Table1[ID],Table1[tel3]),"")</f>
        <v>01200371969</v>
      </c>
      <c r="K17" s="38" t="str">
        <f>IF(C17&lt;&gt;"",_xlfn.XLOOKUP(C17,Table1[ID],Table1[tel1]),"")</f>
        <v/>
      </c>
      <c r="L17" s="38" t="str">
        <f>IF($C17&lt;&gt;"",_xlfn.XLOOKUP(C17,Table1[ID],Table1[address1]),"")</f>
        <v>13</v>
      </c>
      <c r="M17" s="38" t="str">
        <f>IF($C17&lt;&gt;"",_xlfn.XLOOKUP(C17,Table1[ID],Table1[address2]),"")</f>
        <v>الصديق</v>
      </c>
      <c r="N17" s="38" t="str">
        <f>IF($C17&lt;&gt;"",_xlfn.XLOOKUP(C17,Table1[ID],Table1[address3]),"")</f>
        <v>روملنياي</v>
      </c>
      <c r="O17" s="38" t="str">
        <f>IF($C17&lt;&gt;"",_xlfn.XLOOKUP(C17,Table1[ID],Table1[address4]),"")</f>
        <v>2</v>
      </c>
      <c r="P17" s="38" t="str">
        <f>IF($C17&lt;&gt;"",_xlfn.XLOOKUP(C17,Table1[ID],Table1[address5]),"")</f>
        <v>5</v>
      </c>
      <c r="Q17" s="38" t="str">
        <f>IF($C17&lt;&gt;"",_xlfn.XLOOKUP(C17,Table1[ID],Table1[address7]),"")</f>
        <v>برج التوفيقية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39518</v>
      </c>
      <c r="T17" s="38" t="str">
        <f>IF($C17&lt;&gt;"",_xlfn.XLOOKUP(C17,Table1[ID],Table1[school_job]),"")</f>
        <v>سان جورج هليوبوليس</v>
      </c>
      <c r="U17" s="38" t="str">
        <f>IF($C17&lt;&gt;"",_xlfn.XLOOKUP(C17,Table1[ID],Table1[con_father]),"")</f>
        <v>ابونا كيرلس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بولس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824</v>
      </c>
      <c r="D18" s="38" t="str">
        <f>IF(C18&lt;&gt;"",_xlfn.XLOOKUP(Class!C18,Table1[ID],Table1[fname]),"")</f>
        <v>جوفاني شريف شوقي</v>
      </c>
      <c r="E18" s="37" cm="1">
        <f t="array" ref="E18">IF((C18&lt;&gt;"")*(COUNTIF(Table2[ID],Class!C18)&lt;&gt;0),INDEX(Attendance_sorted!$A$1:$CV$500,MATCH(Class!C18,Attendance_sorted!$A$1:$A$500),COUNTIF(Table2[ID],Class!C18)+1),"")</f>
        <v>45366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1</v>
      </c>
      <c r="G18" s="40" cm="1">
        <f t="array" aca="1" ref="G18" ca="1">IF(C18&lt;&gt;"",IF(F18*100/Table3[حساب الحضور من اخر عدد مرات]&gt;100,1,F18/Table3[حساب الحضور من اخر عدد مرات]),"")</f>
        <v>8.3333333333333329E-2</v>
      </c>
      <c r="H18" s="38" t="str">
        <f>IF(C18&lt;&gt;"",_xlfn.XLOOKUP(C18,Table1[ID],Table1[tel2]),"")</f>
        <v>01212390392</v>
      </c>
      <c r="I18" s="38" t="str">
        <f>IF(C18&lt;&gt;"",_xlfn.XLOOKUP(C18,Table1[ID],Table1[tel4]),"")</f>
        <v>01006277207</v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5</v>
      </c>
      <c r="M18" s="38" t="str">
        <f>IF($C18&lt;&gt;"",_xlfn.XLOOKUP(C18,Table1[ID],Table1[address2]),"")</f>
        <v>المسيري</v>
      </c>
      <c r="N18" s="38" t="str">
        <f>IF($C18&lt;&gt;"",_xlfn.XLOOKUP(C18,Table1[ID],Table1[address3]),"")</f>
        <v/>
      </c>
      <c r="O18" s="38" t="str">
        <f>IF($C18&lt;&gt;"",_xlfn.XLOOKUP(C18,Table1[ID],Table1[address4]),"")</f>
        <v>3</v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>كافيه اوزوز</v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39640</v>
      </c>
      <c r="T18" s="38" t="str">
        <f>IF($C18&lt;&gt;"",_xlfn.XLOOKUP(C18,Table1[ID],Table1[school_job]),"")</f>
        <v>سان جون مدينة نصر</v>
      </c>
      <c r="U18" s="38" t="str">
        <f>IF($C18&lt;&gt;"",_xlfn.XLOOKUP(C18,Table1[ID],Table1[con_father]),"")</f>
        <v>ابونا مكاري (كنيسة تيموثاوس)</v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بولس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825</v>
      </c>
      <c r="D19" s="38" t="str">
        <f>IF(C19&lt;&gt;"",_xlfn.XLOOKUP(Class!C19,Table1[ID],Table1[fname]),"")</f>
        <v>دانيال جورج جميل عازر</v>
      </c>
      <c r="E19" s="37" cm="1">
        <f t="array" ref="E19">IF((C19&lt;&gt;"")*(COUNTIF(Table2[ID],Class!C19)&lt;&gt;0),INDEX(Attendance_sorted!$A$1:$CV$500,MATCH(Class!C19,Attendance_sorted!$A$1:$A$500),COUNTIF(Table2[ID],Class!C19)+1),"")</f>
        <v>45366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40" cm="1">
        <f t="array" aca="1" ref="G19" ca="1">IF(C19&lt;&gt;"",IF(F19*100/Table3[حساب الحضور من اخر عدد مرات]&gt;100,1,F19/Table3[حساب الحضور من اخر عدد مرات]),"")</f>
        <v>0.16666666666666666</v>
      </c>
      <c r="H19" s="38" t="str">
        <f>IF(C19&lt;&gt;"",_xlfn.XLOOKUP(C19,Table1[ID],Table1[tel2]),"")</f>
        <v>01225918817</v>
      </c>
      <c r="I19" s="38" t="str">
        <f>IF(C19&lt;&gt;"",_xlfn.XLOOKUP(C19,Table1[ID],Table1[tel4]),"")</f>
        <v>01283187279</v>
      </c>
      <c r="J19" s="38" t="str">
        <f>IF(C19&lt;&gt;"",_xlfn.XLOOKUP(C19,Table1[ID],Table1[tel3]),"")</f>
        <v>0121847038</v>
      </c>
      <c r="K19" s="38" t="str">
        <f>IF(C19&lt;&gt;"",_xlfn.XLOOKUP(C19,Table1[ID],Table1[tel1]),"")</f>
        <v>01222409908</v>
      </c>
      <c r="L19" s="38" t="str">
        <f>IF($C19&lt;&gt;"",_xlfn.XLOOKUP(C19,Table1[ID],Table1[address1]),"")</f>
        <v>6</v>
      </c>
      <c r="M19" s="38" t="str">
        <f>IF($C19&lt;&gt;"",_xlfn.XLOOKUP(C19,Table1[ID],Table1[address2]),"")</f>
        <v>شلهوب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8</v>
      </c>
      <c r="P19" s="38" t="str">
        <f>IF($C19&lt;&gt;"",_xlfn.XLOOKUP(C19,Table1[ID],Table1[address5]),"")</f>
        <v>28</v>
      </c>
      <c r="Q19" s="38" t="str">
        <f>IF($C19&lt;&gt;"",_xlfn.XLOOKUP(C19,Table1[ID],Table1[address7]),"")</f>
        <v>مغسلة البتول</v>
      </c>
      <c r="R19" s="38" t="str">
        <f>IF($C19&lt;&gt;"",_xlfn.XLOOKUP(C19,Table1[ID],Table1[address6]),"")</f>
        <v>عزبه النخل</v>
      </c>
      <c r="S19" s="37">
        <f>IF($C19&lt;&gt;"",_xlfn.XLOOKUP(C19,Table1[ID],Table1[bdate]),"")</f>
        <v>39973</v>
      </c>
      <c r="T19" s="38" t="str">
        <f>IF($C19&lt;&gt;"",_xlfn.XLOOKUP(C19,Table1[ID],Table1[school_job]),"")</f>
        <v>سانت ماري</v>
      </c>
      <c r="U19" s="38" t="str">
        <f>IF($C19&lt;&gt;"",_xlfn.XLOOKUP(C19,Table1[ID],Table1[con_father]),"")</f>
        <v>ابونا انطونيوس</v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بولس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826</v>
      </c>
      <c r="D20" s="38" t="str">
        <f>IF(C20&lt;&gt;"",_xlfn.XLOOKUP(Class!C20,Table1[ID],Table1[fname]),"")</f>
        <v>ديفيد اشرف عادلي</v>
      </c>
      <c r="E20" s="37" cm="1">
        <f t="array" ref="E20">IF((C20&lt;&gt;"")*(COUNTIF(Table2[ID],Class!C20)&lt;&gt;0),INDEX(Attendance_sorted!$A$1:$CV$500,MATCH(Class!C20,Attendance_sorted!$A$1:$A$500),COUNTIF(Table2[ID],Class!C20)+1),"")</f>
        <v>45268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0</v>
      </c>
      <c r="G20" s="40" cm="1">
        <f t="array" aca="1" ref="G20" ca="1">IF(C20&lt;&gt;"",IF(F20*100/Table3[حساب الحضور من اخر عدد مرات]&gt;100,1,F20/Table3[حساب الحضور من اخر عدد مرات]),"")</f>
        <v>0</v>
      </c>
      <c r="H20" s="38" t="str">
        <f>IF(C20&lt;&gt;"",_xlfn.XLOOKUP(C20,Table1[ID],Table1[tel2]),"")</f>
        <v>01211388197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22</v>
      </c>
      <c r="M20" s="38" t="str">
        <f>IF($C20&lt;&gt;"",_xlfn.XLOOKUP(C20,Table1[ID],Table1[address2]),"")</f>
        <v>الليث</v>
      </c>
      <c r="N20" s="38" t="str">
        <f>IF($C20&lt;&gt;"",_xlfn.XLOOKUP(C20,Table1[ID],Table1[address3]),"")</f>
        <v>طومانباي</v>
      </c>
      <c r="O20" s="38" t="str">
        <f>IF($C20&lt;&gt;"",_xlfn.XLOOKUP(C20,Table1[ID],Table1[address4]),"")</f>
        <v>5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/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40060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بولس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38">
        <v>827</v>
      </c>
      <c r="D21" s="38" t="str">
        <f>IF(C21&lt;&gt;"",_xlfn.XLOOKUP(Class!C21,Table1[ID],Table1[fname]),"")</f>
        <v xml:space="preserve">ديفيد باسم لمعي </v>
      </c>
      <c r="E21" s="37" t="str" cm="1">
        <f t="array" ref="E21">IF((C21&lt;&gt;"")*(COUNTIF(Table2[ID],Class!C21)&lt;&gt;0),INDEX(Attendance_sorted!$A$1:$CV$500,MATCH(Class!C21,Attendance_sorted!$A$1:$A$500),COUNTIF(Table2[ID],Class!C21)+1),"")</f>
        <v/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40" cm="1">
        <f t="array" aca="1" ref="G21" ca="1">IF(C21&lt;&gt;"",IF(F21*100/Table3[حساب الحضور من اخر عدد مرات]&gt;100,1,F21/Table3[حساب الحضور من اخر عدد مرات]),"")</f>
        <v>0</v>
      </c>
      <c r="H21" s="38" t="str">
        <f>IF(C21&lt;&gt;"",_xlfn.XLOOKUP(C21,Table1[ID],Table1[tel2]),"")</f>
        <v>01222552905</v>
      </c>
      <c r="I21" s="38" t="str">
        <f>IF(C21&lt;&gt;"",_xlfn.XLOOKUP(C21,Table1[ID],Table1[tel4]),"")</f>
        <v/>
      </c>
      <c r="J21" s="38" t="str">
        <f>IF(C21&lt;&gt;"",_xlfn.XLOOKUP(C21,Table1[ID],Table1[tel3]),"")</f>
        <v/>
      </c>
      <c r="K21" s="38" t="str">
        <f>IF(C21&lt;&gt;"",_xlfn.XLOOKUP(C21,Table1[ID],Table1[tel1]),"")</f>
        <v/>
      </c>
      <c r="L21" s="38" t="str">
        <f>IF($C21&lt;&gt;"",_xlfn.XLOOKUP(C21,Table1[ID],Table1[address1]),"")</f>
        <v>2</v>
      </c>
      <c r="M21" s="38" t="str">
        <f>IF($C21&lt;&gt;"",_xlfn.XLOOKUP(C21,Table1[ID],Table1[address2]),"")</f>
        <v>الزيتون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2</v>
      </c>
      <c r="P21" s="38" t="str">
        <f>IF($C21&lt;&gt;"",_xlfn.XLOOKUP(C21,Table1[ID],Table1[address5]),"")</f>
        <v>7</v>
      </c>
      <c r="Q21" s="38" t="str">
        <f>IF($C21&lt;&gt;"",_xlfn.XLOOKUP(C21,Table1[ID],Table1[address7]),"")</f>
        <v>السينما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39685</v>
      </c>
      <c r="T21" s="38" t="str">
        <f>IF($C21&lt;&gt;"",_xlfn.XLOOKUP(C21,Table1[ID],Table1[school_job]),"")</f>
        <v/>
      </c>
      <c r="U21" s="38" t="str">
        <f>IF($C21&lt;&gt;"",_xlfn.XLOOKUP(C21,Table1[ID],Table1[con_father]),"")</f>
        <v/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بولس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828</v>
      </c>
      <c r="D22" s="38" t="str">
        <f>IF(C22&lt;&gt;"",_xlfn.XLOOKUP(Class!C22,Table1[ID],Table1[fname]),"")</f>
        <v xml:space="preserve">رامز ماهر رمزي 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01201315647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7</v>
      </c>
      <c r="M22" s="38" t="str">
        <f>IF($C22&lt;&gt;"",_xlfn.XLOOKUP(C22,Table1[ID],Table1[address2]),"")</f>
        <v>حسن الخليل</v>
      </c>
      <c r="N22" s="38" t="str">
        <f>IF($C22&lt;&gt;"",_xlfn.XLOOKUP(C22,Table1[ID],Table1[address3]),"")</f>
        <v>طومانباي</v>
      </c>
      <c r="O22" s="38" t="str">
        <f>IF($C22&lt;&gt;"",_xlfn.XLOOKUP(C22,Table1[ID],Table1[address4]),"")</f>
        <v>2</v>
      </c>
      <c r="P22" s="38" t="str">
        <f>IF($C22&lt;&gt;"",_xlfn.XLOOKUP(C22,Table1[ID],Table1[address5]),"")</f>
        <v>2</v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الزيتون</v>
      </c>
      <c r="S22" s="37">
        <f>IF($C22&lt;&gt;"",_xlfn.XLOOKUP(C22,Table1[ID],Table1[bdate]),"")</f>
        <v>39489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بولس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829</v>
      </c>
      <c r="D23" s="38" t="str">
        <f>IF(C23&lt;&gt;"",_xlfn.XLOOKUP(Class!C23,Table1[ID],Table1[fname]),"")</f>
        <v xml:space="preserve">صموئيل نتعي يعقوب 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01228205903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/>
      </c>
      <c r="M23" s="38" t="str">
        <f>IF($C23&lt;&gt;"",_xlfn.XLOOKUP(C23,Table1[ID],Table1[address2]),"")</f>
        <v>42 الوادى الجديد - أحمد عرابى  انزل مترو شبرا الخيمة واركب عربيات أم بيومى وانزل عند كشرى سلطان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1</v>
      </c>
      <c r="P23" s="38" t="str">
        <f>IF($C23&lt;&gt;"",_xlfn.XLOOKUP(C23,Table1[ID],Table1[address5]),"")</f>
        <v>3</v>
      </c>
      <c r="Q23" s="38" t="str">
        <f>IF($C23&lt;&gt;"",_xlfn.XLOOKUP(C23,Table1[ID],Table1[address7]),"")</f>
        <v/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40014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بولس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830</v>
      </c>
      <c r="D24" s="38" t="str">
        <f>IF(C24&lt;&gt;"",_xlfn.XLOOKUP(Class!C24,Table1[ID],Table1[fname]),"")</f>
        <v>فادي بشرى نادي</v>
      </c>
      <c r="E24" s="37" t="str" cm="1">
        <f t="array" ref="E24">IF((C24&lt;&gt;"")*(COUNTIF(Table2[ID],Class!C24)&lt;&gt;0),INDEX(Attendance_sorted!$A$1:$CV$500,MATCH(Class!C24,Attendance_sorted!$A$1:$A$500),COUNTIF(Table2[ID],Class!C24)+1),"")</f>
        <v/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0</v>
      </c>
      <c r="G24" s="40" cm="1">
        <f t="array" aca="1" ref="G24" ca="1">IF(C24&lt;&gt;"",IF(F24*100/Table3[حساب الحضور من اخر عدد مرات]&gt;100,1,F24/Table3[حساب الحضور من اخر عدد مرات]),"")</f>
        <v>0</v>
      </c>
      <c r="H24" s="38" t="str">
        <f>IF(C24&lt;&gt;"",_xlfn.XLOOKUP(C24,Table1[ID],Table1[tel2]),"")</f>
        <v>01277218446</v>
      </c>
      <c r="I24" s="38" t="str">
        <f>IF(C24&lt;&gt;"",_xlfn.XLOOKUP(C24,Table1[ID],Table1[tel4]),"")</f>
        <v/>
      </c>
      <c r="J24" s="38" t="str">
        <f>IF(C24&lt;&gt;"",_xlfn.XLOOKUP(C24,Table1[ID],Table1[tel3]),"")</f>
        <v/>
      </c>
      <c r="K24" s="38" t="str">
        <f>IF(C24&lt;&gt;"",_xlfn.XLOOKUP(C24,Table1[ID],Table1[tel1]),"")</f>
        <v/>
      </c>
      <c r="L24" s="38" t="str">
        <f>IF($C24&lt;&gt;"",_xlfn.XLOOKUP(C24,Table1[ID],Table1[address1]),"")</f>
        <v>33</v>
      </c>
      <c r="M24" s="38" t="str">
        <f>IF($C24&lt;&gt;"",_xlfn.XLOOKUP(C24,Table1[ID],Table1[address2]),"")</f>
        <v>العزيز بالله</v>
      </c>
      <c r="N24" s="38" t="str">
        <f>IF($C24&lt;&gt;"",_xlfn.XLOOKUP(C24,Table1[ID],Table1[address3]),"")</f>
        <v/>
      </c>
      <c r="O24" s="38" t="str">
        <f>IF($C24&lt;&gt;"",_xlfn.XLOOKUP(C24,Table1[ID],Table1[address4]),"")</f>
        <v>0</v>
      </c>
      <c r="P24" s="38" t="str">
        <f>IF($C24&lt;&gt;"",_xlfn.XLOOKUP(C24,Table1[ID],Table1[address5]),"")</f>
        <v/>
      </c>
      <c r="Q24" s="38" t="str">
        <f>IF($C24&lt;&gt;"",_xlfn.XLOOKUP(C24,Table1[ID],Table1[address7]),"")</f>
        <v>محل نظارات الالوان السبعة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39949</v>
      </c>
      <c r="T24" s="38" t="str">
        <f>IF($C24&lt;&gt;"",_xlfn.XLOOKUP(C24,Table1[ID],Table1[school_job]),"")</f>
        <v/>
      </c>
      <c r="U24" s="38" t="str">
        <f>IF($C24&lt;&gt;"",_xlfn.XLOOKUP(C24,Table1[ID],Table1[con_father]),"")</f>
        <v/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بولس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831</v>
      </c>
      <c r="D25" s="38" t="str">
        <f>IF(C25&lt;&gt;"",_xlfn.XLOOKUP(Class!C25,Table1[ID],Table1[fname]),"")</f>
        <v>فادي عاطف صدقي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01272584677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6</v>
      </c>
      <c r="M25" s="38" t="str">
        <f>IF($C25&lt;&gt;"",_xlfn.XLOOKUP(C25,Table1[ID],Table1[address2]),"")</f>
        <v>عبد المنعم سعيد</v>
      </c>
      <c r="N25" s="38" t="str">
        <f>IF($C25&lt;&gt;"",_xlfn.XLOOKUP(C25,Table1[ID],Table1[address3]),"")</f>
        <v>عزبة عامر</v>
      </c>
      <c r="O25" s="38" t="str">
        <f>IF($C25&lt;&gt;"",_xlfn.XLOOKUP(C25,Table1[ID],Table1[address4]),"")</f>
        <v/>
      </c>
      <c r="P25" s="38" t="str">
        <f>IF($C25&lt;&gt;"",_xlfn.XLOOKUP(C25,Table1[ID],Table1[address5]),"")</f>
        <v/>
      </c>
      <c r="Q25" s="38" t="str">
        <f>IF($C25&lt;&gt;"",_xlfn.XLOOKUP(C25,Table1[ID],Table1[address7]),"")</f>
        <v/>
      </c>
      <c r="R25" s="38" t="str">
        <f>IF($C25&lt;&gt;"",_xlfn.XLOOKUP(C25,Table1[ID],Table1[address6]),"")</f>
        <v>المرج الجديدة</v>
      </c>
      <c r="S25" s="37">
        <f>IF($C25&lt;&gt;"",_xlfn.XLOOKUP(C25,Table1[ID],Table1[bdate]),"")</f>
        <v>39345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بولس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832</v>
      </c>
      <c r="D26" s="38" t="str">
        <f>IF(C26&lt;&gt;"",_xlfn.XLOOKUP(Class!C26,Table1[ID],Table1[fname]),"")</f>
        <v xml:space="preserve">فادي اشرف جميل 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01223335982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دار نسايم المحبة</v>
      </c>
      <c r="M26" s="38" t="str">
        <f>IF($C26&lt;&gt;"",_xlfn.XLOOKUP(C26,Table1[ID],Table1[address2]),"")</f>
        <v>زغلول</v>
      </c>
      <c r="N26" s="38" t="str">
        <f>IF($C26&lt;&gt;"",_xlfn.XLOOKUP(C26,Table1[ID],Table1[address3]),"")</f>
        <v/>
      </c>
      <c r="O26" s="38" t="str">
        <f>IF($C26&lt;&gt;"",_xlfn.XLOOKUP(C26,Table1[ID],Table1[address4]),"")</f>
        <v/>
      </c>
      <c r="P26" s="38" t="str">
        <f>IF($C26&lt;&gt;"",_xlfn.XLOOKUP(C26,Table1[ID],Table1[address5]),"")</f>
        <v/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39714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بولس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833</v>
      </c>
      <c r="D27" s="38" t="str">
        <f>IF(C27&lt;&gt;"",_xlfn.XLOOKUP(Class!C27,Table1[ID],Table1[fname]),"")</f>
        <v xml:space="preserve">فادي سعيد نبيه </v>
      </c>
      <c r="E27" s="37" cm="1">
        <f t="array" ref="E27">IF((C27&lt;&gt;"")*(COUNTIF(Table2[ID],Class!C27)&lt;&gt;0),INDEX(Attendance_sorted!$A$1:$CV$500,MATCH(Class!C27,Attendance_sorted!$A$1:$A$500),COUNTIF(Table2[ID],Class!C27)+1),"")</f>
        <v>45359</v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2</v>
      </c>
      <c r="G27" s="40" cm="1">
        <f t="array" aca="1" ref="G27" ca="1">IF(C27&lt;&gt;"",IF(F27*100/Table3[حساب الحضور من اخر عدد مرات]&gt;100,1,F27/Table3[حساب الحضور من اخر عدد مرات]),"")</f>
        <v>0.16666666666666666</v>
      </c>
      <c r="H27" s="38" t="str">
        <f>IF(C27&lt;&gt;"",_xlfn.XLOOKUP(C27,Table1[ID],Table1[tel2]),"")</f>
        <v>01028816046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111</v>
      </c>
      <c r="M27" s="38" t="str">
        <f>IF($C27&lt;&gt;"",_xlfn.XLOOKUP(C27,Table1[ID],Table1[address2]),"")</f>
        <v>طومانباي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>5</v>
      </c>
      <c r="P27" s="38" t="str">
        <f>IF($C27&lt;&gt;"",_xlfn.XLOOKUP(C27,Table1[ID],Table1[address5]),"")</f>
        <v>3</v>
      </c>
      <c r="Q27" s="38" t="str">
        <f>IF($C27&lt;&gt;"",_xlfn.XLOOKUP(C27,Table1[ID],Table1[address7]),"")</f>
        <v>بي تك</v>
      </c>
      <c r="R27" s="38" t="str">
        <f>IF($C27&lt;&gt;"",_xlfn.XLOOKUP(C27,Table1[ID],Table1[address6]),"")</f>
        <v>الزيتون</v>
      </c>
      <c r="S27" s="37">
        <f>IF($C27&lt;&gt;"",_xlfn.XLOOKUP(C27,Table1[ID],Table1[bdate]),"")</f>
        <v>39703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بولس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38">
        <v>834</v>
      </c>
      <c r="D28" s="38" t="str">
        <f>IF(C28&lt;&gt;"",_xlfn.XLOOKUP(Class!C28,Table1[ID],Table1[fname]),"")</f>
        <v xml:space="preserve">فرانك عصام عصام </v>
      </c>
      <c r="E28" s="37" t="str" cm="1">
        <f t="array" ref="E28">IF((C28&lt;&gt;"")*(COUNTIF(Table2[ID],Class!C28)&lt;&gt;0),INDEX(Attendance_sorted!$A$1:$CV$500,MATCH(Class!C28,Attendance_sorted!$A$1:$A$500),COUNTIF(Table2[ID],Class!C28)+1),"")</f>
        <v/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0</v>
      </c>
      <c r="G28" s="40" cm="1">
        <f t="array" aca="1" ref="G28" ca="1">IF(C28&lt;&gt;"",IF(F28*100/Table3[حساب الحضور من اخر عدد مرات]&gt;100,1,F28/Table3[حساب الحضور من اخر عدد مرات]),"")</f>
        <v>0</v>
      </c>
      <c r="H28" s="38" t="str">
        <f>IF(C28&lt;&gt;"",_xlfn.XLOOKUP(C28,Table1[ID],Table1[tel2]),"")</f>
        <v>01223805079</v>
      </c>
      <c r="I28" s="38" t="str">
        <f>IF(C28&lt;&gt;"",_xlfn.XLOOKUP(C28,Table1[ID],Table1[tel4]),"")</f>
        <v/>
      </c>
      <c r="J28" s="38" t="str">
        <f>IF(C28&lt;&gt;"",_xlfn.XLOOKUP(C28,Table1[ID],Table1[tel3]),"")</f>
        <v/>
      </c>
      <c r="K28" s="38" t="str">
        <f>IF(C28&lt;&gt;"",_xlfn.XLOOKUP(C28,Table1[ID],Table1[tel1]),"")</f>
        <v/>
      </c>
      <c r="L28" s="38" t="str">
        <f>IF($C28&lt;&gt;"",_xlfn.XLOOKUP(C28,Table1[ID],Table1[address1]),"")</f>
        <v>3</v>
      </c>
      <c r="M28" s="38" t="str">
        <f>IF($C28&lt;&gt;"",_xlfn.XLOOKUP(C28,Table1[ID],Table1[address2]),"")</f>
        <v>السبق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</v>
      </c>
      <c r="P28" s="38" t="str">
        <f>IF($C28&lt;&gt;"",_xlfn.XLOOKUP(C28,Table1[ID],Table1[address5]),"")</f>
        <v>4</v>
      </c>
      <c r="Q28" s="38" t="str">
        <f>IF($C28&lt;&gt;"",_xlfn.XLOOKUP(C28,Table1[ID],Table1[address7]),"")</f>
        <v/>
      </c>
      <c r="R28" s="38" t="str">
        <f>IF($C28&lt;&gt;"",_xlfn.XLOOKUP(C28,Table1[ID],Table1[address6]),"")</f>
        <v>مصر الجديدة</v>
      </c>
      <c r="S28" s="37">
        <f>IF($C28&lt;&gt;"",_xlfn.XLOOKUP(C28,Table1[ID],Table1[bdate]),"")</f>
        <v>39491</v>
      </c>
      <c r="T28" s="38" t="str">
        <f>IF($C28&lt;&gt;"",_xlfn.XLOOKUP(C28,Table1[ID],Table1[school_job]),"")</f>
        <v/>
      </c>
      <c r="U28" s="38" t="str">
        <f>IF($C28&lt;&gt;"",_xlfn.XLOOKUP(C28,Table1[ID],Table1[con_father]),"")</f>
        <v/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بولس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835</v>
      </c>
      <c r="D29" s="38" t="str">
        <f>IF(C29&lt;&gt;"",_xlfn.XLOOKUP(Class!C29,Table1[ID],Table1[fname]),"")</f>
        <v xml:space="preserve">كارل مينا عادل </v>
      </c>
      <c r="E29" s="37" cm="1">
        <f t="array" ref="E29">IF((C29&lt;&gt;"")*(COUNTIF(Table2[ID],Class!C29)&lt;&gt;0),INDEX(Attendance_sorted!$A$1:$CV$500,MATCH(Class!C29,Attendance_sorted!$A$1:$A$500),COUNTIF(Table2[ID],Class!C29)+1),"")</f>
        <v>45324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</v>
      </c>
      <c r="G29" s="40" cm="1">
        <f t="array" aca="1" ref="G29" ca="1">IF(C29&lt;&gt;"",IF(F29*100/Table3[حساب الحضور من اخر عدد مرات]&gt;100,1,F29/Table3[حساب الحضور من اخر عدد مرات]),"")</f>
        <v>8.3333333333333329E-2</v>
      </c>
      <c r="H29" s="38" t="str">
        <f>IF(C29&lt;&gt;"",_xlfn.XLOOKUP(C29,Table1[ID],Table1[tel2]),"")</f>
        <v>01228021860</v>
      </c>
      <c r="I29" s="38" t="str">
        <f>IF(C29&lt;&gt;"",_xlfn.XLOOKUP(C29,Table1[ID],Table1[tel4]),"")</f>
        <v>01286457007</v>
      </c>
      <c r="J29" s="38" t="str">
        <f>IF(C29&lt;&gt;"",_xlfn.XLOOKUP(C29,Table1[ID],Table1[tel3]),"")</f>
        <v>01226358748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16</v>
      </c>
      <c r="M29" s="38" t="str">
        <f>IF($C29&lt;&gt;"",_xlfn.XLOOKUP(C29,Table1[ID],Table1[address2]),"")</f>
        <v>اسعد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1</v>
      </c>
      <c r="P29" s="38" t="str">
        <f>IF($C29&lt;&gt;"",_xlfn.XLOOKUP(C29,Table1[ID],Table1[address5]),"")</f>
        <v/>
      </c>
      <c r="Q29" s="38" t="str">
        <f>IF($C29&lt;&gt;"",_xlfn.XLOOKUP(C29,Table1[ID],Table1[address7]),"")</f>
        <v/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39625</v>
      </c>
      <c r="T29" s="38" t="str">
        <f>IF($C29&lt;&gt;"",_xlfn.XLOOKUP(C29,Table1[ID],Table1[school_job]),"")</f>
        <v>المعارف الحديثة لغات</v>
      </c>
      <c r="U29" s="38" t="str">
        <f>IF($C29&lt;&gt;"",_xlfn.XLOOKUP(C29,Table1[ID],Table1[con_father]),"")</f>
        <v>ابونا بيشوي</v>
      </c>
      <c r="V29" s="38" t="str">
        <f>IF($C29&lt;&gt;"",_xlfn.XLOOKUP(C29,Table1[ID],Table1[notes]),"")</f>
        <v/>
      </c>
      <c r="W29" s="41" t="str">
        <f>IF(C29&lt;&gt;"",IF(_xlfn.FLOOR.MATH(C29,100)=0,"غير موزع",_xlfn.XLOOKUP(_xlfn.FLOOR.MATH(C29,100),Classes!$A$1:$A$8,Classes!$B$1:$B$8,"error")),"")</f>
        <v>القديس بولس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836</v>
      </c>
      <c r="D30" s="38" t="str">
        <f>IF(C30&lt;&gt;"",_xlfn.XLOOKUP(Class!C30,Table1[ID],Table1[fname]),"")</f>
        <v xml:space="preserve">كيرلس رفعت فرنساوي </v>
      </c>
      <c r="E30" s="37" cm="1">
        <f t="array" ref="E30">IF((C30&lt;&gt;"")*(COUNTIF(Table2[ID],Class!C30)&lt;&gt;0),INDEX(Attendance_sorted!$A$1:$CV$500,MATCH(Class!C30,Attendance_sorted!$A$1:$A$500),COUNTIF(Table2[ID],Class!C30)+1),"")</f>
        <v>45345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4</v>
      </c>
      <c r="G30" s="40" cm="1">
        <f t="array" aca="1" ref="G30" ca="1">IF(C30&lt;&gt;"",IF(F30*100/Table3[حساب الحضور من اخر عدد مرات]&gt;100,1,F30/Table3[حساب الحضور من اخر عدد مرات]),"")</f>
        <v>0.33333333333333331</v>
      </c>
      <c r="H30" s="38" t="str">
        <f>IF(C30&lt;&gt;"",_xlfn.XLOOKUP(C30,Table1[ID],Table1[tel2]),"")</f>
        <v>01558880552</v>
      </c>
      <c r="I30" s="38" t="str">
        <f>IF(C30&lt;&gt;"",_xlfn.XLOOKUP(C30,Table1[ID],Table1[tel4]),"")</f>
        <v/>
      </c>
      <c r="J30" s="38" t="str">
        <f>IF(C30&lt;&gt;"",_xlfn.XLOOKUP(C30,Table1[ID],Table1[tel3]),"")</f>
        <v/>
      </c>
      <c r="K30" s="38" t="str">
        <f>IF(C30&lt;&gt;"",_xlfn.XLOOKUP(C30,Table1[ID],Table1[tel1]),"")</f>
        <v>01558880552</v>
      </c>
      <c r="L30" s="38" t="str">
        <f>IF($C30&lt;&gt;"",_xlfn.XLOOKUP(C30,Table1[ID],Table1[address1]),"")</f>
        <v>111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3</v>
      </c>
      <c r="P30" s="38" t="str">
        <f>IF($C30&lt;&gt;"",_xlfn.XLOOKUP(C30,Table1[ID],Table1[address5]),"")</f>
        <v>4</v>
      </c>
      <c r="Q30" s="38" t="str">
        <f>IF($C30&lt;&gt;"",_xlfn.XLOOKUP(C30,Table1[ID],Table1[address7]),"")</f>
        <v>بي تك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39824</v>
      </c>
      <c r="T30" s="38" t="str">
        <f>IF($C30&lt;&gt;"",_xlfn.XLOOKUP(C30,Table1[ID],Table1[school_job]),"")</f>
        <v>المعارف الليث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بولس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>
        <v>837</v>
      </c>
      <c r="D31" s="38" t="str">
        <f>IF(C31&lt;&gt;"",_xlfn.XLOOKUP(Class!C31,Table1[ID],Table1[fname]),"")</f>
        <v xml:space="preserve">كيرلس عزت ظريف </v>
      </c>
      <c r="E31" s="37" t="str" cm="1">
        <f t="array" ref="E31">IF((C31&lt;&gt;"")*(COUNTIF(Table2[ID],Class!C31)&lt;&gt;0),INDEX(Attendance_sorted!$A$1:$CV$500,MATCH(Class!C31,Attendance_sorted!$A$1:$A$500),COUNTIF(Table2[ID],Class!C31)+1),"")</f>
        <v/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0</v>
      </c>
      <c r="G31" s="40" cm="1">
        <f t="array" aca="1" ref="G31" ca="1">IF(C31&lt;&gt;"",IF(F31*100/Table3[حساب الحضور من اخر عدد مرات]&gt;100,1,F31/Table3[حساب الحضور من اخر عدد مرات]),"")</f>
        <v>0</v>
      </c>
      <c r="H31" s="38" t="str">
        <f>IF(C31&lt;&gt;"",_xlfn.XLOOKUP(C31,Table1[ID],Table1[tel2]),"")</f>
        <v>01552911294</v>
      </c>
      <c r="I31" s="38" t="str">
        <f>IF(C31&lt;&gt;"",_xlfn.XLOOKUP(C31,Table1[ID],Table1[tel4]),"")</f>
        <v/>
      </c>
      <c r="J31" s="38" t="str">
        <f>IF(C31&lt;&gt;"",_xlfn.XLOOKUP(C31,Table1[ID],Table1[tel3]),"")</f>
        <v/>
      </c>
      <c r="K31" s="38" t="str">
        <f>IF(C31&lt;&gt;"",_xlfn.XLOOKUP(C31,Table1[ID],Table1[tel1]),"")</f>
        <v/>
      </c>
      <c r="L31" s="38" t="str">
        <f>IF($C31&lt;&gt;"",_xlfn.XLOOKUP(C31,Table1[ID],Table1[address1]),"")</f>
        <v>8</v>
      </c>
      <c r="M31" s="38" t="str">
        <f>IF($C31&lt;&gt;"",_xlfn.XLOOKUP(C31,Table1[ID],Table1[address2]),"")</f>
        <v>محمد فريد</v>
      </c>
      <c r="N31" s="38" t="str">
        <f>IF($C31&lt;&gt;"",_xlfn.XLOOKUP(C31,Table1[ID],Table1[address3]),"")</f>
        <v>سليم الاول</v>
      </c>
      <c r="O31" s="38" t="str">
        <f>IF($C31&lt;&gt;"",_xlfn.XLOOKUP(C31,Table1[ID],Table1[address4]),"")</f>
        <v/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جزارة المعلم</v>
      </c>
      <c r="R31" s="38" t="str">
        <f>IF($C31&lt;&gt;"",_xlfn.XLOOKUP(C31,Table1[ID],Table1[address6]),"")</f>
        <v>الزيتون</v>
      </c>
      <c r="S31" s="37">
        <f>IF($C31&lt;&gt;"",_xlfn.XLOOKUP(C31,Table1[ID],Table1[bdate]),"")</f>
        <v>39658</v>
      </c>
      <c r="T31" s="38" t="str">
        <f>IF($C31&lt;&gt;"",_xlfn.XLOOKUP(C31,Table1[ID],Table1[school_job]),"")</f>
        <v/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بولس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838</v>
      </c>
      <c r="D32" s="38" t="str">
        <f>IF(C32&lt;&gt;"",_xlfn.XLOOKUP(Class!C32,Table1[ID],Table1[fname]),"")</f>
        <v>كيرلس عوني رافت</v>
      </c>
      <c r="E32" s="37" cm="1">
        <f t="array" ref="E32">IF((C32&lt;&gt;"")*(COUNTIF(Table2[ID],Class!C32)&lt;&gt;0),INDEX(Attendance_sorted!$A$1:$CV$500,MATCH(Class!C32,Attendance_sorted!$A$1:$A$500),COUNTIF(Table2[ID],Class!C32)+1),"")</f>
        <v>45331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3</v>
      </c>
      <c r="G32" s="40" cm="1">
        <f t="array" aca="1" ref="G32" ca="1">IF(C32&lt;&gt;"",IF(F32*100/Table3[حساب الحضور من اخر عدد مرات]&gt;100,1,F32/Table3[حساب الحضور من اخر عدد مرات]),"")</f>
        <v>0.25</v>
      </c>
      <c r="H32" s="38" t="str">
        <f>IF(C32&lt;&gt;"",_xlfn.XLOOKUP(C32,Table1[ID],Table1[tel2]),"")</f>
        <v>01220072419</v>
      </c>
      <c r="I32" s="38" t="str">
        <f>IF(C32&lt;&gt;"",_xlfn.XLOOKUP(C32,Table1[ID],Table1[tel4]),"")</f>
        <v/>
      </c>
      <c r="J32" s="38" t="str">
        <f>IF(C32&lt;&gt;"",_xlfn.XLOOKUP(C32,Table1[ID],Table1[tel3]),"")</f>
        <v>01220859730</v>
      </c>
      <c r="K32" s="38" t="str">
        <f>IF(C32&lt;&gt;"",_xlfn.XLOOKUP(C32,Table1[ID],Table1[tel1]),"")</f>
        <v/>
      </c>
      <c r="L32" s="38" t="str">
        <f>IF($C32&lt;&gt;"",_xlfn.XLOOKUP(C32,Table1[ID],Table1[address1]),"")</f>
        <v>8</v>
      </c>
      <c r="M32" s="38" t="str">
        <f>IF($C32&lt;&gt;"",_xlfn.XLOOKUP(C32,Table1[ID],Table1[address2]),"")</f>
        <v>عسكر</v>
      </c>
      <c r="N32" s="38" t="str">
        <f>IF($C32&lt;&gt;"",_xlfn.XLOOKUP(C32,Table1[ID],Table1[address3]),"")</f>
        <v>طومانباي</v>
      </c>
      <c r="O32" s="38" t="str">
        <f>IF($C32&lt;&gt;"",_xlfn.XLOOKUP(C32,Table1[ID],Table1[address4]),"")</f>
        <v>4</v>
      </c>
      <c r="P32" s="38" t="str">
        <f>IF($C32&lt;&gt;"",_xlfn.XLOOKUP(C32,Table1[ID],Table1[address5]),"")</f>
        <v>4</v>
      </c>
      <c r="Q32" s="38" t="str">
        <f>IF($C32&lt;&gt;"",_xlfn.XLOOKUP(C32,Table1[ID],Table1[address7]),"")</f>
        <v/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40065</v>
      </c>
      <c r="T32" s="38" t="str">
        <f>IF($C32&lt;&gt;"",_xlfn.XLOOKUP(C32,Table1[ID],Table1[school_job]),"")</f>
        <v>الطبري روكسي</v>
      </c>
      <c r="U32" s="38" t="str">
        <f>IF($C32&lt;&gt;"",_xlfn.XLOOKUP(C32,Table1[ID],Table1[con_father]),"")</f>
        <v>ابونا كيرلس</v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بولس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839</v>
      </c>
      <c r="D33" s="38" t="str">
        <f>IF(C33&lt;&gt;"",_xlfn.XLOOKUP(Class!C33,Table1[ID],Table1[fname]),"")</f>
        <v xml:space="preserve">كيرلس كمال كامل </v>
      </c>
      <c r="E33" s="37" cm="1">
        <f t="array" ref="E33">IF((C33&lt;&gt;"")*(COUNTIF(Table2[ID],Class!C33)&lt;&gt;0),INDEX(Attendance_sorted!$A$1:$CV$500,MATCH(Class!C33,Attendance_sorted!$A$1:$A$500),COUNTIF(Table2[ID],Class!C33)+1),"")</f>
        <v>45317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1</v>
      </c>
      <c r="G33" s="40" cm="1">
        <f t="array" aca="1" ref="G33" ca="1">IF(C33&lt;&gt;"",IF(F33*100/Table3[حساب الحضور من اخر عدد مرات]&gt;100,1,F33/Table3[حساب الحضور من اخر عدد مرات]),"")</f>
        <v>8.3333333333333329E-2</v>
      </c>
      <c r="H33" s="38" t="str">
        <f>IF(C33&lt;&gt;"",_xlfn.XLOOKUP(C33,Table1[ID],Table1[tel2]),"")</f>
        <v>01204481885</v>
      </c>
      <c r="I33" s="38" t="str">
        <f>IF(C33&lt;&gt;"",_xlfn.XLOOKUP(C33,Table1[ID],Table1[tel4]),"")</f>
        <v/>
      </c>
      <c r="J33" s="38" t="str">
        <f>IF(C33&lt;&gt;"",_xlfn.XLOOKUP(C33,Table1[ID],Table1[tel3]),"")</f>
        <v/>
      </c>
      <c r="K33" s="38" t="str">
        <f>IF(C33&lt;&gt;"",_xlfn.XLOOKUP(C33,Table1[ID],Table1[tel1]),"")</f>
        <v/>
      </c>
      <c r="L33" s="38" t="str">
        <f>IF($C33&lt;&gt;"",_xlfn.XLOOKUP(C33,Table1[ID],Table1[address1]),"")</f>
        <v>4</v>
      </c>
      <c r="M33" s="38" t="str">
        <f>IF($C33&lt;&gt;"",_xlfn.XLOOKUP(C33,Table1[ID],Table1[address2]),"")</f>
        <v>الليث</v>
      </c>
      <c r="N33" s="38" t="str">
        <f>IF($C33&lt;&gt;"",_xlfn.XLOOKUP(C33,Table1[ID],Table1[address3]),"")</f>
        <v>طومانباي</v>
      </c>
      <c r="O33" s="38" t="str">
        <f>IF($C33&lt;&gt;"",_xlfn.XLOOKUP(C33,Table1[ID],Table1[address4]),"")</f>
        <v>11</v>
      </c>
      <c r="P33" s="38" t="str">
        <f>IF($C33&lt;&gt;"",_xlfn.XLOOKUP(C33,Table1[ID],Table1[address5]),"")</f>
        <v>31</v>
      </c>
      <c r="Q33" s="38" t="str">
        <f>IF($C33&lt;&gt;"",_xlfn.XLOOKUP(C33,Table1[ID],Table1[address7]),"")</f>
        <v>صيدلية الليث</v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39739</v>
      </c>
      <c r="T33" s="38" t="str">
        <f>IF($C33&lt;&gt;"",_xlfn.XLOOKUP(C33,Table1[ID],Table1[school_job]),"")</f>
        <v>المعارف الحديثة</v>
      </c>
      <c r="U33" s="38" t="str">
        <f>IF($C33&lt;&gt;"",_xlfn.XLOOKUP(C33,Table1[ID],Table1[con_father]),"")</f>
        <v>ابونا كيرلس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بولس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840</v>
      </c>
      <c r="D34" s="38" t="str">
        <f>IF(C34&lt;&gt;"",_xlfn.XLOOKUP(Class!C34,Table1[ID],Table1[fname]),"")</f>
        <v xml:space="preserve">كيرلس كمال ماهر </v>
      </c>
      <c r="E34" s="37" cm="1">
        <f t="array" ref="E34">IF((C34&lt;&gt;"")*(COUNTIF(Table2[ID],Class!C34)&lt;&gt;0),INDEX(Attendance_sorted!$A$1:$CV$500,MATCH(Class!C34,Attendance_sorted!$A$1:$A$500),COUNTIF(Table2[ID],Class!C34)+1),"")</f>
        <v>45324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1</v>
      </c>
      <c r="G34" s="40" cm="1">
        <f t="array" aca="1" ref="G34" ca="1">IF(C34&lt;&gt;"",IF(F34*100/Table3[حساب الحضور من اخر عدد مرات]&gt;100,1,F34/Table3[حساب الحضور من اخر عدد مرات]),"")</f>
        <v>8.3333333333333329E-2</v>
      </c>
      <c r="H34" s="38" t="str">
        <f>IF(C34&lt;&gt;"",_xlfn.XLOOKUP(C34,Table1[ID],Table1[tel2]),"")</f>
        <v>01012515382</v>
      </c>
      <c r="I34" s="38" t="str">
        <f>IF(C34&lt;&gt;"",_xlfn.XLOOKUP(C34,Table1[ID],Table1[tel4]),"")</f>
        <v>01222532211</v>
      </c>
      <c r="J34" s="38" t="str">
        <f>IF(C34&lt;&gt;"",_xlfn.XLOOKUP(C34,Table1[ID],Table1[tel3]),"")</f>
        <v>01004238014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144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7</v>
      </c>
      <c r="P34" s="38" t="str">
        <f>IF($C34&lt;&gt;"",_xlfn.XLOOKUP(C34,Table1[ID],Table1[address5]),"")</f>
        <v>20</v>
      </c>
      <c r="Q34" s="38" t="str">
        <f>IF($C34&lt;&gt;"",_xlfn.XLOOKUP(C34,Table1[ID],Table1[address7]),"")</f>
        <v>معرض ميراث للاثاث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39844</v>
      </c>
      <c r="T34" s="38" t="str">
        <f>IF($C34&lt;&gt;"",_xlfn.XLOOKUP(C34,Table1[ID],Table1[school_job]),"")</f>
        <v>المعارف الخاصة الليث</v>
      </c>
      <c r="U34" s="38" t="str">
        <f>IF($C34&lt;&gt;"",_xlfn.XLOOKUP(C34,Table1[ID],Table1[con_father]),"")</f>
        <v>ابونا بيشوي</v>
      </c>
      <c r="V34" s="38" t="str">
        <f>IF($C34&lt;&gt;"",_xlfn.XLOOKUP(C34,Table1[ID],Table1[notes]),"")</f>
        <v/>
      </c>
      <c r="W34" s="41" t="str">
        <f>IF(C34&lt;&gt;"",IF(_xlfn.FLOOR.MATH(C34,100)=0,"غير موزع",_xlfn.XLOOKUP(_xlfn.FLOOR.MATH(C34,100),Classes!$A$1:$A$8,Classes!$B$1:$B$8,"error")),"")</f>
        <v>القديس بولس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841</v>
      </c>
      <c r="D35" s="38" t="str">
        <f>IF(C35&lt;&gt;"",_xlfn.XLOOKUP(Class!C35,Table1[ID],Table1[fname]),"")</f>
        <v xml:space="preserve">كيرلس مينا محب 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01211901930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3</v>
      </c>
      <c r="M35" s="38" t="str">
        <f>IF($C35&lt;&gt;"",_xlfn.XLOOKUP(C35,Table1[ID],Table1[address2]),"")</f>
        <v>محمود سالم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>صيدلية ميشيل</v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40170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بولس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842</v>
      </c>
      <c r="D36" s="38" t="str">
        <f>IF(C36&lt;&gt;"",_xlfn.XLOOKUP(Class!C36,Table1[ID],Table1[fname]),"")</f>
        <v xml:space="preserve">كيفين هاني ادوارد </v>
      </c>
      <c r="E36" s="37" cm="1">
        <f t="array" ref="E36">IF((C36&lt;&gt;"")*(COUNTIF(Table2[ID],Class!C36)&lt;&gt;0),INDEX(Attendance_sorted!$A$1:$CV$500,MATCH(Class!C36,Attendance_sorted!$A$1:$A$500),COUNTIF(Table2[ID],Class!C36)+1),"")</f>
        <v>45345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2</v>
      </c>
      <c r="G36" s="40" cm="1">
        <f t="array" aca="1" ref="G36" ca="1">IF(C36&lt;&gt;"",IF(F36*100/Table3[حساب الحضور من اخر عدد مرات]&gt;100,1,F36/Table3[حساب الحضور من اخر عدد مرات]),"")</f>
        <v>0.16666666666666666</v>
      </c>
      <c r="H36" s="38" t="str">
        <f>IF(C36&lt;&gt;"",_xlfn.XLOOKUP(C36,Table1[ID],Table1[tel2]),"")</f>
        <v>01200743943</v>
      </c>
      <c r="I36" s="38" t="str">
        <f>IF(C36&lt;&gt;"",_xlfn.XLOOKUP(C36,Table1[ID],Table1[tel4]),"")</f>
        <v/>
      </c>
      <c r="J36" s="38" t="str">
        <f>IF(C36&lt;&gt;"",_xlfn.XLOOKUP(C36,Table1[ID],Table1[tel3]),"")</f>
        <v/>
      </c>
      <c r="K36" s="38" t="str">
        <f>IF(C36&lt;&gt;"",_xlfn.XLOOKUP(C36,Table1[ID],Table1[tel1]),"")</f>
        <v/>
      </c>
      <c r="L36" s="38" t="str">
        <f>IF($C36&lt;&gt;"",_xlfn.XLOOKUP(C36,Table1[ID],Table1[address1]),"")</f>
        <v>18</v>
      </c>
      <c r="M36" s="38" t="str">
        <f>IF($C36&lt;&gt;"",_xlfn.XLOOKUP(C36,Table1[ID],Table1[address2]),"")</f>
        <v>18  محطة الزيتون  اسفل  كوبرى العزيز بالله بجوار شارع الصوفاني بجوار سور المترو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26</v>
      </c>
      <c r="P36" s="38" t="str">
        <f>IF($C36&lt;&gt;"",_xlfn.XLOOKUP(C36,Table1[ID],Table1[address5]),"")</f>
        <v/>
      </c>
      <c r="Q36" s="38" t="str">
        <f>IF($C36&lt;&gt;"",_xlfn.XLOOKUP(C36,Table1[ID],Table1[address7]),"")</f>
        <v/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39710</v>
      </c>
      <c r="T36" s="38" t="str">
        <f>IF($C36&lt;&gt;"",_xlfn.XLOOKUP(C36,Table1[ID],Table1[school_job]),"")</f>
        <v/>
      </c>
      <c r="U36" s="38" t="str">
        <f>IF($C36&lt;&gt;"",_xlfn.XLOOKUP(C36,Table1[ID],Table1[con_father]),"")</f>
        <v/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بولس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843</v>
      </c>
      <c r="D37" s="38" t="str">
        <f>IF(C37&lt;&gt;"",_xlfn.XLOOKUP(Class!C37,Table1[ID],Table1[fname]),"")</f>
        <v>مارتن انور فتحي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01221915624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109</v>
      </c>
      <c r="M37" s="38" t="str">
        <f>IF($C37&lt;&gt;"",_xlfn.XLOOKUP(C37,Table1[ID],Table1[address2]),"")</f>
        <v>طومانباي</v>
      </c>
      <c r="N37" s="38" t="str">
        <f>IF($C37&lt;&gt;"",_xlfn.XLOOKUP(C37,Table1[ID],Table1[address3]),"")</f>
        <v/>
      </c>
      <c r="O37" s="38" t="str">
        <f>IF($C37&lt;&gt;"",_xlfn.XLOOKUP(C37,Table1[ID],Table1[address4]),"")</f>
        <v>2</v>
      </c>
      <c r="P37" s="38" t="str">
        <f>IF($C37&lt;&gt;"",_xlfn.XLOOKUP(C37,Table1[ID],Table1[address5]),"")</f>
        <v>7</v>
      </c>
      <c r="Q37" s="38" t="str">
        <f>IF($C37&lt;&gt;"",_xlfn.XLOOKUP(C37,Table1[ID],Table1[address7]),"")</f>
        <v>فوق صيدلية دوس</v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0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بولس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844</v>
      </c>
      <c r="D38" s="38" t="str">
        <f>IF(C38&lt;&gt;"",_xlfn.XLOOKUP(Class!C38,Table1[ID],Table1[fname]),"")</f>
        <v xml:space="preserve">مارتن شادي هاني </v>
      </c>
      <c r="E38" s="37" t="str" cm="1">
        <f t="array" ref="E38">IF((C38&lt;&gt;"")*(COUNTIF(Table2[ID],Class!C38)&lt;&gt;0),INDEX(Attendance_sorted!$A$1:$CV$500,MATCH(Class!C38,Attendance_sorted!$A$1:$A$500),COUNTIF(Table2[ID],Class!C38)+1),"")</f>
        <v/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40" cm="1">
        <f t="array" aca="1" ref="G38" ca="1">IF(C38&lt;&gt;"",IF(F38*100/Table3[حساب الحضور من اخر عدد مرات]&gt;100,1,F38/Table3[حساب الحضور من اخر عدد مرات]),"")</f>
        <v>0</v>
      </c>
      <c r="H38" s="38" t="str">
        <f>IF(C38&lt;&gt;"",_xlfn.XLOOKUP(C38,Table1[ID],Table1[tel2]),"")</f>
        <v>01280006217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/>
      </c>
      <c r="M38" s="38" t="str">
        <f>IF($C38&lt;&gt;"",_xlfn.XLOOKUP(C38,Table1[ID],Table1[address2]),"")</f>
        <v>22 وابور المياه أمام نادى طلائع الزيتون ( او )  35ش دار السعادة (صيدلية ايفا)  امام مدرسة امون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>805</v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44008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بولس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>=IMAGE("https://raw.githubusercontent.com/KyrillosMorgan/preparatory/main/fingerprint.jpg")</v>
      </c>
      <c r="C39" s="38">
        <v>845</v>
      </c>
      <c r="D39" s="38" t="str">
        <f>IF(C39&lt;&gt;"",_xlfn.XLOOKUP(Class!C39,Table1[ID],Table1[fname]),"")</f>
        <v>مارك اشرف عادلي</v>
      </c>
      <c r="E39" s="37" cm="1">
        <f t="array" ref="E39">IF((C39&lt;&gt;"")*(COUNTIF(Table2[ID],Class!C39)&lt;&gt;0),INDEX(Attendance_sorted!$A$1:$CV$500,MATCH(Class!C39,Attendance_sorted!$A$1:$A$500),COUNTIF(Table2[ID],Class!C39)+1),"")</f>
        <v>45268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0</v>
      </c>
      <c r="G39" s="40" cm="1">
        <f t="array" aca="1" ref="G39" ca="1">IF(C39&lt;&gt;"",IF(F39*100/Table3[حساب الحضور من اخر عدد مرات]&gt;100,1,F39/Table3[حساب الحضور من اخر عدد مرات]),"")</f>
        <v>0</v>
      </c>
      <c r="H39" s="38" t="str">
        <f>IF(C39&lt;&gt;"",_xlfn.XLOOKUP(C39,Table1[ID],Table1[tel2]),"")</f>
        <v>01211388197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22</v>
      </c>
      <c r="M39" s="38" t="str">
        <f>IF($C39&lt;&gt;"",_xlfn.XLOOKUP(C39,Table1[ID],Table1[address2]),"")</f>
        <v>الليث</v>
      </c>
      <c r="N39" s="38" t="str">
        <f>IF($C39&lt;&gt;"",_xlfn.XLOOKUP(C39,Table1[ID],Table1[address3]),"")</f>
        <v>طومانباي</v>
      </c>
      <c r="O39" s="38" t="str">
        <f>IF($C39&lt;&gt;"",_xlfn.XLOOKUP(C39,Table1[ID],Table1[address4]),"")</f>
        <v>5</v>
      </c>
      <c r="P39" s="38" t="str">
        <f>IF($C39&lt;&gt;"",_xlfn.XLOOKUP(C39,Table1[ID],Table1[address5]),"")</f>
        <v/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40060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بولس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846</v>
      </c>
      <c r="D40" s="38" t="str">
        <f>IF(C40&lt;&gt;"",_xlfn.XLOOKUP(Class!C40,Table1[ID],Table1[fname]),"")</f>
        <v xml:space="preserve">مارك دانيال لبيب </v>
      </c>
      <c r="E40" s="37" cm="1">
        <f t="array" ref="E40">IF((C40&lt;&gt;"")*(COUNTIF(Table2[ID],Class!C40)&lt;&gt;0),INDEX(Attendance_sorted!$A$1:$CV$500,MATCH(Class!C40,Attendance_sorted!$A$1:$A$500),COUNTIF(Table2[ID],Class!C40)+1),"")</f>
        <v>45317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</v>
      </c>
      <c r="G40" s="40" cm="1">
        <f t="array" aca="1" ref="G40" ca="1">IF(C40&lt;&gt;"",IF(F40*100/Table3[حساب الحضور من اخر عدد مرات]&gt;100,1,F40/Table3[حساب الحضور من اخر عدد مرات]),"")</f>
        <v>8.3333333333333329E-2</v>
      </c>
      <c r="H40" s="38" t="str">
        <f>IF(C40&lt;&gt;"",_xlfn.XLOOKUP(C40,Table1[ID],Table1[tel2]),"")</f>
        <v>01273638141</v>
      </c>
      <c r="I40" s="38" t="str">
        <f>IF(C40&lt;&gt;"",_xlfn.XLOOKUP(C40,Table1[ID],Table1[tel4]),"")</f>
        <v>01220556666</v>
      </c>
      <c r="J40" s="38" t="str">
        <f>IF(C40&lt;&gt;"",_xlfn.XLOOKUP(C40,Table1[ID],Table1[tel3]),"")</f>
        <v>01220511115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</v>
      </c>
      <c r="M40" s="38" t="str">
        <f>IF($C40&lt;&gt;"",_xlfn.XLOOKUP(C40,Table1[ID],Table1[address2]),"")</f>
        <v>الصديق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2</v>
      </c>
      <c r="P40" s="38" t="str">
        <f>IF($C40&lt;&gt;"",_xlfn.XLOOKUP(C40,Table1[ID],Table1[address5]),"")</f>
        <v>8</v>
      </c>
      <c r="Q40" s="38" t="str">
        <f>IF($C40&lt;&gt;"",_xlfn.XLOOKUP(C40,Table1[ID],Table1[address7]),"")</f>
        <v>سوبرماركت المريمات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39668</v>
      </c>
      <c r="T40" s="38" t="str">
        <f>IF($C40&lt;&gt;"",_xlfn.XLOOKUP(C40,Table1[ID],Table1[school_job]),"")</f>
        <v>صحارة لغات الفجالة</v>
      </c>
      <c r="U40" s="38" t="str">
        <f>IF($C40&lt;&gt;"",_xlfn.XLOOKUP(C40,Table1[ID],Table1[con_father]),"")</f>
        <v>ابونا كيرلس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بولس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>=IMAGE("https://raw.githubusercontent.com/KyrillosMorgan/preparatory/main/fingerprint.jpg")</v>
      </c>
      <c r="C41" s="38">
        <v>847</v>
      </c>
      <c r="D41" s="38" t="str">
        <f>IF(C41&lt;&gt;"",_xlfn.XLOOKUP(Class!C41,Table1[ID],Table1[fname]),"")</f>
        <v xml:space="preserve">مارك سامح لوقا </v>
      </c>
      <c r="E41" s="37" cm="1">
        <f t="array" ref="E41">IF((C41&lt;&gt;"")*(COUNTIF(Table2[ID],Class!C41)&lt;&gt;0),INDEX(Attendance_sorted!$A$1:$CV$500,MATCH(Class!C41,Attendance_sorted!$A$1:$A$500),COUNTIF(Table2[ID],Class!C41)+1),"")</f>
        <v>45366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1</v>
      </c>
      <c r="G41" s="40" cm="1">
        <f t="array" aca="1" ref="G41" ca="1">IF(C41&lt;&gt;"",IF(F41*100/Table3[حساب الحضور من اخر عدد مرات]&gt;100,1,F41/Table3[حساب الحضور من اخر عدد مرات]),"")</f>
        <v>8.3333333333333329E-2</v>
      </c>
      <c r="H41" s="38" t="str">
        <f>IF(C41&lt;&gt;"",_xlfn.XLOOKUP(C41,Table1[ID],Table1[tel2]),"")</f>
        <v>01100918192</v>
      </c>
      <c r="I41" s="38" t="str">
        <f>IF(C41&lt;&gt;"",_xlfn.XLOOKUP(C41,Table1[ID],Table1[tel4]),"")</f>
        <v>01555355879</v>
      </c>
      <c r="J41" s="38" t="str">
        <f>IF(C41&lt;&gt;"",_xlfn.XLOOKUP(C41,Table1[ID],Table1[tel3]),"")</f>
        <v>01272342424</v>
      </c>
      <c r="K41" s="38" t="str">
        <f>IF(C41&lt;&gt;"",_xlfn.XLOOKUP(C41,Table1[ID],Table1[tel1]),"")</f>
        <v/>
      </c>
      <c r="L41" s="38" t="str">
        <f>IF($C41&lt;&gt;"",_xlfn.XLOOKUP(C41,Table1[ID],Table1[address1]),"")</f>
        <v>36</v>
      </c>
      <c r="M41" s="38" t="str">
        <f>IF($C41&lt;&gt;"",_xlfn.XLOOKUP(C41,Table1[ID],Table1[address2]),"")</f>
        <v>الليث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2</v>
      </c>
      <c r="P41" s="38" t="str">
        <f>IF($C41&lt;&gt;"",_xlfn.XLOOKUP(C41,Table1[ID],Table1[address5]),"")</f>
        <v>5</v>
      </c>
      <c r="Q41" s="38" t="str">
        <f>IF($C41&lt;&gt;"",_xlfn.XLOOKUP(C41,Table1[ID],Table1[address7]),"")</f>
        <v>معمل السكر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39825</v>
      </c>
      <c r="T41" s="38" t="str">
        <f>IF($C41&lt;&gt;"",_xlfn.XLOOKUP(C41,Table1[ID],Table1[school_job]),"")</f>
        <v>سانت ماري</v>
      </c>
      <c r="U41" s="38" t="str">
        <f>IF($C41&lt;&gt;"",_xlfn.XLOOKUP(C41,Table1[ID],Table1[con_father]),"")</f>
        <v>ابونا انطونيوس</v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بولس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>=IMAGE("https://raw.githubusercontent.com/KyrillosMorgan/preparatory/main/fingerprint.jpg")</v>
      </c>
      <c r="C42" s="38">
        <v>848</v>
      </c>
      <c r="D42" s="38" t="str">
        <f>IF(C42&lt;&gt;"",_xlfn.XLOOKUP(Class!C42,Table1[ID],Table1[fname]),"")</f>
        <v xml:space="preserve">مارك وسيم موريس </v>
      </c>
      <c r="E42" s="37" cm="1">
        <f t="array" ref="E42">IF((C42&lt;&gt;"")*(COUNTIF(Table2[ID],Class!C42)&lt;&gt;0),INDEX(Attendance_sorted!$A$1:$CV$500,MATCH(Class!C42,Attendance_sorted!$A$1:$A$500),COUNTIF(Table2[ID],Class!C42)+1),"")</f>
        <v>45317</v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2</v>
      </c>
      <c r="G42" s="40" cm="1">
        <f t="array" aca="1" ref="G42" ca="1">IF(C42&lt;&gt;"",IF(F42*100/Table3[حساب الحضور من اخر عدد مرات]&gt;100,1,F42/Table3[حساب الحضور من اخر عدد مرات]),"")</f>
        <v>0.16666666666666666</v>
      </c>
      <c r="H42" s="38" t="str">
        <f>IF(C42&lt;&gt;"",_xlfn.XLOOKUP(C42,Table1[ID],Table1[tel2]),"")</f>
        <v>01200479983</v>
      </c>
      <c r="I42" s="38" t="str">
        <f>IF(C42&lt;&gt;"",_xlfn.XLOOKUP(C42,Table1[ID],Table1[tel4]),"")</f>
        <v>01552616622</v>
      </c>
      <c r="J42" s="38" t="str">
        <f>IF(C42&lt;&gt;"",_xlfn.XLOOKUP(C42,Table1[ID],Table1[tel3]),"")</f>
        <v>01289970972</v>
      </c>
      <c r="K42" s="38" t="str">
        <f>IF(C42&lt;&gt;"",_xlfn.XLOOKUP(C42,Table1[ID],Table1[tel1]),"")</f>
        <v/>
      </c>
      <c r="L42" s="38" t="str">
        <f>IF($C42&lt;&gt;"",_xlfn.XLOOKUP(C42,Table1[ID],Table1[address1]),"")</f>
        <v>21</v>
      </c>
      <c r="M42" s="38" t="str">
        <f>IF($C42&lt;&gt;"",_xlfn.XLOOKUP(C42,Table1[ID],Table1[address2]),"")</f>
        <v>العزيز بالله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>3</v>
      </c>
      <c r="P42" s="38" t="str">
        <f>IF($C42&lt;&gt;"",_xlfn.XLOOKUP(C42,Table1[ID],Table1[address5]),"")</f>
        <v>3</v>
      </c>
      <c r="Q42" s="38" t="str">
        <f>IF($C42&lt;&gt;"",_xlfn.XLOOKUP(C42,Table1[ID],Table1[address7]),"")</f>
        <v>التوحيد والنور</v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39962</v>
      </c>
      <c r="T42" s="38" t="str">
        <f>IF($C42&lt;&gt;"",_xlfn.XLOOKUP(C42,Table1[ID],Table1[school_job]),"")</f>
        <v>الادفنتست</v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بولس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>=IMAGE("https://raw.githubusercontent.com/KyrillosMorgan/preparatory/main/fingerprint.jpg")</v>
      </c>
      <c r="C43" s="38">
        <v>849</v>
      </c>
      <c r="D43" s="38" t="str">
        <f>IF(C43&lt;&gt;"",_xlfn.XLOOKUP(Class!C43,Table1[ID],Table1[fname]),"")</f>
        <v xml:space="preserve">مايكل اشرف ابراهيم </v>
      </c>
      <c r="E43" s="37" cm="1">
        <f t="array" ref="E43">IF((C43&lt;&gt;"")*(COUNTIF(Table2[ID],Class!C43)&lt;&gt;0),INDEX(Attendance_sorted!$A$1:$CV$500,MATCH(Class!C43,Attendance_sorted!$A$1:$A$500),COUNTIF(Table2[ID],Class!C43)+1),"")</f>
        <v>45289</v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01279040069</v>
      </c>
      <c r="I43" s="38" t="str">
        <f>IF(C43&lt;&gt;"",_xlfn.XLOOKUP(C43,Table1[ID],Table1[tel4]),"")</f>
        <v>01201797140</v>
      </c>
      <c r="J43" s="38" t="str">
        <f>IF(C43&lt;&gt;"",_xlfn.XLOOKUP(C43,Table1[ID],Table1[tel3]),"")</f>
        <v>01205411420</v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بركات</v>
      </c>
      <c r="N43" s="38" t="str">
        <f>IF($C43&lt;&gt;"",_xlfn.XLOOKUP(C43,Table1[ID],Table1[address3]),"")</f>
        <v>طومانباي</v>
      </c>
      <c r="O43" s="38" t="str">
        <f>IF($C43&lt;&gt;"",_xlfn.XLOOKUP(C43,Table1[ID],Table1[address4]),"")</f>
        <v>4</v>
      </c>
      <c r="P43" s="38" t="str">
        <f>IF($C43&lt;&gt;"",_xlfn.XLOOKUP(C43,Table1[ID],Table1[address5]),"")</f>
        <v>10</v>
      </c>
      <c r="Q43" s="38" t="str">
        <f>IF($C43&lt;&gt;"",_xlfn.XLOOKUP(C43,Table1[ID],Table1[address7]),"")</f>
        <v>سوبرماركت</v>
      </c>
      <c r="R43" s="38" t="str">
        <f>IF($C43&lt;&gt;"",_xlfn.XLOOKUP(C43,Table1[ID],Table1[address6]),"")</f>
        <v>الزيتون</v>
      </c>
      <c r="S43" s="37">
        <f>IF($C43&lt;&gt;"",_xlfn.XLOOKUP(C43,Table1[ID],Table1[bdate]),"")</f>
        <v>39929</v>
      </c>
      <c r="T43" s="38" t="str">
        <f>IF($C43&lt;&gt;"",_xlfn.XLOOKUP(C43,Table1[ID],Table1[school_job]),"")</f>
        <v>الادفنتست</v>
      </c>
      <c r="U43" s="38" t="str">
        <f>IF($C43&lt;&gt;"",_xlfn.XLOOKUP(C43,Table1[ID],Table1[con_father]),"")</f>
        <v>ابونا باسليوس</v>
      </c>
      <c r="V43" s="38" t="str">
        <f>IF($C43&lt;&gt;"",_xlfn.XLOOKUP(C43,Table1[ID],Table1[notes]),"")</f>
        <v>تالت عمارة واخدة ناصيتين</v>
      </c>
      <c r="W43" s="41" t="str">
        <f>IF(C43&lt;&gt;"",IF(_xlfn.FLOOR.MATH(C43,100)=0,"غير موزع",_xlfn.XLOOKUP(_xlfn.FLOOR.MATH(C43,100),Classes!$A$1:$A$8,Classes!$B$1:$B$8,"error")),"")</f>
        <v>القديس بولس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>=IMAGE("https://raw.githubusercontent.com/KyrillosMorgan/preparatory/main/fingerprint.jpg")</v>
      </c>
      <c r="C44" s="38">
        <v>850</v>
      </c>
      <c r="D44" s="38" t="str">
        <f>IF(C44&lt;&gt;"",_xlfn.XLOOKUP(Class!C44,Table1[ID],Table1[fname]),"")</f>
        <v>مجدي سامح عادل وهيب</v>
      </c>
      <c r="E44" s="37" cm="1">
        <f t="array" ref="E44">IF((C44&lt;&gt;"")*(COUNTIF(Table2[ID],Class!C44)&lt;&gt;0),INDEX(Attendance_sorted!$A$1:$CV$500,MATCH(Class!C44,Attendance_sorted!$A$1:$A$500),COUNTIF(Table2[ID],Class!C44)+1),"")</f>
        <v>45268</v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01279432280</v>
      </c>
      <c r="I44" s="38" t="str">
        <f>IF(C44&lt;&gt;"",_xlfn.XLOOKUP(C44,Table1[ID],Table1[tel4]),"")</f>
        <v>01280886628</v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53</v>
      </c>
      <c r="M44" s="38" t="str">
        <f>IF($C44&lt;&gt;"",_xlfn.XLOOKUP(C44,Table1[ID],Table1[address2]),"")</f>
        <v>سنان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>4</v>
      </c>
      <c r="P44" s="38" t="str">
        <f>IF($C44&lt;&gt;"",_xlfn.XLOOKUP(C44,Table1[ID],Table1[address5]),"")</f>
        <v>12</v>
      </c>
      <c r="Q44" s="38" t="str">
        <f>IF($C44&lt;&gt;"",_xlfn.XLOOKUP(C44,Table1[ID],Table1[address7]),"")</f>
        <v>قهوة سنان</v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40068</v>
      </c>
      <c r="T44" s="38" t="str">
        <f>IF($C44&lt;&gt;"",_xlfn.XLOOKUP(C44,Table1[ID],Table1[school_job]),"")</f>
        <v>الادفنتست</v>
      </c>
      <c r="U44" s="38" t="str">
        <f>IF($C44&lt;&gt;"",_xlfn.XLOOKUP(C44,Table1[ID],Table1[con_father]),"")</f>
        <v>ابونا بساده (كنيسة مريم المجدلية شبرا الخيمة)</v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بولس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851</v>
      </c>
      <c r="D45" s="38" t="str">
        <f>IF(C45&lt;&gt;"",_xlfn.XLOOKUP(Class!C45,Table1[ID],Table1[fname]),"")</f>
        <v xml:space="preserve">مكاريوس سمير مهاود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01222618980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93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1</v>
      </c>
      <c r="P45" s="38" t="str">
        <f>IF($C45&lt;&gt;"",_xlfn.XLOOKUP(C45,Table1[ID],Table1[address5]),"")</f>
        <v>11</v>
      </c>
      <c r="Q45" s="38" t="str">
        <f>IF($C45&lt;&gt;"",_xlfn.XLOOKUP(C45,Table1[ID],Table1[address7]),"")</f>
        <v>قهوة ابو عامر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40031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>عمارة الغاز</v>
      </c>
      <c r="W45" s="41" t="str">
        <f>IF(C45&lt;&gt;"",IF(_xlfn.FLOOR.MATH(C45,100)=0,"غير موزع",_xlfn.XLOOKUP(_xlfn.FLOOR.MATH(C45,100),Classes!$A$1:$A$8,Classes!$B$1:$B$8,"error")),"")</f>
        <v>القديس بولس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852</v>
      </c>
      <c r="D46" s="38" t="str">
        <f>IF(C46&lt;&gt;"",_xlfn.XLOOKUP(Class!C46,Table1[ID],Table1[fname]),"")</f>
        <v xml:space="preserve">مكاريوس مايكل مايكل </v>
      </c>
      <c r="E46" s="37" t="str" cm="1">
        <f t="array" ref="E46">IF((C46&lt;&gt;"")*(COUNTIF(Table2[ID],Class!C46)&lt;&gt;0),INDEX(Attendance_sorted!$A$1:$CV$500,MATCH(Class!C46,Attendance_sorted!$A$1:$A$500),COUNTIF(Table2[ID],Class!C46)+1),"")</f>
        <v/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0</v>
      </c>
      <c r="G46" s="40" cm="1">
        <f t="array" aca="1" ref="G46" ca="1">IF(C46&lt;&gt;"",IF(F46*100/Table3[حساب الحضور من اخر عدد مرات]&gt;100,1,F46/Table3[حساب الحضور من اخر عدد مرات]),"")</f>
        <v>0</v>
      </c>
      <c r="H46" s="38" t="str">
        <f>IF(C46&lt;&gt;"",_xlfn.XLOOKUP(C46,Table1[ID],Table1[tel2]),"")</f>
        <v>01223335982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دار نسايم المحبة</v>
      </c>
      <c r="M46" s="38" t="str">
        <f>IF($C46&lt;&gt;"",_xlfn.XLOOKUP(C46,Table1[ID],Table1[address2]),"")</f>
        <v>زغلول</v>
      </c>
      <c r="N46" s="38" t="str">
        <f>IF($C46&lt;&gt;"",_xlfn.XLOOKUP(C46,Table1[ID],Table1[address3]),"")</f>
        <v/>
      </c>
      <c r="O46" s="38" t="str">
        <f>IF($C46&lt;&gt;"",_xlfn.XLOOKUP(C46,Table1[ID],Table1[address4]),"")</f>
        <v/>
      </c>
      <c r="P46" s="38" t="str">
        <f>IF($C46&lt;&gt;"",_xlfn.XLOOKUP(C46,Table1[ID],Table1[address5]),"")</f>
        <v/>
      </c>
      <c r="Q46" s="38" t="str">
        <f>IF($C46&lt;&gt;"",_xlfn.XLOOKUP(C46,Table1[ID],Table1[address7]),"")</f>
        <v/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39102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بولس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853</v>
      </c>
      <c r="D47" s="38" t="str">
        <f>IF(C47&lt;&gt;"",_xlfn.XLOOKUP(Class!C47,Table1[ID],Table1[fname]),"")</f>
        <v xml:space="preserve">مينا اشرف اسحاق </v>
      </c>
      <c r="E47" s="37" cm="1">
        <f t="array" ref="E47">IF((C47&lt;&gt;"")*(COUNTIF(Table2[ID],Class!C47)&lt;&gt;0),INDEX(Attendance_sorted!$A$1:$CV$500,MATCH(Class!C47,Attendance_sorted!$A$1:$A$500),COUNTIF(Table2[ID],Class!C47)+1),"")</f>
        <v>45338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1</v>
      </c>
      <c r="G47" s="40" cm="1">
        <f t="array" aca="1" ref="G47" ca="1">IF(C47&lt;&gt;"",IF(F47*100/Table3[حساب الحضور من اخر عدد مرات]&gt;100,1,F47/Table3[حساب الحضور من اخر عدد مرات]),"")</f>
        <v>8.3333333333333329E-2</v>
      </c>
      <c r="H47" s="38" t="str">
        <f>IF(C47&lt;&gt;"",_xlfn.XLOOKUP(C47,Table1[ID],Table1[tel2]),"")</f>
        <v>01282822809</v>
      </c>
      <c r="I47" s="38" t="str">
        <f>IF(C47&lt;&gt;"",_xlfn.XLOOKUP(C47,Table1[ID],Table1[tel4]),"")</f>
        <v/>
      </c>
      <c r="J47" s="38" t="str">
        <f>IF(C47&lt;&gt;"",_xlfn.XLOOKUP(C47,Table1[ID],Table1[tel3]),"")</f>
        <v/>
      </c>
      <c r="K47" s="38" t="str">
        <f>IF(C47&lt;&gt;"",_xlfn.XLOOKUP(C47,Table1[ID],Table1[tel1]),"")</f>
        <v/>
      </c>
      <c r="L47" s="38" t="str">
        <f>IF($C47&lt;&gt;"",_xlfn.XLOOKUP(C47,Table1[ID],Table1[address1]),"")</f>
        <v>33</v>
      </c>
      <c r="M47" s="38" t="str">
        <f>IF($C47&lt;&gt;"",_xlfn.XLOOKUP(C47,Table1[ID],Table1[address2]),"")</f>
        <v>دار السعادة</v>
      </c>
      <c r="N47" s="38" t="str">
        <f>IF($C47&lt;&gt;"",_xlfn.XLOOKUP(C47,Table1[ID],Table1[address3]),"")</f>
        <v/>
      </c>
      <c r="O47" s="38" t="str">
        <f>IF($C47&lt;&gt;"",_xlfn.XLOOKUP(C47,Table1[ID],Table1[address4]),"")</f>
        <v>5</v>
      </c>
      <c r="P47" s="38" t="str">
        <f>IF($C47&lt;&gt;"",_xlfn.XLOOKUP(C47,Table1[ID],Table1[address5]),"")</f>
        <v>37</v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الزيتون</v>
      </c>
      <c r="S47" s="37">
        <f>IF($C47&lt;&gt;"",_xlfn.XLOOKUP(C47,Table1[ID],Table1[bdate]),"")</f>
        <v>39516</v>
      </c>
      <c r="T47" s="38" t="str">
        <f>IF($C47&lt;&gt;"",_xlfn.XLOOKUP(C47,Table1[ID],Table1[school_job]),"")</f>
        <v/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بولس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854</v>
      </c>
      <c r="D48" s="38" t="str">
        <f>IF(C48&lt;&gt;"",_xlfn.XLOOKUP(Class!C48,Table1[ID],Table1[fname]),"")</f>
        <v xml:space="preserve">مينا ايمن لطيف </v>
      </c>
      <c r="E48" s="37" cm="1">
        <f t="array" ref="E48">IF((C48&lt;&gt;"")*(COUNTIF(Table2[ID],Class!C48)&lt;&gt;0),INDEX(Attendance_sorted!$A$1:$CV$500,MATCH(Class!C48,Attendance_sorted!$A$1:$A$500),COUNTIF(Table2[ID],Class!C48)+1),"")</f>
        <v>45317</v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1</v>
      </c>
      <c r="G48" s="40" cm="1">
        <f t="array" aca="1" ref="G48" ca="1">IF(C48&lt;&gt;"",IF(F48*100/Table3[حساب الحضور من اخر عدد مرات]&gt;100,1,F48/Table3[حساب الحضور من اخر عدد مرات]),"")</f>
        <v>8.3333333333333329E-2</v>
      </c>
      <c r="H48" s="38" t="str">
        <f>IF(C48&lt;&gt;"",_xlfn.XLOOKUP(C48,Table1[ID],Table1[tel2]),"")</f>
        <v>01207299458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7</v>
      </c>
      <c r="M48" s="38" t="str">
        <f>IF($C48&lt;&gt;"",_xlfn.XLOOKUP(C48,Table1[ID],Table1[address2]),"")</f>
        <v>ابو شائكة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3</v>
      </c>
      <c r="P48" s="38" t="str">
        <f>IF($C48&lt;&gt;"",_xlfn.XLOOKUP(C48,Table1[ID],Table1[address5]),"")</f>
        <v>6</v>
      </c>
      <c r="Q48" s="38" t="str">
        <f>IF($C48&lt;&gt;"",_xlfn.XLOOKUP(C48,Table1[ID],Table1[address7]),"")</f>
        <v>قصر الطاهرة</v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39590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بولس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>=IMAGE("https://raw.githubusercontent.com/KyrillosMorgan/preparatory/main/fingerprint.jpg")</v>
      </c>
      <c r="C49" s="38">
        <v>855</v>
      </c>
      <c r="D49" s="38" t="str">
        <f>IF(C49&lt;&gt;"",_xlfn.XLOOKUP(Class!C49,Table1[ID],Table1[fname]),"")</f>
        <v xml:space="preserve">مينا ماجد نجيب </v>
      </c>
      <c r="E49" s="37" cm="1">
        <f t="array" ref="E49">IF((C49&lt;&gt;"")*(COUNTIF(Table2[ID],Class!C49)&lt;&gt;0),INDEX(Attendance_sorted!$A$1:$CV$500,MATCH(Class!C49,Attendance_sorted!$A$1:$A$500),COUNTIF(Table2[ID],Class!C49)+1),"")</f>
        <v>45261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0</v>
      </c>
      <c r="G49" s="40" cm="1">
        <f t="array" aca="1" ref="G49" ca="1">IF(C49&lt;&gt;"",IF(F49*100/Table3[حساب الحضور من اخر عدد مرات]&gt;100,1,F49/Table3[حساب الحضور من اخر عدد مرات]),"")</f>
        <v>0</v>
      </c>
      <c r="H49" s="38" t="str">
        <f>IF(C49&lt;&gt;"",_xlfn.XLOOKUP(C49,Table1[ID],Table1[tel2]),"")</f>
        <v>01288876568</v>
      </c>
      <c r="I49" s="38" t="str">
        <f>IF(C49&lt;&gt;"",_xlfn.XLOOKUP(C49,Table1[ID],Table1[tel4]),"")</f>
        <v>01224517783</v>
      </c>
      <c r="J49" s="38" t="str">
        <f>IF(C49&lt;&gt;"",_xlfn.XLOOKUP(C49,Table1[ID],Table1[tel3]),"")</f>
        <v>01226361252</v>
      </c>
      <c r="K49" s="38" t="str">
        <f>IF(C49&lt;&gt;"",_xlfn.XLOOKUP(C49,Table1[ID],Table1[tel1]),"")</f>
        <v/>
      </c>
      <c r="L49" s="38" t="str">
        <f>IF($C49&lt;&gt;"",_xlfn.XLOOKUP(C49,Table1[ID],Table1[address1]),"")</f>
        <v>6أ</v>
      </c>
      <c r="M49" s="38" t="str">
        <f>IF($C49&lt;&gt;"",_xlfn.XLOOKUP(C49,Table1[ID],Table1[address2]),"")</f>
        <v>الليث</v>
      </c>
      <c r="N49" s="38" t="str">
        <f>IF($C49&lt;&gt;"",_xlfn.XLOOKUP(C49,Table1[ID],Table1[address3]),"")</f>
        <v/>
      </c>
      <c r="O49" s="38" t="str">
        <f>IF($C49&lt;&gt;"",_xlfn.XLOOKUP(C49,Table1[ID],Table1[address4]),"")</f>
        <v>8</v>
      </c>
      <c r="P49" s="38" t="str">
        <f>IF($C49&lt;&gt;"",_xlfn.XLOOKUP(C49,Table1[ID],Table1[address5]),"")</f>
        <v>32</v>
      </c>
      <c r="Q49" s="38" t="str">
        <f>IF($C49&lt;&gt;"",_xlfn.XLOOKUP(C49,Table1[ID],Table1[address7]),"")</f>
        <v>معمل السكر/ مدرسة المعارف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39655</v>
      </c>
      <c r="T49" s="38" t="str">
        <f>IF($C49&lt;&gt;"",_xlfn.XLOOKUP(C49,Table1[ID],Table1[school_job]),"")</f>
        <v>الجزائر الرسمية لغات</v>
      </c>
      <c r="U49" s="38" t="str">
        <f>IF($C49&lt;&gt;"",_xlfn.XLOOKUP(C49,Table1[ID],Table1[con_father]),"")</f>
        <v>ابونا ميخائيل</v>
      </c>
      <c r="V49" s="38" t="str">
        <f>IF($C49&lt;&gt;"",_xlfn.XLOOKUP(C49,Table1[ID],Table1[notes]),"")</f>
        <v xml:space="preserve"> برج الؤلؤة / معمل السكر</v>
      </c>
      <c r="W49" s="41" t="str">
        <f>IF(C49&lt;&gt;"",IF(_xlfn.FLOOR.MATH(C49,100)=0,"غير موزع",_xlfn.XLOOKUP(_xlfn.FLOOR.MATH(C49,100),Classes!$A$1:$A$8,Classes!$B$1:$B$8,"error")),"")</f>
        <v>القديس بولس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>=IMAGE("https://raw.githubusercontent.com/KyrillosMorgan/preparatory/main/fingerprint.jpg")</v>
      </c>
      <c r="C50" s="38">
        <v>856</v>
      </c>
      <c r="D50" s="38" t="str">
        <f>IF(C50&lt;&gt;"",_xlfn.XLOOKUP(Class!C50,Table1[ID],Table1[fname]),"")</f>
        <v xml:space="preserve">مينا مدحت سمير </v>
      </c>
      <c r="E50" s="37" cm="1">
        <f t="array" ref="E50">IF((C50&lt;&gt;"")*(COUNTIF(Table2[ID],Class!C50)&lt;&gt;0),INDEX(Attendance_sorted!$A$1:$CV$500,MATCH(Class!C50,Attendance_sorted!$A$1:$A$500),COUNTIF(Table2[ID],Class!C50)+1),"")</f>
        <v>45366</v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8</v>
      </c>
      <c r="G50" s="40" cm="1">
        <f t="array" aca="1" ref="G50" ca="1">IF(C50&lt;&gt;"",IF(F50*100/Table3[حساب الحضور من اخر عدد مرات]&gt;100,1,F50/Table3[حساب الحضور من اخر عدد مرات]),"")</f>
        <v>0.66666666666666663</v>
      </c>
      <c r="H50" s="38" t="str">
        <f>IF(C50&lt;&gt;"",_xlfn.XLOOKUP(C50,Table1[ID],Table1[tel2]),"")</f>
        <v>01204657301</v>
      </c>
      <c r="I50" s="38" t="str">
        <f>IF(C50&lt;&gt;"",_xlfn.XLOOKUP(C50,Table1[ID],Table1[tel4]),"")</f>
        <v>01286307182</v>
      </c>
      <c r="J50" s="38" t="str">
        <f>IF(C50&lt;&gt;"",_xlfn.XLOOKUP(C50,Table1[ID],Table1[tel3]),"")</f>
        <v>01223417085</v>
      </c>
      <c r="K50" s="38" t="str">
        <f>IF(C50&lt;&gt;"",_xlfn.XLOOKUP(C50,Table1[ID],Table1[tel1]),"")</f>
        <v/>
      </c>
      <c r="L50" s="38" t="str">
        <f>IF($C50&lt;&gt;"",_xlfn.XLOOKUP(C50,Table1[ID],Table1[address1]),"")</f>
        <v>7</v>
      </c>
      <c r="M50" s="38" t="str">
        <f>IF($C50&lt;&gt;"",_xlfn.XLOOKUP(C50,Table1[ID],Table1[address2]),"")</f>
        <v>اسماعيل مصطفى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>2</v>
      </c>
      <c r="P50" s="38" t="str">
        <f>IF($C50&lt;&gt;"",_xlfn.XLOOKUP(C50,Table1[ID],Table1[address5]),"")</f>
        <v>5</v>
      </c>
      <c r="Q50" s="38" t="str">
        <f>IF($C50&lt;&gt;"",_xlfn.XLOOKUP(C50,Table1[ID],Table1[address7]),"")</f>
        <v>مدرسة دار السعادة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39620</v>
      </c>
      <c r="T50" s="38" t="str">
        <f>IF($C50&lt;&gt;"",_xlfn.XLOOKUP(C50,Table1[ID],Table1[school_job]),"")</f>
        <v>دار السعادة الرسمية لغات</v>
      </c>
      <c r="U50" s="38" t="str">
        <f>IF($C50&lt;&gt;"",_xlfn.XLOOKUP(C50,Table1[ID],Table1[con_father]),"")</f>
        <v>ابونا انطونيوس</v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بولس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>
        <v>857</v>
      </c>
      <c r="D51" s="38" t="str">
        <f>IF(C51&lt;&gt;"",_xlfn.XLOOKUP(Class!C51,Table1[ID],Table1[fname]),"")</f>
        <v xml:space="preserve">مينا وحيد كمال </v>
      </c>
      <c r="E51" s="37" t="str" cm="1">
        <f t="array" ref="E51">IF((C51&lt;&gt;"")*(COUNTIF(Table2[ID],Class!C51)&lt;&gt;0),INDEX(Attendance_sorted!$A$1:$CV$500,MATCH(Class!C51,Attendance_sorted!$A$1:$A$500),COUNTIF(Table2[ID],Class!C51)+1),"")</f>
        <v/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0</v>
      </c>
      <c r="G51" s="40" cm="1">
        <f t="array" aca="1" ref="G51" ca="1">IF(C51&lt;&gt;"",IF(F51*100/Table3[حساب الحضور من اخر عدد مرات]&gt;100,1,F51/Table3[حساب الحضور من اخر عدد مرات]),"")</f>
        <v>0</v>
      </c>
      <c r="H51" s="38" t="str">
        <f>IF(C51&lt;&gt;"",_xlfn.XLOOKUP(C51,Table1[ID],Table1[tel2]),"")</f>
        <v>01223335982</v>
      </c>
      <c r="I51" s="38" t="str">
        <f>IF(C51&lt;&gt;"",_xlfn.XLOOKUP(C51,Table1[ID],Table1[tel4]),"")</f>
        <v/>
      </c>
      <c r="J51" s="38" t="str">
        <f>IF(C51&lt;&gt;"",_xlfn.XLOOKUP(C51,Table1[ID],Table1[tel3]),"")</f>
        <v/>
      </c>
      <c r="K51" s="38" t="str">
        <f>IF(C51&lt;&gt;"",_xlfn.XLOOKUP(C51,Table1[ID],Table1[tel1]),"")</f>
        <v/>
      </c>
      <c r="L51" s="38" t="str">
        <f>IF($C51&lt;&gt;"",_xlfn.XLOOKUP(C51,Table1[ID],Table1[address1]),"")</f>
        <v>دار نسايم المحبة</v>
      </c>
      <c r="M51" s="38" t="str">
        <f>IF($C51&lt;&gt;"",_xlfn.XLOOKUP(C51,Table1[ID],Table1[address2]),"")</f>
        <v>زغلول</v>
      </c>
      <c r="N51" s="38" t="str">
        <f>IF($C51&lt;&gt;"",_xlfn.XLOOKUP(C51,Table1[ID],Table1[address3]),"")</f>
        <v/>
      </c>
      <c r="O51" s="38" t="str">
        <f>IF($C51&lt;&gt;"",_xlfn.XLOOKUP(C51,Table1[ID],Table1[address4]),"")</f>
        <v/>
      </c>
      <c r="P51" s="38" t="str">
        <f>IF($C51&lt;&gt;"",_xlfn.XLOOKUP(C51,Table1[ID],Table1[address5]),"")</f>
        <v/>
      </c>
      <c r="Q51" s="38" t="str">
        <f>IF($C51&lt;&gt;"",_xlfn.XLOOKUP(C51,Table1[ID],Table1[address7]),"")</f>
        <v/>
      </c>
      <c r="R51" s="38" t="str">
        <f>IF($C51&lt;&gt;"",_xlfn.XLOOKUP(C51,Table1[ID],Table1[address6]),"")</f>
        <v>الزيتون</v>
      </c>
      <c r="S51" s="37">
        <f>IF($C51&lt;&gt;"",_xlfn.XLOOKUP(C51,Table1[ID],Table1[bdate]),"")</f>
        <v>39412</v>
      </c>
      <c r="T51" s="38" t="str">
        <f>IF($C51&lt;&gt;"",_xlfn.XLOOKUP(C51,Table1[ID],Table1[school_job]),"")</f>
        <v/>
      </c>
      <c r="U51" s="38" t="str">
        <f>IF($C51&lt;&gt;"",_xlfn.XLOOKUP(C51,Table1[ID],Table1[con_father]),"")</f>
        <v/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بولس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858</v>
      </c>
      <c r="D52" s="38" t="str">
        <f>IF(C52&lt;&gt;"",_xlfn.XLOOKUP(Class!C52,Table1[ID],Table1[fname]),"")</f>
        <v xml:space="preserve">هاني حنا مكرم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01223335982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دار نسايم المحبة</v>
      </c>
      <c r="M52" s="38" t="str">
        <f>IF($C52&lt;&gt;"",_xlfn.XLOOKUP(C52,Table1[ID],Table1[address2]),"")</f>
        <v>زغلول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/>
      </c>
      <c r="P52" s="38" t="str">
        <f>IF($C52&lt;&gt;"",_xlfn.XLOOKUP(C52,Table1[ID],Table1[address5]),"")</f>
        <v/>
      </c>
      <c r="Q52" s="38" t="str">
        <f>IF($C52&lt;&gt;"",_xlfn.XLOOKUP(C52,Table1[ID],Table1[address7]),"")</f>
        <v/>
      </c>
      <c r="R52" s="38" t="str">
        <f>IF($C52&lt;&gt;"",_xlfn.XLOOKUP(C52,Table1[ID],Table1[address6]),"")</f>
        <v>الزيتون</v>
      </c>
      <c r="S52" s="37">
        <f>IF($C52&lt;&gt;"",_xlfn.XLOOKUP(C52,Table1[ID],Table1[bdate]),"")</f>
        <v>40046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بولس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859</v>
      </c>
      <c r="D53" s="38" t="str">
        <f>IF(C53&lt;&gt;"",_xlfn.XLOOKUP(Class!C53,Table1[ID],Table1[fname]),"")</f>
        <v>يوسف اشرف يوسف</v>
      </c>
      <c r="E53" s="37" cm="1">
        <f t="array" ref="E53">IF((C53&lt;&gt;"")*(COUNTIF(Table2[ID],Class!C53)&lt;&gt;0),INDEX(Attendance_sorted!$A$1:$CV$500,MATCH(Class!C53,Attendance_sorted!$A$1:$A$500),COUNTIF(Table2[ID],Class!C53)+1),"")</f>
        <v>45338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1</v>
      </c>
      <c r="G53" s="40" cm="1">
        <f t="array" aca="1" ref="G53" ca="1">IF(C53&lt;&gt;"",IF(F53*100/Table3[حساب الحضور من اخر عدد مرات]&gt;100,1,F53/Table3[حساب الحضور من اخر عدد مرات]),"")</f>
        <v>8.3333333333333329E-2</v>
      </c>
      <c r="H53" s="38" t="str">
        <f>IF(C53&lt;&gt;"",_xlfn.XLOOKUP(C53,Table1[ID],Table1[tel2]),"")</f>
        <v>01558023470</v>
      </c>
      <c r="I53" s="38" t="str">
        <f>IF(C53&lt;&gt;"",_xlfn.XLOOKUP(C53,Table1[ID],Table1[tel4]),"")</f>
        <v>01283353352</v>
      </c>
      <c r="J53" s="38" t="str">
        <f>IF(C53&lt;&gt;"",_xlfn.XLOOKUP(C53,Table1[ID],Table1[tel3]),"")</f>
        <v>01001862310</v>
      </c>
      <c r="K53" s="38" t="str">
        <f>IF(C53&lt;&gt;"",_xlfn.XLOOKUP(C53,Table1[ID],Table1[tel1]),"")</f>
        <v/>
      </c>
      <c r="L53" s="38" t="str">
        <f>IF($C53&lt;&gt;"",_xlfn.XLOOKUP(C53,Table1[ID],Table1[address1]),"")</f>
        <v>7</v>
      </c>
      <c r="M53" s="38" t="str">
        <f>IF($C53&lt;&gt;"",_xlfn.XLOOKUP(C53,Table1[ID],Table1[address2]),"")</f>
        <v>حسن خليل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>5</v>
      </c>
      <c r="P53" s="38" t="str">
        <f>IF($C53&lt;&gt;"",_xlfn.XLOOKUP(C53,Table1[ID],Table1[address5]),"")</f>
        <v>1</v>
      </c>
      <c r="Q53" s="38" t="str">
        <f>IF($C53&lt;&gt;"",_xlfn.XLOOKUP(C53,Table1[ID],Table1[address7]),"")</f>
        <v>التراجيع</v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39779</v>
      </c>
      <c r="T53" s="38" t="str">
        <f>IF($C53&lt;&gt;"",_xlfn.XLOOKUP(C53,Table1[ID],Table1[school_job]),"")</f>
        <v>سانت ماري</v>
      </c>
      <c r="U53" s="38" t="str">
        <f>IF($C53&lt;&gt;"",_xlfn.XLOOKUP(C53,Table1[ID],Table1[con_father]),"")</f>
        <v>ابونا انطونيوس</v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بولس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>
        <v>860</v>
      </c>
      <c r="D54" s="38" t="str">
        <f>IF(C54&lt;&gt;"",_xlfn.XLOOKUP(Class!C54,Table1[ID],Table1[fname]),"")</f>
        <v xml:space="preserve">يوسف اشرف جورج </v>
      </c>
      <c r="E54" s="37" t="str" cm="1">
        <f t="array" ref="E54">IF((C54&lt;&gt;"")*(COUNTIF(Table2[ID],Class!C54)&lt;&gt;0),INDEX(Attendance_sorted!$A$1:$CV$500,MATCH(Class!C54,Attendance_sorted!$A$1:$A$500),COUNTIF(Table2[ID],Class!C54)+1),"")</f>
        <v/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0</v>
      </c>
      <c r="G54" s="40" cm="1">
        <f t="array" aca="1" ref="G54" ca="1">IF(C54&lt;&gt;"",IF(F54*100/Table3[حساب الحضور من اخر عدد مرات]&gt;100,1,F54/Table3[حساب الحضور من اخر عدد مرات]),"")</f>
        <v>0</v>
      </c>
      <c r="H54" s="38" t="str">
        <f>IF(C54&lt;&gt;"",_xlfn.XLOOKUP(C54,Table1[ID],Table1[tel2]),"")</f>
        <v>01221004684</v>
      </c>
      <c r="I54" s="38" t="str">
        <f>IF(C54&lt;&gt;"",_xlfn.XLOOKUP(C54,Table1[ID],Table1[tel4]),"")</f>
        <v/>
      </c>
      <c r="J54" s="38" t="str">
        <f>IF(C54&lt;&gt;"",_xlfn.XLOOKUP(C54,Table1[ID],Table1[tel3]),"")</f>
        <v/>
      </c>
      <c r="K54" s="38" t="str">
        <f>IF(C54&lt;&gt;"",_xlfn.XLOOKUP(C54,Table1[ID],Table1[tel1]),"")</f>
        <v/>
      </c>
      <c r="L54" s="38" t="str">
        <f>IF($C54&lt;&gt;"",_xlfn.XLOOKUP(C54,Table1[ID],Table1[address1]),"")</f>
        <v>13أ</v>
      </c>
      <c r="M54" s="38" t="str">
        <f>IF($C54&lt;&gt;"",_xlfn.XLOOKUP(C54,Table1[ID],Table1[address2]),"")</f>
        <v>عين شمس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/>
      </c>
      <c r="P54" s="38" t="str">
        <f>IF($C54&lt;&gt;"",_xlfn.XLOOKUP(C54,Table1[ID],Table1[address5]),"")</f>
        <v/>
      </c>
      <c r="Q54" s="38" t="str">
        <f>IF($C54&lt;&gt;"",_xlfn.XLOOKUP(C54,Table1[ID],Table1[address7]),"")</f>
        <v>مدرسة مودرن سكول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39862</v>
      </c>
      <c r="T54" s="38" t="str">
        <f>IF($C54&lt;&gt;"",_xlfn.XLOOKUP(C54,Table1[ID],Table1[school_job]),"")</f>
        <v/>
      </c>
      <c r="U54" s="38" t="str">
        <f>IF($C54&lt;&gt;"",_xlfn.XLOOKUP(C54,Table1[ID],Table1[con_father]),"")</f>
        <v/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بولس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>
        <v>861</v>
      </c>
      <c r="D55" s="38" t="str">
        <f>IF(C55&lt;&gt;"",_xlfn.XLOOKUP(Class!C55,Table1[ID],Table1[fname]),"")</f>
        <v xml:space="preserve">يوسف باسم جورج </v>
      </c>
      <c r="E55" s="37" t="str" cm="1">
        <f t="array" ref="E55">IF((C55&lt;&gt;"")*(COUNTIF(Table2[ID],Class!C55)&lt;&gt;0),INDEX(Attendance_sorted!$A$1:$CV$500,MATCH(Class!C55,Attendance_sorted!$A$1:$A$500),COUNTIF(Table2[ID],Class!C55)+1),"")</f>
        <v/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0</v>
      </c>
      <c r="G55" s="40" cm="1">
        <f t="array" aca="1" ref="G55" ca="1">IF(C55&lt;&gt;"",IF(F55*100/Table3[حساب الحضور من اخر عدد مرات]&gt;100,1,F55/Table3[حساب الحضور من اخر عدد مرات]),"")</f>
        <v>0</v>
      </c>
      <c r="H55" s="38" t="str">
        <f>IF(C55&lt;&gt;"",_xlfn.XLOOKUP(C55,Table1[ID],Table1[tel2]),"")</f>
        <v>01280808288</v>
      </c>
      <c r="I55" s="38" t="str">
        <f>IF(C55&lt;&gt;"",_xlfn.XLOOKUP(C55,Table1[ID],Table1[tel4]),"")</f>
        <v/>
      </c>
      <c r="J55" s="38" t="str">
        <f>IF(C55&lt;&gt;"",_xlfn.XLOOKUP(C55,Table1[ID],Table1[tel3]),"")</f>
        <v/>
      </c>
      <c r="K55" s="38" t="str">
        <f>IF(C55&lt;&gt;"",_xlfn.XLOOKUP(C55,Table1[ID],Table1[tel1]),"")</f>
        <v/>
      </c>
      <c r="L55" s="38" t="str">
        <f>IF($C55&lt;&gt;"",_xlfn.XLOOKUP(C55,Table1[ID],Table1[address1]),"")</f>
        <v>25</v>
      </c>
      <c r="M55" s="38" t="str">
        <f>IF($C55&lt;&gt;"",_xlfn.XLOOKUP(C55,Table1[ID],Table1[address2]),"")</f>
        <v>فهمي الخولي</v>
      </c>
      <c r="N55" s="38" t="str">
        <f>IF($C55&lt;&gt;"",_xlfn.XLOOKUP(C55,Table1[ID],Table1[address3]),"")</f>
        <v>طومانباي</v>
      </c>
      <c r="O55" s="38" t="str">
        <f>IF($C55&lt;&gt;"",_xlfn.XLOOKUP(C55,Table1[ID],Table1[address4]),"")</f>
        <v/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>بعد باشا ماركت قبل جزارة الأمانة أمام ترزي</v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39767</v>
      </c>
      <c r="T55" s="38" t="str">
        <f>IF($C55&lt;&gt;"",_xlfn.XLOOKUP(C55,Table1[ID],Table1[school_job]),"")</f>
        <v/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بولس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>=IMAGE("https://raw.githubusercontent.com/KyrillosMorgan/preparatory/main/fingerprint.jpg")</v>
      </c>
      <c r="C56" s="38">
        <v>862</v>
      </c>
      <c r="D56" s="38" t="str">
        <f>IF(C56&lt;&gt;"",_xlfn.XLOOKUP(Class!C56,Table1[ID],Table1[fname]),"")</f>
        <v xml:space="preserve">يوسف بولا جميل </v>
      </c>
      <c r="E56" s="37" cm="1">
        <f t="array" ref="E56">IF((C56&lt;&gt;"")*(COUNTIF(Table2[ID],Class!C56)&lt;&gt;0),INDEX(Attendance_sorted!$A$1:$CV$500,MATCH(Class!C56,Attendance_sorted!$A$1:$A$500),COUNTIF(Table2[ID],Class!C56)+1),"")</f>
        <v>45289</v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01220065540</v>
      </c>
      <c r="I56" s="38" t="str">
        <f>IF(C56&lt;&gt;"",_xlfn.XLOOKUP(C56,Table1[ID],Table1[tel4]),"")</f>
        <v>01224313646</v>
      </c>
      <c r="J56" s="38" t="str">
        <f>IF(C56&lt;&gt;"",_xlfn.XLOOKUP(C56,Table1[ID],Table1[tel3]),"")</f>
        <v>01223737046</v>
      </c>
      <c r="K56" s="38" t="str">
        <f>IF(C56&lt;&gt;"",_xlfn.XLOOKUP(C56,Table1[ID],Table1[tel1]),"")</f>
        <v/>
      </c>
      <c r="L56" s="38" t="str">
        <f>IF($C56&lt;&gt;"",_xlfn.XLOOKUP(C56,Table1[ID],Table1[address1]),"")</f>
        <v>21</v>
      </c>
      <c r="M56" s="38" t="str">
        <f>IF($C56&lt;&gt;"",_xlfn.XLOOKUP(C56,Table1[ID],Table1[address2]),"")</f>
        <v>ابراهيم الزناتي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3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/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39441</v>
      </c>
      <c r="T56" s="38" t="str">
        <f>IF($C56&lt;&gt;"",_xlfn.XLOOKUP(C56,Table1[ID],Table1[school_job]),"")</f>
        <v>الادفنتست</v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بولس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>
        <v>863</v>
      </c>
      <c r="D57" s="38" t="str">
        <f>IF(C57&lt;&gt;"",_xlfn.XLOOKUP(Class!C57,Table1[ID],Table1[fname]),"")</f>
        <v xml:space="preserve">يوسف حنا ابو الخير </v>
      </c>
      <c r="E57" s="37" cm="1">
        <f t="array" ref="E57">IF((C57&lt;&gt;"")*(COUNTIF(Table2[ID],Class!C57)&lt;&gt;0),INDEX(Attendance_sorted!$A$1:$CV$500,MATCH(Class!C57,Attendance_sorted!$A$1:$A$500),COUNTIF(Table2[ID],Class!C57)+1),"")</f>
        <v>45289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0</v>
      </c>
      <c r="G57" s="40" cm="1">
        <f t="array" aca="1" ref="G57" ca="1">IF(C57&lt;&gt;"",IF(F57*100/Table3[حساب الحضور من اخر عدد مرات]&gt;100,1,F57/Table3[حساب الحضور من اخر عدد مرات]),"")</f>
        <v>0</v>
      </c>
      <c r="H57" s="38" t="str">
        <f>IF(C57&lt;&gt;"",_xlfn.XLOOKUP(C57,Table1[ID],Table1[tel2]),"")</f>
        <v>01119930710</v>
      </c>
      <c r="I57" s="38" t="str">
        <f>IF(C57&lt;&gt;"",_xlfn.XLOOKUP(C57,Table1[ID],Table1[tel4]),"")</f>
        <v/>
      </c>
      <c r="J57" s="38" t="str">
        <f>IF(C57&lt;&gt;"",_xlfn.XLOOKUP(C57,Table1[ID],Table1[tel3]),"")</f>
        <v/>
      </c>
      <c r="K57" s="38" t="str">
        <f>IF(C57&lt;&gt;"",_xlfn.XLOOKUP(C57,Table1[ID],Table1[tel1]),"")</f>
        <v/>
      </c>
      <c r="L57" s="38" t="str">
        <f>IF($C57&lt;&gt;"",_xlfn.XLOOKUP(C57,Table1[ID],Table1[address1]),"")</f>
        <v>36</v>
      </c>
      <c r="M57" s="38" t="str">
        <f>IF($C57&lt;&gt;"",_xlfn.XLOOKUP(C57,Table1[ID],Table1[address2]),"")</f>
        <v>محطة الزيتون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/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البوسطة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40150</v>
      </c>
      <c r="T57" s="38" t="str">
        <f>IF($C57&lt;&gt;"",_xlfn.XLOOKUP(C57,Table1[ID],Table1[school_job]),"")</f>
        <v/>
      </c>
      <c r="U57" s="38" t="str">
        <f>IF($C57&lt;&gt;"",_xlfn.XLOOKUP(C57,Table1[ID],Table1[con_father]),"")</f>
        <v/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بولس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864</v>
      </c>
      <c r="D58" s="38" t="str">
        <f>IF(C58&lt;&gt;"",_xlfn.XLOOKUP(Class!C58,Table1[ID],Table1[fname]),"")</f>
        <v>يوسف رضا يونان الشهيد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01066774495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31</v>
      </c>
      <c r="M58" s="38" t="str">
        <f>IF($C58&lt;&gt;"",_xlfn.XLOOKUP(C58,Table1[ID],Table1[address2]),"")</f>
        <v>الراعي</v>
      </c>
      <c r="N58" s="38" t="str">
        <f>IF($C58&lt;&gt;"",_xlfn.XLOOKUP(C58,Table1[ID],Table1[address3]),"")</f>
        <v>العزيز بالله</v>
      </c>
      <c r="O58" s="38" t="str">
        <f>IF($C58&lt;&gt;"",_xlfn.XLOOKUP(C58,Table1[ID],Table1[address4]),"")</f>
        <v/>
      </c>
      <c r="P58" s="38" t="str">
        <f>IF($C58&lt;&gt;"",_xlfn.XLOOKUP(C58,Table1[ID],Table1[address5]),"")</f>
        <v/>
      </c>
      <c r="Q58" s="38" t="str">
        <f>IF($C58&lt;&gt;"",_xlfn.XLOOKUP(C58,Table1[ID],Table1[address7]),"")</f>
        <v>جانب قهوة ارابيسك، مدرسة الجامعة الإسلامية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39989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بولس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>=IMAGE("https://raw.githubusercontent.com/KyrillosMorgan/preparatory/main/fingerprint.jpg")</v>
      </c>
      <c r="C59" s="38">
        <v>865</v>
      </c>
      <c r="D59" s="38" t="str">
        <f>IF(C59&lt;&gt;"",_xlfn.XLOOKUP(Class!C59,Table1[ID],Table1[fname]),"")</f>
        <v>كيرلس هاني فوزي</v>
      </c>
      <c r="E59" s="37" cm="1">
        <f t="array" ref="E59">IF((C59&lt;&gt;"")*(COUNTIF(Table2[ID],Class!C59)&lt;&gt;0),INDEX(Attendance_sorted!$A$1:$CV$500,MATCH(Class!C59,Attendance_sorted!$A$1:$A$500),COUNTIF(Table2[ID],Class!C59)+1),"")</f>
        <v>45366</v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5</v>
      </c>
      <c r="G59" s="40" cm="1">
        <f t="array" aca="1" ref="G59" ca="1">IF(C59&lt;&gt;"",IF(F59*100/Table3[حساب الحضور من اخر عدد مرات]&gt;100,1,F59/Table3[حساب الحضور من اخر عدد مرات]),"")</f>
        <v>0.41666666666666669</v>
      </c>
      <c r="H59" s="38" t="str">
        <f>IF(C59&lt;&gt;"",_xlfn.XLOOKUP(C59,Table1[ID],Table1[tel2]),"")</f>
        <v>01212318363</v>
      </c>
      <c r="I59" s="38" t="str">
        <f>IF(C59&lt;&gt;"",_xlfn.XLOOKUP(C59,Table1[ID],Table1[tel4]),"")</f>
        <v>01228422846</v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حارة مدرسة دار السعادة</v>
      </c>
      <c r="N59" s="38" t="str">
        <f>IF($C59&lt;&gt;"",_xlfn.XLOOKUP(C59,Table1[ID],Table1[address3]),"")</f>
        <v>دار السعادة</v>
      </c>
      <c r="O59" s="38" t="str">
        <f>IF($C59&lt;&gt;"",_xlfn.XLOOKUP(C59,Table1[ID],Table1[address4]),"")</f>
        <v>6</v>
      </c>
      <c r="P59" s="38" t="str">
        <f>IF($C59&lt;&gt;"",_xlfn.XLOOKUP(C59,Table1[ID],Table1[address5]),"")</f>
        <v>6</v>
      </c>
      <c r="Q59" s="38" t="str">
        <f>IF($C59&lt;&gt;"",_xlfn.XLOOKUP(C59,Table1[ID],Table1[address7]),"")</f>
        <v>مدرسة دار السعادة</v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39401</v>
      </c>
      <c r="T59" s="38" t="str">
        <f>IF($C59&lt;&gt;"",_xlfn.XLOOKUP(C59,Table1[ID],Table1[school_job]),"")</f>
        <v>دار السعادة</v>
      </c>
      <c r="U59" s="38" t="str">
        <f>IF($C59&lt;&gt;"",_xlfn.XLOOKUP(C59,Table1[ID],Table1[con_father]),"")</f>
        <v>ابونا انطونيوس</v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بولس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>=IMAGE("https://raw.githubusercontent.com/KyrillosMorgan/preparatory/main/fingerprint.jpg")</v>
      </c>
      <c r="C60" s="38">
        <v>866</v>
      </c>
      <c r="D60" s="38" t="str">
        <f>IF(C60&lt;&gt;"",_xlfn.XLOOKUP(Class!C60,Table1[ID],Table1[fname]),"")</f>
        <v>بيشوي مجدي مكرم</v>
      </c>
      <c r="E60" s="37" cm="1">
        <f t="array" ref="E60">IF((C60&lt;&gt;"")*(COUNTIF(Table2[ID],Class!C60)&lt;&gt;0),INDEX(Attendance_sorted!$A$1:$CV$500,MATCH(Class!C60,Attendance_sorted!$A$1:$A$500),COUNTIF(Table2[ID],Class!C60)+1),"")</f>
        <v>45366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7</v>
      </c>
      <c r="G60" s="40" cm="1">
        <f t="array" aca="1" ref="G60" ca="1">IF(C60&lt;&gt;"",IF(F60*100/Table3[حساب الحضور من اخر عدد مرات]&gt;100,1,F60/Table3[حساب الحضور من اخر عدد مرات]),"")</f>
        <v>0.58333333333333337</v>
      </c>
      <c r="H60" s="38" t="str">
        <f>IF(C60&lt;&gt;"",_xlfn.XLOOKUP(C60,Table1[ID],Table1[tel2]),"")</f>
        <v>01275659993</v>
      </c>
      <c r="I60" s="38" t="str">
        <f>IF(C60&lt;&gt;"",_xlfn.XLOOKUP(C60,Table1[ID],Table1[tel4]),"")</f>
        <v>01096280273</v>
      </c>
      <c r="J60" s="38" t="str">
        <f>IF(C60&lt;&gt;"",_xlfn.XLOOKUP(C60,Table1[ID],Table1[tel3]),"")</f>
        <v>01276667132</v>
      </c>
      <c r="K60" s="38" t="str">
        <f>IF(C60&lt;&gt;"",_xlfn.XLOOKUP(C60,Table1[ID],Table1[tel1]),"")</f>
        <v>022248162</v>
      </c>
      <c r="L60" s="38" t="str">
        <f>IF($C60&lt;&gt;"",_xlfn.XLOOKUP(C60,Table1[ID],Table1[address1]),"")</f>
        <v>4</v>
      </c>
      <c r="M60" s="38" t="str">
        <f>IF($C60&lt;&gt;"",_xlfn.XLOOKUP(C60,Table1[ID],Table1[address2]),"")</f>
        <v>حبيب يعقوب</v>
      </c>
      <c r="N60" s="38" t="str">
        <f>IF($C60&lt;&gt;"",_xlfn.XLOOKUP(C60,Table1[ID],Table1[address3]),"")</f>
        <v/>
      </c>
      <c r="O60" s="38" t="str">
        <f>IF($C60&lt;&gt;"",_xlfn.XLOOKUP(C60,Table1[ID],Table1[address4]),"")</f>
        <v>3</v>
      </c>
      <c r="P60" s="38" t="str">
        <f>IF($C60&lt;&gt;"",_xlfn.XLOOKUP(C60,Table1[ID],Table1[address5]),"")</f>
        <v>6</v>
      </c>
      <c r="Q60" s="38" t="str">
        <f>IF($C60&lt;&gt;"",_xlfn.XLOOKUP(C60,Table1[ID],Table1[address7]),"")</f>
        <v>صيدلية المحبة</v>
      </c>
      <c r="R60" s="38" t="str">
        <f>IF($C60&lt;&gt;"",_xlfn.XLOOKUP(C60,Table1[ID],Table1[address6]),"")</f>
        <v/>
      </c>
      <c r="S60" s="37">
        <f>IF($C60&lt;&gt;"",_xlfn.XLOOKUP(C60,Table1[ID],Table1[bdate]),"")</f>
        <v>39874</v>
      </c>
      <c r="T60" s="38" t="str">
        <f>IF($C60&lt;&gt;"",_xlfn.XLOOKUP(C60,Table1[ID],Table1[school_job]),"")</f>
        <v>سانت ماري</v>
      </c>
      <c r="U60" s="38" t="str">
        <f>IF($C60&lt;&gt;"",_xlfn.XLOOKUP(C60,Table1[ID],Table1[con_father]),"")</f>
        <v>ابونا متى (مارمرقس كليوبترا)</v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بولس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>=IMAGE("https://raw.githubusercontent.com/KyrillosMorgan/preparatory/main/fingerprint.jpg")</v>
      </c>
      <c r="C61" s="38">
        <v>867</v>
      </c>
      <c r="D61" s="38" t="str">
        <f>IF(C61&lt;&gt;"",_xlfn.XLOOKUP(Class!C61,Table1[ID],Table1[fname]),"")</f>
        <v>مينا ماجد ايوب</v>
      </c>
      <c r="E61" s="37" cm="1">
        <f t="array" ref="E61">IF((C61&lt;&gt;"")*(COUNTIF(Table2[ID],Class!C61)&lt;&gt;0),INDEX(Attendance_sorted!$A$1:$CV$500,MATCH(Class!C61,Attendance_sorted!$A$1:$A$500),COUNTIF(Table2[ID],Class!C61)+1),"")</f>
        <v>45359</v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2</v>
      </c>
      <c r="G61" s="40" cm="1">
        <f t="array" aca="1" ref="G61" ca="1">IF(C61&lt;&gt;"",IF(F61*100/Table3[حساب الحضور من اخر عدد مرات]&gt;100,1,F61/Table3[حساب الحضور من اخر عدد مرات]),"")</f>
        <v>0.16666666666666666</v>
      </c>
      <c r="H61" s="38" t="str">
        <f>IF(C61&lt;&gt;"",_xlfn.XLOOKUP(C61,Table1[ID],Table1[tel2]),"")</f>
        <v>01227857208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49</v>
      </c>
      <c r="M61" s="38" t="str">
        <f>IF($C61&lt;&gt;"",_xlfn.XLOOKUP(C61,Table1[ID],Table1[address2]),"")</f>
        <v>سليم الاول</v>
      </c>
      <c r="N61" s="38" t="str">
        <f>IF($C61&lt;&gt;"",_xlfn.XLOOKUP(C61,Table1[ID],Table1[address3]),"")</f>
        <v/>
      </c>
      <c r="O61" s="38" t="str">
        <f>IF($C61&lt;&gt;"",_xlfn.XLOOKUP(C61,Table1[ID],Table1[address4]),"")</f>
        <v>8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البنك الاهلي</v>
      </c>
      <c r="R61" s="38" t="str">
        <f>IF($C61&lt;&gt;"",_xlfn.XLOOKUP(C61,Table1[ID],Table1[address6]),"")</f>
        <v>الزيتون</v>
      </c>
      <c r="S61" s="37">
        <f>IF($C61&lt;&gt;"",_xlfn.XLOOKUP(C61,Table1[ID],Table1[bdate]),"")</f>
        <v>39704</v>
      </c>
      <c r="T61" s="38" t="str">
        <f>IF($C61&lt;&gt;"",_xlfn.XLOOKUP(C61,Table1[ID],Table1[school_job]),"")</f>
        <v>جيل حورس</v>
      </c>
      <c r="U61" s="38" t="str">
        <f>IF($C61&lt;&gt;"",_xlfn.XLOOKUP(C61,Table1[ID],Table1[con_father]),"")</f>
        <v>ابونا شنوده (عزبة النخل)</v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بولس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868</v>
      </c>
      <c r="D62" s="38" t="str">
        <f>IF(C62&lt;&gt;"",_xlfn.XLOOKUP(Class!C62,Table1[ID],Table1[fname]),"")</f>
        <v>ابانوب منسي جون</v>
      </c>
      <c r="E62" s="37" cm="1">
        <f t="array" ref="E62">IF((C62&lt;&gt;"")*(COUNTIF(Table2[ID],Class!C62)&lt;&gt;0),INDEX(Attendance_sorted!$A$1:$CV$500,MATCH(Class!C62,Attendance_sorted!$A$1:$A$500),COUNTIF(Table2[ID],Class!C62)+1),"")</f>
        <v>45359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3</v>
      </c>
      <c r="G62" s="40" cm="1">
        <f t="array" aca="1" ref="G62" ca="1">IF(C62&lt;&gt;"",IF(F62*100/Table3[حساب الحضور من اخر عدد مرات]&gt;100,1,F62/Table3[حساب الحضور من اخر عدد مرات]),"")</f>
        <v>0.25</v>
      </c>
      <c r="H62" s="38" t="str">
        <f>IF(C62&lt;&gt;"",_xlfn.XLOOKUP(C62,Table1[ID],Table1[tel2]),"")</f>
        <v/>
      </c>
      <c r="I62" s="38" t="str">
        <f>IF(C62&lt;&gt;"",_xlfn.XLOOKUP(C62,Table1[ID],Table1[tel4]),"")</f>
        <v>01001306133</v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52ب</v>
      </c>
      <c r="M62" s="38" t="str">
        <f>IF($C62&lt;&gt;"",_xlfn.XLOOKUP(C62,Table1[ID],Table1[address2]),"")</f>
        <v>مصطفى باشا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>الاخير</v>
      </c>
      <c r="P62" s="38" t="str">
        <f>IF($C62&lt;&gt;"",_xlfn.XLOOKUP(C62,Table1[ID],Table1[address5]),"")</f>
        <v>12</v>
      </c>
      <c r="Q62" s="38" t="str">
        <f>IF($C62&lt;&gt;"",_xlfn.XLOOKUP(C62,Table1[ID],Table1[address7]),"")</f>
        <v>برازليانو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39993</v>
      </c>
      <c r="T62" s="38" t="str">
        <f>IF($C62&lt;&gt;"",_xlfn.XLOOKUP(C62,Table1[ID],Table1[school_job]),"")</f>
        <v>الادفنتست</v>
      </c>
      <c r="U62" s="38" t="str">
        <f>IF($C62&lt;&gt;"",_xlfn.XLOOKUP(C62,Table1[ID],Table1[con_father]),"")</f>
        <v>ابونا شنوده</v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بولس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869</v>
      </c>
      <c r="D63" s="38" t="str">
        <f>IF(C63&lt;&gt;"",_xlfn.XLOOKUP(Class!C63,Table1[ID],Table1[fname]),"")</f>
        <v>يوسف نشات رزق الله</v>
      </c>
      <c r="E63" s="37" cm="1">
        <f t="array" ref="E63">IF((C63&lt;&gt;"")*(COUNTIF(Table2[ID],Class!C63)&lt;&gt;0),INDEX(Attendance_sorted!$A$1:$CV$500,MATCH(Class!C63,Attendance_sorted!$A$1:$A$500),COUNTIF(Table2[ID],Class!C63)+1),"")</f>
        <v>45359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3</v>
      </c>
      <c r="G63" s="40" cm="1">
        <f t="array" aca="1" ref="G63" ca="1">IF(C63&lt;&gt;"",IF(F63*100/Table3[حساب الحضور من اخر عدد مرات]&gt;100,1,F63/Table3[حساب الحضور من اخر عدد مرات]),"")</f>
        <v>0.25</v>
      </c>
      <c r="H63" s="38" t="str">
        <f>IF(C63&lt;&gt;"",_xlfn.XLOOKUP(C63,Table1[ID],Table1[tel2]),"")</f>
        <v>01273032210</v>
      </c>
      <c r="I63" s="38" t="str">
        <f>IF(C63&lt;&gt;"",_xlfn.XLOOKUP(C63,Table1[ID],Table1[tel4]),"")</f>
        <v>0122450011</v>
      </c>
      <c r="J63" s="38" t="str">
        <f>IF(C63&lt;&gt;"",_xlfn.XLOOKUP(C63,Table1[ID],Table1[tel3]),"")</f>
        <v/>
      </c>
      <c r="K63" s="38" t="str">
        <f>IF(C63&lt;&gt;"",_xlfn.XLOOKUP(C63,Table1[ID],Table1[tel1]),"")</f>
        <v/>
      </c>
      <c r="L63" s="38" t="str">
        <f>IF($C63&lt;&gt;"",_xlfn.XLOOKUP(C63,Table1[ID],Table1[address1]),"")</f>
        <v>3</v>
      </c>
      <c r="M63" s="38" t="str">
        <f>IF($C63&lt;&gt;"",_xlfn.XLOOKUP(C63,Table1[ID],Table1[address2]),"")</f>
        <v>جمال</v>
      </c>
      <c r="N63" s="38" t="str">
        <f>IF($C63&lt;&gt;"",_xlfn.XLOOKUP(C63,Table1[ID],Table1[address3]),"")</f>
        <v/>
      </c>
      <c r="O63" s="38" t="str">
        <f>IF($C63&lt;&gt;"",_xlfn.XLOOKUP(C63,Table1[ID],Table1[address4]),"")</f>
        <v>5</v>
      </c>
      <c r="P63" s="38" t="str">
        <f>IF($C63&lt;&gt;"",_xlfn.XLOOKUP(C63,Table1[ID],Table1[address5]),"")</f>
        <v xml:space="preserve">يمين سلم </v>
      </c>
      <c r="Q63" s="38" t="str">
        <f>IF($C63&lt;&gt;"",_xlfn.XLOOKUP(C63,Table1[ID],Table1[address7]),"")</f>
        <v>جمعية النيل</v>
      </c>
      <c r="R63" s="38" t="str">
        <f>IF($C63&lt;&gt;"",_xlfn.XLOOKUP(C63,Table1[ID],Table1[address6]),"")</f>
        <v/>
      </c>
      <c r="S63" s="37">
        <f>IF($C63&lt;&gt;"",_xlfn.XLOOKUP(C63,Table1[ID],Table1[bdate]),"")</f>
        <v>39357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بولس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>=IMAGE("https://raw.githubusercontent.com/KyrillosMorgan/preparatory/main/fingerprint.jpg")</v>
      </c>
      <c r="C64" s="38">
        <v>870</v>
      </c>
      <c r="D64" s="38" t="str">
        <f>IF(C64&lt;&gt;"",_xlfn.XLOOKUP(Class!C64,Table1[ID],Table1[fname]),"")</f>
        <v>ستيفن اشرف عزيز</v>
      </c>
      <c r="E64" s="37" cm="1">
        <f t="array" ref="E64">IF((C64&lt;&gt;"")*(COUNTIF(Table2[ID],Class!C64)&lt;&gt;0),INDEX(Attendance_sorted!$A$1:$CV$500,MATCH(Class!C64,Attendance_sorted!$A$1:$A$500),COUNTIF(Table2[ID],Class!C64)+1),"")</f>
        <v>45366</v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4</v>
      </c>
      <c r="G64" s="40" cm="1">
        <f t="array" aca="1" ref="G64" ca="1">IF(C64&lt;&gt;"",IF(F64*100/Table3[حساب الحضور من اخر عدد مرات]&gt;100,1,F64/Table3[حساب الحضور من اخر عدد مرات]),"")</f>
        <v>0.33333333333333331</v>
      </c>
      <c r="H64" s="38" t="str">
        <f>IF(C64&lt;&gt;"",_xlfn.XLOOKUP(C64,Table1[ID],Table1[tel2]),"")</f>
        <v>01278032404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8</v>
      </c>
      <c r="M64" s="38" t="str">
        <f>IF($C64&lt;&gt;"",_xlfn.XLOOKUP(C64,Table1[ID],Table1[address2]),"")</f>
        <v>محمود يحيى</v>
      </c>
      <c r="N64" s="38" t="str">
        <f>IF($C64&lt;&gt;"",_xlfn.XLOOKUP(C64,Table1[ID],Table1[address3]),"")</f>
        <v/>
      </c>
      <c r="O64" s="38" t="str">
        <f>IF($C64&lt;&gt;"",_xlfn.XLOOKUP(C64,Table1[ID],Table1[address4]),"")</f>
        <v>5</v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>جامع الانصار</v>
      </c>
      <c r="R64" s="38" t="str">
        <f>IF($C64&lt;&gt;"",_xlfn.XLOOKUP(C64,Table1[ID],Table1[address6]),"")</f>
        <v/>
      </c>
      <c r="S64" s="37">
        <f>IF($C64&lt;&gt;"",_xlfn.XLOOKUP(C64,Table1[ID],Table1[bdate]),"")</f>
        <v>39752</v>
      </c>
      <c r="T64" s="38" t="str">
        <f>IF($C64&lt;&gt;"",_xlfn.XLOOKUP(C64,Table1[ID],Table1[school_job]),"")</f>
        <v>المعارف</v>
      </c>
      <c r="U64" s="38" t="str">
        <f>IF($C64&lt;&gt;"",_xlfn.XLOOKUP(C64,Table1[ID],Table1[con_father]),"")</f>
        <v>ابونا ميخائيل</v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بولس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>
        <v>871</v>
      </c>
      <c r="D65" s="38" t="str">
        <f>IF(C65&lt;&gt;"",_xlfn.XLOOKUP(Class!C65,Table1[ID],Table1[fname]),"")</f>
        <v>ابانوب هاني محروس</v>
      </c>
      <c r="E65" s="37" cm="1">
        <f t="array" ref="E65">IF((C65&lt;&gt;"")*(COUNTIF(Table2[ID],Class!C65)&lt;&gt;0),INDEX(Attendance_sorted!$A$1:$CV$500,MATCH(Class!C65,Attendance_sorted!$A$1:$A$500),COUNTIF(Table2[ID],Class!C65)+1),"")</f>
        <v>45254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0</v>
      </c>
      <c r="G65" s="40" cm="1">
        <f t="array" aca="1" ref="G65" ca="1">IF(C65&lt;&gt;"",IF(F65*100/Table3[حساب الحضور من اخر عدد مرات]&gt;100,1,F65/Table3[حساب الحضور من اخر عدد مرات]),"")</f>
        <v>0</v>
      </c>
      <c r="H65" s="38" t="str">
        <f>IF(C65&lt;&gt;"",_xlfn.XLOOKUP(C65,Table1[ID],Table1[tel2]),"")</f>
        <v>01557071113</v>
      </c>
      <c r="I65" s="38" t="str">
        <f>IF(C65&lt;&gt;"",_xlfn.XLOOKUP(C65,Table1[ID],Table1[tel4]),"")</f>
        <v>01201047270</v>
      </c>
      <c r="J65" s="38" t="str">
        <f>IF(C65&lt;&gt;"",_xlfn.XLOOKUP(C65,Table1[ID],Table1[tel3]),"")</f>
        <v/>
      </c>
      <c r="K65" s="38" t="str">
        <f>IF(C65&lt;&gt;"",_xlfn.XLOOKUP(C65,Table1[ID],Table1[tel1]),"")</f>
        <v/>
      </c>
      <c r="L65" s="38" t="str">
        <f>IF($C65&lt;&gt;"",_xlfn.XLOOKUP(C65,Table1[ID],Table1[address1]),"")</f>
        <v>11</v>
      </c>
      <c r="M65" s="38" t="str">
        <f>IF($C65&lt;&gt;"",_xlfn.XLOOKUP(C65,Table1[ID],Table1[address2]),"")</f>
        <v>عسكر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6</v>
      </c>
      <c r="P65" s="38" t="str">
        <f>IF($C65&lt;&gt;"",_xlfn.XLOOKUP(C65,Table1[ID],Table1[address5]),"")</f>
        <v>12</v>
      </c>
      <c r="Q65" s="38" t="str">
        <f>IF($C65&lt;&gt;"",_xlfn.XLOOKUP(C65,Table1[ID],Table1[address7]),"")</f>
        <v>دراي كلين السلام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39477</v>
      </c>
      <c r="T65" s="38" t="str">
        <f>IF($C65&lt;&gt;"",_xlfn.XLOOKUP(C65,Table1[ID],Table1[school_job]),"")</f>
        <v>بي كرنك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بولس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872</v>
      </c>
      <c r="D66" s="38" t="str">
        <f>IF(C66&lt;&gt;"",_xlfn.XLOOKUP(Class!C66,Table1[ID],Table1[fname]),"")</f>
        <v>فيلوباتير سامي نمر</v>
      </c>
      <c r="E66" s="37" cm="1">
        <f t="array" ref="E66">IF((C66&lt;&gt;"")*(COUNTIF(Table2[ID],Class!C66)&lt;&gt;0),INDEX(Attendance_sorted!$A$1:$CV$500,MATCH(Class!C66,Attendance_sorted!$A$1:$A$500),COUNTIF(Table2[ID],Class!C66)+1),"")</f>
        <v>45254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0</v>
      </c>
      <c r="G66" s="40" cm="1">
        <f t="array" aca="1" ref="G66" ca="1">IF(C66&lt;&gt;"",IF(F66*100/Table3[حساب الحضور من اخر عدد مرات]&gt;100,1,F66/Table3[حساب الحضور من اخر عدد مرات]),"")</f>
        <v>0</v>
      </c>
      <c r="H66" s="38" t="str">
        <f>IF(C66&lt;&gt;"",_xlfn.XLOOKUP(C66,Table1[ID],Table1[tel2]),"")</f>
        <v>01098939627</v>
      </c>
      <c r="I66" s="38" t="str">
        <f>IF(C66&lt;&gt;"",_xlfn.XLOOKUP(C66,Table1[ID],Table1[tel4]),"")</f>
        <v>01098932799</v>
      </c>
      <c r="J66" s="38" t="str">
        <f>IF(C66&lt;&gt;"",_xlfn.XLOOKUP(C66,Table1[ID],Table1[tel3]),"")</f>
        <v>01070458009</v>
      </c>
      <c r="K66" s="38" t="str">
        <f>IF(C66&lt;&gt;"",_xlfn.XLOOKUP(C66,Table1[ID],Table1[tel1]),"")</f>
        <v>0226360154</v>
      </c>
      <c r="L66" s="38" t="str">
        <f>IF($C66&lt;&gt;"",_xlfn.XLOOKUP(C66,Table1[ID],Table1[address1]),"")</f>
        <v/>
      </c>
      <c r="M66" s="38" t="str">
        <f>IF($C66&lt;&gt;"",_xlfn.XLOOKUP(C66,Table1[ID],Table1[address2]),"")</f>
        <v>طومانباي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3</v>
      </c>
      <c r="P66" s="38" t="str">
        <f>IF($C66&lt;&gt;"",_xlfn.XLOOKUP(C66,Table1[ID],Table1[address5]),"")</f>
        <v>132</v>
      </c>
      <c r="Q66" s="38" t="str">
        <f>IF($C66&lt;&gt;"",_xlfn.XLOOKUP(C66,Table1[ID],Table1[address7]),"")</f>
        <v>حاتي الامانة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40042</v>
      </c>
      <c r="T66" s="38" t="str">
        <f>IF($C66&lt;&gt;"",_xlfn.XLOOKUP(C66,Table1[ID],Table1[school_job]),"")</f>
        <v>الانجيلية الحديثة</v>
      </c>
      <c r="U66" s="38" t="str">
        <f>IF($C66&lt;&gt;"",_xlfn.XLOOKUP(C66,Table1[ID],Table1[con_father]),"")</f>
        <v/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بولس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873</v>
      </c>
      <c r="D67" s="38" t="str">
        <f>IF(C67&lt;&gt;"",_xlfn.XLOOKUP(Class!C67,Table1[ID],Table1[fname]),"")</f>
        <v>بافلي كمال رزق الله</v>
      </c>
      <c r="E67" s="37" cm="1">
        <f t="array" ref="E67">IF((C67&lt;&gt;"")*(COUNTIF(Table2[ID],Class!C67)&lt;&gt;0),INDEX(Attendance_sorted!$A$1:$CV$500,MATCH(Class!C67,Attendance_sorted!$A$1:$A$500),COUNTIF(Table2[ID],Class!C67)+1),"")</f>
        <v>45373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8</v>
      </c>
      <c r="G67" s="40" cm="1">
        <f t="array" aca="1" ref="G67" ca="1">IF(C67&lt;&gt;"",IF(F67*100/Table3[حساب الحضور من اخر عدد مرات]&gt;100,1,F67/Table3[حساب الحضور من اخر عدد مرات]),"")</f>
        <v>0.66666666666666663</v>
      </c>
      <c r="H67" s="38" t="str">
        <f>IF(C67&lt;&gt;"",_xlfn.XLOOKUP(C67,Table1[ID],Table1[tel2]),"")</f>
        <v>01275405057</v>
      </c>
      <c r="I67" s="38" t="str">
        <f>IF(C67&lt;&gt;"",_xlfn.XLOOKUP(C67,Table1[ID],Table1[tel4]),"")</f>
        <v>01285335853</v>
      </c>
      <c r="J67" s="38" t="str">
        <f>IF(C67&lt;&gt;"",_xlfn.XLOOKUP(C67,Table1[ID],Table1[tel3]),"")</f>
        <v>01270763403</v>
      </c>
      <c r="K67" s="38" t="str">
        <f>IF(C67&lt;&gt;"",_xlfn.XLOOKUP(C67,Table1[ID],Table1[tel1]),"")</f>
        <v/>
      </c>
      <c r="L67" s="38" t="str">
        <f>IF($C67&lt;&gt;"",_xlfn.XLOOKUP(C67,Table1[ID],Table1[address1]),"")</f>
        <v>113</v>
      </c>
      <c r="M67" s="38" t="str">
        <f>IF($C67&lt;&gt;"",_xlfn.XLOOKUP(C67,Table1[ID],Table1[address2]),"")</f>
        <v>طومانباي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6</v>
      </c>
      <c r="P67" s="38" t="str">
        <f>IF($C67&lt;&gt;"",_xlfn.XLOOKUP(C67,Table1[ID],Table1[address5]),"")</f>
        <v>32</v>
      </c>
      <c r="Q67" s="38" t="str">
        <f>IF($C67&lt;&gt;"",_xlfn.XLOOKUP(C67,Table1[ID],Table1[address7]),"")</f>
        <v>محل الراعي الصالح</v>
      </c>
      <c r="R67" s="38" t="str">
        <f>IF($C67&lt;&gt;"",_xlfn.XLOOKUP(C67,Table1[ID],Table1[address6]),"")</f>
        <v>الزيتون</v>
      </c>
      <c r="S67" s="37">
        <f>IF($C67&lt;&gt;"",_xlfn.XLOOKUP(C67,Table1[ID],Table1[bdate]),"")</f>
        <v>39711</v>
      </c>
      <c r="T67" s="38" t="str">
        <f>IF($C67&lt;&gt;"",_xlfn.XLOOKUP(C67,Table1[ID],Table1[school_job]),"")</f>
        <v>سانت ماري</v>
      </c>
      <c r="U67" s="38" t="str">
        <f>IF($C67&lt;&gt;"",_xlfn.XLOOKUP(C67,Table1[ID],Table1[con_father]),"")</f>
        <v>ابونا انطونيوس</v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بولس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874</v>
      </c>
      <c r="D68" s="38" t="str">
        <f>IF(C68&lt;&gt;"",_xlfn.XLOOKUP(Class!C68,Table1[ID],Table1[fname]),"")</f>
        <v xml:space="preserve">فيلوباتير جورج صمؤيل </v>
      </c>
      <c r="E68" s="37" cm="1">
        <f t="array" ref="E68">IF((C68&lt;&gt;"")*(COUNTIF(Table2[ID],Class!C68)&lt;&gt;0),INDEX(Attendance_sorted!$A$1:$CV$500,MATCH(Class!C68,Attendance_sorted!$A$1:$A$500),COUNTIF(Table2[ID],Class!C68)+1),"")</f>
        <v>45366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4</v>
      </c>
      <c r="G68" s="40" cm="1">
        <f t="array" aca="1" ref="G68" ca="1">IF(C68&lt;&gt;"",IF(F68*100/Table3[حساب الحضور من اخر عدد مرات]&gt;100,1,F68/Table3[حساب الحضور من اخر عدد مرات]),"")</f>
        <v>0.33333333333333331</v>
      </c>
      <c r="H68" s="38" t="str">
        <f>IF(C68&lt;&gt;"",_xlfn.XLOOKUP(C68,Table1[ID],Table1[tel2]),"")</f>
        <v>01229252995</v>
      </c>
      <c r="I68" s="38" t="str">
        <f>IF(C68&lt;&gt;"",_xlfn.XLOOKUP(C68,Table1[ID],Table1[tel4]),"")</f>
        <v/>
      </c>
      <c r="J68" s="38" t="str">
        <f>IF(C68&lt;&gt;"",_xlfn.XLOOKUP(C68,Table1[ID],Table1[tel3]),"")</f>
        <v/>
      </c>
      <c r="K68" s="38" t="str">
        <f>IF(C68&lt;&gt;"",_xlfn.XLOOKUP(C68,Table1[ID],Table1[tel1]),"")</f>
        <v/>
      </c>
      <c r="L68" s="38" t="str">
        <f>IF($C68&lt;&gt;"",_xlfn.XLOOKUP(C68,Table1[ID],Table1[address1]),"")</f>
        <v>4</v>
      </c>
      <c r="M68" s="38" t="str">
        <f>IF($C68&lt;&gt;"",_xlfn.XLOOKUP(C68,Table1[ID],Table1[address2]),"")</f>
        <v>محمد حنفي</v>
      </c>
      <c r="N68" s="38" t="str">
        <f>IF($C68&lt;&gt;"",_xlfn.XLOOKUP(C68,Table1[ID],Table1[address3]),"")</f>
        <v>نصوح</v>
      </c>
      <c r="O68" s="38" t="str">
        <f>IF($C68&lt;&gt;"",_xlfn.XLOOKUP(C68,Table1[ID],Table1[address4]),"")</f>
        <v/>
      </c>
      <c r="P68" s="38" t="str">
        <f>IF($C68&lt;&gt;"",_xlfn.XLOOKUP(C68,Table1[ID],Table1[address5]),"")</f>
        <v>3</v>
      </c>
      <c r="Q68" s="38" t="str">
        <f>IF($C68&lt;&gt;"",_xlfn.XLOOKUP(C68,Table1[ID],Table1[address7]),"")</f>
        <v/>
      </c>
      <c r="R68" s="38" t="str">
        <f>IF($C68&lt;&gt;"",_xlfn.XLOOKUP(C68,Table1[ID],Table1[address6]),"")</f>
        <v>الزيتون</v>
      </c>
      <c r="S68" s="37">
        <f>IF($C68&lt;&gt;"",_xlfn.XLOOKUP(C68,Table1[ID],Table1[bdate]),"")</f>
        <v>39607</v>
      </c>
      <c r="T68" s="38" t="str">
        <f>IF($C68&lt;&gt;"",_xlfn.XLOOKUP(C68,Table1[ID],Table1[school_job]),"")</f>
        <v/>
      </c>
      <c r="U68" s="38" t="str">
        <f>IF($C68&lt;&gt;"",_xlfn.XLOOKUP(C68,Table1[ID],Table1[con_father]),"")</f>
        <v/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بولس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>
        <v>875</v>
      </c>
      <c r="D69" s="38" t="str">
        <f>IF(C69&lt;&gt;"",_xlfn.XLOOKUP(Class!C69,Table1[ID],Table1[fname]),"")</f>
        <v xml:space="preserve">دانيال شنوده تادرس </v>
      </c>
      <c r="E69" s="37" cm="1">
        <f t="array" ref="E69">IF((C69&lt;&gt;"")*(COUNTIF(Table2[ID],Class!C69)&lt;&gt;0),INDEX(Attendance_sorted!$A$1:$CV$500,MATCH(Class!C69,Attendance_sorted!$A$1:$A$500),COUNTIF(Table2[ID],Class!C69)+1),"")</f>
        <v>45317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40" cm="1">
        <f t="array" aca="1" ref="G69" ca="1">IF(C69&lt;&gt;"",IF(F69*100/Table3[حساب الحضور من اخر عدد مرات]&gt;100,1,F69/Table3[حساب الحضور من اخر عدد مرات]),"")</f>
        <v>8.3333333333333329E-2</v>
      </c>
      <c r="H69" s="38" t="str">
        <f>IF(C69&lt;&gt;"",_xlfn.XLOOKUP(C69,Table1[ID],Table1[tel2]),"")</f>
        <v>01278010517</v>
      </c>
      <c r="I69" s="38" t="str">
        <f>IF(C69&lt;&gt;"",_xlfn.XLOOKUP(C69,Table1[ID],Table1[tel4]),"")</f>
        <v>01226117015</v>
      </c>
      <c r="J69" s="38" t="str">
        <f>IF(C69&lt;&gt;"",_xlfn.XLOOKUP(C69,Table1[ID],Table1[tel3]),"")</f>
        <v>01018874696</v>
      </c>
      <c r="K69" s="38" t="str">
        <f>IF(C69&lt;&gt;"",_xlfn.XLOOKUP(C69,Table1[ID],Table1[tel1]),"")</f>
        <v/>
      </c>
      <c r="L69" s="38" t="str">
        <f>IF($C69&lt;&gt;"",_xlfn.XLOOKUP(C69,Table1[ID],Table1[address1]),"")</f>
        <v/>
      </c>
      <c r="M69" s="38" t="str">
        <f>IF($C69&lt;&gt;"",_xlfn.XLOOKUP(C69,Table1[ID],Table1[address2]),"")</f>
        <v>مروان الريحاني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/>
      </c>
      <c r="P69" s="38" t="str">
        <f>IF($C69&lt;&gt;"",_xlfn.XLOOKUP(C69,Table1[ID],Table1[address5]),"")</f>
        <v>405</v>
      </c>
      <c r="Q69" s="38" t="str">
        <f>IF($C69&lt;&gt;"",_xlfn.XLOOKUP(C69,Table1[ID],Table1[address7]),"")</f>
        <v>بجوار شارع الغاز</v>
      </c>
      <c r="R69" s="38" t="str">
        <f>IF($C69&lt;&gt;"",_xlfn.XLOOKUP(C69,Table1[ID],Table1[address6]),"")</f>
        <v>الشروق</v>
      </c>
      <c r="S69" s="37">
        <f>IF($C69&lt;&gt;"",_xlfn.XLOOKUP(C69,Table1[ID],Table1[bdate]),"")</f>
        <v>39492</v>
      </c>
      <c r="T69" s="38" t="str">
        <f>IF($C69&lt;&gt;"",_xlfn.XLOOKUP(C69,Table1[ID],Table1[school_job]),"")</f>
        <v>البطريكية</v>
      </c>
      <c r="U69" s="38" t="str">
        <f>IF($C69&lt;&gt;"",_xlfn.XLOOKUP(C69,Table1[ID],Table1[con_father]),"")</f>
        <v>ابونا مرقس</v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بولس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876</v>
      </c>
      <c r="D70" s="38" t="str">
        <f>IF(C70&lt;&gt;"",_xlfn.XLOOKUP(Class!C70,Table1[ID],Table1[fname]),"")</f>
        <v>ابرام ريمون عربي زهري</v>
      </c>
      <c r="E70" s="37" cm="1">
        <f t="array" ref="E70">IF((C70&lt;&gt;"")*(COUNTIF(Table2[ID],Class!C70)&lt;&gt;0),INDEX(Attendance_sorted!$A$1:$CV$500,MATCH(Class!C70,Attendance_sorted!$A$1:$A$500),COUNTIF(Table2[ID],Class!C70)+1),"")</f>
        <v>45373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6</v>
      </c>
      <c r="G70" s="40" cm="1">
        <f t="array" aca="1" ref="G70" ca="1">IF(C70&lt;&gt;"",IF(F70*100/Table3[حساب الحضور من اخر عدد مرات]&gt;100,1,F70/Table3[حساب الحضور من اخر عدد مرات]),"")</f>
        <v>0.5</v>
      </c>
      <c r="H70" s="38" t="str">
        <f>IF(C70&lt;&gt;"",_xlfn.XLOOKUP(C70,Table1[ID],Table1[tel2]),"")</f>
        <v>01282786336</v>
      </c>
      <c r="I70" s="38" t="str">
        <f>IF(C70&lt;&gt;"",_xlfn.XLOOKUP(C70,Table1[ID],Table1[tel4]),"")</f>
        <v/>
      </c>
      <c r="J70" s="38" t="str">
        <f>IF(C70&lt;&gt;"",_xlfn.XLOOKUP(C70,Table1[ID],Table1[tel3]),"")</f>
        <v/>
      </c>
      <c r="K70" s="38" t="str">
        <f>IF(C70&lt;&gt;"",_xlfn.XLOOKUP(C70,Table1[ID],Table1[tel1]),"")</f>
        <v/>
      </c>
      <c r="L70" s="38" t="str">
        <f>IF($C70&lt;&gt;"",_xlfn.XLOOKUP(C70,Table1[ID],Table1[address1]),"")</f>
        <v>10</v>
      </c>
      <c r="M70" s="38" t="str">
        <f>IF($C70&lt;&gt;"",_xlfn.XLOOKUP(C70,Table1[ID],Table1[address2]),"")</f>
        <v>المسيري</v>
      </c>
      <c r="N70" s="38" t="str">
        <f>IF($C70&lt;&gt;"",_xlfn.XLOOKUP(C70,Table1[ID],Table1[address3]),"")</f>
        <v/>
      </c>
      <c r="O70" s="38" t="str">
        <f>IF($C70&lt;&gt;"",_xlfn.XLOOKUP(C70,Table1[ID],Table1[address4]),"")</f>
        <v/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>الزيتون</v>
      </c>
      <c r="S70" s="37">
        <f>IF($C70&lt;&gt;"",_xlfn.XLOOKUP(C70,Table1[ID],Table1[bdate]),"")</f>
        <v>39683</v>
      </c>
      <c r="T70" s="38" t="str">
        <f>IF($C70&lt;&gt;"",_xlfn.XLOOKUP(C70,Table1[ID],Table1[school_job]),"")</f>
        <v/>
      </c>
      <c r="U70" s="38" t="str">
        <f>IF($C70&lt;&gt;"",_xlfn.XLOOKUP(C70,Table1[ID],Table1[con_father]),"")</f>
        <v/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بولس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>
        <v>877</v>
      </c>
      <c r="D71" s="38" t="str">
        <f>IF(C71&lt;&gt;"",_xlfn.XLOOKUP(Class!C71,Table1[ID],Table1[fname]),"")</f>
        <v>ابرام ممدوح سمير</v>
      </c>
      <c r="E71" s="37" t="str" cm="1">
        <f t="array" ref="E71">IF((C71&lt;&gt;"")*(COUNTIF(Table2[ID],Class!C71)&lt;&gt;0),INDEX(Attendance_sorted!$A$1:$CV$500,MATCH(Class!C71,Attendance_sorted!$A$1:$A$500),COUNTIF(Table2[ID],Class!C71)+1),"")</f>
        <v/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0</v>
      </c>
      <c r="G71" s="40" cm="1">
        <f t="array" aca="1" ref="G71" ca="1">IF(C71&lt;&gt;"",IF(F71*100/Table3[حساب الحضور من اخر عدد مرات]&gt;100,1,F71/Table3[حساب الحضور من اخر عدد مرات]),"")</f>
        <v>0</v>
      </c>
      <c r="H71" s="38" t="str">
        <f>IF(C71&lt;&gt;"",_xlfn.XLOOKUP(C71,Table1[ID],Table1[tel2]),"")</f>
        <v>01223162120</v>
      </c>
      <c r="I71" s="38" t="str">
        <f>IF(C71&lt;&gt;"",_xlfn.XLOOKUP(C71,Table1[ID],Table1[tel4]),"")</f>
        <v/>
      </c>
      <c r="J71" s="38" t="str">
        <f>IF(C71&lt;&gt;"",_xlfn.XLOOKUP(C71,Table1[ID],Table1[tel3]),"")</f>
        <v/>
      </c>
      <c r="K71" s="38" t="str">
        <f>IF(C71&lt;&gt;"",_xlfn.XLOOKUP(C71,Table1[ID],Table1[tel1]),"")</f>
        <v/>
      </c>
      <c r="L71" s="38" t="str">
        <f>IF($C71&lt;&gt;"",_xlfn.XLOOKUP(C71,Table1[ID],Table1[address1]),"")</f>
        <v>6</v>
      </c>
      <c r="M71" s="38" t="str">
        <f>IF($C71&lt;&gt;"",_xlfn.XLOOKUP(C71,Table1[ID],Table1[address2]),"")</f>
        <v>شلهوب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/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/>
      </c>
      <c r="R71" s="38" t="str">
        <f>IF($C71&lt;&gt;"",_xlfn.XLOOKUP(C71,Table1[ID],Table1[address6]),"")</f>
        <v>الزيتون</v>
      </c>
      <c r="S71" s="37">
        <f>IF($C71&lt;&gt;"",_xlfn.XLOOKUP(C71,Table1[ID],Table1[bdate]),"")</f>
        <v>39625</v>
      </c>
      <c r="T71" s="38" t="str">
        <f>IF($C71&lt;&gt;"",_xlfn.XLOOKUP(C71,Table1[ID],Table1[school_job]),"")</f>
        <v/>
      </c>
      <c r="U71" s="38" t="str">
        <f>IF($C71&lt;&gt;"",_xlfn.XLOOKUP(C71,Table1[ID],Table1[con_father]),"")</f>
        <v/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بولس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878</v>
      </c>
      <c r="D72" s="38" t="str">
        <f>IF(C72&lt;&gt;"",_xlfn.XLOOKUP(Class!C72,Table1[ID],Table1[fname]),"")</f>
        <v xml:space="preserve">بافلي اديب سمير </v>
      </c>
      <c r="E72" s="37" cm="1">
        <f t="array" ref="E72">IF((C72&lt;&gt;"")*(COUNTIF(Table2[ID],Class!C72)&lt;&gt;0),INDEX(Attendance_sorted!$A$1:$CV$500,MATCH(Class!C72,Attendance_sorted!$A$1:$A$500),COUNTIF(Table2[ID],Class!C72)+1),"")</f>
        <v>45317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40" cm="1">
        <f t="array" aca="1" ref="G72" ca="1">IF(C72&lt;&gt;"",IF(F72*100/Table3[حساب الحضور من اخر عدد مرات]&gt;100,1,F72/Table3[حساب الحضور من اخر عدد مرات]),"")</f>
        <v>8.3333333333333329E-2</v>
      </c>
      <c r="H72" s="38" t="str">
        <f>IF(C72&lt;&gt;"",_xlfn.XLOOKUP(C72,Table1[ID],Table1[tel2]),"")</f>
        <v>01096444322</v>
      </c>
      <c r="I72" s="38" t="str">
        <f>IF(C72&lt;&gt;"",_xlfn.XLOOKUP(C72,Table1[ID],Table1[tel4]),"")</f>
        <v/>
      </c>
      <c r="J72" s="38" t="str">
        <f>IF(C72&lt;&gt;"",_xlfn.XLOOKUP(C72,Table1[ID],Table1[tel3]),"")</f>
        <v>01005755905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12</v>
      </c>
      <c r="M72" s="38" t="str">
        <f>IF($C72&lt;&gt;"",_xlfn.XLOOKUP(C72,Table1[ID],Table1[address2]),"")</f>
        <v>توفيق طمبه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4</v>
      </c>
      <c r="P72" s="38" t="str">
        <f>IF($C72&lt;&gt;"",_xlfn.XLOOKUP(C72,Table1[ID],Table1[address5]),"")</f>
        <v>20</v>
      </c>
      <c r="Q72" s="38" t="str">
        <f>IF($C72&lt;&gt;"",_xlfn.XLOOKUP(C72,Table1[ID],Table1[address7]),"")</f>
        <v>صيدلية العناني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39878</v>
      </c>
      <c r="T72" s="38" t="str">
        <f>IF($C72&lt;&gt;"",_xlfn.XLOOKUP(C72,Table1[ID],Table1[school_job]),"")</f>
        <v>الادفنتست</v>
      </c>
      <c r="U72" s="38" t="str">
        <f>IF($C72&lt;&gt;"",_xlfn.XLOOKUP(C72,Table1[ID],Table1[con_father]),"")</f>
        <v>ابونا يوسف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بولس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879</v>
      </c>
      <c r="D73" s="38" t="str">
        <f>IF(C73&lt;&gt;"",_xlfn.XLOOKUP(Class!C73,Table1[ID],Table1[fname]),"")</f>
        <v xml:space="preserve">ميشيل اكرامي حبيب </v>
      </c>
      <c r="E73" s="37" cm="1">
        <f t="array" ref="E73">IF((C73&lt;&gt;"")*(COUNTIF(Table2[ID],Class!C73)&lt;&gt;0),INDEX(Attendance_sorted!$A$1:$CV$500,MATCH(Class!C73,Attendance_sorted!$A$1:$A$500),COUNTIF(Table2[ID],Class!C73)+1),"")</f>
        <v>45359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4</v>
      </c>
      <c r="G73" s="40" cm="1">
        <f t="array" aca="1" ref="G73" ca="1">IF(C73&lt;&gt;"",IF(F73*100/Table3[حساب الحضور من اخر عدد مرات]&gt;100,1,F73/Table3[حساب الحضور من اخر عدد مرات]),"")</f>
        <v>0.33333333333333331</v>
      </c>
      <c r="H73" s="38" t="str">
        <f>IF(C73&lt;&gt;"",_xlfn.XLOOKUP(C73,Table1[ID],Table1[tel2]),"")</f>
        <v>01276032190</v>
      </c>
      <c r="I73" s="38" t="str">
        <f>IF(C73&lt;&gt;"",_xlfn.XLOOKUP(C73,Table1[ID],Table1[tel4]),"")</f>
        <v/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16</v>
      </c>
      <c r="M73" s="38" t="str">
        <f>IF($C73&lt;&gt;"",_xlfn.XLOOKUP(C73,Table1[ID],Table1[address2]),"")</f>
        <v>توفيق طمبه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21</v>
      </c>
      <c r="Q73" s="38" t="str">
        <f>IF($C73&lt;&gt;"",_xlfn.XLOOKUP(C73,Table1[ID],Table1[address7]),"")</f>
        <v/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39766</v>
      </c>
      <c r="T73" s="38" t="str">
        <f>IF($C73&lt;&gt;"",_xlfn.XLOOKUP(C73,Table1[ID],Table1[school_job]),"")</f>
        <v/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بولس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>
        <v>880</v>
      </c>
      <c r="D74" s="38" t="str">
        <f>IF(C74&lt;&gt;"",_xlfn.XLOOKUP(Class!C74,Table1[ID],Table1[fname]),"")</f>
        <v xml:space="preserve">نوفير اسامة حنا </v>
      </c>
      <c r="E74" s="37" cm="1">
        <f t="array" ref="E74">IF((C74&lt;&gt;"")*(COUNTIF(Table2[ID],Class!C74)&lt;&gt;0),INDEX(Attendance_sorted!$A$1:$CV$500,MATCH(Class!C74,Attendance_sorted!$A$1:$A$500),COUNTIF(Table2[ID],Class!C74)+1),"")</f>
        <v>45345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2</v>
      </c>
      <c r="G74" s="40" cm="1">
        <f t="array" aca="1" ref="G74" ca="1">IF(C74&lt;&gt;"",IF(F74*100/Table3[حساب الحضور من اخر عدد مرات]&gt;100,1,F74/Table3[حساب الحضور من اخر عدد مرات]),"")</f>
        <v>0.16666666666666666</v>
      </c>
      <c r="H74" s="38" t="str">
        <f>IF(C74&lt;&gt;"",_xlfn.XLOOKUP(C74,Table1[ID],Table1[tel2]),"")</f>
        <v>01282947846</v>
      </c>
      <c r="I74" s="38" t="str">
        <f>IF(C74&lt;&gt;"",_xlfn.XLOOKUP(C74,Table1[ID],Table1[tel4]),"")</f>
        <v/>
      </c>
      <c r="J74" s="38" t="str">
        <f>IF(C74&lt;&gt;"",_xlfn.XLOOKUP(C74,Table1[ID],Table1[tel3]),"")</f>
        <v/>
      </c>
      <c r="K74" s="38" t="str">
        <f>IF(C74&lt;&gt;"",_xlfn.XLOOKUP(C74,Table1[ID],Table1[tel1]),"")</f>
        <v/>
      </c>
      <c r="L74" s="38" t="str">
        <f>IF($C74&lt;&gt;"",_xlfn.XLOOKUP(C74,Table1[ID],Table1[address1]),"")</f>
        <v>12</v>
      </c>
      <c r="M74" s="38" t="str">
        <f>IF($C74&lt;&gt;"",_xlfn.XLOOKUP(C74,Table1[ID],Table1[address2]),"")</f>
        <v>حسن خليل</v>
      </c>
      <c r="N74" s="38" t="str">
        <f>IF($C74&lt;&gt;"",_xlfn.XLOOKUP(C74,Table1[ID],Table1[address3]),"")</f>
        <v>طومانباي</v>
      </c>
      <c r="O74" s="38" t="str">
        <f>IF($C74&lt;&gt;"",_xlfn.XLOOKUP(C74,Table1[ID],Table1[address4]),"")</f>
        <v/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الزيتون</v>
      </c>
      <c r="S74" s="37">
        <f>IF($C74&lt;&gt;"",_xlfn.XLOOKUP(C74,Table1[ID],Table1[bdate]),"")</f>
        <v>40007</v>
      </c>
      <c r="T74" s="38" t="str">
        <f>IF($C74&lt;&gt;"",_xlfn.XLOOKUP(C74,Table1[ID],Table1[school_job]),"")</f>
        <v/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بولس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881</v>
      </c>
      <c r="D75" s="38" t="str">
        <f>IF(C75&lt;&gt;"",_xlfn.XLOOKUP(Class!C75,Table1[ID],Table1[fname]),"")</f>
        <v xml:space="preserve">يوسف ريمون فؤاد </v>
      </c>
      <c r="E75" s="37" cm="1">
        <f t="array" ref="E75">IF((C75&lt;&gt;"")*(COUNTIF(Table2[ID],Class!C75)&lt;&gt;0),INDEX(Attendance_sorted!$A$1:$CV$500,MATCH(Class!C75,Attendance_sorted!$A$1:$A$500),COUNTIF(Table2[ID],Class!C75)+1),"")</f>
        <v>45317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1</v>
      </c>
      <c r="G75" s="40" cm="1">
        <f t="array" aca="1" ref="G75" ca="1">IF(C75&lt;&gt;"",IF(F75*100/Table3[حساب الحضور من اخر عدد مرات]&gt;100,1,F75/Table3[حساب الحضور من اخر عدد مرات]),"")</f>
        <v>8.3333333333333329E-2</v>
      </c>
      <c r="H75" s="38" t="str">
        <f>IF(C75&lt;&gt;"",_xlfn.XLOOKUP(C75,Table1[ID],Table1[tel2]),"")</f>
        <v>01223573381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>105</v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/>
      </c>
      <c r="P75" s="38" t="str">
        <f>IF($C75&lt;&gt;"",_xlfn.XLOOKUP(C75,Table1[ID],Table1[address5]),"")</f>
        <v/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39750</v>
      </c>
      <c r="T75" s="38" t="str">
        <f>IF($C75&lt;&gt;"",_xlfn.XLOOKUP(C75,Table1[ID],Table1[school_job]),"")</f>
        <v/>
      </c>
      <c r="U75" s="38" t="str">
        <f>IF($C75&lt;&gt;"",_xlfn.XLOOKUP(C75,Table1[ID],Table1[con_father]),"")</f>
        <v/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بولس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>
        <v>882</v>
      </c>
      <c r="D76" s="38" t="str">
        <f>IF(C76&lt;&gt;"",_xlfn.XLOOKUP(Class!C76,Table1[ID],Table1[fname]),"")</f>
        <v xml:space="preserve">فرانك عصام جرجس </v>
      </c>
      <c r="E76" s="37" cm="1">
        <f t="array" ref="E76">IF((C76&lt;&gt;"")*(COUNTIF(Table2[ID],Class!C76)&lt;&gt;0),INDEX(Attendance_sorted!$A$1:$CV$500,MATCH(Class!C76,Attendance_sorted!$A$1:$A$500),COUNTIF(Table2[ID],Class!C76)+1),"")</f>
        <v>45226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01223805079</v>
      </c>
      <c r="I76" s="38" t="str">
        <f>IF(C76&lt;&gt;"",_xlfn.XLOOKUP(C76,Table1[ID],Table1[tel4]),"")</f>
        <v/>
      </c>
      <c r="J76" s="38" t="str">
        <f>IF(C76&lt;&gt;"",_xlfn.XLOOKUP(C76,Table1[ID],Table1[tel3]),"")</f>
        <v/>
      </c>
      <c r="K76" s="38" t="str">
        <f>IF(C76&lt;&gt;"",_xlfn.XLOOKUP(C76,Table1[ID],Table1[tel1]),"")</f>
        <v/>
      </c>
      <c r="L76" s="38" t="str">
        <f>IF($C76&lt;&gt;"",_xlfn.XLOOKUP(C76,Table1[ID],Table1[address1]),"")</f>
        <v>3</v>
      </c>
      <c r="M76" s="38" t="str">
        <f>IF($C76&lt;&gt;"",_xlfn.XLOOKUP(C76,Table1[ID],Table1[address2]),"")</f>
        <v>السباق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/>
      </c>
      <c r="P76" s="38" t="str">
        <f>IF($C76&lt;&gt;"",_xlfn.XLOOKUP(C76,Table1[ID],Table1[address5]),"")</f>
        <v/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>الزيتون</v>
      </c>
      <c r="S76" s="37">
        <f>IF($C76&lt;&gt;"",_xlfn.XLOOKUP(C76,Table1[ID],Table1[bdate]),"")</f>
        <v>39491</v>
      </c>
      <c r="T76" s="38" t="str">
        <f>IF($C76&lt;&gt;"",_xlfn.XLOOKUP(C76,Table1[ID],Table1[school_job]),"")</f>
        <v/>
      </c>
      <c r="U76" s="38" t="str">
        <f>IF($C76&lt;&gt;"",_xlfn.XLOOKUP(C76,Table1[ID],Table1[con_father]),"")</f>
        <v/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بولس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>=IMAGE("https://raw.githubusercontent.com/KyrillosMorgan/preparatory/main/fingerprint.jpg")</v>
      </c>
      <c r="C77" s="38">
        <v>883</v>
      </c>
      <c r="D77" s="38" t="str">
        <f>IF(C77&lt;&gt;"",_xlfn.XLOOKUP(Class!C77,Table1[ID],Table1[fname]),"")</f>
        <v>جورج نشات جورج</v>
      </c>
      <c r="E77" s="37" cm="1">
        <f t="array" ref="E77">IF((C77&lt;&gt;"")*(COUNTIF(Table2[ID],Class!C77)&lt;&gt;0),INDEX(Attendance_sorted!$A$1:$CV$500,MATCH(Class!C77,Attendance_sorted!$A$1:$A$500),COUNTIF(Table2[ID],Class!C77)+1),"")</f>
        <v>45317</v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1</v>
      </c>
      <c r="G77" s="40" cm="1">
        <f t="array" aca="1" ref="G77" ca="1">IF(C77&lt;&gt;"",IF(F77*100/Table3[حساب الحضور من اخر عدد مرات]&gt;100,1,F77/Table3[حساب الحضور من اخر عدد مرات]),"")</f>
        <v>8.3333333333333329E-2</v>
      </c>
      <c r="H77" s="38" t="str">
        <f>IF(C77&lt;&gt;"",_xlfn.XLOOKUP(C77,Table1[ID],Table1[tel2]),"")</f>
        <v>01128688081</v>
      </c>
      <c r="I77" s="38" t="str">
        <f>IF(C77&lt;&gt;"",_xlfn.XLOOKUP(C77,Table1[ID],Table1[tel4]),"")</f>
        <v>01248273233</v>
      </c>
      <c r="J77" s="38" t="str">
        <f>IF(C77&lt;&gt;"",_xlfn.XLOOKUP(C77,Table1[ID],Table1[tel3]),"")</f>
        <v/>
      </c>
      <c r="K77" s="38" t="str">
        <f>IF(C77&lt;&gt;"",_xlfn.XLOOKUP(C77,Table1[ID],Table1[tel1]),"")</f>
        <v/>
      </c>
      <c r="L77" s="38" t="str">
        <f>IF($C77&lt;&gt;"",_xlfn.XLOOKUP(C77,Table1[ID],Table1[address1]),"")</f>
        <v>24</v>
      </c>
      <c r="M77" s="38" t="str">
        <f>IF($C77&lt;&gt;"",_xlfn.XLOOKUP(C77,Table1[ID],Table1[address2]),"")</f>
        <v>نصوح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>35</v>
      </c>
      <c r="Q77" s="38" t="str">
        <f>IF($C77&lt;&gt;"",_xlfn.XLOOKUP(C77,Table1[ID],Table1[address7]),"")</f>
        <v>فرع وي و golf gym</v>
      </c>
      <c r="R77" s="38" t="str">
        <f>IF($C77&lt;&gt;"",_xlfn.XLOOKUP(C77,Table1[ID],Table1[address6]),"")</f>
        <v>الزيتون</v>
      </c>
      <c r="S77" s="37">
        <f>IF($C77&lt;&gt;"",_xlfn.XLOOKUP(C77,Table1[ID],Table1[bdate]),"")</f>
        <v>39999</v>
      </c>
      <c r="T77" s="38" t="str">
        <f>IF($C77&lt;&gt;"",_xlfn.XLOOKUP(C77,Table1[ID],Table1[school_job]),"")</f>
        <v>سانت ماري</v>
      </c>
      <c r="U77" s="38" t="str">
        <f>IF($C77&lt;&gt;"",_xlfn.XLOOKUP(C77,Table1[ID],Table1[con_father]),"")</f>
        <v>ابونا شنوده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بولس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884</v>
      </c>
      <c r="D78" s="38" t="str">
        <f>IF(C78&lt;&gt;"",_xlfn.XLOOKUP(Class!C78,Table1[ID],Table1[fname]),"")</f>
        <v xml:space="preserve"> بيشوي سامح</v>
      </c>
      <c r="E78" s="37" t="str" cm="1">
        <f t="array" ref="E78">IF((C78&lt;&gt;"")*(COUNTIF(Table2[ID],Class!C78)&lt;&gt;0),INDEX(Attendance_sorted!$A$1:$CV$500,MATCH(Class!C78,Attendance_sorted!$A$1:$A$500),COUNTIF(Table2[ID],Class!C78)+1),"")</f>
        <v/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0</v>
      </c>
      <c r="G78" s="40" cm="1">
        <f t="array" aca="1" ref="G78" ca="1">IF(C78&lt;&gt;"",IF(F78*100/Table3[حساب الحضور من اخر عدد مرات]&gt;100,1,F78/Table3[حساب الحضور من اخر عدد مرات]),"")</f>
        <v>0</v>
      </c>
      <c r="H78" s="38" t="str">
        <f>IF(C78&lt;&gt;"",_xlfn.XLOOKUP(C78,Table1[ID],Table1[tel2]),"")</f>
        <v/>
      </c>
      <c r="I78" s="38" t="str">
        <f>IF(C78&lt;&gt;"",_xlfn.XLOOKUP(C78,Table1[ID],Table1[tel4]),"")</f>
        <v>01279490089</v>
      </c>
      <c r="J78" s="38" t="str">
        <f>IF(C78&lt;&gt;"",_xlfn.XLOOKUP(C78,Table1[ID],Table1[tel3]),"")</f>
        <v>01220646004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4</v>
      </c>
      <c r="M78" s="38" t="str">
        <f>IF($C78&lt;&gt;"",_xlfn.XLOOKUP(C78,Table1[ID],Table1[address2]),"")</f>
        <v>اسعد</v>
      </c>
      <c r="N78" s="38" t="str">
        <f>IF($C78&lt;&gt;"",_xlfn.XLOOKUP(C78,Table1[ID],Table1[address3]),"")</f>
        <v>طومانباي</v>
      </c>
      <c r="O78" s="38" t="str">
        <f>IF($C78&lt;&gt;"",_xlfn.XLOOKUP(C78,Table1[ID],Table1[address4]),"")</f>
        <v/>
      </c>
      <c r="P78" s="38" t="str">
        <f>IF($C78&lt;&gt;"",_xlfn.XLOOKUP(C78,Table1[ID],Table1[address5]),"")</f>
        <v/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39743</v>
      </c>
      <c r="T78" s="38" t="str">
        <f>IF($C78&lt;&gt;"",_xlfn.XLOOKUP(C78,Table1[ID],Table1[school_job]),"")</f>
        <v xml:space="preserve"> مجدى بيبى هوم </v>
      </c>
      <c r="U78" s="38" t="str">
        <f>IF($C78&lt;&gt;"",_xlfn.XLOOKUP(C78,Table1[ID],Table1[con_father]),"")</f>
        <v xml:space="preserve"> ابونا بيمن فى كنيسة مارمينا و البابا كيرلس الخصوص 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بولس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>
        <v>885</v>
      </c>
      <c r="D79" s="38" t="str">
        <f>IF(C79&lt;&gt;"",_xlfn.XLOOKUP(Class!C79,Table1[ID],Table1[fname]),"")</f>
        <v xml:space="preserve"> كيرلس ناصر</v>
      </c>
      <c r="E79" s="37" t="str" cm="1">
        <f t="array" ref="E79">IF((C79&lt;&gt;"")*(COUNTIF(Table2[ID],Class!C79)&lt;&gt;0),INDEX(Attendance_sorted!$A$1:$CV$500,MATCH(Class!C79,Attendance_sorted!$A$1:$A$500),COUNTIF(Table2[ID],Class!C79)+1),"")</f>
        <v/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0</v>
      </c>
      <c r="G79" s="40" cm="1">
        <f t="array" aca="1" ref="G79" ca="1">IF(C79&lt;&gt;"",IF(F79*100/Table3[حساب الحضور من اخر عدد مرات]&gt;100,1,F79/Table3[حساب الحضور من اخر عدد مرات]),"")</f>
        <v>0</v>
      </c>
      <c r="H79" s="38" t="str">
        <f>IF(C79&lt;&gt;"",_xlfn.XLOOKUP(C79,Table1[ID],Table1[tel2]),"")</f>
        <v/>
      </c>
      <c r="I79" s="38" t="str">
        <f>IF(C79&lt;&gt;"",_xlfn.XLOOKUP(C79,Table1[ID],Table1[tel4]),"")</f>
        <v>01210678228</v>
      </c>
      <c r="J79" s="38" t="str">
        <f>IF(C79&lt;&gt;"",_xlfn.XLOOKUP(C79,Table1[ID],Table1[tel3]),"")</f>
        <v>01271781211</v>
      </c>
      <c r="K79" s="38" t="str">
        <f>IF(C79&lt;&gt;"",_xlfn.XLOOKUP(C79,Table1[ID],Table1[tel1]),"")</f>
        <v/>
      </c>
      <c r="L79" s="38" t="str">
        <f>IF($C79&lt;&gt;"",_xlfn.XLOOKUP(C79,Table1[ID],Table1[address1]),"")</f>
        <v>33</v>
      </c>
      <c r="M79" s="38" t="str">
        <f>IF($C79&lt;&gt;"",_xlfn.XLOOKUP(C79,Table1[ID],Table1[address2]),"")</f>
        <v>عطفة</v>
      </c>
      <c r="N79" s="38" t="str">
        <f>IF($C79&lt;&gt;"",_xlfn.XLOOKUP(C79,Table1[ID],Table1[address3]),"")</f>
        <v>الليث</v>
      </c>
      <c r="O79" s="38" t="str">
        <f>IF($C79&lt;&gt;"",_xlfn.XLOOKUP(C79,Table1[ID],Table1[address4]),"")</f>
        <v/>
      </c>
      <c r="P79" s="38" t="str">
        <f>IF($C79&lt;&gt;"",_xlfn.XLOOKUP(C79,Table1[ID],Table1[address5]),"")</f>
        <v/>
      </c>
      <c r="Q79" s="38" t="str">
        <f>IF($C79&lt;&gt;"",_xlfn.XLOOKUP(C79,Table1[ID],Table1[address7]),"")</f>
        <v>صيدلية الليث</v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39636</v>
      </c>
      <c r="T79" s="38" t="str">
        <f>IF($C79&lt;&gt;"",_xlfn.XLOOKUP(C79,Table1[ID],Table1[school_job]),"")</f>
        <v xml:space="preserve"> المعارف الحديثه اللغات</v>
      </c>
      <c r="U79" s="38" t="str">
        <f>IF($C79&lt;&gt;"",_xlfn.XLOOKUP(C79,Table1[ID],Table1[con_father]),"")</f>
        <v xml:space="preserve"> ابونا كيرلس مقار</v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بولس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886</v>
      </c>
      <c r="D80" s="38" t="str">
        <f>IF(C80&lt;&gt;"",_xlfn.XLOOKUP(Class!C80,Table1[ID],Table1[fname]),"")</f>
        <v xml:space="preserve"> كيرلس فايق ماهر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/>
      </c>
      <c r="I80" s="38" t="str">
        <f>IF(C80&lt;&gt;"",_xlfn.XLOOKUP(C80,Table1[ID],Table1[tel4]),"")</f>
        <v xml:space="preserve"> 01012637899</v>
      </c>
      <c r="J80" s="38" t="str">
        <f>IF(C80&lt;&gt;"",_xlfn.XLOOKUP(C80,Table1[ID],Table1[tel3]),"")</f>
        <v xml:space="preserve"> 01275432427</v>
      </c>
      <c r="K80" s="38" t="str">
        <f>IF(C80&lt;&gt;"",_xlfn.XLOOKUP(C80,Table1[ID],Table1[tel1]),"")</f>
        <v/>
      </c>
      <c r="L80" s="38" t="str">
        <f>IF($C80&lt;&gt;"",_xlfn.XLOOKUP(C80,Table1[ID],Table1[address1]),"")</f>
        <v>26</v>
      </c>
      <c r="M80" s="38" t="str">
        <f>IF($C80&lt;&gt;"",_xlfn.XLOOKUP(C80,Table1[ID],Table1[address2]),"")</f>
        <v>محطة الزيتون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/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40258</v>
      </c>
      <c r="T80" s="38" t="str">
        <f>IF($C80&lt;&gt;"",_xlfn.XLOOKUP(C80,Table1[ID],Table1[school_job]),"")</f>
        <v xml:space="preserve"> مارمرقص</v>
      </c>
      <c r="U80" s="38" t="str">
        <f>IF($C80&lt;&gt;"",_xlfn.XLOOKUP(C80,Table1[ID],Table1[con_father]),"")</f>
        <v xml:space="preserve"> ابونا كيرلس</v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بولس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887</v>
      </c>
      <c r="D81" s="38" t="str">
        <f>IF(C81&lt;&gt;"",_xlfn.XLOOKUP(Class!C81,Table1[ID],Table1[fname]),"")</f>
        <v xml:space="preserve"> كيرلس راضي لطفي </v>
      </c>
      <c r="E81" s="37" cm="1">
        <f t="array" ref="E81">IF((C81&lt;&gt;"")*(COUNTIF(Table2[ID],Class!C81)&lt;&gt;0),INDEX(Attendance_sorted!$A$1:$CV$500,MATCH(Class!C81,Attendance_sorted!$A$1:$A$500),COUNTIF(Table2[ID],Class!C81)+1),"")</f>
        <v>45289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/>
      </c>
      <c r="I81" s="38" t="str">
        <f>IF(C81&lt;&gt;"",_xlfn.XLOOKUP(C81,Table1[ID],Table1[tel4]),"")</f>
        <v xml:space="preserve"> 01207190114</v>
      </c>
      <c r="J81" s="38" t="str">
        <f>IF(C81&lt;&gt;"",_xlfn.XLOOKUP(C81,Table1[ID],Table1[tel3]),"")</f>
        <v xml:space="preserve"> 01225672552</v>
      </c>
      <c r="K81" s="38" t="str">
        <f>IF(C81&lt;&gt;"",_xlfn.XLOOKUP(C81,Table1[ID],Table1[tel1]),"")</f>
        <v/>
      </c>
      <c r="L81" s="38" t="str">
        <f>IF($C81&lt;&gt;"",_xlfn.XLOOKUP(C81,Table1[ID],Table1[address1]),"")</f>
        <v/>
      </c>
      <c r="M81" s="38" t="str">
        <f>IF($C81&lt;&gt;"",_xlfn.XLOOKUP(C81,Table1[ID],Table1[address2]),"")</f>
        <v>الكافوري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>11</v>
      </c>
      <c r="P81" s="38" t="str">
        <f>IF($C81&lt;&gt;"",_xlfn.XLOOKUP(C81,Table1[ID],Table1[address5]),"")</f>
        <v>21</v>
      </c>
      <c r="Q81" s="38" t="str">
        <f>IF($C81&lt;&gt;"",_xlfn.XLOOKUP(C81,Table1[ID],Table1[address7]),"")</f>
        <v>موازي لشارع المسيري</v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40016</v>
      </c>
      <c r="T81" s="38" t="str">
        <f>IF($C81&lt;&gt;"",_xlfn.XLOOKUP(C81,Table1[ID],Table1[school_job]),"")</f>
        <v xml:space="preserve"> سانت ماري </v>
      </c>
      <c r="U81" s="38" t="str">
        <f>IF($C81&lt;&gt;"",_xlfn.XLOOKUP(C81,Table1[ID],Table1[con_father]),"")</f>
        <v xml:space="preserve"> ابونا موسي مكرم من كنيسة ماريوحنا</v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بولس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38">
        <v>888</v>
      </c>
      <c r="D82" s="38" t="str">
        <f>IF(C82&lt;&gt;"",_xlfn.XLOOKUP(Class!C82,Table1[ID],Table1[fname]),"")</f>
        <v>جوزيف اشرف سمير</v>
      </c>
      <c r="E82" s="37" cm="1">
        <f t="array" ref="E82">IF((C82&lt;&gt;"")*(COUNTIF(Table2[ID],Class!C82)&lt;&gt;0),INDEX(Attendance_sorted!$A$1:$CV$500,MATCH(Class!C82,Attendance_sorted!$A$1:$A$500),COUNTIF(Table2[ID],Class!C82)+1),"")</f>
        <v>45268</v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01273299082</v>
      </c>
      <c r="I82" s="38" t="str">
        <f>IF(C82&lt;&gt;"",_xlfn.XLOOKUP(C82,Table1[ID],Table1[tel4]),"")</f>
        <v>01223738233</v>
      </c>
      <c r="J82" s="38" t="str">
        <f>IF(C82&lt;&gt;"",_xlfn.XLOOKUP(C82,Table1[ID],Table1[tel3]),"")</f>
        <v/>
      </c>
      <c r="K82" s="38" t="str">
        <f>IF(C82&lt;&gt;"",_xlfn.XLOOKUP(C82,Table1[ID],Table1[tel1]),"")</f>
        <v>24544849</v>
      </c>
      <c r="L82" s="38" t="str">
        <f>IF($C82&lt;&gt;"",_xlfn.XLOOKUP(C82,Table1[ID],Table1[address1]),"")</f>
        <v>7</v>
      </c>
      <c r="M82" s="38" t="str">
        <f>IF($C82&lt;&gt;"",_xlfn.XLOOKUP(C82,Table1[ID],Table1[address2]),"")</f>
        <v>الراعي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>1</v>
      </c>
      <c r="P82" s="38" t="str">
        <f>IF($C82&lt;&gt;"",_xlfn.XLOOKUP(C82,Table1[ID],Table1[address5]),"")</f>
        <v>1</v>
      </c>
      <c r="Q82" s="38" t="str">
        <f>IF($C82&lt;&gt;"",_xlfn.XLOOKUP(C82,Table1[ID],Table1[address7]),"")</f>
        <v>قسم الزيتون</v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40095</v>
      </c>
      <c r="T82" s="38" t="str">
        <f>IF($C82&lt;&gt;"",_xlfn.XLOOKUP(C82,Table1[ID],Table1[school_job]),"")</f>
        <v>الجامعة الاسلامية</v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بولس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>=IMAGE("https://raw.githubusercontent.com/KyrillosMorgan/preparatory/main/fingerprint.jpg")</v>
      </c>
      <c r="C83" s="38">
        <v>889</v>
      </c>
      <c r="D83" s="38" t="str">
        <f>IF(C83&lt;&gt;"",_xlfn.XLOOKUP(Class!C83,Table1[ID],Table1[fname]),"")</f>
        <v>يوسف مسامح يوسف</v>
      </c>
      <c r="E83" s="37" cm="1">
        <f t="array" ref="E83">IF((C83&lt;&gt;"")*(COUNTIF(Table2[ID],Class!C83)&lt;&gt;0),INDEX(Attendance_sorted!$A$1:$CV$500,MATCH(Class!C83,Attendance_sorted!$A$1:$A$500),COUNTIF(Table2[ID],Class!C83)+1),"")</f>
        <v>45282</v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01223710026</v>
      </c>
      <c r="I83" s="38" t="str">
        <f>IF(C83&lt;&gt;"",_xlfn.XLOOKUP(C83,Table1[ID],Table1[tel4]),"")</f>
        <v>01287027273</v>
      </c>
      <c r="J83" s="38" t="str">
        <f>IF(C83&lt;&gt;"",_xlfn.XLOOKUP(C83,Table1[ID],Table1[tel3]),"")</f>
        <v>01202221828</v>
      </c>
      <c r="K83" s="38" t="str">
        <f>IF(C83&lt;&gt;"",_xlfn.XLOOKUP(C83,Table1[ID],Table1[tel1]),"")</f>
        <v/>
      </c>
      <c r="L83" s="38" t="str">
        <f>IF($C83&lt;&gt;"",_xlfn.XLOOKUP(C83,Table1[ID],Table1[address1]),"")</f>
        <v/>
      </c>
      <c r="M83" s="38" t="str">
        <f>IF($C83&lt;&gt;"",_xlfn.XLOOKUP(C83,Table1[ID],Table1[address2]),"")</f>
        <v>الفريد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>7</v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>عشري/زمزم</v>
      </c>
      <c r="R83" s="38" t="str">
        <f>IF($C83&lt;&gt;"",_xlfn.XLOOKUP(C83,Table1[ID],Table1[address6]),"")</f>
        <v/>
      </c>
      <c r="S83" s="37">
        <f>IF($C83&lt;&gt;"",_xlfn.XLOOKUP(C83,Table1[ID],Table1[bdate]),"")</f>
        <v>39946</v>
      </c>
      <c r="T83" s="38" t="str">
        <f>IF($C83&lt;&gt;"",_xlfn.XLOOKUP(C83,Table1[ID],Table1[school_job]),"")</f>
        <v>طابا</v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بولس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890</v>
      </c>
      <c r="D84" s="38" t="str">
        <f>IF(C84&lt;&gt;"",_xlfn.XLOOKUP(Class!C84,Table1[ID],Table1[fname]),"")</f>
        <v>كيرلس هاني منصور</v>
      </c>
      <c r="E84" s="37" cm="1">
        <f t="array" ref="E84">IF((C84&lt;&gt;"")*(COUNTIF(Table2[ID],Class!C84)&lt;&gt;0),INDEX(Attendance_sorted!$A$1:$CV$500,MATCH(Class!C84,Attendance_sorted!$A$1:$A$500),COUNTIF(Table2[ID],Class!C84)+1),"")</f>
        <v>45254</v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01211720396</v>
      </c>
      <c r="I84" s="38" t="str">
        <f>IF(C84&lt;&gt;"",_xlfn.XLOOKUP(C84,Table1[ID],Table1[tel4]),"")</f>
        <v>0128016249</v>
      </c>
      <c r="J84" s="38" t="str">
        <f>IF(C84&lt;&gt;"",_xlfn.XLOOKUP(C84,Table1[ID],Table1[tel3]),"")</f>
        <v>01223788897</v>
      </c>
      <c r="K84" s="38" t="str">
        <f>IF(C84&lt;&gt;"",_xlfn.XLOOKUP(C84,Table1[ID],Table1[tel1]),"")</f>
        <v>0222849207</v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>المسيري</v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>5</v>
      </c>
      <c r="P84" s="38" t="str">
        <f>IF($C84&lt;&gt;"",_xlfn.XLOOKUP(C84,Table1[ID],Table1[address5]),"")</f>
        <v>2</v>
      </c>
      <c r="Q84" s="38" t="str">
        <f>IF($C84&lt;&gt;"",_xlfn.XLOOKUP(C84,Table1[ID],Table1[address7]),"")</f>
        <v>سينما الزيتون</v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39881</v>
      </c>
      <c r="T84" s="38" t="str">
        <f>IF($C84&lt;&gt;"",_xlfn.XLOOKUP(C84,Table1[ID],Table1[school_job]),"")</f>
        <v>سانت ماري</v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بولس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38">
        <v>891</v>
      </c>
      <c r="D85" s="38" t="str">
        <f>IF(C85&lt;&gt;"",_xlfn.XLOOKUP(Class!C85,Table1[ID],Table1[fname]),"")</f>
        <v>كيرلس ناصر اليكسان</v>
      </c>
      <c r="E85" s="37" cm="1">
        <f t="array" ref="E85">IF((C85&lt;&gt;"")*(COUNTIF(Table2[ID],Class!C85)&lt;&gt;0),INDEX(Attendance_sorted!$A$1:$CV$500,MATCH(Class!C85,Attendance_sorted!$A$1:$A$500),COUNTIF(Table2[ID],Class!C85)+1),"")</f>
        <v>45352</v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3</v>
      </c>
      <c r="G85" s="40" cm="1">
        <f t="array" aca="1" ref="G85" ca="1">IF(C85&lt;&gt;"",IF(F85*100/Table3[حساب الحضور من اخر عدد مرات]&gt;100,1,F85/Table3[حساب الحضور من اخر عدد مرات]),"")</f>
        <v>0.25</v>
      </c>
      <c r="H85" s="38" t="str">
        <f>IF(C85&lt;&gt;"",_xlfn.XLOOKUP(C85,Table1[ID],Table1[tel2]),"")</f>
        <v>01202136051</v>
      </c>
      <c r="I85" s="38" t="str">
        <f>IF(C85&lt;&gt;"",_xlfn.XLOOKUP(C85,Table1[ID],Table1[tel4]),"")</f>
        <v>01210678228</v>
      </c>
      <c r="J85" s="38" t="str">
        <f>IF(C85&lt;&gt;"",_xlfn.XLOOKUP(C85,Table1[ID],Table1[tel3]),"")</f>
        <v>01271781211</v>
      </c>
      <c r="K85" s="38" t="str">
        <f>IF(C85&lt;&gt;"",_xlfn.XLOOKUP(C85,Table1[ID],Table1[tel1]),"")</f>
        <v/>
      </c>
      <c r="L85" s="38" t="str">
        <f>IF($C85&lt;&gt;"",_xlfn.XLOOKUP(C85,Table1[ID],Table1[address1]),"")</f>
        <v>4</v>
      </c>
      <c r="M85" s="38" t="str">
        <f>IF($C85&lt;&gt;"",_xlfn.XLOOKUP(C85,Table1[ID],Table1[address2]),"")</f>
        <v>عطفة</v>
      </c>
      <c r="N85" s="38" t="str">
        <f>IF($C85&lt;&gt;"",_xlfn.XLOOKUP(C85,Table1[ID],Table1[address3]),"")</f>
        <v>الليث</v>
      </c>
      <c r="O85" s="38" t="str">
        <f>IF($C85&lt;&gt;"",_xlfn.XLOOKUP(C85,Table1[ID],Table1[address4]),"")</f>
        <v>7</v>
      </c>
      <c r="P85" s="38" t="str">
        <f>IF($C85&lt;&gt;"",_xlfn.XLOOKUP(C85,Table1[ID],Table1[address5]),"")</f>
        <v>20</v>
      </c>
      <c r="Q85" s="38" t="str">
        <f>IF($C85&lt;&gt;"",_xlfn.XLOOKUP(C85,Table1[ID],Table1[address7]),"")</f>
        <v>صيدلية الليث</v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39636</v>
      </c>
      <c r="T85" s="38" t="str">
        <f>IF($C85&lt;&gt;"",_xlfn.XLOOKUP(C85,Table1[ID],Table1[school_job]),"")</f>
        <v>المعارف الحديثة</v>
      </c>
      <c r="U85" s="38" t="str">
        <f>IF($C85&lt;&gt;"",_xlfn.XLOOKUP(C85,Table1[ID],Table1[con_father]),"")</f>
        <v>ابونا كيرلس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بولس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892</v>
      </c>
      <c r="D86" s="38" t="str">
        <f>IF(C86&lt;&gt;"",_xlfn.XLOOKUP(Class!C86,Table1[ID],Table1[fname]),"")</f>
        <v>يوسف الامير جمال</v>
      </c>
      <c r="E86" s="37" cm="1">
        <f t="array" ref="E86">IF((C86&lt;&gt;"")*(COUNTIF(Table2[ID],Class!C86)&lt;&gt;0),INDEX(Attendance_sorted!$A$1:$CV$500,MATCH(Class!C86,Attendance_sorted!$A$1:$A$500),COUNTIF(Table2[ID],Class!C86)+1),"")</f>
        <v>45254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0</v>
      </c>
      <c r="G86" s="40" cm="1">
        <f t="array" aca="1" ref="G86" ca="1">IF(C86&lt;&gt;"",IF(F86*100/Table3[حساب الحضور من اخر عدد مرات]&gt;100,1,F86/Table3[حساب الحضور من اخر عدد مرات]),"")</f>
        <v>0</v>
      </c>
      <c r="H86" s="38" t="str">
        <f>IF(C86&lt;&gt;"",_xlfn.XLOOKUP(C86,Table1[ID],Table1[tel2]),"")</f>
        <v>01270444433</v>
      </c>
      <c r="I86" s="38" t="str">
        <f>IF(C86&lt;&gt;"",_xlfn.XLOOKUP(C86,Table1[ID],Table1[tel4]),"")</f>
        <v>01228417195</v>
      </c>
      <c r="J86" s="38" t="str">
        <f>IF(C86&lt;&gt;"",_xlfn.XLOOKUP(C86,Table1[ID],Table1[tel3]),"")</f>
        <v>01222220221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10</v>
      </c>
      <c r="M86" s="38" t="str">
        <f>IF($C86&lt;&gt;"",_xlfn.XLOOKUP(C86,Table1[ID],Table1[address2]),"")</f>
        <v>ترعة الجبل</v>
      </c>
      <c r="N86" s="38" t="str">
        <f>IF($C86&lt;&gt;"",_xlfn.XLOOKUP(C86,Table1[ID],Table1[address3]),"")</f>
        <v/>
      </c>
      <c r="O86" s="38" t="str">
        <f>IF($C86&lt;&gt;"",_xlfn.XLOOKUP(C86,Table1[ID],Table1[address4]),"")</f>
        <v>4</v>
      </c>
      <c r="P86" s="38" t="str">
        <f>IF($C86&lt;&gt;"",_xlfn.XLOOKUP(C86,Table1[ID],Table1[address5]),"")</f>
        <v>48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39824</v>
      </c>
      <c r="T86" s="38" t="str">
        <f>IF($C86&lt;&gt;"",_xlfn.XLOOKUP(C86,Table1[ID],Table1[school_job]),"")</f>
        <v>المعارف الحديثة لغات</v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>ابراج فتحالله برج 3</v>
      </c>
      <c r="W86" s="41" t="str">
        <f>IF(C86&lt;&gt;"",IF(_xlfn.FLOOR.MATH(C86,100)=0,"غير موزع",_xlfn.XLOOKUP(_xlfn.FLOOR.MATH(C86,100),Classes!$A$1:$A$8,Classes!$B$1:$B$8,"error")),"")</f>
        <v>القديس بولس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38">
        <v>893</v>
      </c>
      <c r="D87" s="38" t="str">
        <f>IF(C87&lt;&gt;"",_xlfn.XLOOKUP(Class!C87,Table1[ID],Table1[fname]),"")</f>
        <v>كيرلس بولس عشم</v>
      </c>
      <c r="E87" s="37" cm="1">
        <f t="array" ref="E87">IF((C87&lt;&gt;"")*(COUNTIF(Table2[ID],Class!C87)&lt;&gt;0),INDEX(Attendance_sorted!$A$1:$CV$500,MATCH(Class!C87,Attendance_sorted!$A$1:$A$500),COUNTIF(Table2[ID],Class!C87)+1),"")</f>
        <v>45254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0</v>
      </c>
      <c r="G87" s="40" cm="1">
        <f t="array" aca="1" ref="G87" ca="1">IF(C87&lt;&gt;"",IF(F87*100/Table3[حساب الحضور من اخر عدد مرات]&gt;100,1,F87/Table3[حساب الحضور من اخر عدد مرات]),"")</f>
        <v>0</v>
      </c>
      <c r="H87" s="38" t="str">
        <f>IF(C87&lt;&gt;"",_xlfn.XLOOKUP(C87,Table1[ID],Table1[tel2]),"")</f>
        <v>012805010108</v>
      </c>
      <c r="I87" s="38" t="str">
        <f>IF(C87&lt;&gt;"",_xlfn.XLOOKUP(C87,Table1[ID],Table1[tel4]),"")</f>
        <v>01220724699</v>
      </c>
      <c r="J87" s="38" t="str">
        <f>IF(C87&lt;&gt;"",_xlfn.XLOOKUP(C87,Table1[ID],Table1[tel3]),"")</f>
        <v>01515338031</v>
      </c>
      <c r="K87" s="38" t="str">
        <f>IF(C87&lt;&gt;"",_xlfn.XLOOKUP(C87,Table1[ID],Table1[tel1]),"")</f>
        <v>01220724699</v>
      </c>
      <c r="L87" s="38" t="str">
        <f>IF($C87&lt;&gt;"",_xlfn.XLOOKUP(C87,Table1[ID],Table1[address1]),"")</f>
        <v/>
      </c>
      <c r="M87" s="38" t="str">
        <f>IF($C87&lt;&gt;"",_xlfn.XLOOKUP(C87,Table1[ID],Table1[address2]),"")</f>
        <v>سليم الاول</v>
      </c>
      <c r="N87" s="38" t="str">
        <f>IF($C87&lt;&gt;"",_xlfn.XLOOKUP(C87,Table1[ID],Table1[address3]),"")</f>
        <v/>
      </c>
      <c r="O87" s="38" t="str">
        <f>IF($C87&lt;&gt;"",_xlfn.XLOOKUP(C87,Table1[ID],Table1[address4]),"")</f>
        <v>8</v>
      </c>
      <c r="P87" s="38" t="str">
        <f>IF($C87&lt;&gt;"",_xlfn.XLOOKUP(C87,Table1[ID],Table1[address5]),"")</f>
        <v>9</v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40005</v>
      </c>
      <c r="T87" s="38" t="str">
        <f>IF($C87&lt;&gt;"",_xlfn.XLOOKUP(C87,Table1[ID],Table1[school_job]),"")</f>
        <v>جيل حورس</v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بولس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894</v>
      </c>
      <c r="D88" s="38" t="str">
        <f>IF(C88&lt;&gt;"",_xlfn.XLOOKUP(Class!C88,Table1[ID],Table1[fname]),"")</f>
        <v>مينا عاطف داود</v>
      </c>
      <c r="E88" s="37" cm="1">
        <f t="array" ref="E88">IF((C88&lt;&gt;"")*(COUNTIF(Table2[ID],Class!C88)&lt;&gt;0),INDEX(Attendance_sorted!$A$1:$CV$500,MATCH(Class!C88,Attendance_sorted!$A$1:$A$500),COUNTIF(Table2[ID],Class!C88)+1),"")</f>
        <v>45254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40" cm="1">
        <f t="array" aca="1" ref="G88" ca="1">IF(C88&lt;&gt;"",IF(F88*100/Table3[حساب الحضور من اخر عدد مرات]&gt;100,1,F88/Table3[حساب الحضور من اخر عدد مرات]),"")</f>
        <v>0</v>
      </c>
      <c r="H88" s="38" t="str">
        <f>IF(C88&lt;&gt;"",_xlfn.XLOOKUP(C88,Table1[ID],Table1[tel2]),"")</f>
        <v/>
      </c>
      <c r="I88" s="38" t="str">
        <f>IF(C88&lt;&gt;"",_xlfn.XLOOKUP(C88,Table1[ID],Table1[tel4]),"")</f>
        <v>01201329306</v>
      </c>
      <c r="J88" s="38" t="str">
        <f>IF(C88&lt;&gt;"",_xlfn.XLOOKUP(C88,Table1[ID],Table1[tel3]),"")</f>
        <v>01225311621</v>
      </c>
      <c r="K88" s="38" t="str">
        <f>IF(C88&lt;&gt;"",_xlfn.XLOOKUP(C88,Table1[ID],Table1[tel1]),"")</f>
        <v/>
      </c>
      <c r="L88" s="38" t="str">
        <f>IF($C88&lt;&gt;"",_xlfn.XLOOKUP(C88,Table1[ID],Table1[address1]),"")</f>
        <v/>
      </c>
      <c r="M88" s="38" t="str">
        <f>IF($C88&lt;&gt;"",_xlfn.XLOOKUP(C88,Table1[ID],Table1[address2]),"")</f>
        <v>الجليل</v>
      </c>
      <c r="N88" s="38" t="str">
        <f>IF($C88&lt;&gt;"",_xlfn.XLOOKUP(C88,Table1[ID],Table1[address3]),"")</f>
        <v>جسر السويس</v>
      </c>
      <c r="O88" s="38" t="str">
        <f>IF($C88&lt;&gt;"",_xlfn.XLOOKUP(C88,Table1[ID],Table1[address4]),"")</f>
        <v>7</v>
      </c>
      <c r="P88" s="38" t="str">
        <f>IF($C88&lt;&gt;"",_xlfn.XLOOKUP(C88,Table1[ID],Table1[address5]),"")</f>
        <v>84</v>
      </c>
      <c r="Q88" s="38" t="str">
        <f>IF($C88&lt;&gt;"",_xlfn.XLOOKUP(C88,Table1[ID],Table1[address7]),"")</f>
        <v>محل مهرائيل</v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40156</v>
      </c>
      <c r="T88" s="38" t="str">
        <f>IF($C88&lt;&gt;"",_xlfn.XLOOKUP(C88,Table1[ID],Table1[school_job]),"")</f>
        <v>جيل حورس</v>
      </c>
      <c r="U88" s="38" t="str">
        <f>IF($C88&lt;&gt;"",_xlfn.XLOOKUP(C88,Table1[ID],Table1[con_father]),"")</f>
        <v/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بولس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IF(C89&lt;&gt;"",_xlfn.XLOOKUP(Class!C89,Table1[ID],Table1[fname]),"")</f>
        <v/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40" t="str" cm="1">
        <f t="array" ref="G89">IF(C89&lt;&gt;"",IF(F89*100/Table3[حساب الحضور من اخر عدد مرات]&gt;100,1,F89/Table3[حساب الحضور من اخر عدد مرات]),"")</f>
        <v/>
      </c>
      <c r="H89" s="38" t="str">
        <f>IF(C89&lt;&gt;"",_xlfn.XLOOKUP(C89,Table1[ID],Table1[tel2]),"")</f>
        <v/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/>
      </c>
      <c r="M89" s="38" t="str">
        <f>IF($C89&lt;&gt;"",_xlfn.XLOOKUP(C89,Table1[ID],Table1[address2]),"")</f>
        <v/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/>
      </c>
      <c r="P89" s="38" t="str">
        <f>IF($C89&lt;&gt;"",_xlfn.XLOOKUP(C89,Table1[ID],Table1[address5]),"")</f>
        <v/>
      </c>
      <c r="Q89" s="38" t="str">
        <f>IF($C89&lt;&gt;"",_xlfn.XLOOKUP(C89,Table1[ID],Table1[address7]),"")</f>
        <v/>
      </c>
      <c r="R89" s="38" t="str">
        <f>IF($C89&lt;&gt;"",_xlfn.XLOOKUP(C89,Table1[ID],Table1[address6]),"")</f>
        <v/>
      </c>
      <c r="S89" s="37" t="str">
        <f>IF($C89&lt;&gt;"",_xlfn.XLOOKUP(C89,Table1[ID],Table1[bdate]),"")</f>
        <v/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/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IF(C90&lt;&gt;"",_xlfn.XLOOKUP(Class!C90,Table1[ID],Table1[fname]),"")</f>
        <v/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40" t="str" cm="1">
        <f t="array" ref="G90">IF(C90&lt;&gt;"",IF(F90*100/Table3[حساب الحضور من اخر عدد مرات]&gt;100,1,F90/Table3[حساب الحضور من اخر عدد مرات]),"")</f>
        <v/>
      </c>
      <c r="H90" s="38" t="str">
        <f>IF(C90&lt;&gt;"",_xlfn.XLOOKUP(C90,Table1[ID],Table1[tel2]),"")</f>
        <v/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/>
      </c>
      <c r="N90" s="38" t="str">
        <f>IF($C90&lt;&gt;"",_xlfn.XLOOKUP(C90,Table1[ID],Table1[address3]),"")</f>
        <v/>
      </c>
      <c r="O90" s="38" t="str">
        <f>IF($C90&lt;&gt;"",_xlfn.XLOOKUP(C90,Table1[ID],Table1[address4]),"")</f>
        <v/>
      </c>
      <c r="P90" s="38" t="str">
        <f>IF($C90&lt;&gt;"",_xlfn.XLOOKUP(C90,Table1[ID],Table1[address5]),"")</f>
        <v/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/>
      </c>
      <c r="S90" s="37" t="str">
        <f>IF($C90&lt;&gt;"",_xlfn.XLOOKUP(C90,Table1[ID],Table1[bdate]),"")</f>
        <v/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/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IF(C91&lt;&gt;"",_xlfn.XLOOKUP(Class!C91,Table1[ID],Table1[fname]),"")</f>
        <v/>
      </c>
      <c r="E91" s="37" t="str" cm="1">
        <f t="array" ref="E91">IF((C91&lt;&gt;"")*(COUNTIF(Table2[ID],Class!C91)&lt;&gt;0),INDEX(Attendance_sorted!$A$1:$CV$500,MATCH(Class!C91,Attendance_sorted!$A$1:$A$500),COUNTIF(Table2[ID],Class!C91)+1),"")</f>
        <v/>
      </c>
      <c r="F91" s="38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40" t="str" cm="1">
        <f t="array" ref="G91">IF(C91&lt;&gt;"",IF(F91*100/Table3[حساب الحضور من اخر عدد مرات]&gt;100,1,F91/Table3[حساب الحضور من اخر عدد مرات]),"")</f>
        <v/>
      </c>
      <c r="H91" s="38" t="str">
        <f>IF(C91&lt;&gt;"",_xlfn.XLOOKUP(C91,Table1[ID],Table1[tel2]),"")</f>
        <v/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/>
      </c>
      <c r="N91" s="38" t="str">
        <f>IF($C91&lt;&gt;"",_xlfn.XLOOKUP(C91,Table1[ID],Table1[address3]),"")</f>
        <v/>
      </c>
      <c r="O91" s="38" t="str">
        <f>IF($C91&lt;&gt;"",_xlfn.XLOOKUP(C91,Table1[ID],Table1[address4]),"")</f>
        <v/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/>
      </c>
      <c r="S91" s="37" t="str">
        <f>IF($C91&lt;&gt;"",_xlfn.XLOOKUP(C91,Table1[ID],Table1[bdate]),"")</f>
        <v/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/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IF(C92&lt;&gt;"",_xlfn.XLOOKUP(Class!C92,Table1[ID],Table1[fname]),"")</f>
        <v/>
      </c>
      <c r="E92" s="37" t="str" cm="1">
        <f t="array" ref="E92">IF((C92&lt;&gt;"")*(COUNTIF(Table2[ID],Class!C92)&lt;&gt;0),INDEX(Attendance_sorted!$A$1:$CV$500,MATCH(Class!C92,Attendance_sorted!$A$1:$A$500),COUNTIF(Table2[ID],Class!C92)+1),"")</f>
        <v/>
      </c>
      <c r="F92" s="38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40" t="str" cm="1">
        <f t="array" ref="G92">IF(C92&lt;&gt;"",IF(F92*100/Table3[حساب الحضور من اخر عدد مرات]&gt;100,1,F92/Table3[حساب الحضور من اخر عدد مرات]),"")</f>
        <v/>
      </c>
      <c r="H92" s="38" t="str">
        <f>IF(C92&lt;&gt;"",_xlfn.XLOOKUP(C92,Table1[ID],Table1[tel2]),"")</f>
        <v/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/>
      </c>
      <c r="L92" s="38" t="str">
        <f>IF($C92&lt;&gt;"",_xlfn.XLOOKUP(C92,Table1[ID],Table1[address1]),"")</f>
        <v/>
      </c>
      <c r="M92" s="38" t="str">
        <f>IF($C92&lt;&gt;"",_xlfn.XLOOKUP(C92,Table1[ID],Table1[address2]),"")</f>
        <v/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/>
      </c>
      <c r="P92" s="38" t="str">
        <f>IF($C92&lt;&gt;"",_xlfn.XLOOKUP(C92,Table1[ID],Table1[address5]),"")</f>
        <v/>
      </c>
      <c r="Q92" s="38" t="str">
        <f>IF($C92&lt;&gt;"",_xlfn.XLOOKUP(C92,Table1[ID],Table1[address7]),"")</f>
        <v/>
      </c>
      <c r="R92" s="38" t="str">
        <f>IF($C92&lt;&gt;"",_xlfn.XLOOKUP(C92,Table1[ID],Table1[address6]),"")</f>
        <v/>
      </c>
      <c r="S92" s="37" t="str">
        <f>IF($C92&lt;&gt;"",_xlfn.XLOOKUP(C92,Table1[ID],Table1[bdate]),"")</f>
        <v/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/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IF(C93&lt;&gt;"",_xlfn.XLOOKUP(Class!C93,Table1[ID],Table1[fname]),"")</f>
        <v/>
      </c>
      <c r="E93" s="37" t="str" cm="1">
        <f t="array" ref="E93">IF((C93&lt;&gt;"")*(COUNTIF(Table2[ID],Class!C93)&lt;&gt;0),INDEX(Attendance_sorted!$A$1:$CV$500,MATCH(Class!C93,Attendance_sorted!$A$1:$A$500),COUNTIF(Table2[ID],Class!C93)+1),"")</f>
        <v/>
      </c>
      <c r="F93" s="38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40" t="str" cm="1">
        <f t="array" ref="G93">IF(C93&lt;&gt;"",IF(F93*100/Table3[حساب الحضور من اخر عدد مرات]&gt;100,1,F93/Table3[حساب الحضور من اخر عدد مرات]),"")</f>
        <v/>
      </c>
      <c r="H93" s="38" t="str">
        <f>IF(C93&lt;&gt;"",_xlfn.XLOOKUP(C93,Table1[ID],Table1[tel2]),"")</f>
        <v/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/>
      </c>
      <c r="M93" s="38" t="str">
        <f>IF($C93&lt;&gt;"",_xlfn.XLOOKUP(C93,Table1[ID],Table1[address2]),"")</f>
        <v/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/>
      </c>
      <c r="P93" s="38" t="str">
        <f>IF($C93&lt;&gt;"",_xlfn.XLOOKUP(C93,Table1[ID],Table1[address5]),"")</f>
        <v/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/>
      </c>
      <c r="S93" s="37" t="str">
        <f>IF($C93&lt;&gt;"",_xlfn.XLOOKUP(C93,Table1[ID],Table1[bdate]),"")</f>
        <v/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/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IF(C94&lt;&gt;"",_xlfn.XLOOKUP(Class!C94,Table1[ID],Table1[fname]),"")</f>
        <v/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40" t="str" cm="1">
        <f t="array" ref="G94">IF(C94&lt;&gt;"",IF(F94*100/Table3[حساب الحضور من اخر عدد مرات]&gt;100,1,F94/Table3[حساب الحضور من اخر عدد مرات]),"")</f>
        <v/>
      </c>
      <c r="H94" s="38" t="str">
        <f>IF(C94&lt;&gt;"",_xlfn.XLOOKUP(C94,Table1[ID],Table1[tel2]),"")</f>
        <v/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/>
      </c>
      <c r="M94" s="38" t="str">
        <f>IF($C94&lt;&gt;"",_xlfn.XLOOKUP(C94,Table1[ID],Table1[address2]),"")</f>
        <v/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/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/>
      </c>
      <c r="S94" s="37" t="str">
        <f>IF($C94&lt;&gt;"",_xlfn.XLOOKUP(C94,Table1[ID],Table1[bdate]),"")</f>
        <v/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/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IF(C95&lt;&gt;"",_xlfn.XLOOKUP(Class!C95,Table1[ID],Table1[fname]),"")</f>
        <v/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40" t="str" cm="1">
        <f t="array" ref="G95">IF(C95&lt;&gt;"",IF(F95*100/Table3[حساب الحضور من اخر عدد مرات]&gt;100,1,F95/Table3[حساب الحضور من اخر عدد مرات]),"")</f>
        <v/>
      </c>
      <c r="H95" s="38" t="str">
        <f>IF(C95&lt;&gt;"",_xlfn.XLOOKUP(C95,Table1[ID],Table1[tel2]),"")</f>
        <v/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/>
      </c>
      <c r="M95" s="38" t="str">
        <f>IF($C95&lt;&gt;"",_xlfn.XLOOKUP(C95,Table1[ID],Table1[address2]),"")</f>
        <v/>
      </c>
      <c r="N95" s="38" t="str">
        <f>IF($C95&lt;&gt;"",_xlfn.XLOOKUP(C95,Table1[ID],Table1[address3]),"")</f>
        <v/>
      </c>
      <c r="O95" s="38" t="str">
        <f>IF($C95&lt;&gt;"",_xlfn.XLOOKUP(C95,Table1[ID],Table1[address4]),"")</f>
        <v/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/>
      </c>
      <c r="R95" s="38" t="str">
        <f>IF($C95&lt;&gt;"",_xlfn.XLOOKUP(C95,Table1[ID],Table1[address6]),"")</f>
        <v/>
      </c>
      <c r="S95" s="37" t="str">
        <f>IF($C95&lt;&gt;"",_xlfn.XLOOKUP(C95,Table1[ID],Table1[bdate]),"")</f>
        <v/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/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IF(C96&lt;&gt;"",_xlfn.XLOOKUP(Class!C96,Table1[ID],Table1[fname]),"")</f>
        <v/>
      </c>
      <c r="E96" s="37" t="str" cm="1">
        <f t="array" ref="E96">IF((C96&lt;&gt;"")*(COUNTIF(Table2[ID],Class!C96)&lt;&gt;0),INDEX(Attendance_sorted!$A$1:$CV$500,MATCH(Class!C96,Attendance_sorted!$A$1:$A$500),COUNTIF(Table2[ID],Class!C96)+1),"")</f>
        <v/>
      </c>
      <c r="F96" s="38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40" t="str" cm="1">
        <f t="array" ref="G96">IF(C96&lt;&gt;"",IF(F96*100/Table3[حساب الحضور من اخر عدد مرات]&gt;100,1,F96/Table3[حساب الحضور من اخر عدد مرات]),"")</f>
        <v/>
      </c>
      <c r="H96" s="38" t="str">
        <f>IF(C96&lt;&gt;"",_xlfn.XLOOKUP(C96,Table1[ID],Table1[tel2]),"")</f>
        <v/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/>
      </c>
      <c r="M96" s="38" t="str">
        <f>IF($C96&lt;&gt;"",_xlfn.XLOOKUP(C96,Table1[ID],Table1[address2]),"")</f>
        <v/>
      </c>
      <c r="N96" s="38" t="str">
        <f>IF($C96&lt;&gt;"",_xlfn.XLOOKUP(C96,Table1[ID],Table1[address3]),"")</f>
        <v/>
      </c>
      <c r="O96" s="38" t="str">
        <f>IF($C96&lt;&gt;"",_xlfn.XLOOKUP(C96,Table1[ID],Table1[address4]),"")</f>
        <v/>
      </c>
      <c r="P96" s="38" t="str">
        <f>IF($C96&lt;&gt;"",_xlfn.XLOOKUP(C96,Table1[ID],Table1[address5]),"")</f>
        <v/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/>
      </c>
      <c r="S96" s="37" t="str">
        <f>IF($C96&lt;&gt;"",_xlfn.XLOOKUP(C96,Table1[ID],Table1[bdate]),"")</f>
        <v/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/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IF(C97&lt;&gt;"",_xlfn.XLOOKUP(Class!C97,Table1[ID],Table1[fname]),"")</f>
        <v/>
      </c>
      <c r="E97" s="37" t="str" cm="1">
        <f t="array" ref="E97">IF((C97&lt;&gt;"")*(COUNTIF(Table2[ID],Class!C97)&lt;&gt;0),INDEX(Attendance_sorted!$A$1:$CV$500,MATCH(Class!C97,Attendance_sorted!$A$1:$A$500),COUNTIF(Table2[ID],Class!C97)+1),"")</f>
        <v/>
      </c>
      <c r="F97" s="38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40" t="str" cm="1">
        <f t="array" ref="G97">IF(C97&lt;&gt;"",IF(F97*100/Table3[حساب الحضور من اخر عدد مرات]&gt;100,1,F97/Table3[حساب الحضور من اخر عدد مرات]),"")</f>
        <v/>
      </c>
      <c r="H97" s="38" t="str">
        <f>IF(C97&lt;&gt;"",_xlfn.XLOOKUP(C97,Table1[ID],Table1[tel2]),"")</f>
        <v/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/>
      </c>
      <c r="M97" s="38" t="str">
        <f>IF($C97&lt;&gt;"",_xlfn.XLOOKUP(C97,Table1[ID],Table1[address2]),"")</f>
        <v/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/>
      </c>
      <c r="S97" s="37" t="str">
        <f>IF($C97&lt;&gt;"",_xlfn.XLOOKUP(C97,Table1[ID],Table1[bdate]),"")</f>
        <v/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/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IF(C98&lt;&gt;"",_xlfn.XLOOKUP(Class!C98,Table1[ID],Table1[fname]),"")</f>
        <v/>
      </c>
      <c r="E98" s="37" t="str" cm="1">
        <f t="array" ref="E98">IF((C98&lt;&gt;"")*(COUNTIF(Table2[ID],Class!C98)&lt;&gt;0),INDEX(Attendance_sorted!$A$1:$CV$500,MATCH(Class!C98,Attendance_sorted!$A$1:$A$500),COUNTIF(Table2[ID],Class!C98)+1),"")</f>
        <v/>
      </c>
      <c r="F98" s="38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40" t="str" cm="1">
        <f t="array" ref="G98">IF(C98&lt;&gt;"",IF(F98*100/Table3[حساب الحضور من اخر عدد مرات]&gt;100,1,F98/Table3[حساب الحضور من اخر عدد مرات]),"")</f>
        <v/>
      </c>
      <c r="H98" s="38" t="str">
        <f>IF(C98&lt;&gt;"",_xlfn.XLOOKUP(C98,Table1[ID],Table1[tel2]),"")</f>
        <v/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/>
      </c>
      <c r="M98" s="38" t="str">
        <f>IF($C98&lt;&gt;"",_xlfn.XLOOKUP(C98,Table1[ID],Table1[address2]),"")</f>
        <v/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/>
      </c>
      <c r="R98" s="38" t="str">
        <f>IF($C98&lt;&gt;"",_xlfn.XLOOKUP(C98,Table1[ID],Table1[address6]),"")</f>
        <v/>
      </c>
      <c r="S98" s="37" t="str">
        <f>IF($C98&lt;&gt;"",_xlfn.XLOOKUP(C98,Table1[ID],Table1[bdate]),"")</f>
        <v/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/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IF(C99&lt;&gt;"",_xlfn.XLOOKUP(Class!C99,Table1[ID],Table1[fname]),"")</f>
        <v/>
      </c>
      <c r="E99" s="37" t="str" cm="1">
        <f t="array" ref="E99">IF((C99&lt;&gt;"")*(COUNTIF(Table2[ID],Class!C99)&lt;&gt;0),INDEX(Attendance_sorted!$A$1:$CV$500,MATCH(Class!C99,Attendance_sorted!$A$1:$A$500),COUNTIF(Table2[ID],Class!C99)+1),"")</f>
        <v/>
      </c>
      <c r="F99" s="38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40" t="str" cm="1">
        <f t="array" ref="G99">IF(C99&lt;&gt;"",IF(F99*100/Table3[حساب الحضور من اخر عدد مرات]&gt;100,1,F99/Table3[حساب الحضور من اخر عدد مرات]),"")</f>
        <v/>
      </c>
      <c r="H99" s="38" t="str">
        <f>IF(C99&lt;&gt;"",_xlfn.XLOOKUP(C99,Table1[ID],Table1[tel2]),"")</f>
        <v/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/>
      </c>
      <c r="M99" s="38" t="str">
        <f>IF($C99&lt;&gt;"",_xlfn.XLOOKUP(C99,Table1[ID],Table1[address2]),"")</f>
        <v/>
      </c>
      <c r="N99" s="38" t="str">
        <f>IF($C99&lt;&gt;"",_xlfn.XLOOKUP(C99,Table1[ID],Table1[address3]),"")</f>
        <v/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/>
      </c>
      <c r="S99" s="37" t="str">
        <f>IF($C99&lt;&gt;"",_xlfn.XLOOKUP(C99,Table1[ID],Table1[bdate]),"")</f>
        <v/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/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IF(C100&lt;&gt;"",_xlfn.XLOOKUP(Class!C100,Table1[ID],Table1[fname]),"")</f>
        <v/>
      </c>
      <c r="E100" s="37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38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40" t="str" cm="1">
        <f t="array" ref="G100">IF(C100&lt;&gt;"",IF(F100*100/Table3[حساب الحضور من اخر عدد مرات]&gt;100,1,F100/Table3[حساب الحضور من اخر عدد مرات]),"")</f>
        <v/>
      </c>
      <c r="H100" s="38" t="str">
        <f>IF(C100&lt;&gt;"",_xlfn.XLOOKUP(C100,Table1[ID],Table1[tel2]),"")</f>
        <v/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/>
      </c>
      <c r="N100" s="38" t="str">
        <f>IF($C100&lt;&gt;"",_xlfn.XLOOKUP(C100,Table1[ID],Table1[address3]),"")</f>
        <v/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/>
      </c>
      <c r="S100" s="37" t="str">
        <f>IF($C100&lt;&gt;"",_xlfn.XLOOKUP(C100,Table1[ID],Table1[bdate]),"")</f>
        <v/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/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/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38"/>
      <c r="D101" s="38" t="str">
        <f>IF(C101&lt;&gt;"",_xlfn.XLOOKUP(Class!C101,Table1[ID],Table1[fname]),"")</f>
        <v/>
      </c>
      <c r="E101" s="37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38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40" t="str" cm="1">
        <f t="array" ref="G101">IF(C101&lt;&gt;"",IF(F101*100/Table3[حساب الحضور من اخر عدد مرات]&gt;100,1,F101/Table3[حساب الحضور من اخر عدد مرات]),"")</f>
        <v/>
      </c>
      <c r="H101" s="38" t="str">
        <f>IF(C101&lt;&gt;"",_xlfn.XLOOKUP(C101,Table1[ID],Table1[tel2]),"")</f>
        <v/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/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/>
      </c>
      <c r="P101" s="38" t="str">
        <f>IF($C101&lt;&gt;"",_xlfn.XLOOKUP(C101,Table1[ID],Table1[address5]),"")</f>
        <v/>
      </c>
      <c r="Q101" s="38" t="str">
        <f>IF($C101&lt;&gt;"",_xlfn.XLOOKUP(C101,Table1[ID],Table1[address7]),"")</f>
        <v/>
      </c>
      <c r="R101" s="38" t="str">
        <f>IF($C101&lt;&gt;"",_xlfn.XLOOKUP(C101,Table1[ID],Table1[address6]),"")</f>
        <v/>
      </c>
      <c r="S101" s="37" t="str">
        <f>IF($C101&lt;&gt;"",_xlfn.XLOOKUP(C101,Table1[ID],Table1[bdate]),"")</f>
        <v/>
      </c>
      <c r="T101" s="38" t="str">
        <f>IF($C101&lt;&gt;"",_xlfn.XLOOKUP(C101,Table1[ID],Table1[school_job]),"")</f>
        <v/>
      </c>
      <c r="U101" s="38" t="str">
        <f>IF($C101&lt;&gt;"",_xlfn.XLOOKUP(C101,Table1[ID],Table1[con_father]),"")</f>
        <v/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/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/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38"/>
      <c r="D102" s="38" t="str">
        <f>IF(C102&lt;&gt;"",_xlfn.XLOOKUP(Class!C102,Table1[ID],Table1[fname]),"")</f>
        <v/>
      </c>
      <c r="E102" s="37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38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40" t="str" cm="1">
        <f t="array" ref="G102">IF(C102&lt;&gt;"",IF(F102*100/Table3[حساب الحضور من اخر عدد مرات]&gt;100,1,F102/Table3[حساب الحضور من اخر عدد مرات]),"")</f>
        <v/>
      </c>
      <c r="H102" s="38" t="str">
        <f>IF(C102&lt;&gt;"",_xlfn.XLOOKUP(C102,Table1[ID],Table1[tel2]),"")</f>
        <v/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/>
      </c>
      <c r="M102" s="38" t="str">
        <f>IF($C102&lt;&gt;"",_xlfn.XLOOKUP(C102,Table1[ID],Table1[address2]),"")</f>
        <v/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/>
      </c>
      <c r="P102" s="38" t="str">
        <f>IF($C102&lt;&gt;"",_xlfn.XLOOKUP(C102,Table1[ID],Table1[address5]),"")</f>
        <v/>
      </c>
      <c r="Q102" s="38" t="str">
        <f>IF($C102&lt;&gt;"",_xlfn.XLOOKUP(C102,Table1[ID],Table1[address7]),"")</f>
        <v/>
      </c>
      <c r="R102" s="38" t="str">
        <f>IF($C102&lt;&gt;"",_xlfn.XLOOKUP(C102,Table1[ID],Table1[address6]),"")</f>
        <v/>
      </c>
      <c r="S102" s="37" t="str">
        <f>IF($C102&lt;&gt;"",_xlfn.XLOOKUP(C102,Table1[ID],Table1[bdate]),"")</f>
        <v/>
      </c>
      <c r="T102" s="38" t="str">
        <f>IF($C102&lt;&gt;"",_xlfn.XLOOKUP(C102,Table1[ID],Table1[school_job]),"")</f>
        <v/>
      </c>
      <c r="U102" s="38" t="str">
        <f>IF($C102&lt;&gt;"",_xlfn.XLOOKUP(C102,Table1[ID],Table1[con_father]),"")</f>
        <v/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/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/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38"/>
      <c r="D103" s="38" t="str">
        <f>IF(C103&lt;&gt;"",_xlfn.XLOOKUP(Class!C103,Table1[ID],Table1[fname]),"")</f>
        <v/>
      </c>
      <c r="E103" s="37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38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40" t="str" cm="1">
        <f t="array" ref="G103">IF(C103&lt;&gt;"",IF(F103*100/Table3[حساب الحضور من اخر عدد مرات]&gt;100,1,F103/Table3[حساب الحضور من اخر عدد مرات]),"")</f>
        <v/>
      </c>
      <c r="H103" s="38" t="str">
        <f>IF(C103&lt;&gt;"",_xlfn.XLOOKUP(C103,Table1[ID],Table1[tel2]),"")</f>
        <v/>
      </c>
      <c r="I103" s="38" t="str">
        <f>IF(C103&lt;&gt;"",_xlfn.XLOOKUP(C103,Table1[ID],Table1[tel4]),"")</f>
        <v/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/>
      </c>
      <c r="M103" s="38" t="str">
        <f>IF($C103&lt;&gt;"",_xlfn.XLOOKUP(C103,Table1[ID],Table1[address2]),"")</f>
        <v/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/>
      </c>
      <c r="P103" s="38" t="str">
        <f>IF($C103&lt;&gt;"",_xlfn.XLOOKUP(C103,Table1[ID],Table1[address5]),"")</f>
        <v/>
      </c>
      <c r="Q103" s="38" t="str">
        <f>IF($C103&lt;&gt;"",_xlfn.XLOOKUP(C103,Table1[ID],Table1[address7]),"")</f>
        <v/>
      </c>
      <c r="R103" s="38" t="str">
        <f>IF($C103&lt;&gt;"",_xlfn.XLOOKUP(C103,Table1[ID],Table1[address6]),"")</f>
        <v/>
      </c>
      <c r="S103" s="37" t="str">
        <f>IF($C103&lt;&gt;"",_xlfn.XLOOKUP(C103,Table1[ID],Table1[bdate]),"")</f>
        <v/>
      </c>
      <c r="T103" s="38" t="str">
        <f>IF($C103&lt;&gt;"",_xlfn.XLOOKUP(C103,Table1[ID],Table1[school_job]),"")</f>
        <v/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/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/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38"/>
      <c r="D104" s="38" t="str">
        <f>IF(C104&lt;&gt;"",_xlfn.XLOOKUP(Class!C104,Table1[ID],Table1[fname]),"")</f>
        <v/>
      </c>
      <c r="E104" s="37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38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40" t="str" cm="1">
        <f t="array" ref="G104">IF(C104&lt;&gt;"",IF(F104*100/Table3[حساب الحضور من اخر عدد مرات]&gt;100,1,F104/Table3[حساب الحضور من اخر عدد مرات]),"")</f>
        <v/>
      </c>
      <c r="H104" s="38" t="str">
        <f>IF(C104&lt;&gt;"",_xlfn.XLOOKUP(C104,Table1[ID],Table1[tel2]),"")</f>
        <v/>
      </c>
      <c r="I104" s="38" t="str">
        <f>IF(C104&lt;&gt;"",_xlfn.XLOOKUP(C104,Table1[ID],Table1[tel4]),"")</f>
        <v/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/>
      </c>
      <c r="M104" s="38" t="str">
        <f>IF($C104&lt;&gt;"",_xlfn.XLOOKUP(C104,Table1[ID],Table1[address2]),"")</f>
        <v/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/>
      </c>
      <c r="P104" s="38" t="str">
        <f>IF($C104&lt;&gt;"",_xlfn.XLOOKUP(C104,Table1[ID],Table1[address5]),"")</f>
        <v/>
      </c>
      <c r="Q104" s="38" t="str">
        <f>IF($C104&lt;&gt;"",_xlfn.XLOOKUP(C104,Table1[ID],Table1[address7]),"")</f>
        <v/>
      </c>
      <c r="R104" s="38" t="str">
        <f>IF($C104&lt;&gt;"",_xlfn.XLOOKUP(C104,Table1[ID],Table1[address6]),"")</f>
        <v/>
      </c>
      <c r="S104" s="37" t="str">
        <f>IF($C104&lt;&gt;"",_xlfn.XLOOKUP(C104,Table1[ID],Table1[bdate]),"")</f>
        <v/>
      </c>
      <c r="T104" s="38" t="str">
        <f>IF($C104&lt;&gt;"",_xlfn.XLOOKUP(C104,Table1[ID],Table1[school_job]),"")</f>
        <v/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/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/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/>
      <c r="D105" s="38" t="str">
        <f>IF(C105&lt;&gt;"",_xlfn.XLOOKUP(Class!C105,Table1[ID],Table1[fname]),"")</f>
        <v/>
      </c>
      <c r="E105" s="3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38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40" t="str" cm="1">
        <f t="array" ref="G105">IF(C105&lt;&gt;"",IF(F105*100/Table3[حساب الحضور من اخر عدد مرات]&gt;100,1,F105/Table3[حساب الحضور من اخر عدد مرات]),"")</f>
        <v/>
      </c>
      <c r="H105" s="38" t="str">
        <f>IF(C105&lt;&gt;"",_xlfn.XLOOKUP(C105,Table1[ID],Table1[tel2]),"")</f>
        <v/>
      </c>
      <c r="I105" s="38" t="str">
        <f>IF(C105&lt;&gt;"",_xlfn.XLOOKUP(C105,Table1[ID],Table1[tel4]),"")</f>
        <v/>
      </c>
      <c r="J105" s="38" t="str">
        <f>IF(C105&lt;&gt;"",_xlfn.XLOOKUP(C105,Table1[ID],Table1[tel3]),"")</f>
        <v/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/>
      </c>
      <c r="M105" s="38" t="str">
        <f>IF($C105&lt;&gt;"",_xlfn.XLOOKUP(C105,Table1[ID],Table1[address2]),"")</f>
        <v/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/>
      </c>
      <c r="P105" s="38" t="str">
        <f>IF($C105&lt;&gt;"",_xlfn.XLOOKUP(C105,Table1[ID],Table1[address5]),"")</f>
        <v/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/>
      </c>
      <c r="S105" s="37" t="str">
        <f>IF($C105&lt;&gt;"",_xlfn.XLOOKUP(C105,Table1[ID],Table1[bdate]),"")</f>
        <v/>
      </c>
      <c r="T105" s="38" t="str">
        <f>IF($C105&lt;&gt;"",_xlfn.XLOOKUP(C105,Table1[ID],Table1[school_job]),"")</f>
        <v/>
      </c>
      <c r="U105" s="38" t="str">
        <f>IF($C105&lt;&gt;"",_xlfn.XLOOKUP(C105,Table1[ID],Table1[con_father]),"")</f>
        <v/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/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/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/>
      <c r="D106" s="38" t="str">
        <f>IF(C106&lt;&gt;"",_xlfn.XLOOKUP(Class!C106,Table1[ID],Table1[fname]),"")</f>
        <v/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40" t="str" cm="1">
        <f t="array" ref="G106">IF(C106&lt;&gt;"",IF(F106*100/Table3[حساب الحضور من اخر عدد مرات]&gt;100,1,F106/Table3[حساب الحضور من اخر عدد مرات]),"")</f>
        <v/>
      </c>
      <c r="H106" s="38" t="str">
        <f>IF(C106&lt;&gt;"",_xlfn.XLOOKUP(C106,Table1[ID],Table1[tel2]),"")</f>
        <v/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/>
      </c>
      <c r="M106" s="38" t="str">
        <f>IF($C106&lt;&gt;"",_xlfn.XLOOKUP(C106,Table1[ID],Table1[address2]),"")</f>
        <v/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/>
      </c>
      <c r="S106" s="37" t="str">
        <f>IF($C106&lt;&gt;"",_xlfn.XLOOKUP(C106,Table1[ID],Table1[bdate]),"")</f>
        <v/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/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/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/>
      <c r="D107" s="38" t="str">
        <f>IF(C107&lt;&gt;"",_xlfn.XLOOKUP(Class!C107,Table1[ID],Table1[fname]),"")</f>
        <v/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40" t="str" cm="1">
        <f t="array" ref="G107">IF(C107&lt;&gt;"",IF(F107*100/Table3[حساب الحضور من اخر عدد مرات]&gt;100,1,F107/Table3[حساب الحضور من اخر عدد مرات]),"")</f>
        <v/>
      </c>
      <c r="H107" s="38" t="str">
        <f>IF(C107&lt;&gt;"",_xlfn.XLOOKUP(C107,Table1[ID],Table1[tel2]),"")</f>
        <v/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/>
      </c>
      <c r="M107" s="38" t="str">
        <f>IF($C107&lt;&gt;"",_xlfn.XLOOKUP(C107,Table1[ID],Table1[address2]),"")</f>
        <v/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/>
      </c>
      <c r="S107" s="37" t="str">
        <f>IF($C107&lt;&gt;"",_xlfn.XLOOKUP(C107,Table1[ID],Table1[bdate]),"")</f>
        <v/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/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/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38"/>
      <c r="D108" s="38" t="str">
        <f>IF(C108&lt;&gt;"",_xlfn.XLOOKUP(Class!C108,Table1[ID],Table1[fname]),"")</f>
        <v/>
      </c>
      <c r="E108" s="3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38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40" t="str" cm="1">
        <f t="array" ref="G108">IF(C108&lt;&gt;"",IF(F108*100/Table3[حساب الحضور من اخر عدد مرات]&gt;100,1,F108/Table3[حساب الحضور من اخر عدد مرات]),"")</f>
        <v/>
      </c>
      <c r="H108" s="38" t="str">
        <f>IF(C108&lt;&gt;"",_xlfn.XLOOKUP(C108,Table1[ID],Table1[tel2]),"")</f>
        <v/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/>
      </c>
      <c r="M108" s="38" t="str">
        <f>IF($C108&lt;&gt;"",_xlfn.XLOOKUP(C108,Table1[ID],Table1[address2]),"")</f>
        <v/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/>
      </c>
      <c r="S108" s="37" t="str">
        <f>IF($C108&lt;&gt;"",_xlfn.XLOOKUP(C108,Table1[ID],Table1[bdate]),"")</f>
        <v/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/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/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38"/>
      <c r="D109" s="38" t="str">
        <f>IF(C109&lt;&gt;"",_xlfn.XLOOKUP(Class!C109,Table1[ID],Table1[fname]),"")</f>
        <v/>
      </c>
      <c r="E109" s="37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38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40" t="str" cm="1">
        <f t="array" ref="G109">IF(C109&lt;&gt;"",IF(F109*100/Table3[حساب الحضور من اخر عدد مرات]&gt;100,1,F109/Table3[حساب الحضور من اخر عدد مرات]),"")</f>
        <v/>
      </c>
      <c r="H109" s="38" t="str">
        <f>IF(C109&lt;&gt;"",_xlfn.XLOOKUP(C109,Table1[ID],Table1[tel2]),"")</f>
        <v/>
      </c>
      <c r="I109" s="38" t="str">
        <f>IF(C109&lt;&gt;"",_xlfn.XLOOKUP(C109,Table1[ID],Table1[tel4]),"")</f>
        <v/>
      </c>
      <c r="J109" s="38" t="str">
        <f>IF(C109&lt;&gt;"",_xlfn.XLOOKUP(C109,Table1[ID],Table1[tel3]),"")</f>
        <v/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/>
      </c>
      <c r="M109" s="38" t="str">
        <f>IF($C109&lt;&gt;"",_xlfn.XLOOKUP(C109,Table1[ID],Table1[address2]),"")</f>
        <v/>
      </c>
      <c r="N109" s="38" t="str">
        <f>IF($C109&lt;&gt;"",_xlfn.XLOOKUP(C109,Table1[ID],Table1[address3]),"")</f>
        <v/>
      </c>
      <c r="O109" s="38" t="str">
        <f>IF($C109&lt;&gt;"",_xlfn.XLOOKUP(C109,Table1[ID],Table1[address4]),"")</f>
        <v/>
      </c>
      <c r="P109" s="38" t="str">
        <f>IF($C109&lt;&gt;"",_xlfn.XLOOKUP(C109,Table1[ID],Table1[address5]),"")</f>
        <v/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/>
      </c>
      <c r="S109" s="37" t="str">
        <f>IF($C109&lt;&gt;"",_xlfn.XLOOKUP(C109,Table1[ID],Table1[bdate]),"")</f>
        <v/>
      </c>
      <c r="T109" s="38" t="str">
        <f>IF($C109&lt;&gt;"",_xlfn.XLOOKUP(C109,Table1[ID],Table1[school_job]),"")</f>
        <v/>
      </c>
      <c r="U109" s="38" t="str">
        <f>IF($C109&lt;&gt;"",_xlfn.XLOOKUP(C109,Table1[ID],Table1[con_father]),"")</f>
        <v/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/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/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38"/>
      <c r="D110" s="38" t="str">
        <f>IF(C110&lt;&gt;"",_xlfn.XLOOKUP(Class!C110,Table1[ID],Table1[fname]),"")</f>
        <v/>
      </c>
      <c r="E110" s="3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38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40" t="str" cm="1">
        <f t="array" ref="G110">IF(C110&lt;&gt;"",IF(F110*100/Table3[حساب الحضور من اخر عدد مرات]&gt;100,1,F110/Table3[حساب الحضور من اخر عدد مرات]),"")</f>
        <v/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/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/>
      </c>
      <c r="M110" s="38" t="str">
        <f>IF($C110&lt;&gt;"",_xlfn.XLOOKUP(C110,Table1[ID],Table1[address2]),"")</f>
        <v/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/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/>
      </c>
      <c r="S110" s="37" t="str">
        <f>IF($C110&lt;&gt;"",_xlfn.XLOOKUP(C110,Table1[ID],Table1[bdate]),"")</f>
        <v/>
      </c>
      <c r="T110" s="38" t="str">
        <f>IF($C110&lt;&gt;"",_xlfn.XLOOKUP(C110,Table1[ID],Table1[school_job]),"")</f>
        <v/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/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/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/>
      <c r="D111" s="38" t="str">
        <f>IF(C111&lt;&gt;"",_xlfn.XLOOKUP(Class!C111,Table1[ID],Table1[fname]),"")</f>
        <v/>
      </c>
      <c r="E111" s="37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38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40" t="str" cm="1">
        <f t="array" ref="G111">IF(C111&lt;&gt;"",IF(F111*100/Table3[حساب الحضور من اخر عدد مرات]&gt;100,1,F111/Table3[حساب الحضور من اخر عدد مرات]),"")</f>
        <v/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/>
      </c>
      <c r="M111" s="38" t="str">
        <f>IF($C111&lt;&gt;"",_xlfn.XLOOKUP(C111,Table1[ID],Table1[address2]),"")</f>
        <v/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/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/>
      </c>
      <c r="R111" s="38" t="str">
        <f>IF($C111&lt;&gt;"",_xlfn.XLOOKUP(C111,Table1[ID],Table1[address6]),"")</f>
        <v/>
      </c>
      <c r="S111" s="37" t="str">
        <f>IF($C111&lt;&gt;"",_xlfn.XLOOKUP(C111,Table1[ID],Table1[bdate]),"")</f>
        <v/>
      </c>
      <c r="T111" s="38" t="str">
        <f>IF($C111&lt;&gt;"",_xlfn.XLOOKUP(C111,Table1[ID],Table1[school_job]),"")</f>
        <v/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/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/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/>
      <c r="D112" s="38" t="str">
        <f>IF(C112&lt;&gt;"",_xlfn.XLOOKUP(Class!C112,Table1[ID],Table1[fname]),"")</f>
        <v/>
      </c>
      <c r="E112" s="37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38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40" t="str" cm="1">
        <f t="array" ref="G112">IF(C112&lt;&gt;"",IF(F112*100/Table3[حساب الحضور من اخر عدد مرات]&gt;100,1,F112/Table3[حساب الحضور من اخر عدد مرات]),"")</f>
        <v/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/>
      </c>
      <c r="L112" s="38" t="str">
        <f>IF($C112&lt;&gt;"",_xlfn.XLOOKUP(C112,Table1[ID],Table1[address1]),"")</f>
        <v/>
      </c>
      <c r="M112" s="38" t="str">
        <f>IF($C112&lt;&gt;"",_xlfn.XLOOKUP(C112,Table1[ID],Table1[address2]),"")</f>
        <v/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/>
      </c>
      <c r="P112" s="38" t="str">
        <f>IF($C112&lt;&gt;"",_xlfn.XLOOKUP(C112,Table1[ID],Table1[address5]),"")</f>
        <v/>
      </c>
      <c r="Q112" s="38" t="str">
        <f>IF($C112&lt;&gt;"",_xlfn.XLOOKUP(C112,Table1[ID],Table1[address7]),"")</f>
        <v/>
      </c>
      <c r="R112" s="38" t="str">
        <f>IF($C112&lt;&gt;"",_xlfn.XLOOKUP(C112,Table1[ID],Table1[address6]),"")</f>
        <v/>
      </c>
      <c r="S112" s="37" t="str">
        <f>IF($C112&lt;&gt;"",_xlfn.XLOOKUP(C112,Table1[ID],Table1[bdate]),"")</f>
        <v/>
      </c>
      <c r="T112" s="38" t="str">
        <f>IF($C112&lt;&gt;"",_xlfn.XLOOKUP(C112,Table1[ID],Table1[school_job]),"")</f>
        <v/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/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/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38"/>
      <c r="D113" s="38" t="str">
        <f>IF(C113&lt;&gt;"",_xlfn.XLOOKUP(Class!C113,Table1[ID],Table1[fname]),"")</f>
        <v/>
      </c>
      <c r="E113" s="3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38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40" t="str" cm="1">
        <f t="array" ref="G113">IF(C113&lt;&gt;"",IF(F113*100/Table3[حساب الحضور من اخر عدد مرات]&gt;100,1,F113/Table3[حساب الحضور من اخر عدد مرات]),"")</f>
        <v/>
      </c>
      <c r="H113" s="38" t="str">
        <f>IF(C113&lt;&gt;"",_xlfn.XLOOKUP(C113,Table1[ID],Table1[tel2]),"")</f>
        <v/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/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/>
      </c>
      <c r="P113" s="38" t="str">
        <f>IF($C113&lt;&gt;"",_xlfn.XLOOKUP(C113,Table1[ID],Table1[address5]),"")</f>
        <v/>
      </c>
      <c r="Q113" s="38" t="str">
        <f>IF($C113&lt;&gt;"",_xlfn.XLOOKUP(C113,Table1[ID],Table1[address7]),"")</f>
        <v/>
      </c>
      <c r="R113" s="38" t="str">
        <f>IF($C113&lt;&gt;"",_xlfn.XLOOKUP(C113,Table1[ID],Table1[address6]),"")</f>
        <v/>
      </c>
      <c r="S113" s="37" t="str">
        <f>IF($C113&lt;&gt;"",_xlfn.XLOOKUP(C113,Table1[ID],Table1[bdate]),"")</f>
        <v/>
      </c>
      <c r="T113" s="38" t="str">
        <f>IF($C113&lt;&gt;"",_xlfn.XLOOKUP(C113,Table1[ID],Table1[school_job]),"")</f>
        <v/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/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/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38"/>
      <c r="D114" s="38" t="str">
        <f>IF(C114&lt;&gt;"",_xlfn.XLOOKUP(Class!C114,Table1[ID],Table1[fname]),"")</f>
        <v/>
      </c>
      <c r="E114" s="3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38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40" t="str" cm="1">
        <f t="array" ref="G114">IF(C114&lt;&gt;"",IF(F114*100/Table3[حساب الحضور من اخر عدد مرات]&gt;100,1,F114/Table3[حساب الحضور من اخر عدد مرات]),"")</f>
        <v/>
      </c>
      <c r="H114" s="38" t="str">
        <f>IF(C114&lt;&gt;"",_xlfn.XLOOKUP(C114,Table1[ID],Table1[tel2]),"")</f>
        <v/>
      </c>
      <c r="I114" s="38" t="str">
        <f>IF(C114&lt;&gt;"",_xlfn.XLOOKUP(C114,Table1[ID],Table1[tel4]),"")</f>
        <v/>
      </c>
      <c r="J114" s="38" t="str">
        <f>IF(C114&lt;&gt;"",_xlfn.XLOOKUP(C114,Table1[ID],Table1[tel3]),"")</f>
        <v/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/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/>
      </c>
      <c r="P114" s="38" t="str">
        <f>IF($C114&lt;&gt;"",_xlfn.XLOOKUP(C114,Table1[ID],Table1[address5]),"")</f>
        <v/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/>
      </c>
      <c r="S114" s="37" t="str">
        <f>IF($C114&lt;&gt;"",_xlfn.XLOOKUP(C114,Table1[ID],Table1[bdate]),"")</f>
        <v/>
      </c>
      <c r="T114" s="38" t="str">
        <f>IF($C114&lt;&gt;"",_xlfn.XLOOKUP(C114,Table1[ID],Table1[school_job]),"")</f>
        <v/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/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/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/>
      <c r="D115" s="38" t="str">
        <f>IF(C115&lt;&gt;"",_xlfn.XLOOKUP(Class!C115,Table1[ID],Table1[fname]),"")</f>
        <v/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40" t="str" cm="1">
        <f t="array" ref="G115">IF(C115&lt;&gt;"",IF(F115*100/Table3[حساب الحضور من اخر عدد مرات]&gt;100,1,F115/Table3[حساب الحضور من اخر عدد مرات]),"")</f>
        <v/>
      </c>
      <c r="H115" s="38" t="str">
        <f>IF(C115&lt;&gt;"",_xlfn.XLOOKUP(C115,Table1[ID],Table1[tel2]),"")</f>
        <v/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/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/>
      </c>
      <c r="S115" s="37" t="str">
        <f>IF($C115&lt;&gt;"",_xlfn.XLOOKUP(C115,Table1[ID],Table1[bdate]),"")</f>
        <v/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/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/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/>
      <c r="D116" s="38" t="str">
        <f>IF(C116&lt;&gt;"",_xlfn.XLOOKUP(Class!C116,Table1[ID],Table1[fname]),"")</f>
        <v/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40" t="str" cm="1">
        <f t="array" ref="G116">IF(C116&lt;&gt;"",IF(F116*100/Table3[حساب الحضور من اخر عدد مرات]&gt;100,1,F116/Table3[حساب الحضور من اخر عدد مرات]),"")</f>
        <v/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/>
      </c>
      <c r="M116" s="38" t="str">
        <f>IF($C116&lt;&gt;"",_xlfn.XLOOKUP(C116,Table1[ID],Table1[address2]),"")</f>
        <v/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/>
      </c>
      <c r="S116" s="37" t="str">
        <f>IF($C116&lt;&gt;"",_xlfn.XLOOKUP(C116,Table1[ID],Table1[bdate]),"")</f>
        <v/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/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/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/>
      <c r="D117" s="38" t="str">
        <f>IF(C117&lt;&gt;"",_xlfn.XLOOKUP(Class!C117,Table1[ID],Table1[fname]),"")</f>
        <v/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40" t="str" cm="1">
        <f t="array" ref="G117">IF(C117&lt;&gt;"",IF(F117*100/Table3[حساب الحضور من اخر عدد مرات]&gt;100,1,F117/Table3[حساب الحضور من اخر عدد مرات]),"")</f>
        <v/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/>
      </c>
      <c r="M117" s="38" t="str">
        <f>IF($C117&lt;&gt;"",_xlfn.XLOOKUP(C117,Table1[ID],Table1[address2]),"")</f>
        <v/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/>
      </c>
      <c r="S117" s="37" t="str">
        <f>IF($C117&lt;&gt;"",_xlfn.XLOOKUP(C117,Table1[ID],Table1[bdate]),"")</f>
        <v/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/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/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/>
      <c r="D118" s="38" t="str">
        <f>IF(C118&lt;&gt;"",_xlfn.XLOOKUP(Class!C118,Table1[ID],Table1[fname]),"")</f>
        <v/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40" t="str" cm="1">
        <f t="array" ref="G118">IF(C118&lt;&gt;"",IF(F118*100/Table3[حساب الحضور من اخر عدد مرات]&gt;100,1,F118/Table3[حساب الحضور من اخر عدد مرات]),"")</f>
        <v/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/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/>
      </c>
      <c r="S118" s="37" t="str">
        <f>IF($C118&lt;&gt;"",_xlfn.XLOOKUP(C118,Table1[ID],Table1[bdate]),"")</f>
        <v/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/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/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/>
      <c r="D119" s="38" t="str">
        <f>IF(C119&lt;&gt;"",_xlfn.XLOOKUP(Class!C119,Table1[ID],Table1[fname]),"")</f>
        <v/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40" t="str" cm="1">
        <f t="array" ref="G119">IF(C119&lt;&gt;"",IF(F119*100/Table3[حساب الحضور من اخر عدد مرات]&gt;100,1,F119/Table3[حساب الحضور من اخر عدد مرات]),"")</f>
        <v/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/>
      </c>
      <c r="M119" s="38" t="str">
        <f>IF($C119&lt;&gt;"",_xlfn.XLOOKUP(C119,Table1[ID],Table1[address2]),"")</f>
        <v/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/>
      </c>
      <c r="S119" s="37" t="str">
        <f>IF($C119&lt;&gt;"",_xlfn.XLOOKUP(C119,Table1[ID],Table1[bdate]),"")</f>
        <v/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/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/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/>
      <c r="D120" s="38" t="str">
        <f>IF(C120&lt;&gt;"",_xlfn.XLOOKUP(Class!C120,Table1[ID],Table1[fname]),"")</f>
        <v/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40" t="str" cm="1">
        <f t="array" ref="G120">IF(C120&lt;&gt;"",IF(F120*100/Table3[حساب الحضور من اخر عدد مرات]&gt;100,1,F120/Table3[حساب الحضور من اخر عدد مرات]),"")</f>
        <v/>
      </c>
      <c r="H120" s="38" t="str">
        <f>IF(C120&lt;&gt;"",_xlfn.XLOOKUP(C120,Table1[ID],Table1[tel2]),"")</f>
        <v/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/>
      </c>
      <c r="M120" s="38" t="str">
        <f>IF($C120&lt;&gt;"",_xlfn.XLOOKUP(C120,Table1[ID],Table1[address2]),"")</f>
        <v/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/>
      </c>
      <c r="S120" s="37" t="str">
        <f>IF($C120&lt;&gt;"",_xlfn.XLOOKUP(C120,Table1[ID],Table1[bdate]),"")</f>
        <v/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/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/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/>
      <c r="D121" s="38" t="str">
        <f>IF(C121&lt;&gt;"",_xlfn.XLOOKUP(Class!C121,Table1[ID],Table1[fname]),"")</f>
        <v/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40" t="str" cm="1">
        <f t="array" ref="G121">IF(C121&lt;&gt;"",IF(F121*100/Table3[حساب الحضور من اخر عدد مرات]&gt;100,1,F121/Table3[حساب الحضور من اخر عدد مرات]),"")</f>
        <v/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/>
      </c>
      <c r="M121" s="38" t="str">
        <f>IF($C121&lt;&gt;"",_xlfn.XLOOKUP(C121,Table1[ID],Table1[address2]),"")</f>
        <v/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/>
      </c>
      <c r="R121" s="38" t="str">
        <f>IF($C121&lt;&gt;"",_xlfn.XLOOKUP(C121,Table1[ID],Table1[address6]),"")</f>
        <v/>
      </c>
      <c r="S121" s="37" t="str">
        <f>IF($C121&lt;&gt;"",_xlfn.XLOOKUP(C121,Table1[ID],Table1[bdate]),"")</f>
        <v/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/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/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/>
      <c r="D122" s="38" t="str">
        <f>IF(C122&lt;&gt;"",_xlfn.XLOOKUP(Class!C122,Table1[ID],Table1[fname]),"")</f>
        <v/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40" t="str" cm="1">
        <f t="array" ref="G122">IF(C122&lt;&gt;"",IF(F122*100/Table3[حساب الحضور من اخر عدد مرات]&gt;100,1,F122/Table3[حساب الحضور من اخر عدد مرات]),"")</f>
        <v/>
      </c>
      <c r="H122" s="38" t="str">
        <f>IF(C122&lt;&gt;"",_xlfn.XLOOKUP(C122,Table1[ID],Table1[tel2]),"")</f>
        <v/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/>
      </c>
      <c r="M122" s="38" t="str">
        <f>IF($C122&lt;&gt;"",_xlfn.XLOOKUP(C122,Table1[ID],Table1[address2]),"")</f>
        <v/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/>
      </c>
      <c r="S122" s="37" t="str">
        <f>IF($C122&lt;&gt;"",_xlfn.XLOOKUP(C122,Table1[ID],Table1[bdate]),"")</f>
        <v/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/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/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/>
      <c r="D123" s="38" t="str">
        <f>IF(C123&lt;&gt;"",_xlfn.XLOOKUP(Class!C123,Table1[ID],Table1[fname]),"")</f>
        <v/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40" t="str" cm="1">
        <f t="array" ref="G123">IF(C123&lt;&gt;"",IF(F123*100/Table3[حساب الحضور من اخر عدد مرات]&gt;100,1,F123/Table3[حساب الحضور من اخر عدد مرات]),"")</f>
        <v/>
      </c>
      <c r="H123" s="38" t="str">
        <f>IF(C123&lt;&gt;"",_xlfn.XLOOKUP(C123,Table1[ID],Table1[tel2]),"")</f>
        <v/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/>
      </c>
      <c r="M123" s="38" t="str">
        <f>IF($C123&lt;&gt;"",_xlfn.XLOOKUP(C123,Table1[ID],Table1[address2]),"")</f>
        <v/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/>
      </c>
      <c r="S123" s="37" t="str">
        <f>IF($C123&lt;&gt;"",_xlfn.XLOOKUP(C123,Table1[ID],Table1[bdate]),"")</f>
        <v/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/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/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/>
      <c r="D124" s="38" t="str">
        <f>IF(C124&lt;&gt;"",_xlfn.XLOOKUP(Class!C124,Table1[ID],Table1[fname]),"")</f>
        <v/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40" t="str" cm="1">
        <f t="array" ref="G124">IF(C124&lt;&gt;"",IF(F124*100/Table3[حساب الحضور من اخر عدد مرات]&gt;100,1,F124/Table3[حساب الحضور من اخر عدد مرات]),"")</f>
        <v/>
      </c>
      <c r="H124" s="38" t="str">
        <f>IF(C124&lt;&gt;"",_xlfn.XLOOKUP(C124,Table1[ID],Table1[tel2]),"")</f>
        <v/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/>
      </c>
      <c r="M124" s="38" t="str">
        <f>IF($C124&lt;&gt;"",_xlfn.XLOOKUP(C124,Table1[ID],Table1[address2]),"")</f>
        <v/>
      </c>
      <c r="N124" s="38" t="str">
        <f>IF($C124&lt;&gt;"",_xlfn.XLOOKUP(C124,Table1[ID],Table1[address3]),"")</f>
        <v/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/>
      </c>
      <c r="S124" s="37" t="str">
        <f>IF($C124&lt;&gt;"",_xlfn.XLOOKUP(C124,Table1[ID],Table1[bdate]),"")</f>
        <v/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/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/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/>
      <c r="D125" s="38" t="str">
        <f>IF(C125&lt;&gt;"",_xlfn.XLOOKUP(Class!C125,Table1[ID],Table1[fname]),"")</f>
        <v/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40" t="str" cm="1">
        <f t="array" ref="G125">IF(C125&lt;&gt;"",IF(F125*100/Table3[حساب الحضور من اخر عدد مرات]&gt;100,1,F125/Table3[حساب الحضور من اخر عدد مرات]),"")</f>
        <v/>
      </c>
      <c r="H125" s="38" t="str">
        <f>IF(C125&lt;&gt;"",_xlfn.XLOOKUP(C125,Table1[ID],Table1[tel2]),"")</f>
        <v/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/>
      </c>
      <c r="M125" s="38" t="str">
        <f>IF($C125&lt;&gt;"",_xlfn.XLOOKUP(C125,Table1[ID],Table1[address2]),"")</f>
        <v/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/>
      </c>
      <c r="S125" s="37" t="str">
        <f>IF($C125&lt;&gt;"",_xlfn.XLOOKUP(C125,Table1[ID],Table1[bdate]),"")</f>
        <v/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/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/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/>
      <c r="D126" s="38" t="str">
        <f>IF(C126&lt;&gt;"",_xlfn.XLOOKUP(Class!C126,Table1[ID],Table1[fname]),"")</f>
        <v/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40" t="str" cm="1">
        <f t="array" ref="G126">IF(C126&lt;&gt;"",IF(F126*100/Table3[حساب الحضور من اخر عدد مرات]&gt;100,1,F126/Table3[حساب الحضور من اخر عدد مرات]),"")</f>
        <v/>
      </c>
      <c r="H126" s="38" t="str">
        <f>IF(C126&lt;&gt;"",_xlfn.XLOOKUP(C126,Table1[ID],Table1[tel2]),"")</f>
        <v/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/>
      </c>
      <c r="M126" s="38" t="str">
        <f>IF($C126&lt;&gt;"",_xlfn.XLOOKUP(C126,Table1[ID],Table1[address2]),"")</f>
        <v/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/>
      </c>
      <c r="S126" s="37" t="str">
        <f>IF($C126&lt;&gt;"",_xlfn.XLOOKUP(C126,Table1[ID],Table1[bdate]),"")</f>
        <v/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/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/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/>
      <c r="D127" s="38" t="str">
        <f>IF(C127&lt;&gt;"",_xlfn.XLOOKUP(Class!C127,Table1[ID],Table1[fname]),"")</f>
        <v/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40" t="str" cm="1">
        <f t="array" ref="G127">IF(C127&lt;&gt;"",IF(F127*100/Table3[حساب الحضور من اخر عدد مرات]&gt;100,1,F127/Table3[حساب الحضور من اخر عدد مرات]),"")</f>
        <v/>
      </c>
      <c r="H127" s="38" t="str">
        <f>IF(C127&lt;&gt;"",_xlfn.XLOOKUP(C127,Table1[ID],Table1[tel2]),"")</f>
        <v/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/>
      </c>
      <c r="M127" s="38" t="str">
        <f>IF($C127&lt;&gt;"",_xlfn.XLOOKUP(C127,Table1[ID],Table1[address2]),"")</f>
        <v/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/>
      </c>
      <c r="S127" s="37" t="str">
        <f>IF($C127&lt;&gt;"",_xlfn.XLOOKUP(C127,Table1[ID],Table1[bdate]),"")</f>
        <v/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/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/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/>
      <c r="D128" s="38" t="str">
        <f>IF(C128&lt;&gt;"",_xlfn.XLOOKUP(Class!C128,Table1[ID],Table1[fname]),"")</f>
        <v/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40" t="str" cm="1">
        <f t="array" ref="G128">IF(C128&lt;&gt;"",IF(F128*100/Table3[حساب الحضور من اخر عدد مرات]&gt;100,1,F128/Table3[حساب الحضور من اخر عدد مرات]),"")</f>
        <v/>
      </c>
      <c r="H128" s="38" t="str">
        <f>IF(C128&lt;&gt;"",_xlfn.XLOOKUP(C128,Table1[ID],Table1[tel2]),"")</f>
        <v/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/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/>
      </c>
      <c r="S128" s="37" t="str">
        <f>IF($C128&lt;&gt;"",_xlfn.XLOOKUP(C128,Table1[ID],Table1[bdate]),"")</f>
        <v/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/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/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/>
      <c r="D129" s="38" t="str">
        <f>IF(C129&lt;&gt;"",_xlfn.XLOOKUP(Class!C129,Table1[ID],Table1[fname]),"")</f>
        <v/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40" t="str" cm="1">
        <f t="array" ref="G129">IF(C129&lt;&gt;"",IF(F129*100/Table3[حساب الحضور من اخر عدد مرات]&gt;100,1,F129/Table3[حساب الحضور من اخر عدد مرات]),"")</f>
        <v/>
      </c>
      <c r="H129" s="38" t="str">
        <f>IF(C129&lt;&gt;"",_xlfn.XLOOKUP(C129,Table1[ID],Table1[tel2]),"")</f>
        <v/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/>
      </c>
      <c r="M129" s="38" t="str">
        <f>IF($C129&lt;&gt;"",_xlfn.XLOOKUP(C129,Table1[ID],Table1[address2]),"")</f>
        <v/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/>
      </c>
      <c r="S129" s="37" t="str">
        <f>IF($C129&lt;&gt;"",_xlfn.XLOOKUP(C129,Table1[ID],Table1[bdate]),"")</f>
        <v/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/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/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/>
      <c r="D130" s="38" t="str">
        <f>IF(C130&lt;&gt;"",_xlfn.XLOOKUP(Class!C130,Table1[ID],Table1[fname]),"")</f>
        <v/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40" t="str" cm="1">
        <f t="array" ref="G130">IF(C130&lt;&gt;"",IF(F130*100/Table3[حساب الحضور من اخر عدد مرات]&gt;100,1,F130/Table3[حساب الحضور من اخر عدد مرات]),"")</f>
        <v/>
      </c>
      <c r="H130" s="38" t="str">
        <f>IF(C130&lt;&gt;"",_xlfn.XLOOKUP(C130,Table1[ID],Table1[tel2]),"")</f>
        <v/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/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/>
      </c>
      <c r="S130" s="37" t="str">
        <f>IF($C130&lt;&gt;"",_xlfn.XLOOKUP(C130,Table1[ID],Table1[bdate]),"")</f>
        <v/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/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/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/>
      <c r="D131" s="38" t="str">
        <f>IF(C131&lt;&gt;"",_xlfn.XLOOKUP(Class!C131,Table1[ID],Table1[fname]),"")</f>
        <v/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40" t="str" cm="1">
        <f t="array" ref="G131">IF(C131&lt;&gt;"",IF(F131*100/Table3[حساب الحضور من اخر عدد مرات]&gt;100,1,F131/Table3[حساب الحضور من اخر عدد مرات]),"")</f>
        <v/>
      </c>
      <c r="H131" s="38" t="str">
        <f>IF(C131&lt;&gt;"",_xlfn.XLOOKUP(C131,Table1[ID],Table1[tel2]),"")</f>
        <v/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/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/>
      </c>
      <c r="S131" s="37" t="str">
        <f>IF($C131&lt;&gt;"",_xlfn.XLOOKUP(C131,Table1[ID],Table1[bdate]),"")</f>
        <v/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/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/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/>
      <c r="D132" s="38" t="str">
        <f>IF(C132&lt;&gt;"",_xlfn.XLOOKUP(Class!C132,Table1[ID],Table1[fname]),"")</f>
        <v/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40" t="str" cm="1">
        <f t="array" ref="G132">IF(C132&lt;&gt;"",IF(F132*100/Table3[حساب الحضور من اخر عدد مرات]&gt;100,1,F132/Table3[حساب الحضور من اخر عدد مرات]),"")</f>
        <v/>
      </c>
      <c r="H132" s="38" t="str">
        <f>IF(C132&lt;&gt;"",_xlfn.XLOOKUP(C132,Table1[ID],Table1[tel2]),"")</f>
        <v/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/>
      </c>
      <c r="M132" s="38" t="str">
        <f>IF($C132&lt;&gt;"",_xlfn.XLOOKUP(C132,Table1[ID],Table1[address2]),"")</f>
        <v/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/>
      </c>
      <c r="S132" s="37" t="str">
        <f>IF($C132&lt;&gt;"",_xlfn.XLOOKUP(C132,Table1[ID],Table1[bdate]),"")</f>
        <v/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/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/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/>
      <c r="D133" s="38" t="str">
        <f>IF(C133&lt;&gt;"",_xlfn.XLOOKUP(Class!C133,Table1[ID],Table1[fname]),"")</f>
        <v/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40" t="str" cm="1">
        <f t="array" ref="G133">IF(C133&lt;&gt;"",IF(F133*100/Table3[حساب الحضور من اخر عدد مرات]&gt;100,1,F133/Table3[حساب الحضور من اخر عدد مرات]),"")</f>
        <v/>
      </c>
      <c r="H133" s="38" t="str">
        <f>IF(C133&lt;&gt;"",_xlfn.XLOOKUP(C133,Table1[ID],Table1[tel2]),"")</f>
        <v/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/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/>
      </c>
      <c r="S133" s="37" t="str">
        <f>IF($C133&lt;&gt;"",_xlfn.XLOOKUP(C133,Table1[ID],Table1[bdate]),"")</f>
        <v/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/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/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/>
      <c r="D134" s="38" t="str">
        <f>IF(C134&lt;&gt;"",_xlfn.XLOOKUP(Class!C134,Table1[ID],Table1[fname]),"")</f>
        <v/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40" t="str" cm="1">
        <f t="array" ref="G134">IF(C134&lt;&gt;"",IF(F134*100/Table3[حساب الحضور من اخر عدد مرات]&gt;100,1,F134/Table3[حساب الحضور من اخر عدد مرات]),"")</f>
        <v/>
      </c>
      <c r="H134" s="38" t="str">
        <f>IF(C134&lt;&gt;"",_xlfn.XLOOKUP(C134,Table1[ID],Table1[tel2]),"")</f>
        <v/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/>
      </c>
      <c r="M134" s="38" t="str">
        <f>IF($C134&lt;&gt;"",_xlfn.XLOOKUP(C134,Table1[ID],Table1[address2]),"")</f>
        <v/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/>
      </c>
      <c r="S134" s="37" t="str">
        <f>IF($C134&lt;&gt;"",_xlfn.XLOOKUP(C134,Table1[ID],Table1[bdate]),"")</f>
        <v/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/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/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/>
      <c r="D135" s="38" t="str">
        <f>IF(C135&lt;&gt;"",_xlfn.XLOOKUP(Class!C135,Table1[ID],Table1[fname]),"")</f>
        <v/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40" t="str" cm="1">
        <f t="array" ref="G135">IF(C135&lt;&gt;"",IF(F135*100/Table3[حساب الحضور من اخر عدد مرات]&gt;100,1,F135/Table3[حساب الحضور من اخر عدد مرات]),"")</f>
        <v/>
      </c>
      <c r="H135" s="38" t="str">
        <f>IF(C135&lt;&gt;"",_xlfn.XLOOKUP(C135,Table1[ID],Table1[tel2]),"")</f>
        <v/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/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/>
      </c>
      <c r="S135" s="37" t="str">
        <f>IF($C135&lt;&gt;"",_xlfn.XLOOKUP(C135,Table1[ID],Table1[bdate]),"")</f>
        <v/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/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/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/>
      <c r="D136" s="38" t="str">
        <f>IF(C136&lt;&gt;"",_xlfn.XLOOKUP(Class!C136,Table1[ID],Table1[fname]),"")</f>
        <v/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40" t="str" cm="1">
        <f t="array" ref="G136">IF(C136&lt;&gt;"",IF(F136*100/Table3[حساب الحضور من اخر عدد مرات]&gt;100,1,F136/Table3[حساب الحضور من اخر عدد مرات]),"")</f>
        <v/>
      </c>
      <c r="H136" s="38" t="str">
        <f>IF(C136&lt;&gt;"",_xlfn.XLOOKUP(C136,Table1[ID],Table1[tel2]),"")</f>
        <v/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/>
      </c>
      <c r="M136" s="38" t="str">
        <f>IF($C136&lt;&gt;"",_xlfn.XLOOKUP(C136,Table1[ID],Table1[address2]),"")</f>
        <v/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/>
      </c>
      <c r="S136" s="37" t="str">
        <f>IF($C136&lt;&gt;"",_xlfn.XLOOKUP(C136,Table1[ID],Table1[bdate]),"")</f>
        <v/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/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/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/>
      <c r="D137" s="38" t="str">
        <f>IF(C137&lt;&gt;"",_xlfn.XLOOKUP(Class!C137,Table1[ID],Table1[fname]),"")</f>
        <v/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40" t="str" cm="1">
        <f t="array" ref="G137">IF(C137&lt;&gt;"",IF(F137*100/Table3[حساب الحضور من اخر عدد مرات]&gt;100,1,F137/Table3[حساب الحضور من اخر عدد مرات]),"")</f>
        <v/>
      </c>
      <c r="H137" s="38" t="str">
        <f>IF(C137&lt;&gt;"",_xlfn.XLOOKUP(C137,Table1[ID],Table1[tel2]),"")</f>
        <v/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/>
      </c>
      <c r="M137" s="38" t="str">
        <f>IF($C137&lt;&gt;"",_xlfn.XLOOKUP(C137,Table1[ID],Table1[address2]),"")</f>
        <v/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/>
      </c>
      <c r="S137" s="37" t="str">
        <f>IF($C137&lt;&gt;"",_xlfn.XLOOKUP(C137,Table1[ID],Table1[bdate]),"")</f>
        <v/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/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/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/>
      <c r="D138" s="38" t="str">
        <f>IF(C138&lt;&gt;"",_xlfn.XLOOKUP(Class!C138,Table1[ID],Table1[fname]),"")</f>
        <v/>
      </c>
      <c r="E138" s="3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38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40" t="str" cm="1">
        <f t="array" ref="G138">IF(C138&lt;&gt;"",IF(F138*100/Table3[حساب الحضور من اخر عدد مرات]&gt;100,1,F138/Table3[حساب الحضور من اخر عدد مرات]),"")</f>
        <v/>
      </c>
      <c r="H138" s="38" t="str">
        <f>IF(C138&lt;&gt;"",_xlfn.XLOOKUP(C138,Table1[ID],Table1[tel2]),"")</f>
        <v/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/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/>
      </c>
      <c r="S138" s="37" t="str">
        <f>IF($C138&lt;&gt;"",_xlfn.XLOOKUP(C138,Table1[ID],Table1[bdate]),"")</f>
        <v/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/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/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/>
      <c r="D139" s="38" t="str">
        <f>IF(C139&lt;&gt;"",_xlfn.XLOOKUP(Class!C139,Table1[ID],Table1[fname]),"")</f>
        <v/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40" t="str" cm="1">
        <f t="array" ref="G139">IF(C139&lt;&gt;"",IF(F139*100/Table3[حساب الحضور من اخر عدد مرات]&gt;100,1,F139/Table3[حساب الحضور من اخر عدد مرات]),"")</f>
        <v/>
      </c>
      <c r="H139" s="38" t="str">
        <f>IF(C139&lt;&gt;"",_xlfn.XLOOKUP(C139,Table1[ID],Table1[tel2]),"")</f>
        <v/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/>
      </c>
      <c r="M139" s="38" t="str">
        <f>IF($C139&lt;&gt;"",_xlfn.XLOOKUP(C139,Table1[ID],Table1[address2]),"")</f>
        <v/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/>
      </c>
      <c r="S139" s="37" t="str">
        <f>IF($C139&lt;&gt;"",_xlfn.XLOOKUP(C139,Table1[ID],Table1[bdate]),"")</f>
        <v/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/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/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38"/>
      <c r="D140" s="38" t="str">
        <f>IF(C140&lt;&gt;"",_xlfn.XLOOKUP(Class!C140,Table1[ID],Table1[fname]),"")</f>
        <v/>
      </c>
      <c r="E140" s="3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38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40" t="str" cm="1">
        <f t="array" ref="G140">IF(C140&lt;&gt;"",IF(F140*100/Table3[حساب الحضور من اخر عدد مرات]&gt;100,1,F140/Table3[حساب الحضور من اخر عدد مرات]),"")</f>
        <v/>
      </c>
      <c r="H140" s="38" t="str">
        <f>IF(C140&lt;&gt;"",_xlfn.XLOOKUP(C140,Table1[ID],Table1[tel2]),"")</f>
        <v/>
      </c>
      <c r="I140" s="38" t="str">
        <f>IF(C140&lt;&gt;"",_xlfn.XLOOKUP(C140,Table1[ID],Table1[tel4]),"")</f>
        <v/>
      </c>
      <c r="J140" s="38" t="str">
        <f>IF(C140&lt;&gt;"",_xlfn.XLOOKUP(C140,Table1[ID],Table1[tel3]),"")</f>
        <v/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/>
      </c>
      <c r="M140" s="38" t="str">
        <f>IF($C140&lt;&gt;"",_xlfn.XLOOKUP(C140,Table1[ID],Table1[address2]),"")</f>
        <v/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/>
      </c>
      <c r="P140" s="38" t="str">
        <f>IF($C140&lt;&gt;"",_xlfn.XLOOKUP(C140,Table1[ID],Table1[address5]),"")</f>
        <v/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/>
      </c>
      <c r="S140" s="37" t="str">
        <f>IF($C140&lt;&gt;"",_xlfn.XLOOKUP(C140,Table1[ID],Table1[bdate]),"")</f>
        <v/>
      </c>
      <c r="T140" s="38" t="str">
        <f>IF($C140&lt;&gt;"",_xlfn.XLOOKUP(C140,Table1[ID],Table1[school_job]),"")</f>
        <v/>
      </c>
      <c r="U140" s="38" t="str">
        <f>IF($C140&lt;&gt;"",_xlfn.XLOOKUP(C140,Table1[ID],Table1[con_father]),"")</f>
        <v/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/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/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38"/>
      <c r="D141" s="38" t="str">
        <f>IF(C141&lt;&gt;"",_xlfn.XLOOKUP(Class!C141,Table1[ID],Table1[fname]),"")</f>
        <v/>
      </c>
      <c r="E141" s="37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38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40" t="str" cm="1">
        <f t="array" ref="G141">IF(C141&lt;&gt;"",IF(F141*100/Table3[حساب الحضور من اخر عدد مرات]&gt;100,1,F141/Table3[حساب الحضور من اخر عدد مرات]),"")</f>
        <v/>
      </c>
      <c r="H141" s="38" t="str">
        <f>IF(C141&lt;&gt;"",_xlfn.XLOOKUP(C141,Table1[ID],Table1[tel2]),"")</f>
        <v/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/>
      </c>
      <c r="M141" s="38" t="str">
        <f>IF($C141&lt;&gt;"",_xlfn.XLOOKUP(C141,Table1[ID],Table1[address2]),"")</f>
        <v/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/>
      </c>
      <c r="S141" s="37" t="str">
        <f>IF($C141&lt;&gt;"",_xlfn.XLOOKUP(C141,Table1[ID],Table1[bdate]),"")</f>
        <v/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/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/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/>
      <c r="D142" s="38" t="str">
        <f>IF(C142&lt;&gt;"",_xlfn.XLOOKUP(Class!C142,Table1[ID],Table1[fname]),"")</f>
        <v/>
      </c>
      <c r="E142" s="3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38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40" t="str" cm="1">
        <f t="array" ref="G142">IF(C142&lt;&gt;"",IF(F142*100/Table3[حساب الحضور من اخر عدد مرات]&gt;100,1,F142/Table3[حساب الحضور من اخر عدد مرات]),"")</f>
        <v/>
      </c>
      <c r="H142" s="38" t="str">
        <f>IF(C142&lt;&gt;"",_xlfn.XLOOKUP(C142,Table1[ID],Table1[tel2]),"")</f>
        <v/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/>
      </c>
      <c r="M142" s="38" t="str">
        <f>IF($C142&lt;&gt;"",_xlfn.XLOOKUP(C142,Table1[ID],Table1[address2]),"")</f>
        <v/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/>
      </c>
      <c r="S142" s="37" t="str">
        <f>IF($C142&lt;&gt;"",_xlfn.XLOOKUP(C142,Table1[ID],Table1[bdate]),"")</f>
        <v/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/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/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/>
      <c r="D143" s="38" t="str">
        <f>IF(C143&lt;&gt;"",_xlfn.XLOOKUP(Class!C143,Table1[ID],Table1[fname]),"")</f>
        <v/>
      </c>
      <c r="E143" s="37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38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40" t="str" cm="1">
        <f t="array" ref="G143">IF(C143&lt;&gt;"",IF(F143*100/Table3[حساب الحضور من اخر عدد مرات]&gt;100,1,F143/Table3[حساب الحضور من اخر عدد مرات]),"")</f>
        <v/>
      </c>
      <c r="H143" s="38" t="str">
        <f>IF(C143&lt;&gt;"",_xlfn.XLOOKUP(C143,Table1[ID],Table1[tel2]),"")</f>
        <v/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/>
      </c>
      <c r="M143" s="38" t="str">
        <f>IF($C143&lt;&gt;"",_xlfn.XLOOKUP(C143,Table1[ID],Table1[address2]),"")</f>
        <v/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/>
      </c>
      <c r="S143" s="37" t="str">
        <f>IF($C143&lt;&gt;"",_xlfn.XLOOKUP(C143,Table1[ID],Table1[bdate]),"")</f>
        <v/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/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/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/>
      <c r="D144" s="38" t="str">
        <f>IF(C144&lt;&gt;"",_xlfn.XLOOKUP(Class!C144,Table1[ID],Table1[fname]),"")</f>
        <v/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40" t="str" cm="1">
        <f t="array" ref="G144">IF(C144&lt;&gt;"",IF(F144*100/Table3[حساب الحضور من اخر عدد مرات]&gt;100,1,F144/Table3[حساب الحضور من اخر عدد مرات]),"")</f>
        <v/>
      </c>
      <c r="H144" s="38" t="str">
        <f>IF(C144&lt;&gt;"",_xlfn.XLOOKUP(C144,Table1[ID],Table1[tel2]),"")</f>
        <v/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/>
      </c>
      <c r="M144" s="38" t="str">
        <f>IF($C144&lt;&gt;"",_xlfn.XLOOKUP(C144,Table1[ID],Table1[address2]),"")</f>
        <v/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/>
      </c>
      <c r="S144" s="37" t="str">
        <f>IF($C144&lt;&gt;"",_xlfn.XLOOKUP(C144,Table1[ID],Table1[bdate]),"")</f>
        <v/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/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/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38"/>
      <c r="D145" s="38" t="str">
        <f>IF(C145&lt;&gt;"",_xlfn.XLOOKUP(Class!C145,Table1[ID],Table1[fname]),"")</f>
        <v/>
      </c>
      <c r="E145" s="37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38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40" t="str" cm="1">
        <f t="array" ref="G145">IF(C145&lt;&gt;"",IF(F145*100/Table3[حساب الحضور من اخر عدد مرات]&gt;100,1,F145/Table3[حساب الحضور من اخر عدد مرات]),"")</f>
        <v/>
      </c>
      <c r="H145" s="38" t="str">
        <f>IF(C145&lt;&gt;"",_xlfn.XLOOKUP(C145,Table1[ID],Table1[tel2]),"")</f>
        <v/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/>
      </c>
      <c r="M145" s="38" t="str">
        <f>IF($C145&lt;&gt;"",_xlfn.XLOOKUP(C145,Table1[ID],Table1[address2]),"")</f>
        <v/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/>
      </c>
      <c r="S145" s="37" t="str">
        <f>IF($C145&lt;&gt;"",_xlfn.XLOOKUP(C145,Table1[ID],Table1[bdate]),"")</f>
        <v/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/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/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/>
      <c r="D146" s="38" t="str">
        <f>IF(C146&lt;&gt;"",_xlfn.XLOOKUP(Class!C146,Table1[ID],Table1[fname]),"")</f>
        <v/>
      </c>
      <c r="E146" s="3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38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40" t="str" cm="1">
        <f t="array" ref="G146">IF(C146&lt;&gt;"",IF(F146*100/Table3[حساب الحضور من اخر عدد مرات]&gt;100,1,F146/Table3[حساب الحضور من اخر عدد مرات]),"")</f>
        <v/>
      </c>
      <c r="H146" s="38" t="str">
        <f>IF(C146&lt;&gt;"",_xlfn.XLOOKUP(C146,Table1[ID],Table1[tel2]),"")</f>
        <v/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/>
      </c>
      <c r="M146" s="38" t="str">
        <f>IF($C146&lt;&gt;"",_xlfn.XLOOKUP(C146,Table1[ID],Table1[address2]),"")</f>
        <v/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/>
      </c>
      <c r="R146" s="38" t="str">
        <f>IF($C146&lt;&gt;"",_xlfn.XLOOKUP(C146,Table1[ID],Table1[address6]),"")</f>
        <v/>
      </c>
      <c r="S146" s="37" t="str">
        <f>IF($C146&lt;&gt;"",_xlfn.XLOOKUP(C146,Table1[ID],Table1[bdate]),"")</f>
        <v/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/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/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/>
      <c r="D147" s="38" t="str">
        <f>IF(C147&lt;&gt;"",_xlfn.XLOOKUP(Class!C147,Table1[ID],Table1[fname]),"")</f>
        <v/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40" t="str" cm="1">
        <f t="array" ref="G147">IF(C147&lt;&gt;"",IF(F147*100/Table3[حساب الحضور من اخر عدد مرات]&gt;100,1,F147/Table3[حساب الحضور من اخر عدد مرات]),"")</f>
        <v/>
      </c>
      <c r="H147" s="38" t="str">
        <f>IF(C147&lt;&gt;"",_xlfn.XLOOKUP(C147,Table1[ID],Table1[tel2]),"")</f>
        <v/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/>
      </c>
      <c r="M147" s="38" t="str">
        <f>IF($C147&lt;&gt;"",_xlfn.XLOOKUP(C147,Table1[ID],Table1[address2]),"")</f>
        <v/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/>
      </c>
      <c r="S147" s="37" t="str">
        <f>IF($C147&lt;&gt;"",_xlfn.XLOOKUP(C147,Table1[ID],Table1[bdate]),"")</f>
        <v/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/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/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38"/>
      <c r="D148" s="38" t="str">
        <f>IF(C148&lt;&gt;"",_xlfn.XLOOKUP(Class!C148,Table1[ID],Table1[fname]),"")</f>
        <v/>
      </c>
      <c r="E148" s="3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38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40" t="str" cm="1">
        <f t="array" ref="G148">IF(C148&lt;&gt;"",IF(F148*100/Table3[حساب الحضور من اخر عدد مرات]&gt;100,1,F148/Table3[حساب الحضور من اخر عدد مرات]),"")</f>
        <v/>
      </c>
      <c r="H148" s="38" t="str">
        <f>IF(C148&lt;&gt;"",_xlfn.XLOOKUP(C148,Table1[ID],Table1[tel2]),"")</f>
        <v/>
      </c>
      <c r="I148" s="38" t="str">
        <f>IF(C148&lt;&gt;"",_xlfn.XLOOKUP(C148,Table1[ID],Table1[tel4]),"")</f>
        <v/>
      </c>
      <c r="J148" s="38" t="str">
        <f>IF(C148&lt;&gt;"",_xlfn.XLOOKUP(C148,Table1[ID],Table1[tel3]),"")</f>
        <v/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/>
      </c>
      <c r="M148" s="38" t="str">
        <f>IF($C148&lt;&gt;"",_xlfn.XLOOKUP(C148,Table1[ID],Table1[address2]),"")</f>
        <v/>
      </c>
      <c r="N148" s="38" t="str">
        <f>IF($C148&lt;&gt;"",_xlfn.XLOOKUP(C148,Table1[ID],Table1[address3]),"")</f>
        <v/>
      </c>
      <c r="O148" s="38" t="str">
        <f>IF($C148&lt;&gt;"",_xlfn.XLOOKUP(C148,Table1[ID],Table1[address4]),"")</f>
        <v/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/>
      </c>
      <c r="S148" s="37" t="str">
        <f>IF($C148&lt;&gt;"",_xlfn.XLOOKUP(C148,Table1[ID],Table1[bdate]),"")</f>
        <v/>
      </c>
      <c r="T148" s="38" t="str">
        <f>IF($C148&lt;&gt;"",_xlfn.XLOOKUP(C148,Table1[ID],Table1[school_job]),"")</f>
        <v/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/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/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38"/>
      <c r="D149" s="38" t="str">
        <f>IF(C149&lt;&gt;"",_xlfn.XLOOKUP(Class!C149,Table1[ID],Table1[fname]),"")</f>
        <v/>
      </c>
      <c r="E149" s="37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38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40" t="str" cm="1">
        <f t="array" ref="G149">IF(C149&lt;&gt;"",IF(F149*100/Table3[حساب الحضور من اخر عدد مرات]&gt;100,1,F149/Table3[حساب الحضور من اخر عدد مرات]),"")</f>
        <v/>
      </c>
      <c r="H149" s="38" t="str">
        <f>IF(C149&lt;&gt;"",_xlfn.XLOOKUP(C149,Table1[ID],Table1[tel2]),"")</f>
        <v/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/>
      </c>
      <c r="M149" s="38" t="str">
        <f>IF($C149&lt;&gt;"",_xlfn.XLOOKUP(C149,Table1[ID],Table1[address2]),"")</f>
        <v/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/>
      </c>
      <c r="S149" s="37" t="str">
        <f>IF($C149&lt;&gt;"",_xlfn.XLOOKUP(C149,Table1[ID],Table1[bdate]),"")</f>
        <v/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/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/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/>
      <c r="D150" s="38" t="str">
        <f>IF(C150&lt;&gt;"",_xlfn.XLOOKUP(Class!C150,Table1[ID],Table1[fname]),"")</f>
        <v/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40" t="str" cm="1">
        <f t="array" ref="G150">IF(C150&lt;&gt;"",IF(F150*100/Table3[حساب الحضور من اخر عدد مرات]&gt;100,1,F150/Table3[حساب الحضور من اخر عدد مرات]),"")</f>
        <v/>
      </c>
      <c r="H150" s="38" t="str">
        <f>IF(C150&lt;&gt;"",_xlfn.XLOOKUP(C150,Table1[ID],Table1[tel2]),"")</f>
        <v/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/>
      </c>
      <c r="M150" s="38" t="str">
        <f>IF($C150&lt;&gt;"",_xlfn.XLOOKUP(C150,Table1[ID],Table1[address2]),"")</f>
        <v/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/>
      </c>
      <c r="S150" s="37" t="str">
        <f>IF($C150&lt;&gt;"",_xlfn.XLOOKUP(C150,Table1[ID],Table1[bdate]),"")</f>
        <v/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/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/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38"/>
      <c r="D151" s="38" t="str">
        <f>IF(C151&lt;&gt;"",_xlfn.XLOOKUP(Class!C151,Table1[ID],Table1[fname]),"")</f>
        <v/>
      </c>
      <c r="E151" s="3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38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40" t="str" cm="1">
        <f t="array" ref="G151">IF(C151&lt;&gt;"",IF(F151*100/Table3[حساب الحضور من اخر عدد مرات]&gt;100,1,F151/Table3[حساب الحضور من اخر عدد مرات]),"")</f>
        <v/>
      </c>
      <c r="H151" s="38" t="str">
        <f>IF(C151&lt;&gt;"",_xlfn.XLOOKUP(C151,Table1[ID],Table1[tel2]),"")</f>
        <v/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/>
      </c>
      <c r="M151" s="38" t="str">
        <f>IF($C151&lt;&gt;"",_xlfn.XLOOKUP(C151,Table1[ID],Table1[address2]),"")</f>
        <v/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/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/>
      </c>
      <c r="S151" s="37" t="str">
        <f>IF($C151&lt;&gt;"",_xlfn.XLOOKUP(C151,Table1[ID],Table1[bdate]),"")</f>
        <v/>
      </c>
      <c r="T151" s="38" t="str">
        <f>IF($C151&lt;&gt;"",_xlfn.XLOOKUP(C151,Table1[ID],Table1[school_job]),"")</f>
        <v/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/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/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38"/>
      <c r="D152" s="38" t="str">
        <f>IF(C152&lt;&gt;"",_xlfn.XLOOKUP(Class!C152,Table1[ID],Table1[fname]),"")</f>
        <v/>
      </c>
      <c r="E152" s="3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38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40" t="str" cm="1">
        <f t="array" ref="G152">IF(C152&lt;&gt;"",IF(F152*100/Table3[حساب الحضور من اخر عدد مرات]&gt;100,1,F152/Table3[حساب الحضور من اخر عدد مرات]),"")</f>
        <v/>
      </c>
      <c r="H152" s="38" t="str">
        <f>IF(C152&lt;&gt;"",_xlfn.XLOOKUP(C152,Table1[ID],Table1[tel2]),"")</f>
        <v/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/>
      </c>
      <c r="M152" s="38" t="str">
        <f>IF($C152&lt;&gt;"",_xlfn.XLOOKUP(C152,Table1[ID],Table1[address2]),"")</f>
        <v/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/>
      </c>
      <c r="S152" s="37" t="str">
        <f>IF($C152&lt;&gt;"",_xlfn.XLOOKUP(C152,Table1[ID],Table1[bdate]),"")</f>
        <v/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/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/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/>
      <c r="D153" s="38" t="str">
        <f>IF(C153&lt;&gt;"",_xlfn.XLOOKUP(Class!C153,Table1[ID],Table1[fname]),"")</f>
        <v/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40" t="str" cm="1">
        <f t="array" ref="G153">IF(C153&lt;&gt;"",IF(F153*100/Table3[حساب الحضور من اخر عدد مرات]&gt;100,1,F153/Table3[حساب الحضور من اخر عدد مرات]),"")</f>
        <v/>
      </c>
      <c r="H153" s="38" t="str">
        <f>IF(C153&lt;&gt;"",_xlfn.XLOOKUP(C153,Table1[ID],Table1[tel2]),"")</f>
        <v/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/>
      </c>
      <c r="M153" s="38" t="str">
        <f>IF($C153&lt;&gt;"",_xlfn.XLOOKUP(C153,Table1[ID],Table1[address2]),"")</f>
        <v/>
      </c>
      <c r="N153" s="38" t="str">
        <f>IF($C153&lt;&gt;"",_xlfn.XLOOKUP(C153,Table1[ID],Table1[address3]),"")</f>
        <v/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/>
      </c>
      <c r="S153" s="37" t="str">
        <f>IF($C153&lt;&gt;"",_xlfn.XLOOKUP(C153,Table1[ID],Table1[bdate]),"")</f>
        <v/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/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/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/>
      <c r="D154" s="38" t="str">
        <f>IF(C154&lt;&gt;"",_xlfn.XLOOKUP(Class!C154,Table1[ID],Table1[fname]),"")</f>
        <v/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40" t="str" cm="1">
        <f t="array" ref="G154">IF(C154&lt;&gt;"",IF(F154*100/Table3[حساب الحضور من اخر عدد مرات]&gt;100,1,F154/Table3[حساب الحضور من اخر عدد مرات]),"")</f>
        <v/>
      </c>
      <c r="H154" s="38" t="str">
        <f>IF(C154&lt;&gt;"",_xlfn.XLOOKUP(C154,Table1[ID],Table1[tel2]),"")</f>
        <v/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/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/>
      </c>
      <c r="R154" s="38" t="str">
        <f>IF($C154&lt;&gt;"",_xlfn.XLOOKUP(C154,Table1[ID],Table1[address6]),"")</f>
        <v/>
      </c>
      <c r="S154" s="37" t="str">
        <f>IF($C154&lt;&gt;"",_xlfn.XLOOKUP(C154,Table1[ID],Table1[bdate]),"")</f>
        <v/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/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/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/>
      <c r="D155" s="38" t="str">
        <f>IF(C155&lt;&gt;"",_xlfn.XLOOKUP(Class!C155,Table1[ID],Table1[fname]),"")</f>
        <v/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40" t="str" cm="1">
        <f t="array" ref="G155">IF(C155&lt;&gt;"",IF(F155*100/Table3[حساب الحضور من اخر عدد مرات]&gt;100,1,F155/Table3[حساب الحضور من اخر عدد مرات]),"")</f>
        <v/>
      </c>
      <c r="H155" s="38" t="str">
        <f>IF(C155&lt;&gt;"",_xlfn.XLOOKUP(C155,Table1[ID],Table1[tel2]),"")</f>
        <v/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/>
      </c>
      <c r="M155" s="38" t="str">
        <f>IF($C155&lt;&gt;"",_xlfn.XLOOKUP(C155,Table1[ID],Table1[address2]),"")</f>
        <v/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/>
      </c>
      <c r="P155" s="38" t="str">
        <f>IF($C155&lt;&gt;"",_xlfn.XLOOKUP(C155,Table1[ID],Table1[address5]),"")</f>
        <v/>
      </c>
      <c r="Q155" s="38" t="str">
        <f>IF($C155&lt;&gt;"",_xlfn.XLOOKUP(C155,Table1[ID],Table1[address7]),"")</f>
        <v/>
      </c>
      <c r="R155" s="38" t="str">
        <f>IF($C155&lt;&gt;"",_xlfn.XLOOKUP(C155,Table1[ID],Table1[address6]),"")</f>
        <v/>
      </c>
      <c r="S155" s="37" t="str">
        <f>IF($C155&lt;&gt;"",_xlfn.XLOOKUP(C155,Table1[ID],Table1[bdate]),"")</f>
        <v/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/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/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/>
      <c r="D156" s="38" t="str">
        <f>IF(C156&lt;&gt;"",_xlfn.XLOOKUP(Class!C156,Table1[ID],Table1[fname]),"")</f>
        <v/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40" t="str" cm="1">
        <f t="array" ref="G156">IF(C156&lt;&gt;"",IF(F156*100/Table3[حساب الحضور من اخر عدد مرات]&gt;100,1,F156/Table3[حساب الحضور من اخر عدد مرات]),"")</f>
        <v/>
      </c>
      <c r="H156" s="38" t="str">
        <f>IF(C156&lt;&gt;"",_xlfn.XLOOKUP(C156,Table1[ID],Table1[tel2]),"")</f>
        <v/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/>
      </c>
      <c r="M156" s="38" t="str">
        <f>IF($C156&lt;&gt;"",_xlfn.XLOOKUP(C156,Table1[ID],Table1[address2]),"")</f>
        <v/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/>
      </c>
      <c r="P156" s="38" t="str">
        <f>IF($C156&lt;&gt;"",_xlfn.XLOOKUP(C156,Table1[ID],Table1[address5]),"")</f>
        <v/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/>
      </c>
      <c r="S156" s="37" t="str">
        <f>IF($C156&lt;&gt;"",_xlfn.XLOOKUP(C156,Table1[ID],Table1[bdate]),"")</f>
        <v/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/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/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/>
      <c r="D157" s="38" t="str">
        <f>IF(C157&lt;&gt;"",_xlfn.XLOOKUP(Class!C157,Table1[ID],Table1[fname]),"")</f>
        <v/>
      </c>
      <c r="E157" s="3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38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40" t="str" cm="1">
        <f t="array" ref="G157">IF(C157&lt;&gt;"",IF(F157*100/Table3[حساب الحضور من اخر عدد مرات]&gt;100,1,F157/Table3[حساب الحضور من اخر عدد مرات]),"")</f>
        <v/>
      </c>
      <c r="H157" s="38" t="str">
        <f>IF(C157&lt;&gt;"",_xlfn.XLOOKUP(C157,Table1[ID],Table1[tel2]),"")</f>
        <v/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/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/>
      </c>
      <c r="R157" s="38" t="str">
        <f>IF($C157&lt;&gt;"",_xlfn.XLOOKUP(C157,Table1[ID],Table1[address6]),"")</f>
        <v/>
      </c>
      <c r="S157" s="37" t="str">
        <f>IF($C157&lt;&gt;"",_xlfn.XLOOKUP(C157,Table1[ID],Table1[bdate]),"")</f>
        <v/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/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/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/>
      <c r="D158" s="38" t="str">
        <f>IF(C158&lt;&gt;"",_xlfn.XLOOKUP(Class!C158,Table1[ID],Table1[fname]),"")</f>
        <v/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40" t="str" cm="1">
        <f t="array" ref="G158">IF(C158&lt;&gt;"",IF(F158*100/Table3[حساب الحضور من اخر عدد مرات]&gt;100,1,F158/Table3[حساب الحضور من اخر عدد مرات]),"")</f>
        <v/>
      </c>
      <c r="H158" s="38" t="str">
        <f>IF(C158&lt;&gt;"",_xlfn.XLOOKUP(C158,Table1[ID],Table1[tel2]),"")</f>
        <v/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/>
      </c>
      <c r="M158" s="38" t="str">
        <f>IF($C158&lt;&gt;"",_xlfn.XLOOKUP(C158,Table1[ID],Table1[address2]),"")</f>
        <v/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/>
      </c>
      <c r="S158" s="37" t="str">
        <f>IF($C158&lt;&gt;"",_xlfn.XLOOKUP(C158,Table1[ID],Table1[bdate]),"")</f>
        <v/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/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/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/>
      <c r="D159" s="38" t="str">
        <f>IF(C159&lt;&gt;"",_xlfn.XLOOKUP(Class!C159,Table1[ID],Table1[fname]),"")</f>
        <v/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40" t="str" cm="1">
        <f t="array" ref="G159">IF(C159&lt;&gt;"",IF(F159*100/Table3[حساب الحضور من اخر عدد مرات]&gt;100,1,F159/Table3[حساب الحضور من اخر عدد مرات]),"")</f>
        <v/>
      </c>
      <c r="H159" s="38" t="str">
        <f>IF(C159&lt;&gt;"",_xlfn.XLOOKUP(C159,Table1[ID],Table1[tel2]),"")</f>
        <v/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/>
      </c>
      <c r="M159" s="38" t="str">
        <f>IF($C159&lt;&gt;"",_xlfn.XLOOKUP(C159,Table1[ID],Table1[address2]),"")</f>
        <v/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/>
      </c>
      <c r="S159" s="37" t="str">
        <f>IF($C159&lt;&gt;"",_xlfn.XLOOKUP(C159,Table1[ID],Table1[bdate]),"")</f>
        <v/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/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/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/>
      <c r="D160" s="38" t="str">
        <f>IF(C160&lt;&gt;"",_xlfn.XLOOKUP(Class!C160,Table1[ID],Table1[fname]),"")</f>
        <v/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40" t="str" cm="1">
        <f t="array" ref="G160">IF(C160&lt;&gt;"",IF(F160*100/Table3[حساب الحضور من اخر عدد مرات]&gt;100,1,F160/Table3[حساب الحضور من اخر عدد مرات]),"")</f>
        <v/>
      </c>
      <c r="H160" s="38" t="str">
        <f>IF(C160&lt;&gt;"",_xlfn.XLOOKUP(C160,Table1[ID],Table1[tel2]),"")</f>
        <v/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/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/>
      </c>
      <c r="P160" s="38" t="str">
        <f>IF($C160&lt;&gt;"",_xlfn.XLOOKUP(C160,Table1[ID],Table1[address5]),"")</f>
        <v/>
      </c>
      <c r="Q160" s="38" t="str">
        <f>IF($C160&lt;&gt;"",_xlfn.XLOOKUP(C160,Table1[ID],Table1[address7]),"")</f>
        <v/>
      </c>
      <c r="R160" s="38" t="str">
        <f>IF($C160&lt;&gt;"",_xlfn.XLOOKUP(C160,Table1[ID],Table1[address6]),"")</f>
        <v/>
      </c>
      <c r="S160" s="37" t="str">
        <f>IF($C160&lt;&gt;"",_xlfn.XLOOKUP(C160,Table1[ID],Table1[bdate]),"")</f>
        <v/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/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/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/>
      <c r="D161" s="38" t="str">
        <f>IF(C161&lt;&gt;"",_xlfn.XLOOKUP(Class!C161,Table1[ID],Table1[fname]),"")</f>
        <v/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40" t="str" cm="1">
        <f t="array" ref="G161">IF(C161&lt;&gt;"",IF(F161*100/Table3[حساب الحضور من اخر عدد مرات]&gt;100,1,F161/Table3[حساب الحضور من اخر عدد مرات]),"")</f>
        <v/>
      </c>
      <c r="H161" s="38" t="str">
        <f>IF(C161&lt;&gt;"",_xlfn.XLOOKUP(C161,Table1[ID],Table1[tel2]),"")</f>
        <v/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/>
      </c>
      <c r="M161" s="38" t="str">
        <f>IF($C161&lt;&gt;"",_xlfn.XLOOKUP(C161,Table1[ID],Table1[address2]),"")</f>
        <v/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/>
      </c>
      <c r="S161" s="37" t="str">
        <f>IF($C161&lt;&gt;"",_xlfn.XLOOKUP(C161,Table1[ID],Table1[bdate]),"")</f>
        <v/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/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/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38"/>
      <c r="D162" s="38" t="str">
        <f>IF(C162&lt;&gt;"",_xlfn.XLOOKUP(Class!C162,Table1[ID],Table1[fname]),"")</f>
        <v/>
      </c>
      <c r="E162" s="3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38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40" t="str" cm="1">
        <f t="array" ref="G162">IF(C162&lt;&gt;"",IF(F162*100/Table3[حساب الحضور من اخر عدد مرات]&gt;100,1,F162/Table3[حساب الحضور من اخر عدد مرات]),"")</f>
        <v/>
      </c>
      <c r="H162" s="38" t="str">
        <f>IF(C162&lt;&gt;"",_xlfn.XLOOKUP(C162,Table1[ID],Table1[tel2]),"")</f>
        <v/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/>
      </c>
      <c r="M162" s="38" t="str">
        <f>IF($C162&lt;&gt;"",_xlfn.XLOOKUP(C162,Table1[ID],Table1[address2]),"")</f>
        <v/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/>
      </c>
      <c r="R162" s="38" t="str">
        <f>IF($C162&lt;&gt;"",_xlfn.XLOOKUP(C162,Table1[ID],Table1[address6]),"")</f>
        <v/>
      </c>
      <c r="S162" s="37" t="str">
        <f>IF($C162&lt;&gt;"",_xlfn.XLOOKUP(C162,Table1[ID],Table1[bdate]),"")</f>
        <v/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/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/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/>
      <c r="D163" s="38" t="str">
        <f>IF(C163&lt;&gt;"",_xlfn.XLOOKUP(Class!C163,Table1[ID],Table1[fname]),"")</f>
        <v/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40" t="str" cm="1">
        <f t="array" ref="G163">IF(C163&lt;&gt;"",IF(F163*100/Table3[حساب الحضور من اخر عدد مرات]&gt;100,1,F163/Table3[حساب الحضور من اخر عدد مرات]),"")</f>
        <v/>
      </c>
      <c r="H163" s="38" t="str">
        <f>IF(C163&lt;&gt;"",_xlfn.XLOOKUP(C163,Table1[ID],Table1[tel2]),"")</f>
        <v/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/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/>
      </c>
      <c r="S163" s="37" t="str">
        <f>IF($C163&lt;&gt;"",_xlfn.XLOOKUP(C163,Table1[ID],Table1[bdate]),"")</f>
        <v/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/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/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/>
      <c r="D164" s="38" t="str">
        <f>IF(C164&lt;&gt;"",_xlfn.XLOOKUP(Class!C164,Table1[ID],Table1[fname]),"")</f>
        <v/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40" t="str" cm="1">
        <f t="array" ref="G164">IF(C164&lt;&gt;"",IF(F164*100/Table3[حساب الحضور من اخر عدد مرات]&gt;100,1,F164/Table3[حساب الحضور من اخر عدد مرات]),"")</f>
        <v/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/>
      </c>
      <c r="M164" s="38" t="str">
        <f>IF($C164&lt;&gt;"",_xlfn.XLOOKUP(C164,Table1[ID],Table1[address2]),"")</f>
        <v/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/>
      </c>
      <c r="R164" s="38" t="str">
        <f>IF($C164&lt;&gt;"",_xlfn.XLOOKUP(C164,Table1[ID],Table1[address6]),"")</f>
        <v/>
      </c>
      <c r="S164" s="37" t="str">
        <f>IF($C164&lt;&gt;"",_xlfn.XLOOKUP(C164,Table1[ID],Table1[bdate]),"")</f>
        <v/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/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/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/>
      <c r="D165" s="38" t="str">
        <f>IF(C165&lt;&gt;"",_xlfn.XLOOKUP(Class!C165,Table1[ID],Table1[fname]),"")</f>
        <v/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40" t="str" cm="1">
        <f t="array" ref="G165">IF(C165&lt;&gt;"",IF(F165*100/Table3[حساب الحضور من اخر عدد مرات]&gt;100,1,F165/Table3[حساب الحضور من اخر عدد مرات]),"")</f>
        <v/>
      </c>
      <c r="H165" s="38" t="str">
        <f>IF(C165&lt;&gt;"",_xlfn.XLOOKUP(C165,Table1[ID],Table1[tel2]),"")</f>
        <v/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/>
      </c>
      <c r="M165" s="38" t="str">
        <f>IF($C165&lt;&gt;"",_xlfn.XLOOKUP(C165,Table1[ID],Table1[address2]),"")</f>
        <v/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/>
      </c>
      <c r="S165" s="37" t="str">
        <f>IF($C165&lt;&gt;"",_xlfn.XLOOKUP(C165,Table1[ID],Table1[bdate]),"")</f>
        <v/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/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/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/>
      <c r="D166" s="38" t="str">
        <f>IF(C166&lt;&gt;"",_xlfn.XLOOKUP(Class!C166,Table1[ID],Table1[fname]),"")</f>
        <v/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40" t="str" cm="1">
        <f t="array" ref="G166">IF(C166&lt;&gt;"",IF(F166*100/Table3[حساب الحضور من اخر عدد مرات]&gt;100,1,F166/Table3[حساب الحضور من اخر عدد مرات]),"")</f>
        <v/>
      </c>
      <c r="H166" s="38" t="str">
        <f>IF(C166&lt;&gt;"",_xlfn.XLOOKUP(C166,Table1[ID],Table1[tel2]),"")</f>
        <v/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/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/>
      </c>
      <c r="S166" s="37" t="str">
        <f>IF($C166&lt;&gt;"",_xlfn.XLOOKUP(C166,Table1[ID],Table1[bdate]),"")</f>
        <v/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/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/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/>
      <c r="D167" s="38" t="str">
        <f>IF(C167&lt;&gt;"",_xlfn.XLOOKUP(Class!C167,Table1[ID],Table1[fname]),"")</f>
        <v/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40" t="str" cm="1">
        <f t="array" ref="G167">IF(C167&lt;&gt;"",IF(F167*100/Table3[حساب الحضور من اخر عدد مرات]&gt;100,1,F167/Table3[حساب الحضور من اخر عدد مرات]),"")</f>
        <v/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/>
      </c>
      <c r="M167" s="38" t="str">
        <f>IF($C167&lt;&gt;"",_xlfn.XLOOKUP(C167,Table1[ID],Table1[address2]),"")</f>
        <v/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/>
      </c>
      <c r="S167" s="37" t="str">
        <f>IF($C167&lt;&gt;"",_xlfn.XLOOKUP(C167,Table1[ID],Table1[bdate]),"")</f>
        <v/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/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/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/>
      <c r="D168" s="38" t="str">
        <f>IF(C168&lt;&gt;"",_xlfn.XLOOKUP(Class!C168,Table1[ID],Table1[fname]),"")</f>
        <v/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40" t="str" cm="1">
        <f t="array" ref="G168">IF(C168&lt;&gt;"",IF(F168*100/Table3[حساب الحضور من اخر عدد مرات]&gt;100,1,F168/Table3[حساب الحضور من اخر عدد مرات]),"")</f>
        <v/>
      </c>
      <c r="H168" s="38" t="str">
        <f>IF(C168&lt;&gt;"",_xlfn.XLOOKUP(C168,Table1[ID],Table1[tel2]),"")</f>
        <v/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/>
      </c>
      <c r="M168" s="38" t="str">
        <f>IF($C168&lt;&gt;"",_xlfn.XLOOKUP(C168,Table1[ID],Table1[address2]),"")</f>
        <v/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/>
      </c>
      <c r="S168" s="37" t="str">
        <f>IF($C168&lt;&gt;"",_xlfn.XLOOKUP(C168,Table1[ID],Table1[bdate]),"")</f>
        <v/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/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/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/>
      <c r="D169" s="38" t="str">
        <f>IF(C169&lt;&gt;"",_xlfn.XLOOKUP(Class!C169,Table1[ID],Table1[fname]),"")</f>
        <v/>
      </c>
      <c r="E169" s="3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38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40" t="str" cm="1">
        <f t="array" ref="G169">IF(C169&lt;&gt;"",IF(F169*100/Table3[حساب الحضور من اخر عدد مرات]&gt;100,1,F169/Table3[حساب الحضور من اخر عدد مرات]),"")</f>
        <v/>
      </c>
      <c r="H169" s="38" t="str">
        <f>IF(C169&lt;&gt;"",_xlfn.XLOOKUP(C169,Table1[ID],Table1[tel2]),"")</f>
        <v/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/>
      </c>
      <c r="M169" s="38" t="str">
        <f>IF($C169&lt;&gt;"",_xlfn.XLOOKUP(C169,Table1[ID],Table1[address2]),"")</f>
        <v/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/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/>
      </c>
      <c r="S169" s="37" t="str">
        <f>IF($C169&lt;&gt;"",_xlfn.XLOOKUP(C169,Table1[ID],Table1[bdate]),"")</f>
        <v/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/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/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/>
      <c r="D170" s="38" t="str">
        <f>IF(C170&lt;&gt;"",_xlfn.XLOOKUP(Class!C170,Table1[ID],Table1[fname]),"")</f>
        <v/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40" t="str" cm="1">
        <f t="array" ref="G170">IF(C170&lt;&gt;"",IF(F170*100/Table3[حساب الحضور من اخر عدد مرات]&gt;100,1,F170/Table3[حساب الحضور من اخر عدد مرات]),"")</f>
        <v/>
      </c>
      <c r="H170" s="38" t="str">
        <f>IF(C170&lt;&gt;"",_xlfn.XLOOKUP(C170,Table1[ID],Table1[tel2]),"")</f>
        <v/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/>
      </c>
      <c r="M170" s="38" t="str">
        <f>IF($C170&lt;&gt;"",_xlfn.XLOOKUP(C170,Table1[ID],Table1[address2]),"")</f>
        <v/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 t="str">
        <f>IF($C170&lt;&gt;"",_xlfn.XLOOKUP(C170,Table1[ID],Table1[bdate]),"")</f>
        <v/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/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/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38"/>
      <c r="D171" s="38" t="str">
        <f>IF(C171&lt;&gt;"",_xlfn.XLOOKUP(Class!C171,Table1[ID],Table1[fname]),"")</f>
        <v/>
      </c>
      <c r="E171" s="37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38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40" t="str" cm="1">
        <f t="array" ref="G171">IF(C171&lt;&gt;"",IF(F171*100/Table3[حساب الحضور من اخر عدد مرات]&gt;100,1,F171/Table3[حساب الحضور من اخر عدد مرات]),"")</f>
        <v/>
      </c>
      <c r="H171" s="38" t="str">
        <f>IF(C171&lt;&gt;"",_xlfn.XLOOKUP(C171,Table1[ID],Table1[tel2]),"")</f>
        <v/>
      </c>
      <c r="I171" s="38" t="str">
        <f>IF(C171&lt;&gt;"",_xlfn.XLOOKUP(C171,Table1[ID],Table1[tel4]),"")</f>
        <v/>
      </c>
      <c r="J171" s="38" t="str">
        <f>IF(C171&lt;&gt;"",_xlfn.XLOOKUP(C171,Table1[ID],Table1[tel3]),"")</f>
        <v/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/>
      </c>
      <c r="M171" s="38" t="str">
        <f>IF($C171&lt;&gt;"",_xlfn.XLOOKUP(C171,Table1[ID],Table1[address2]),"")</f>
        <v/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/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 t="str">
        <f>IF($C171&lt;&gt;"",_xlfn.XLOOKUP(C171,Table1[ID],Table1[bdate]),"")</f>
        <v/>
      </c>
      <c r="T171" s="38" t="str">
        <f>IF($C171&lt;&gt;"",_xlfn.XLOOKUP(C171,Table1[ID],Table1[school_job]),"")</f>
        <v/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/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/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38"/>
      <c r="D172" s="38" t="str">
        <f>IF(C172&lt;&gt;"",_xlfn.XLOOKUP(Class!C172,Table1[ID],Table1[fname]),"")</f>
        <v/>
      </c>
      <c r="E172" s="37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38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40" t="str" cm="1">
        <f t="array" ref="G172">IF(C172&lt;&gt;"",IF(F172*100/Table3[حساب الحضور من اخر عدد مرات]&gt;100,1,F172/Table3[حساب الحضور من اخر عدد مرات]),"")</f>
        <v/>
      </c>
      <c r="H172" s="38" t="str">
        <f>IF(C172&lt;&gt;"",_xlfn.XLOOKUP(C172,Table1[ID],Table1[tel2]),"")</f>
        <v/>
      </c>
      <c r="I172" s="38" t="str">
        <f>IF(C172&lt;&gt;"",_xlfn.XLOOKUP(C172,Table1[ID],Table1[tel4]),"")</f>
        <v/>
      </c>
      <c r="J172" s="38" t="str">
        <f>IF(C172&lt;&gt;"",_xlfn.XLOOKUP(C172,Table1[ID],Table1[tel3]),"")</f>
        <v/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/>
      </c>
      <c r="M172" s="38" t="str">
        <f>IF($C172&lt;&gt;"",_xlfn.XLOOKUP(C172,Table1[ID],Table1[address2]),"")</f>
        <v/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/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 t="str">
        <f>IF($C172&lt;&gt;"",_xlfn.XLOOKUP(C172,Table1[ID],Table1[bdate]),"")</f>
        <v/>
      </c>
      <c r="T172" s="38" t="str">
        <f>IF($C172&lt;&gt;"",_xlfn.XLOOKUP(C172,Table1[ID],Table1[school_job]),"")</f>
        <v/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/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/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/>
      <c r="D173" s="38" t="str">
        <f>IF(C173&lt;&gt;"",_xlfn.XLOOKUP(Class!C173,Table1[ID],Table1[fname]),"")</f>
        <v/>
      </c>
      <c r="E173" s="3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38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40" t="str" cm="1">
        <f t="array" ref="G173">IF(C173&lt;&gt;"",IF(F173*100/Table3[حساب الحضور من اخر عدد مرات]&gt;100,1,F173/Table3[حساب الحضور من اخر عدد مرات]),"")</f>
        <v/>
      </c>
      <c r="H173" s="38" t="str">
        <f>IF(C173&lt;&gt;"",_xlfn.XLOOKUP(C173,Table1[ID],Table1[tel2]),"")</f>
        <v/>
      </c>
      <c r="I173" s="38" t="str">
        <f>IF(C173&lt;&gt;"",_xlfn.XLOOKUP(C173,Table1[ID],Table1[tel4]),"")</f>
        <v/>
      </c>
      <c r="J173" s="38" t="str">
        <f>IF(C173&lt;&gt;"",_xlfn.XLOOKUP(C173,Table1[ID],Table1[tel3]),"")</f>
        <v/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/>
      </c>
      <c r="M173" s="38" t="str">
        <f>IF($C173&lt;&gt;"",_xlfn.XLOOKUP(C173,Table1[ID],Table1[address2]),"")</f>
        <v/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/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 t="str">
        <f>IF($C173&lt;&gt;"",_xlfn.XLOOKUP(C173,Table1[ID],Table1[bdate]),"")</f>
        <v/>
      </c>
      <c r="T173" s="38" t="str">
        <f>IF($C173&lt;&gt;"",_xlfn.XLOOKUP(C173,Table1[ID],Table1[school_job]),"")</f>
        <v/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/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/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38"/>
      <c r="D174" s="38" t="str">
        <f>IF(C174&lt;&gt;"",_xlfn.XLOOKUP(Class!C174,Table1[ID],Table1[fname]),"")</f>
        <v/>
      </c>
      <c r="E174" s="37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38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40" t="str" cm="1">
        <f t="array" ref="G174">IF(C174&lt;&gt;"",IF(F174*100/Table3[حساب الحضور من اخر عدد مرات]&gt;100,1,F174/Table3[حساب الحضور من اخر عدد مرات]),"")</f>
        <v/>
      </c>
      <c r="H174" s="38" t="str">
        <f>IF(C174&lt;&gt;"",_xlfn.XLOOKUP(C174,Table1[ID],Table1[tel2]),"")</f>
        <v/>
      </c>
      <c r="I174" s="38" t="str">
        <f>IF(C174&lt;&gt;"",_xlfn.XLOOKUP(C174,Table1[ID],Table1[tel4]),"")</f>
        <v/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/>
      </c>
      <c r="M174" s="38" t="str">
        <f>IF($C174&lt;&gt;"",_xlfn.XLOOKUP(C174,Table1[ID],Table1[address2]),"")</f>
        <v/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 t="str">
        <f>IF($C174&lt;&gt;"",_xlfn.XLOOKUP(C174,Table1[ID],Table1[bdate]),"")</f>
        <v/>
      </c>
      <c r="T174" s="38" t="str">
        <f>IF($C174&lt;&gt;"",_xlfn.XLOOKUP(C174,Table1[ID],Table1[school_job]),"")</f>
        <v/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/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/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38"/>
      <c r="D175" s="38" t="str">
        <f>IF(C175&lt;&gt;"",_xlfn.XLOOKUP(Class!C175,Table1[ID],Table1[fname]),"")</f>
        <v/>
      </c>
      <c r="E175" s="37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38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40" t="str" cm="1">
        <f t="array" ref="G175">IF(C175&lt;&gt;"",IF(F175*100/Table3[حساب الحضور من اخر عدد مرات]&gt;100,1,F175/Table3[حساب الحضور من اخر عدد مرات]),"")</f>
        <v/>
      </c>
      <c r="H175" s="38" t="str">
        <f>IF(C175&lt;&gt;"",_xlfn.XLOOKUP(C175,Table1[ID],Table1[tel2]),"")</f>
        <v/>
      </c>
      <c r="I175" s="38" t="str">
        <f>IF(C175&lt;&gt;"",_xlfn.XLOOKUP(C175,Table1[ID],Table1[tel4]),"")</f>
        <v/>
      </c>
      <c r="J175" s="38" t="str">
        <f>IF(C175&lt;&gt;"",_xlfn.XLOOKUP(C175,Table1[ID],Table1[tel3]),"")</f>
        <v/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/>
      </c>
      <c r="M175" s="38" t="str">
        <f>IF($C175&lt;&gt;"",_xlfn.XLOOKUP(C175,Table1[ID],Table1[address2]),"")</f>
        <v/>
      </c>
      <c r="N175" s="38" t="str">
        <f>IF($C175&lt;&gt;"",_xlfn.XLOOKUP(C175,Table1[ID],Table1[address3]),"")</f>
        <v/>
      </c>
      <c r="O175" s="38" t="str">
        <f>IF($C175&lt;&gt;"",_xlfn.XLOOKUP(C175,Table1[ID],Table1[address4]),"")</f>
        <v/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 t="str">
        <f>IF($C175&lt;&gt;"",_xlfn.XLOOKUP(C175,Table1[ID],Table1[bdate]),"")</f>
        <v/>
      </c>
      <c r="T175" s="38" t="str">
        <f>IF($C175&lt;&gt;"",_xlfn.XLOOKUP(C175,Table1[ID],Table1[school_job]),"")</f>
        <v/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/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/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/>
      <c r="D176" s="38" t="str">
        <f>IF(C176&lt;&gt;"",_xlfn.XLOOKUP(Class!C176,Table1[ID],Table1[fname]),"")</f>
        <v/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40" t="str" cm="1">
        <f t="array" ref="G176">IF(C176&lt;&gt;"",IF(F176*100/Table3[حساب الحضور من اخر عدد مرات]&gt;100,1,F176/Table3[حساب الحضور من اخر عدد مرات]),"")</f>
        <v/>
      </c>
      <c r="H176" s="38" t="str">
        <f>IF(C176&lt;&gt;"",_xlfn.XLOOKUP(C176,Table1[ID],Table1[tel2]),"")</f>
        <v/>
      </c>
      <c r="I176" s="38" t="str">
        <f>IF(C176&lt;&gt;"",_xlfn.XLOOKUP(C176,Table1[ID],Table1[tel4]),"")</f>
        <v/>
      </c>
      <c r="J176" s="38" t="str">
        <f>IF(C176&lt;&gt;"",_xlfn.XLOOKUP(C176,Table1[ID],Table1[tel3]),"")</f>
        <v/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/>
      </c>
      <c r="M176" s="38" t="str">
        <f>IF($C176&lt;&gt;"",_xlfn.XLOOKUP(C176,Table1[ID],Table1[address2]),"")</f>
        <v/>
      </c>
      <c r="N176" s="38" t="str">
        <f>IF($C176&lt;&gt;"",_xlfn.XLOOKUP(C176,Table1[ID],Table1[address3]),"")</f>
        <v/>
      </c>
      <c r="O176" s="38" t="str">
        <f>IF($C176&lt;&gt;"",_xlfn.XLOOKUP(C176,Table1[ID],Table1[address4]),"")</f>
        <v/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 t="str">
        <f>IF($C176&lt;&gt;"",_xlfn.XLOOKUP(C176,Table1[ID],Table1[bdate]),"")</f>
        <v/>
      </c>
      <c r="T176" s="38" t="str">
        <f>IF($C176&lt;&gt;"",_xlfn.XLOOKUP(C176,Table1[ID],Table1[school_job]),"")</f>
        <v/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/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/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38"/>
      <c r="D177" s="38" t="str">
        <f>IF(C177&lt;&gt;"",_xlfn.XLOOKUP(Class!C177,Table1[ID],Table1[fname]),"")</f>
        <v/>
      </c>
      <c r="E177" s="3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38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40" t="str" cm="1">
        <f t="array" ref="G177">IF(C177&lt;&gt;"",IF(F177*100/Table3[حساب الحضور من اخر عدد مرات]&gt;100,1,F177/Table3[حساب الحضور من اخر عدد مرات]),"")</f>
        <v/>
      </c>
      <c r="H177" s="38" t="str">
        <f>IF(C177&lt;&gt;"",_xlfn.XLOOKUP(C177,Table1[ID],Table1[tel2]),"")</f>
        <v/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/>
      </c>
      <c r="N177" s="38" t="str">
        <f>IF($C177&lt;&gt;"",_xlfn.XLOOKUP(C177,Table1[ID],Table1[address3]),"")</f>
        <v/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 t="str">
        <f>IF($C177&lt;&gt;"",_xlfn.XLOOKUP(C177,Table1[ID],Table1[bdate]),"")</f>
        <v/>
      </c>
      <c r="T177" s="38" t="str">
        <f>IF($C177&lt;&gt;"",_xlfn.XLOOKUP(C177,Table1[ID],Table1[school_job]),"")</f>
        <v/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/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/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38"/>
      <c r="D178" s="38" t="str">
        <f>IF(C178&lt;&gt;"",_xlfn.XLOOKUP(Class!C178,Table1[ID],Table1[fname]),"")</f>
        <v/>
      </c>
      <c r="E178" s="3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38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40" t="str" cm="1">
        <f t="array" ref="G178">IF(C178&lt;&gt;"",IF(F178*100/Table3[حساب الحضور من اخر عدد مرات]&gt;100,1,F178/Table3[حساب الحضور من اخر عدد مرات]),"")</f>
        <v/>
      </c>
      <c r="H178" s="38" t="str">
        <f>IF(C178&lt;&gt;"",_xlfn.XLOOKUP(C178,Table1[ID],Table1[tel2]),"")</f>
        <v/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/>
      </c>
      <c r="N178" s="38" t="str">
        <f>IF($C178&lt;&gt;"",_xlfn.XLOOKUP(C178,Table1[ID],Table1[address3]),"")</f>
        <v/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 t="str">
        <f>IF($C178&lt;&gt;"",_xlfn.XLOOKUP(C178,Table1[ID],Table1[bdate]),"")</f>
        <v/>
      </c>
      <c r="T178" s="38" t="str">
        <f>IF($C178&lt;&gt;"",_xlfn.XLOOKUP(C178,Table1[ID],Table1[school_job]),"")</f>
        <v/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/>
      </c>
      <c r="W178" s="41" t="str">
        <f>IF(C178&lt;&gt;"",IF(_xlfn.FLOOR.MATH(C178,100)=0,"غير موزع",_xlfn.XLOOKUP(_xlfn.FLOOR.MATH(C178,100),Classes!$A$1:$A$8,Classes!$B$1:$B$8,"error")),"")</f>
        <v/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/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/>
      <c r="D179" s="38" t="str">
        <f>IF(C179&lt;&gt;"",_xlfn.XLOOKUP(Class!C179,Table1[ID],Table1[fname]),"")</f>
        <v/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40" t="str" cm="1">
        <f t="array" ref="G179">IF(C179&lt;&gt;"",IF(F179*100/Table3[حساب الحضور من اخر عدد مرات]&gt;100,1,F179/Table3[حساب الحضور من اخر عدد مرات]),"")</f>
        <v/>
      </c>
      <c r="H179" s="38" t="str">
        <f>IF(C179&lt;&gt;"",_xlfn.XLOOKUP(C179,Table1[ID],Table1[tel2]),"")</f>
        <v/>
      </c>
      <c r="I179" s="38" t="str">
        <f>IF(C179&lt;&gt;"",_xlfn.XLOOKUP(C179,Table1[ID],Table1[tel4]),"")</f>
        <v/>
      </c>
      <c r="J179" s="38" t="str">
        <f>IF(C179&lt;&gt;"",_xlfn.XLOOKUP(C179,Table1[ID],Table1[tel3]),"")</f>
        <v/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/>
      </c>
      <c r="M179" s="38" t="str">
        <f>IF($C179&lt;&gt;"",_xlfn.XLOOKUP(C179,Table1[ID],Table1[address2]),"")</f>
        <v/>
      </c>
      <c r="N179" s="38" t="str">
        <f>IF($C179&lt;&gt;"",_xlfn.XLOOKUP(C179,Table1[ID],Table1[address3]),"")</f>
        <v/>
      </c>
      <c r="O179" s="38" t="str">
        <f>IF($C179&lt;&gt;"",_xlfn.XLOOKUP(C179,Table1[ID],Table1[address4]),"")</f>
        <v/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 t="str">
        <f>IF($C179&lt;&gt;"",_xlfn.XLOOKUP(C179,Table1[ID],Table1[bdate]),"")</f>
        <v/>
      </c>
      <c r="T179" s="38" t="str">
        <f>IF($C179&lt;&gt;"",_xlfn.XLOOKUP(C179,Table1[ID],Table1[school_job]),"")</f>
        <v/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/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/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/>
      <c r="D180" s="38" t="str">
        <f>IF(C180&lt;&gt;"",_xlfn.XLOOKUP(Class!C180,Table1[ID],Table1[fname]),"")</f>
        <v/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40" t="str" cm="1">
        <f t="array" ref="G180">IF(C180&lt;&gt;"",IF(F180*100/Table3[حساب الحضور من اخر عدد مرات]&gt;100,1,F180/Table3[حساب الحضور من اخر عدد مرات]),"")</f>
        <v/>
      </c>
      <c r="H180" s="38" t="str">
        <f>IF(C180&lt;&gt;"",_xlfn.XLOOKUP(C180,Table1[ID],Table1[tel2]),"")</f>
        <v/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/>
      </c>
      <c r="N180" s="38" t="str">
        <f>IF($C180&lt;&gt;"",_xlfn.XLOOKUP(C180,Table1[ID],Table1[address3]),"")</f>
        <v/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 t="str">
        <f>IF($C180&lt;&gt;"",_xlfn.XLOOKUP(C180,Table1[ID],Table1[bdate]),"")</f>
        <v/>
      </c>
      <c r="T180" s="38" t="str">
        <f>IF($C180&lt;&gt;"",_xlfn.XLOOKUP(C180,Table1[ID],Table1[school_job]),"")</f>
        <v/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/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/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38"/>
      <c r="D181" s="38" t="str">
        <f>IF(C181&lt;&gt;"",_xlfn.XLOOKUP(Class!C181,Table1[ID],Table1[fname]),"")</f>
        <v/>
      </c>
      <c r="E181" s="3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38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40" t="str" cm="1">
        <f t="array" ref="G181">IF(C181&lt;&gt;"",IF(F181*100/Table3[حساب الحضور من اخر عدد مرات]&gt;100,1,F181/Table3[حساب الحضور من اخر عدد مرات]),"")</f>
        <v/>
      </c>
      <c r="H181" s="38" t="str">
        <f>IF(C181&lt;&gt;"",_xlfn.XLOOKUP(C181,Table1[ID],Table1[tel2]),"")</f>
        <v/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/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 t="str">
        <f>IF($C181&lt;&gt;"",_xlfn.XLOOKUP(C181,Table1[ID],Table1[bdate]),"")</f>
        <v/>
      </c>
      <c r="T181" s="38" t="str">
        <f>IF($C181&lt;&gt;"",_xlfn.XLOOKUP(C181,Table1[ID],Table1[school_job]),"")</f>
        <v/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/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/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/>
      <c r="D182" s="38" t="str">
        <f>IF(C182&lt;&gt;"",_xlfn.XLOOKUP(Class!C182,Table1[ID],Table1[fname]),"")</f>
        <v/>
      </c>
      <c r="E182" s="3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38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40" t="str" cm="1">
        <f t="array" ref="G182">IF(C182&lt;&gt;"",IF(F182*100/Table3[حساب الحضور من اخر عدد مرات]&gt;100,1,F182/Table3[حساب الحضور من اخر عدد مرات]),"")</f>
        <v/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/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/>
      </c>
      <c r="M182" s="38" t="str">
        <f>IF($C182&lt;&gt;"",_xlfn.XLOOKUP(C182,Table1[ID],Table1[address2]),"")</f>
        <v/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/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 t="str">
        <f>IF($C182&lt;&gt;"",_xlfn.XLOOKUP(C182,Table1[ID],Table1[bdate]),"")</f>
        <v/>
      </c>
      <c r="T182" s="38" t="str">
        <f>IF($C182&lt;&gt;"",_xlfn.XLOOKUP(C182,Table1[ID],Table1[school_job]),"")</f>
        <v/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/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/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/>
      <c r="D183" s="38" t="str">
        <f>IF(C183&lt;&gt;"",_xlfn.XLOOKUP(Class!C183,Table1[ID],Table1[fname]),"")</f>
        <v/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40" t="str" cm="1">
        <f t="array" ref="G183">IF(C183&lt;&gt;"",IF(F183*100/Table3[حساب الحضور من اخر عدد مرات]&gt;100,1,F183/Table3[حساب الحضور من اخر عدد مرات]),"")</f>
        <v/>
      </c>
      <c r="H183" s="38" t="str">
        <f>IF(C183&lt;&gt;"",_xlfn.XLOOKUP(C183,Table1[ID],Table1[tel2]),"")</f>
        <v/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/>
      </c>
      <c r="M183" s="38" t="str">
        <f>IF($C183&lt;&gt;"",_xlfn.XLOOKUP(C183,Table1[ID],Table1[address2]),"")</f>
        <v/>
      </c>
      <c r="N183" s="38" t="str">
        <f>IF($C183&lt;&gt;"",_xlfn.XLOOKUP(C183,Table1[ID],Table1[address3]),"")</f>
        <v/>
      </c>
      <c r="O183" s="38" t="str">
        <f>IF($C183&lt;&gt;"",_xlfn.XLOOKUP(C183,Table1[ID],Table1[address4]),"")</f>
        <v/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 t="str">
        <f>IF($C183&lt;&gt;"",_xlfn.XLOOKUP(C183,Table1[ID],Table1[bdate]),"")</f>
        <v/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/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/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/>
      <c r="D184" s="38" t="str">
        <f>IF(C184&lt;&gt;"",_xlfn.XLOOKUP(Class!C184,Table1[ID],Table1[fname]),"")</f>
        <v/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40" t="str" cm="1">
        <f t="array" ref="G184">IF(C184&lt;&gt;"",IF(F184*100/Table3[حساب الحضور من اخر عدد مرات]&gt;100,1,F184/Table3[حساب الحضور من اخر عدد مرات]),"")</f>
        <v/>
      </c>
      <c r="H184" s="38" t="str">
        <f>IF(C184&lt;&gt;"",_xlfn.XLOOKUP(C184,Table1[ID],Table1[tel2]),"")</f>
        <v/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/>
      </c>
      <c r="M184" s="38" t="str">
        <f>IF($C184&lt;&gt;"",_xlfn.XLOOKUP(C184,Table1[ID],Table1[address2]),"")</f>
        <v/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/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 t="str">
        <f>IF($C184&lt;&gt;"",_xlfn.XLOOKUP(C184,Table1[ID],Table1[bdate]),"")</f>
        <v/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/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/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/>
      <c r="D185" s="38" t="str">
        <f>IF(C185&lt;&gt;"",_xlfn.XLOOKUP(Class!C185,Table1[ID],Table1[fname]),"")</f>
        <v/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40" t="str" cm="1">
        <f t="array" ref="G185">IF(C185&lt;&gt;"",IF(F185*100/Table3[حساب الحضور من اخر عدد مرات]&gt;100,1,F185/Table3[حساب الحضور من اخر عدد مرات]),"")</f>
        <v/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/>
      </c>
      <c r="M185" s="38" t="str">
        <f>IF($C185&lt;&gt;"",_xlfn.XLOOKUP(C185,Table1[ID],Table1[address2]),"")</f>
        <v/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/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 t="str">
        <f>IF($C185&lt;&gt;"",_xlfn.XLOOKUP(C185,Table1[ID],Table1[bdate]),"")</f>
        <v/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/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/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/>
      <c r="D186" s="38" t="str">
        <f>IF(C186&lt;&gt;"",_xlfn.XLOOKUP(Class!C186,Table1[ID],Table1[fname]),"")</f>
        <v/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40" t="str" cm="1">
        <f t="array" ref="G186">IF(C186&lt;&gt;"",IF(F186*100/Table3[حساب الحضور من اخر عدد مرات]&gt;100,1,F186/Table3[حساب الحضور من اخر عدد مرات]),"")</f>
        <v/>
      </c>
      <c r="H186" s="38" t="str">
        <f>IF(C186&lt;&gt;"",_xlfn.XLOOKUP(C186,Table1[ID],Table1[tel2]),"")</f>
        <v/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/>
      </c>
      <c r="M186" s="38" t="str">
        <f>IF($C186&lt;&gt;"",_xlfn.XLOOKUP(C186,Table1[ID],Table1[address2]),"")</f>
        <v/>
      </c>
      <c r="N186" s="38" t="str">
        <f>IF($C186&lt;&gt;"",_xlfn.XLOOKUP(C186,Table1[ID],Table1[address3]),"")</f>
        <v/>
      </c>
      <c r="O186" s="38" t="str">
        <f>IF($C186&lt;&gt;"",_xlfn.XLOOKUP(C186,Table1[ID],Table1[address4]),"")</f>
        <v/>
      </c>
      <c r="P186" s="38" t="str">
        <f>IF($C186&lt;&gt;"",_xlfn.XLOOKUP(C186,Table1[ID],Table1[address5]),"")</f>
        <v/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/>
      </c>
      <c r="S186" s="37" t="str">
        <f>IF($C186&lt;&gt;"",_xlfn.XLOOKUP(C186,Table1[ID],Table1[bdate]),"")</f>
        <v/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/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/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/>
      <c r="D187" s="38" t="str">
        <f>IF(C187&lt;&gt;"",_xlfn.XLOOKUP(Class!C187,Table1[ID],Table1[fname]),"")</f>
        <v/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40" t="str" cm="1">
        <f t="array" ref="G187">IF(C187&lt;&gt;"",IF(F187*100/Table3[حساب الحضور من اخر عدد مرات]&gt;100,1,F187/Table3[حساب الحضور من اخر عدد مرات]),"")</f>
        <v/>
      </c>
      <c r="H187" s="38" t="str">
        <f>IF(C187&lt;&gt;"",_xlfn.XLOOKUP(C187,Table1[ID],Table1[tel2]),"")</f>
        <v/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/>
      </c>
      <c r="M187" s="38" t="str">
        <f>IF($C187&lt;&gt;"",_xlfn.XLOOKUP(C187,Table1[ID],Table1[address2]),"")</f>
        <v/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/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/>
      </c>
      <c r="R187" s="38" t="str">
        <f>IF($C187&lt;&gt;"",_xlfn.XLOOKUP(C187,Table1[ID],Table1[address6]),"")</f>
        <v/>
      </c>
      <c r="S187" s="37" t="str">
        <f>IF($C187&lt;&gt;"",_xlfn.XLOOKUP(C187,Table1[ID],Table1[bdate]),"")</f>
        <v/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/>
      </c>
      <c r="W187" s="41" t="str">
        <f>IF(C187&lt;&gt;"",IF(_xlfn.FLOOR.MATH(C187,100)=0,"غير موزع",_xlfn.XLOOKUP(_xlfn.FLOOR.MATH(C187,100),Classes!$A$1:$A$8,Classes!$B$1:$B$8,"error")),"")</f>
        <v/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/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38"/>
      <c r="D188" s="38" t="str">
        <f>IF(C188&lt;&gt;"",_xlfn.XLOOKUP(Class!C188,Table1[ID],Table1[fname]),"")</f>
        <v/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40" t="str" cm="1">
        <f t="array" ref="G188">IF(C188&lt;&gt;"",IF(F188*100/Table3[حساب الحضور من اخر عدد مرات]&gt;100,1,F188/Table3[حساب الحضور من اخر عدد مرات]),"")</f>
        <v/>
      </c>
      <c r="H188" s="38" t="str">
        <f>IF(C188&lt;&gt;"",_xlfn.XLOOKUP(C188,Table1[ID],Table1[tel2]),"")</f>
        <v/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/>
      </c>
      <c r="M188" s="38" t="str">
        <f>IF($C188&lt;&gt;"",_xlfn.XLOOKUP(C188,Table1[ID],Table1[address2]),"")</f>
        <v/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/>
      </c>
      <c r="S188" s="37" t="str">
        <f>IF($C188&lt;&gt;"",_xlfn.XLOOKUP(C188,Table1[ID],Table1[bdate]),"")</f>
        <v/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/>
      </c>
      <c r="W188" s="41" t="str">
        <f>IF(C188&lt;&gt;"",IF(_xlfn.FLOOR.MATH(C188,100)=0,"غير موزع",_xlfn.XLOOKUP(_xlfn.FLOOR.MATH(C188,100),Classes!$A$1:$A$8,Classes!$B$1:$B$8,"error")),"")</f>
        <v/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/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/>
      <c r="D189" s="38" t="str">
        <f>IF(C189&lt;&gt;"",_xlfn.XLOOKUP(Class!C189,Table1[ID],Table1[fname]),"")</f>
        <v/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40" t="str" cm="1">
        <f t="array" ref="G189">IF(C189&lt;&gt;"",IF(F189*100/Table3[حساب الحضور من اخر عدد مرات]&gt;100,1,F189/Table3[حساب الحضور من اخر عدد مرات]),"")</f>
        <v/>
      </c>
      <c r="H189" s="38" t="str">
        <f>IF(C189&lt;&gt;"",_xlfn.XLOOKUP(C189,Table1[ID],Table1[tel2]),"")</f>
        <v/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/>
      </c>
      <c r="M189" s="38" t="str">
        <f>IF($C189&lt;&gt;"",_xlfn.XLOOKUP(C189,Table1[ID],Table1[address2]),"")</f>
        <v/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/>
      </c>
      <c r="P189" s="38" t="str">
        <f>IF($C189&lt;&gt;"",_xlfn.XLOOKUP(C189,Table1[ID],Table1[address5]),"")</f>
        <v/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/>
      </c>
      <c r="S189" s="37" t="str">
        <f>IF($C189&lt;&gt;"",_xlfn.XLOOKUP(C189,Table1[ID],Table1[bdate]),"")</f>
        <v/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/>
      </c>
      <c r="W189" s="41" t="str">
        <f>IF(C189&lt;&gt;"",IF(_xlfn.FLOOR.MATH(C189,100)=0,"غير موزع",_xlfn.XLOOKUP(_xlfn.FLOOR.MATH(C189,100),Classes!$A$1:$A$8,Classes!$B$1:$B$8,"error")),"")</f>
        <v/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/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/>
      <c r="D190" s="38" t="str">
        <f>IF(C190&lt;&gt;"",_xlfn.XLOOKUP(Class!C190,Table1[ID],Table1[fname]),"")</f>
        <v/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40" t="str" cm="1">
        <f t="array" ref="G190">IF(C190&lt;&gt;"",IF(F190*100/Table3[حساب الحضور من اخر عدد مرات]&gt;100,1,F190/Table3[حساب الحضور من اخر عدد مرات]),"")</f>
        <v/>
      </c>
      <c r="H190" s="38" t="str">
        <f>IF(C190&lt;&gt;"",_xlfn.XLOOKUP(C190,Table1[ID],Table1[tel2]),"")</f>
        <v/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/>
      </c>
      <c r="M190" s="38" t="str">
        <f>IF($C190&lt;&gt;"",_xlfn.XLOOKUP(C190,Table1[ID],Table1[address2]),"")</f>
        <v/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/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/>
      </c>
      <c r="R190" s="38" t="str">
        <f>IF($C190&lt;&gt;"",_xlfn.XLOOKUP(C190,Table1[ID],Table1[address6]),"")</f>
        <v/>
      </c>
      <c r="S190" s="37" t="str">
        <f>IF($C190&lt;&gt;"",_xlfn.XLOOKUP(C190,Table1[ID],Table1[bdate]),"")</f>
        <v/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/>
      </c>
      <c r="W190" s="41" t="str">
        <f>IF(C190&lt;&gt;"",IF(_xlfn.FLOOR.MATH(C190,100)=0,"غير موزع",_xlfn.XLOOKUP(_xlfn.FLOOR.MATH(C190,100),Classes!$A$1:$A$8,Classes!$B$1:$B$8,"error")),"")</f>
        <v/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/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38"/>
      <c r="D191" s="38" t="str">
        <f>IF(C191&lt;&gt;"",_xlfn.XLOOKUP(Class!C191,Table1[ID],Table1[fname]),"")</f>
        <v/>
      </c>
      <c r="E191" s="37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38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40" t="str" cm="1">
        <f t="array" ref="G191">IF(C191&lt;&gt;"",IF(F191*100/Table3[حساب الحضور من اخر عدد مرات]&gt;100,1,F191/Table3[حساب الحضور من اخر عدد مرات]),"")</f>
        <v/>
      </c>
      <c r="H191" s="38" t="str">
        <f>IF(C191&lt;&gt;"",_xlfn.XLOOKUP(C191,Table1[ID],Table1[tel2]),"")</f>
        <v/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/>
      </c>
      <c r="M191" s="38" t="str">
        <f>IF($C191&lt;&gt;"",_xlfn.XLOOKUP(C191,Table1[ID],Table1[address2]),"")</f>
        <v/>
      </c>
      <c r="N191" s="38" t="str">
        <f>IF($C191&lt;&gt;"",_xlfn.XLOOKUP(C191,Table1[ID],Table1[address3]),"")</f>
        <v/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/>
      </c>
      <c r="S191" s="37" t="str">
        <f>IF($C191&lt;&gt;"",_xlfn.XLOOKUP(C191,Table1[ID],Table1[bdate]),"")</f>
        <v/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/>
      </c>
      <c r="W191" s="41" t="str">
        <f>IF(C191&lt;&gt;"",IF(_xlfn.FLOOR.MATH(C191,100)=0,"غير موزع",_xlfn.XLOOKUP(_xlfn.FLOOR.MATH(C191,100),Classes!$A$1:$A$8,Classes!$B$1:$B$8,"error")),"")</f>
        <v/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/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38"/>
      <c r="D192" s="38" t="str">
        <f>IF(C192&lt;&gt;"",_xlfn.XLOOKUP(Class!C192,Table1[ID],Table1[fname]),"")</f>
        <v/>
      </c>
      <c r="E192" s="37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38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40" t="str" cm="1">
        <f t="array" ref="G192">IF(C192&lt;&gt;"",IF(F192*100/Table3[حساب الحضور من اخر عدد مرات]&gt;100,1,F192/Table3[حساب الحضور من اخر عدد مرات]),"")</f>
        <v/>
      </c>
      <c r="H192" s="38" t="str">
        <f>IF(C192&lt;&gt;"",_xlfn.XLOOKUP(C192,Table1[ID],Table1[tel2]),"")</f>
        <v/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/>
      </c>
      <c r="M192" s="38" t="str">
        <f>IF($C192&lt;&gt;"",_xlfn.XLOOKUP(C192,Table1[ID],Table1[address2]),"")</f>
        <v/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/>
      </c>
      <c r="P192" s="38" t="str">
        <f>IF($C192&lt;&gt;"",_xlfn.XLOOKUP(C192,Table1[ID],Table1[address5]),"")</f>
        <v/>
      </c>
      <c r="Q192" s="38" t="str">
        <f>IF($C192&lt;&gt;"",_xlfn.XLOOKUP(C192,Table1[ID],Table1[address7]),"")</f>
        <v/>
      </c>
      <c r="R192" s="38" t="str">
        <f>IF($C192&lt;&gt;"",_xlfn.XLOOKUP(C192,Table1[ID],Table1[address6]),"")</f>
        <v/>
      </c>
      <c r="S192" s="37" t="str">
        <f>IF($C192&lt;&gt;"",_xlfn.XLOOKUP(C192,Table1[ID],Table1[bdate]),"")</f>
        <v/>
      </c>
      <c r="T192" s="38" t="str">
        <f>IF($C192&lt;&gt;"",_xlfn.XLOOKUP(C192,Table1[ID],Table1[school_job]),"")</f>
        <v/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/>
      </c>
      <c r="W192" s="41" t="str">
        <f>IF(C192&lt;&gt;"",IF(_xlfn.FLOOR.MATH(C192,100)=0,"غير موزع",_xlfn.XLOOKUP(_xlfn.FLOOR.MATH(C192,100),Classes!$A$1:$A$8,Classes!$B$1:$B$8,"error")),"")</f>
        <v/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/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/>
      <c r="D193" s="38" t="str">
        <f>IF(C193&lt;&gt;"",_xlfn.XLOOKUP(Class!C193,Table1[ID],Table1[fname]),"")</f>
        <v/>
      </c>
      <c r="E193" s="3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38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40" t="str" cm="1">
        <f t="array" ref="G193">IF(C193&lt;&gt;"",IF(F193*100/Table3[حساب الحضور من اخر عدد مرات]&gt;100,1,F193/Table3[حساب الحضور من اخر عدد مرات]),"")</f>
        <v/>
      </c>
      <c r="H193" s="38" t="str">
        <f>IF(C193&lt;&gt;"",_xlfn.XLOOKUP(C193,Table1[ID],Table1[tel2]),"")</f>
        <v/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/>
      </c>
      <c r="M193" s="38" t="str">
        <f>IF($C193&lt;&gt;"",_xlfn.XLOOKUP(C193,Table1[ID],Table1[address2]),"")</f>
        <v/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/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/>
      </c>
      <c r="S193" s="37" t="str">
        <f>IF($C193&lt;&gt;"",_xlfn.XLOOKUP(C193,Table1[ID],Table1[bdate]),"")</f>
        <v/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/>
      </c>
      <c r="W193" s="41" t="str">
        <f>IF(C193&lt;&gt;"",IF(_xlfn.FLOOR.MATH(C193,100)=0,"غير موزع",_xlfn.XLOOKUP(_xlfn.FLOOR.MATH(C193,100),Classes!$A$1:$A$8,Classes!$B$1:$B$8,"error")),"")</f>
        <v/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/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38"/>
      <c r="D194" s="38" t="str">
        <f>IF(C194&lt;&gt;"",_xlfn.XLOOKUP(Class!C194,Table1[ID],Table1[fname]),"")</f>
        <v/>
      </c>
      <c r="E194" s="3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38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40" t="str" cm="1">
        <f t="array" ref="G194">IF(C194&lt;&gt;"",IF(F194*100/Table3[حساب الحضور من اخر عدد مرات]&gt;100,1,F194/Table3[حساب الحضور من اخر عدد مرات]),"")</f>
        <v/>
      </c>
      <c r="H194" s="38" t="str">
        <f>IF(C194&lt;&gt;"",_xlfn.XLOOKUP(C194,Table1[ID],Table1[tel2]),"")</f>
        <v/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/>
      </c>
      <c r="M194" s="38" t="str">
        <f>IF($C194&lt;&gt;"",_xlfn.XLOOKUP(C194,Table1[ID],Table1[address2]),"")</f>
        <v/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/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/>
      </c>
      <c r="S194" s="37" t="str">
        <f>IF($C194&lt;&gt;"",_xlfn.XLOOKUP(C194,Table1[ID],Table1[bdate]),"")</f>
        <v/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/>
      </c>
      <c r="V194" s="38" t="str">
        <f>IF($C194&lt;&gt;"",_xlfn.XLOOKUP(C194,Table1[ID],Table1[notes]),"")</f>
        <v/>
      </c>
      <c r="W194" s="41" t="str">
        <f>IF(C194&lt;&gt;"",IF(_xlfn.FLOOR.MATH(C194,100)=0,"غير موزع",_xlfn.XLOOKUP(_xlfn.FLOOR.MATH(C194,100),Classes!$A$1:$A$8,Classes!$B$1:$B$8,"error")),"")</f>
        <v/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/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38"/>
      <c r="D195" s="38" t="str">
        <f>IF(C195&lt;&gt;"",_xlfn.XLOOKUP(Class!C195,Table1[ID],Table1[fname]),"")</f>
        <v/>
      </c>
      <c r="E195" s="3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38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40" t="str" cm="1">
        <f t="array" ref="G195">IF(C195&lt;&gt;"",IF(F195*100/Table3[حساب الحضور من اخر عدد مرات]&gt;100,1,F195/Table3[حساب الحضور من اخر عدد مرات]),"")</f>
        <v/>
      </c>
      <c r="H195" s="38" t="str">
        <f>IF(C195&lt;&gt;"",_xlfn.XLOOKUP(C195,Table1[ID],Table1[tel2]),"")</f>
        <v/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/>
      </c>
      <c r="M195" s="38" t="str">
        <f>IF($C195&lt;&gt;"",_xlfn.XLOOKUP(C195,Table1[ID],Table1[address2]),"")</f>
        <v/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/>
      </c>
      <c r="P195" s="38" t="str">
        <f>IF($C195&lt;&gt;"",_xlfn.XLOOKUP(C195,Table1[ID],Table1[address5]),"")</f>
        <v/>
      </c>
      <c r="Q195" s="38" t="str">
        <f>IF($C195&lt;&gt;"",_xlfn.XLOOKUP(C195,Table1[ID],Table1[address7]),"")</f>
        <v/>
      </c>
      <c r="R195" s="38" t="str">
        <f>IF($C195&lt;&gt;"",_xlfn.XLOOKUP(C195,Table1[ID],Table1[address6]),"")</f>
        <v/>
      </c>
      <c r="S195" s="37" t="str">
        <f>IF($C195&lt;&gt;"",_xlfn.XLOOKUP(C195,Table1[ID],Table1[bdate]),"")</f>
        <v/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/>
      </c>
      <c r="W195" s="41" t="str">
        <f>IF(C195&lt;&gt;"",IF(_xlfn.FLOOR.MATH(C195,100)=0,"غير موزع",_xlfn.XLOOKUP(_xlfn.FLOOR.MATH(C195,100),Classes!$A$1:$A$8,Classes!$B$1:$B$8,"error")),"")</f>
        <v/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/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/>
      <c r="D196" s="38" t="str">
        <f>IF(C196&lt;&gt;"",_xlfn.XLOOKUP(Class!C196,Table1[ID],Table1[fname]),"")</f>
        <v/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40" t="str" cm="1">
        <f t="array" ref="G196">IF(C196&lt;&gt;"",IF(F196*100/Table3[حساب الحضور من اخر عدد مرات]&gt;100,1,F196/Table3[حساب الحضور من اخر عدد مرات]),"")</f>
        <v/>
      </c>
      <c r="H196" s="38" t="str">
        <f>IF(C196&lt;&gt;"",_xlfn.XLOOKUP(C196,Table1[ID],Table1[tel2]),"")</f>
        <v/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/>
      </c>
      <c r="M196" s="38" t="str">
        <f>IF($C196&lt;&gt;"",_xlfn.XLOOKUP(C196,Table1[ID],Table1[address2]),"")</f>
        <v/>
      </c>
      <c r="N196" s="38" t="str">
        <f>IF($C196&lt;&gt;"",_xlfn.XLOOKUP(C196,Table1[ID],Table1[address3]),"")</f>
        <v/>
      </c>
      <c r="O196" s="38" t="str">
        <f>IF($C196&lt;&gt;"",_xlfn.XLOOKUP(C196,Table1[ID],Table1[address4]),"")</f>
        <v/>
      </c>
      <c r="P196" s="38" t="str">
        <f>IF($C196&lt;&gt;"",_xlfn.XLOOKUP(C196,Table1[ID],Table1[address5]),"")</f>
        <v/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/>
      </c>
      <c r="S196" s="37" t="str">
        <f>IF($C196&lt;&gt;"",_xlfn.XLOOKUP(C196,Table1[ID],Table1[bdate]),"")</f>
        <v/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/>
      </c>
      <c r="W196" s="41" t="str">
        <f>IF(C196&lt;&gt;"",IF(_xlfn.FLOOR.MATH(C196,100)=0,"غير موزع",_xlfn.XLOOKUP(_xlfn.FLOOR.MATH(C196,100),Classes!$A$1:$A$8,Classes!$B$1:$B$8,"error")),"")</f>
        <v/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/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/>
      <c r="D197" s="38" t="str">
        <f>IF(C197&lt;&gt;"",_xlfn.XLOOKUP(Class!C197,Table1[ID],Table1[fname]),"")</f>
        <v/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40" t="str" cm="1">
        <f t="array" ref="G197">IF(C197&lt;&gt;"",IF(F197*100/Table3[حساب الحضور من اخر عدد مرات]&gt;100,1,F197/Table3[حساب الحضور من اخر عدد مرات]),"")</f>
        <v/>
      </c>
      <c r="H197" s="38" t="str">
        <f>IF(C197&lt;&gt;"",_xlfn.XLOOKUP(C197,Table1[ID],Table1[tel2]),"")</f>
        <v/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/>
      </c>
      <c r="M197" s="38" t="str">
        <f>IF($C197&lt;&gt;"",_xlfn.XLOOKUP(C197,Table1[ID],Table1[address2]),"")</f>
        <v/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/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/>
      </c>
      <c r="S197" s="37" t="str">
        <f>IF($C197&lt;&gt;"",_xlfn.XLOOKUP(C197,Table1[ID],Table1[bdate]),"")</f>
        <v/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/>
      </c>
      <c r="W197" s="41" t="str">
        <f>IF(C197&lt;&gt;"",IF(_xlfn.FLOOR.MATH(C197,100)=0,"غير موزع",_xlfn.XLOOKUP(_xlfn.FLOOR.MATH(C197,100),Classes!$A$1:$A$8,Classes!$B$1:$B$8,"error")),"")</f>
        <v/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/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/>
      <c r="D198" s="38" t="str">
        <f>IF(C198&lt;&gt;"",_xlfn.XLOOKUP(Class!C198,Table1[ID],Table1[fname]),"")</f>
        <v/>
      </c>
      <c r="E198" s="3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38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40" t="str" cm="1">
        <f t="array" ref="G198">IF(C198&lt;&gt;"",IF(F198*100/Table3[حساب الحضور من اخر عدد مرات]&gt;100,1,F198/Table3[حساب الحضور من اخر عدد مرات]),"")</f>
        <v/>
      </c>
      <c r="H198" s="38" t="str">
        <f>IF(C198&lt;&gt;"",_xlfn.XLOOKUP(C198,Table1[ID],Table1[tel2]),"")</f>
        <v/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/>
      </c>
      <c r="M198" s="38" t="str">
        <f>IF($C198&lt;&gt;"",_xlfn.XLOOKUP(C198,Table1[ID],Table1[address2]),"")</f>
        <v/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/>
      </c>
      <c r="R198" s="38" t="str">
        <f>IF($C198&lt;&gt;"",_xlfn.XLOOKUP(C198,Table1[ID],Table1[address6]),"")</f>
        <v/>
      </c>
      <c r="S198" s="37" t="str">
        <f>IF($C198&lt;&gt;"",_xlfn.XLOOKUP(C198,Table1[ID],Table1[bdate]),"")</f>
        <v/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/>
      </c>
      <c r="W198" s="41" t="str">
        <f>IF(C198&lt;&gt;"",IF(_xlfn.FLOOR.MATH(C198,100)=0,"غير موزع",_xlfn.XLOOKUP(_xlfn.FLOOR.MATH(C198,100),Classes!$A$1:$A$8,Classes!$B$1:$B$8,"error")),"")</f>
        <v/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/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/>
      <c r="D199" s="38" t="str">
        <f>IF(C199&lt;&gt;"",_xlfn.XLOOKUP(Class!C199,Table1[ID],Table1[fname]),"")</f>
        <v/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40" t="str" cm="1">
        <f t="array" ref="G199">IF(C199&lt;&gt;"",IF(F199*100/Table3[حساب الحضور من اخر عدد مرات]&gt;100,1,F199/Table3[حساب الحضور من اخر عدد مرات]),"")</f>
        <v/>
      </c>
      <c r="H199" s="38" t="str">
        <f>IF(C199&lt;&gt;"",_xlfn.XLOOKUP(C199,Table1[ID],Table1[tel2]),"")</f>
        <v/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/>
      </c>
      <c r="M199" s="38" t="str">
        <f>IF($C199&lt;&gt;"",_xlfn.XLOOKUP(C199,Table1[ID],Table1[address2]),"")</f>
        <v/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/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/>
      </c>
      <c r="S199" s="37" t="str">
        <f>IF($C199&lt;&gt;"",_xlfn.XLOOKUP(C199,Table1[ID],Table1[bdate]),"")</f>
        <v/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/>
      </c>
      <c r="W199" s="41" t="str">
        <f>IF(C199&lt;&gt;"",IF(_xlfn.FLOOR.MATH(C199,100)=0,"غير موزع",_xlfn.XLOOKUP(_xlfn.FLOOR.MATH(C199,100),Classes!$A$1:$A$8,Classes!$B$1:$B$8,"error")),"")</f>
        <v/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/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/>
      <c r="D200" s="38" t="str">
        <f>IF(C200&lt;&gt;"",_xlfn.XLOOKUP(Class!C200,Table1[ID],Table1[fname]),"")</f>
        <v/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40" t="str" cm="1">
        <f t="array" ref="G200">IF(C200&lt;&gt;"",IF(F200*100/Table3[حساب الحضور من اخر عدد مرات]&gt;100,1,F200/Table3[حساب الحضور من اخر عدد مرات]),"")</f>
        <v/>
      </c>
      <c r="H200" s="38" t="str">
        <f>IF(C200&lt;&gt;"",_xlfn.XLOOKUP(C200,Table1[ID],Table1[tel2]),"")</f>
        <v/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/>
      </c>
      <c r="M200" s="38" t="str">
        <f>IF($C200&lt;&gt;"",_xlfn.XLOOKUP(C200,Table1[ID],Table1[address2]),"")</f>
        <v/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/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/>
      </c>
      <c r="S200" s="37" t="str">
        <f>IF($C200&lt;&gt;"",_xlfn.XLOOKUP(C200,Table1[ID],Table1[bdate]),"")</f>
        <v/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/>
      </c>
      <c r="W200" s="41" t="str">
        <f>IF(C200&lt;&gt;"",IF(_xlfn.FLOOR.MATH(C200,100)=0,"غير موزع",_xlfn.XLOOKUP(_xlfn.FLOOR.MATH(C200,100),Classes!$A$1:$A$8,Classes!$B$1:$B$8,"error")),"")</f>
        <v/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/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/>
      <c r="D201" s="38" t="str">
        <f>IF(C201&lt;&gt;"",_xlfn.XLOOKUP(Class!C201,Table1[ID],Table1[fname]),"")</f>
        <v/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40" t="str" cm="1">
        <f t="array" ref="G201">IF(C201&lt;&gt;"",IF(F201*100/Table3[حساب الحضور من اخر عدد مرات]&gt;100,1,F201/Table3[حساب الحضور من اخر عدد مرات]),"")</f>
        <v/>
      </c>
      <c r="H201" s="38" t="str">
        <f>IF(C201&lt;&gt;"",_xlfn.XLOOKUP(C201,Table1[ID],Table1[tel2]),"")</f>
        <v/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/>
      </c>
      <c r="M201" s="38" t="str">
        <f>IF($C201&lt;&gt;"",_xlfn.XLOOKUP(C201,Table1[ID],Table1[address2]),"")</f>
        <v/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/>
      </c>
      <c r="S201" s="37" t="str">
        <f>IF($C201&lt;&gt;"",_xlfn.XLOOKUP(C201,Table1[ID],Table1[bdate]),"")</f>
        <v/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/>
      </c>
      <c r="W201" s="41" t="str">
        <f>IF(C201&lt;&gt;"",IF(_xlfn.FLOOR.MATH(C201,100)=0,"غير موزع",_xlfn.XLOOKUP(_xlfn.FLOOR.MATH(C201,100),Classes!$A$1:$A$8,Classes!$B$1:$B$8,"error")),"")</f>
        <v/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/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/>
      <c r="D202" s="38" t="str">
        <f>IF(C202&lt;&gt;"",_xlfn.XLOOKUP(Class!C202,Table1[ID],Table1[fname]),"")</f>
        <v/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40" t="str" cm="1">
        <f t="array" ref="G202">IF(C202&lt;&gt;"",IF(F202*100/Table3[حساب الحضور من اخر عدد مرات]&gt;100,1,F202/Table3[حساب الحضور من اخر عدد مرات]),"")</f>
        <v/>
      </c>
      <c r="H202" s="38" t="str">
        <f>IF(C202&lt;&gt;"",_xlfn.XLOOKUP(C202,Table1[ID],Table1[tel2]),"")</f>
        <v/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/>
      </c>
      <c r="M202" s="38" t="str">
        <f>IF($C202&lt;&gt;"",_xlfn.XLOOKUP(C202,Table1[ID],Table1[address2]),"")</f>
        <v/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/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/>
      </c>
      <c r="R202" s="38" t="str">
        <f>IF($C202&lt;&gt;"",_xlfn.XLOOKUP(C202,Table1[ID],Table1[address6]),"")</f>
        <v/>
      </c>
      <c r="S202" s="37" t="str">
        <f>IF($C202&lt;&gt;"",_xlfn.XLOOKUP(C202,Table1[ID],Table1[bdate]),"")</f>
        <v/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/>
      </c>
      <c r="W202" s="41" t="str">
        <f>IF(C202&lt;&gt;"",IF(_xlfn.FLOOR.MATH(C202,100)=0,"غير موزع",_xlfn.XLOOKUP(_xlfn.FLOOR.MATH(C202,100),Classes!$A$1:$A$8,Classes!$B$1:$B$8,"error")),"")</f>
        <v/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/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/>
      <c r="D203" s="38" t="str">
        <f>IF(C203&lt;&gt;"",_xlfn.XLOOKUP(Class!C203,Table1[ID],Table1[fname]),"")</f>
        <v/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40" t="str" cm="1">
        <f t="array" ref="G203">IF(C203&lt;&gt;"",IF(F203*100/Table3[حساب الحضور من اخر عدد مرات]&gt;100,1,F203/Table3[حساب الحضور من اخر عدد مرات]),"")</f>
        <v/>
      </c>
      <c r="H203" s="38" t="str">
        <f>IF(C203&lt;&gt;"",_xlfn.XLOOKUP(C203,Table1[ID],Table1[tel2]),"")</f>
        <v/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/>
      </c>
      <c r="M203" s="38" t="str">
        <f>IF($C203&lt;&gt;"",_xlfn.XLOOKUP(C203,Table1[ID],Table1[address2]),"")</f>
        <v/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/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/>
      </c>
      <c r="S203" s="37" t="str">
        <f>IF($C203&lt;&gt;"",_xlfn.XLOOKUP(C203,Table1[ID],Table1[bdate]),"")</f>
        <v/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/>
      </c>
      <c r="W203" s="41" t="str">
        <f>IF(C203&lt;&gt;"",IF(_xlfn.FLOOR.MATH(C203,100)=0,"غير موزع",_xlfn.XLOOKUP(_xlfn.FLOOR.MATH(C203,100),Classes!$A$1:$A$8,Classes!$B$1:$B$8,"error")),"")</f>
        <v/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/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/>
      <c r="D204" s="38" t="str">
        <f>IF(C204&lt;&gt;"",_xlfn.XLOOKUP(Class!C204,Table1[ID],Table1[fname]),"")</f>
        <v/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40" t="str" cm="1">
        <f t="array" ref="G204">IF(C204&lt;&gt;"",IF(F204*100/Table3[حساب الحضور من اخر عدد مرات]&gt;100,1,F204/Table3[حساب الحضور من اخر عدد مرات]),"")</f>
        <v/>
      </c>
      <c r="H204" s="38" t="str">
        <f>IF(C204&lt;&gt;"",_xlfn.XLOOKUP(C204,Table1[ID],Table1[tel2]),"")</f>
        <v/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/>
      </c>
      <c r="S204" s="37" t="str">
        <f>IF($C204&lt;&gt;"",_xlfn.XLOOKUP(C204,Table1[ID],Table1[bdate]),"")</f>
        <v/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/>
      </c>
      <c r="W204" s="41" t="str">
        <f>IF(C204&lt;&gt;"",IF(_xlfn.FLOOR.MATH(C204,100)=0,"غير موزع",_xlfn.XLOOKUP(_xlfn.FLOOR.MATH(C204,100),Classes!$A$1:$A$8,Classes!$B$1:$B$8,"error")),"")</f>
        <v/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/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/>
      <c r="D205" s="38" t="str">
        <f>IF(C205&lt;&gt;"",_xlfn.XLOOKUP(Class!C205,Table1[ID],Table1[fname]),"")</f>
        <v/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40" t="str" cm="1">
        <f t="array" ref="G205">IF(C205&lt;&gt;"",IF(F205*100/Table3[حساب الحضور من اخر عدد مرات]&gt;100,1,F205/Table3[حساب الحضور من اخر عدد مرات]),"")</f>
        <v/>
      </c>
      <c r="H205" s="38" t="str">
        <f>IF(C205&lt;&gt;"",_xlfn.XLOOKUP(C205,Table1[ID],Table1[tel2]),"")</f>
        <v/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/>
      </c>
      <c r="M205" s="38" t="str">
        <f>IF($C205&lt;&gt;"",_xlfn.XLOOKUP(C205,Table1[ID],Table1[address2]),"")</f>
        <v/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/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/>
      </c>
      <c r="R205" s="38" t="str">
        <f>IF($C205&lt;&gt;"",_xlfn.XLOOKUP(C205,Table1[ID],Table1[address6]),"")</f>
        <v/>
      </c>
      <c r="S205" s="37" t="str">
        <f>IF($C205&lt;&gt;"",_xlfn.XLOOKUP(C205,Table1[ID],Table1[bdate]),"")</f>
        <v/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/>
      </c>
      <c r="W205" s="41" t="str">
        <f>IF(C205&lt;&gt;"",IF(_xlfn.FLOOR.MATH(C205,100)=0,"غير موزع",_xlfn.XLOOKUP(_xlfn.FLOOR.MATH(C205,100),Classes!$A$1:$A$8,Classes!$B$1:$B$8,"error")),"")</f>
        <v/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/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/>
      <c r="D206" s="38" t="str">
        <f>IF(C206&lt;&gt;"",_xlfn.XLOOKUP(Class!C206,Table1[ID],Table1[fname]),"")</f>
        <v/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40" t="str" cm="1">
        <f t="array" ref="G206">IF(C206&lt;&gt;"",IF(F206*100/Table3[حساب الحضور من اخر عدد مرات]&gt;100,1,F206/Table3[حساب الحضور من اخر عدد مرات]),"")</f>
        <v/>
      </c>
      <c r="H206" s="38" t="str">
        <f>IF(C206&lt;&gt;"",_xlfn.XLOOKUP(C206,Table1[ID],Table1[tel2]),"")</f>
        <v/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/>
      </c>
      <c r="S206" s="37" t="str">
        <f>IF($C206&lt;&gt;"",_xlfn.XLOOKUP(C206,Table1[ID],Table1[bdate]),"")</f>
        <v/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/>
      </c>
      <c r="W206" s="41" t="str">
        <f>IF(C206&lt;&gt;"",IF(_xlfn.FLOOR.MATH(C206,100)=0,"غير موزع",_xlfn.XLOOKUP(_xlfn.FLOOR.MATH(C206,100),Classes!$A$1:$A$8,Classes!$B$1:$B$8,"error")),"")</f>
        <v/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/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38"/>
      <c r="D207" s="38" t="str">
        <f>IF(C207&lt;&gt;"",_xlfn.XLOOKUP(Class!C207,Table1[ID],Table1[fname]),"")</f>
        <v/>
      </c>
      <c r="E207" s="37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38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40" t="str" cm="1">
        <f t="array" ref="G207">IF(C207&lt;&gt;"",IF(F207*100/Table3[حساب الحضور من اخر عدد مرات]&gt;100,1,F207/Table3[حساب الحضور من اخر عدد مرات]),"")</f>
        <v/>
      </c>
      <c r="H207" s="38" t="str">
        <f>IF(C207&lt;&gt;"",_xlfn.XLOOKUP(C207,Table1[ID],Table1[tel2]),"")</f>
        <v/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/>
      </c>
      <c r="M207" s="38" t="str">
        <f>IF($C207&lt;&gt;"",_xlfn.XLOOKUP(C207,Table1[ID],Table1[address2]),"")</f>
        <v/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/>
      </c>
      <c r="P207" s="38" t="str">
        <f>IF($C207&lt;&gt;"",_xlfn.XLOOKUP(C207,Table1[ID],Table1[address5]),"")</f>
        <v/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/>
      </c>
      <c r="S207" s="37" t="str">
        <f>IF($C207&lt;&gt;"",_xlfn.XLOOKUP(C207,Table1[ID],Table1[bdate]),"")</f>
        <v/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/>
      </c>
      <c r="W207" s="41" t="str">
        <f>IF(C207&lt;&gt;"",IF(_xlfn.FLOOR.MATH(C207,100)=0,"غير موزع",_xlfn.XLOOKUP(_xlfn.FLOOR.MATH(C207,100),Classes!$A$1:$A$8,Classes!$B$1:$B$8,"error")),"")</f>
        <v/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/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38"/>
      <c r="D208" s="38" t="str">
        <f>IF(C208&lt;&gt;"",_xlfn.XLOOKUP(Class!C208,Table1[ID],Table1[fname]),"")</f>
        <v/>
      </c>
      <c r="E208" s="37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38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40" t="str" cm="1">
        <f t="array" ref="G208">IF(C208&lt;&gt;"",IF(F208*100/Table3[حساب الحضور من اخر عدد مرات]&gt;100,1,F208/Table3[حساب الحضور من اخر عدد مرات]),"")</f>
        <v/>
      </c>
      <c r="H208" s="38" t="str">
        <f>IF(C208&lt;&gt;"",_xlfn.XLOOKUP(C208,Table1[ID],Table1[tel2]),"")</f>
        <v/>
      </c>
      <c r="I208" s="38" t="str">
        <f>IF(C208&lt;&gt;"",_xlfn.XLOOKUP(C208,Table1[ID],Table1[tel4]),"")</f>
        <v/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/>
      </c>
      <c r="M208" s="38" t="str">
        <f>IF($C208&lt;&gt;"",_xlfn.XLOOKUP(C208,Table1[ID],Table1[address2]),"")</f>
        <v/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/>
      </c>
      <c r="P208" s="38" t="str">
        <f>IF($C208&lt;&gt;"",_xlfn.XLOOKUP(C208,Table1[ID],Table1[address5]),"")</f>
        <v/>
      </c>
      <c r="Q208" s="38" t="str">
        <f>IF($C208&lt;&gt;"",_xlfn.XLOOKUP(C208,Table1[ID],Table1[address7]),"")</f>
        <v/>
      </c>
      <c r="R208" s="38" t="str">
        <f>IF($C208&lt;&gt;"",_xlfn.XLOOKUP(C208,Table1[ID],Table1[address6]),"")</f>
        <v/>
      </c>
      <c r="S208" s="37" t="str">
        <f>IF($C208&lt;&gt;"",_xlfn.XLOOKUP(C208,Table1[ID],Table1[bdate]),"")</f>
        <v/>
      </c>
      <c r="T208" s="38" t="str">
        <f>IF($C208&lt;&gt;"",_xlfn.XLOOKUP(C208,Table1[ID],Table1[school_job]),"")</f>
        <v/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/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/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38"/>
      <c r="D209" s="38" t="str">
        <f>IF(C209&lt;&gt;"",_xlfn.XLOOKUP(Class!C209,Table1[ID],Table1[fname]),"")</f>
        <v/>
      </c>
      <c r="E209" s="37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38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40" t="str" cm="1">
        <f t="array" ref="G209">IF(C209&lt;&gt;"",IF(F209*100/Table3[حساب الحضور من اخر عدد مرات]&gt;100,1,F209/Table3[حساب الحضور من اخر عدد مرات]),"")</f>
        <v/>
      </c>
      <c r="H209" s="38" t="str">
        <f>IF(C209&lt;&gt;"",_xlfn.XLOOKUP(C209,Table1[ID],Table1[tel2]),"")</f>
        <v/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/>
      </c>
      <c r="S209" s="37" t="str">
        <f>IF($C209&lt;&gt;"",_xlfn.XLOOKUP(C209,Table1[ID],Table1[bdate]),"")</f>
        <v/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/>
      </c>
      <c r="W209" s="41" t="str">
        <f>IF(C209&lt;&gt;"",IF(_xlfn.FLOOR.MATH(C209,100)=0,"غير موزع",_xlfn.XLOOKUP(_xlfn.FLOOR.MATH(C209,100),Classes!$A$1:$A$8,Classes!$B$1:$B$8,"error")),"")</f>
        <v/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/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38"/>
      <c r="D210" s="38" t="str">
        <f>IF(C210&lt;&gt;"",_xlfn.XLOOKUP(Class!C210,Table1[ID],Table1[fname]),"")</f>
        <v/>
      </c>
      <c r="E210" s="3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38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40" t="str" cm="1">
        <f t="array" ref="G210">IF(C210&lt;&gt;"",IF(F210*100/Table3[حساب الحضور من اخر عدد مرات]&gt;100,1,F210/Table3[حساب الحضور من اخر عدد مرات]),"")</f>
        <v/>
      </c>
      <c r="H210" s="38" t="str">
        <f>IF(C210&lt;&gt;"",_xlfn.XLOOKUP(C210,Table1[ID],Table1[tel2]),"")</f>
        <v/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/>
      </c>
      <c r="M210" s="38" t="str">
        <f>IF($C210&lt;&gt;"",_xlfn.XLOOKUP(C210,Table1[ID],Table1[address2]),"")</f>
        <v/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/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/>
      </c>
      <c r="S210" s="37" t="str">
        <f>IF($C210&lt;&gt;"",_xlfn.XLOOKUP(C210,Table1[ID],Table1[bdate]),"")</f>
        <v/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/>
      </c>
      <c r="W210" s="41" t="str">
        <f>IF(C210&lt;&gt;"",IF(_xlfn.FLOOR.MATH(C210,100)=0,"غير موزع",_xlfn.XLOOKUP(_xlfn.FLOOR.MATH(C210,100),Classes!$A$1:$A$8,Classes!$B$1:$B$8,"error")),"")</f>
        <v/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/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38"/>
      <c r="D211" s="38" t="str">
        <f>IF(C211&lt;&gt;"",_xlfn.XLOOKUP(Class!C211,Table1[ID],Table1[fname]),"")</f>
        <v/>
      </c>
      <c r="E211" s="37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38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40" t="str" cm="1">
        <f t="array" ref="G211">IF(C211&lt;&gt;"",IF(F211*100/Table3[حساب الحضور من اخر عدد مرات]&gt;100,1,F211/Table3[حساب الحضور من اخر عدد مرات]),"")</f>
        <v/>
      </c>
      <c r="H211" s="38" t="str">
        <f>IF(C211&lt;&gt;"",_xlfn.XLOOKUP(C211,Table1[ID],Table1[tel2]),"")</f>
        <v/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/>
      </c>
      <c r="M211" s="38" t="str">
        <f>IF($C211&lt;&gt;"",_xlfn.XLOOKUP(C211,Table1[ID],Table1[address2]),"")</f>
        <v/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/>
      </c>
      <c r="P211" s="38" t="str">
        <f>IF($C211&lt;&gt;"",_xlfn.XLOOKUP(C211,Table1[ID],Table1[address5]),"")</f>
        <v/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/>
      </c>
      <c r="S211" s="37" t="str">
        <f>IF($C211&lt;&gt;"",_xlfn.XLOOKUP(C211,Table1[ID],Table1[bdate]),"")</f>
        <v/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/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/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38"/>
      <c r="D212" s="38" t="str">
        <f>IF(C212&lt;&gt;"",_xlfn.XLOOKUP(Class!C212,Table1[ID],Table1[fname]),"")</f>
        <v/>
      </c>
      <c r="E212" s="3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38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40" t="str" cm="1">
        <f t="array" ref="G212">IF(C212&lt;&gt;"",IF(F212*100/Table3[حساب الحضور من اخر عدد مرات]&gt;100,1,F212/Table3[حساب الحضور من اخر عدد مرات]),"")</f>
        <v/>
      </c>
      <c r="H212" s="38" t="str">
        <f>IF(C212&lt;&gt;"",_xlfn.XLOOKUP(C212,Table1[ID],Table1[tel2]),"")</f>
        <v/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/>
      </c>
      <c r="M212" s="38" t="str">
        <f>IF($C212&lt;&gt;"",_xlfn.XLOOKUP(C212,Table1[ID],Table1[address2]),"")</f>
        <v/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/>
      </c>
      <c r="S212" s="37" t="str">
        <f>IF($C212&lt;&gt;"",_xlfn.XLOOKUP(C212,Table1[ID],Table1[bdate]),"")</f>
        <v/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/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/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/>
      <c r="D213" s="38" t="str">
        <f>IF(C213&lt;&gt;"",_xlfn.XLOOKUP(Class!C213,Table1[ID],Table1[fname]),"")</f>
        <v/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40" t="str" cm="1">
        <f t="array" ref="G213">IF(C213&lt;&gt;"",IF(F213*100/Table3[حساب الحضور من اخر عدد مرات]&gt;100,1,F213/Table3[حساب الحضور من اخر عدد مرات]),"")</f>
        <v/>
      </c>
      <c r="H213" s="38" t="str">
        <f>IF(C213&lt;&gt;"",_xlfn.XLOOKUP(C213,Table1[ID],Table1[tel2]),"")</f>
        <v/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/>
      </c>
      <c r="M213" s="38" t="str">
        <f>IF($C213&lt;&gt;"",_xlfn.XLOOKUP(C213,Table1[ID],Table1[address2]),"")</f>
        <v/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/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/>
      </c>
      <c r="S213" s="37" t="str">
        <f>IF($C213&lt;&gt;"",_xlfn.XLOOKUP(C213,Table1[ID],Table1[bdate]),"")</f>
        <v/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/>
      </c>
      <c r="W213" s="41" t="str">
        <f>IF(C213&lt;&gt;"",IF(_xlfn.FLOOR.MATH(C213,100)=0,"غير موزع",_xlfn.XLOOKUP(_xlfn.FLOOR.MATH(C213,100),Classes!$A$1:$A$8,Classes!$B$1:$B$8,"error")),"")</f>
        <v/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/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38"/>
      <c r="D214" s="38" t="str">
        <f>IF(C214&lt;&gt;"",_xlfn.XLOOKUP(Class!C214,Table1[ID],Table1[fname]),"")</f>
        <v/>
      </c>
      <c r="E214" s="37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38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40" t="str" cm="1">
        <f t="array" ref="G214">IF(C214&lt;&gt;"",IF(F214*100/Table3[حساب الحضور من اخر عدد مرات]&gt;100,1,F214/Table3[حساب الحضور من اخر عدد مرات]),"")</f>
        <v/>
      </c>
      <c r="H214" s="38" t="str">
        <f>IF(C214&lt;&gt;"",_xlfn.XLOOKUP(C214,Table1[ID],Table1[tel2]),"")</f>
        <v/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/>
      </c>
      <c r="M214" s="38" t="str">
        <f>IF($C214&lt;&gt;"",_xlfn.XLOOKUP(C214,Table1[ID],Table1[address2]),"")</f>
        <v/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/>
      </c>
      <c r="P214" s="38" t="str">
        <f>IF($C214&lt;&gt;"",_xlfn.XLOOKUP(C214,Table1[ID],Table1[address5]),"")</f>
        <v/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/>
      </c>
      <c r="S214" s="37" t="str">
        <f>IF($C214&lt;&gt;"",_xlfn.XLOOKUP(C214,Table1[ID],Table1[bdate]),"")</f>
        <v/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/>
      </c>
      <c r="W214" s="41" t="str">
        <f>IF(C214&lt;&gt;"",IF(_xlfn.FLOOR.MATH(C214,100)=0,"غير موزع",_xlfn.XLOOKUP(_xlfn.FLOOR.MATH(C214,100),Classes!$A$1:$A$8,Classes!$B$1:$B$8,"error")),"")</f>
        <v/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/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/>
      <c r="D215" s="38" t="str">
        <f>IF(C215&lt;&gt;"",_xlfn.XLOOKUP(Class!C215,Table1[ID],Table1[fname]),"")</f>
        <v/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40" t="str" cm="1">
        <f t="array" ref="G215">IF(C215&lt;&gt;"",IF(F215*100/Table3[حساب الحضور من اخر عدد مرات]&gt;100,1,F215/Table3[حساب الحضور من اخر عدد مرات]),"")</f>
        <v/>
      </c>
      <c r="H215" s="38" t="str">
        <f>IF(C215&lt;&gt;"",_xlfn.XLOOKUP(C215,Table1[ID],Table1[tel2]),"")</f>
        <v/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/>
      </c>
      <c r="M215" s="38" t="str">
        <f>IF($C215&lt;&gt;"",_xlfn.XLOOKUP(C215,Table1[ID],Table1[address2]),"")</f>
        <v/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/>
      </c>
      <c r="S215" s="37" t="str">
        <f>IF($C215&lt;&gt;"",_xlfn.XLOOKUP(C215,Table1[ID],Table1[bdate]),"")</f>
        <v/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/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/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/>
      <c r="D216" s="38" t="str">
        <f>IF(C216&lt;&gt;"",_xlfn.XLOOKUP(Class!C216,Table1[ID],Table1[fname]),"")</f>
        <v/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40" t="str" cm="1">
        <f t="array" ref="G216">IF(C216&lt;&gt;"",IF(F216*100/Table3[حساب الحضور من اخر عدد مرات]&gt;100,1,F216/Table3[حساب الحضور من اخر عدد مرات]),"")</f>
        <v/>
      </c>
      <c r="H216" s="38" t="str">
        <f>IF(C216&lt;&gt;"",_xlfn.XLOOKUP(C216,Table1[ID],Table1[tel2]),"")</f>
        <v/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/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/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/>
      </c>
      <c r="S216" s="37" t="str">
        <f>IF($C216&lt;&gt;"",_xlfn.XLOOKUP(C216,Table1[ID],Table1[bdate]),"")</f>
        <v/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/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/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38"/>
      <c r="D217" s="38" t="str">
        <f>IF(C217&lt;&gt;"",_xlfn.XLOOKUP(Class!C217,Table1[ID],Table1[fname]),"")</f>
        <v/>
      </c>
      <c r="E217" s="3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38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40" t="str" cm="1">
        <f t="array" ref="G217">IF(C217&lt;&gt;"",IF(F217*100/Table3[حساب الحضور من اخر عدد مرات]&gt;100,1,F217/Table3[حساب الحضور من اخر عدد مرات]),"")</f>
        <v/>
      </c>
      <c r="H217" s="38" t="str">
        <f>IF(C217&lt;&gt;"",_xlfn.XLOOKUP(C217,Table1[ID],Table1[tel2]),"")</f>
        <v/>
      </c>
      <c r="I217" s="38" t="str">
        <f>IF(C217&lt;&gt;"",_xlfn.XLOOKUP(C217,Table1[ID],Table1[tel4]),"")</f>
        <v/>
      </c>
      <c r="J217" s="38" t="str">
        <f>IF(C217&lt;&gt;"",_xlfn.XLOOKUP(C217,Table1[ID],Table1[tel3]),"")</f>
        <v/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/>
      </c>
      <c r="M217" s="38" t="str">
        <f>IF($C217&lt;&gt;"",_xlfn.XLOOKUP(C217,Table1[ID],Table1[address2]),"")</f>
        <v/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/>
      </c>
      <c r="P217" s="38" t="str">
        <f>IF($C217&lt;&gt;"",_xlfn.XLOOKUP(C217,Table1[ID],Table1[address5]),"")</f>
        <v/>
      </c>
      <c r="Q217" s="38" t="str">
        <f>IF($C217&lt;&gt;"",_xlfn.XLOOKUP(C217,Table1[ID],Table1[address7]),"")</f>
        <v/>
      </c>
      <c r="R217" s="38" t="str">
        <f>IF($C217&lt;&gt;"",_xlfn.XLOOKUP(C217,Table1[ID],Table1[address6]),"")</f>
        <v/>
      </c>
      <c r="S217" s="37" t="str">
        <f>IF($C217&lt;&gt;"",_xlfn.XLOOKUP(C217,Table1[ID],Table1[bdate]),"")</f>
        <v/>
      </c>
      <c r="T217" s="38" t="str">
        <f>IF($C217&lt;&gt;"",_xlfn.XLOOKUP(C217,Table1[ID],Table1[school_job]),"")</f>
        <v/>
      </c>
      <c r="U217" s="38" t="str">
        <f>IF($C217&lt;&gt;"",_xlfn.XLOOKUP(C217,Table1[ID],Table1[con_father]),"")</f>
        <v/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/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/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/>
      <c r="D218" s="38" t="str">
        <f>IF(C218&lt;&gt;"",_xlfn.XLOOKUP(Class!C218,Table1[ID],Table1[fname]),"")</f>
        <v/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40" t="str" cm="1">
        <f t="array" ref="G218">IF(C218&lt;&gt;"",IF(F218*100/Table3[حساب الحضور من اخر عدد مرات]&gt;100,1,F218/Table3[حساب الحضور من اخر عدد مرات]),"")</f>
        <v/>
      </c>
      <c r="H218" s="38" t="str">
        <f>IF(C218&lt;&gt;"",_xlfn.XLOOKUP(C218,Table1[ID],Table1[tel2]),"")</f>
        <v/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/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/>
      </c>
      <c r="S218" s="37" t="str">
        <f>IF($C218&lt;&gt;"",_xlfn.XLOOKUP(C218,Table1[ID],Table1[bdate]),"")</f>
        <v/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/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/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/>
      <c r="D219" s="38" t="str">
        <f>IF(C219&lt;&gt;"",_xlfn.XLOOKUP(Class!C219,Table1[ID],Table1[fname]),"")</f>
        <v/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40" t="str" cm="1">
        <f t="array" ref="G219">IF(C219&lt;&gt;"",IF(F219*100/Table3[حساب الحضور من اخر عدد مرات]&gt;100,1,F219/Table3[حساب الحضور من اخر عدد مرات]),"")</f>
        <v/>
      </c>
      <c r="H219" s="38" t="str">
        <f>IF(C219&lt;&gt;"",_xlfn.XLOOKUP(C219,Table1[ID],Table1[tel2]),"")</f>
        <v/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/>
      </c>
      <c r="P219" s="38" t="str">
        <f>IF($C219&lt;&gt;"",_xlfn.XLOOKUP(C219,Table1[ID],Table1[address5]),"")</f>
        <v/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/>
      </c>
      <c r="S219" s="37" t="str">
        <f>IF($C219&lt;&gt;"",_xlfn.XLOOKUP(C219,Table1[ID],Table1[bdate]),"")</f>
        <v/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/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/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38"/>
      <c r="D220" s="38" t="str">
        <f>IF(C220&lt;&gt;"",_xlfn.XLOOKUP(Class!C220,Table1[ID],Table1[fname]),"")</f>
        <v/>
      </c>
      <c r="E220" s="3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38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40" t="str" cm="1">
        <f t="array" ref="G220">IF(C220&lt;&gt;"",IF(F220*100/Table3[حساب الحضور من اخر عدد مرات]&gt;100,1,F220/Table3[حساب الحضور من اخر عدد مرات]),"")</f>
        <v/>
      </c>
      <c r="H220" s="38" t="str">
        <f>IF(C220&lt;&gt;"",_xlfn.XLOOKUP(C220,Table1[ID],Table1[tel2]),"")</f>
        <v/>
      </c>
      <c r="I220" s="38" t="str">
        <f>IF(C220&lt;&gt;"",_xlfn.XLOOKUP(C220,Table1[ID],Table1[tel4]),"")</f>
        <v/>
      </c>
      <c r="J220" s="38" t="str">
        <f>IF(C220&lt;&gt;"",_xlfn.XLOOKUP(C220,Table1[ID],Table1[tel3]),"")</f>
        <v/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/>
      </c>
      <c r="M220" s="38" t="str">
        <f>IF($C220&lt;&gt;"",_xlfn.XLOOKUP(C220,Table1[ID],Table1[address2]),"")</f>
        <v/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/>
      </c>
      <c r="P220" s="38" t="str">
        <f>IF($C220&lt;&gt;"",_xlfn.XLOOKUP(C220,Table1[ID],Table1[address5]),"")</f>
        <v/>
      </c>
      <c r="Q220" s="38" t="str">
        <f>IF($C220&lt;&gt;"",_xlfn.XLOOKUP(C220,Table1[ID],Table1[address7]),"")</f>
        <v/>
      </c>
      <c r="R220" s="38" t="str">
        <f>IF($C220&lt;&gt;"",_xlfn.XLOOKUP(C220,Table1[ID],Table1[address6]),"")</f>
        <v/>
      </c>
      <c r="S220" s="37" t="str">
        <f>IF($C220&lt;&gt;"",_xlfn.XLOOKUP(C220,Table1[ID],Table1[bdate]),"")</f>
        <v/>
      </c>
      <c r="T220" s="38" t="str">
        <f>IF($C220&lt;&gt;"",_xlfn.XLOOKUP(C220,Table1[ID],Table1[school_job]),"")</f>
        <v/>
      </c>
      <c r="U220" s="38" t="str">
        <f>IF($C220&lt;&gt;"",_xlfn.XLOOKUP(C220,Table1[ID],Table1[con_father]),"")</f>
        <v/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/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/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38"/>
      <c r="D221" s="38" t="str">
        <f>IF(C221&lt;&gt;"",_xlfn.XLOOKUP(Class!C221,Table1[ID],Table1[fname]),"")</f>
        <v/>
      </c>
      <c r="E221" s="37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38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40" t="str" cm="1">
        <f t="array" ref="G221">IF(C221&lt;&gt;"",IF(F221*100/Table3[حساب الحضور من اخر عدد مرات]&gt;100,1,F221/Table3[حساب الحضور من اخر عدد مرات]),"")</f>
        <v/>
      </c>
      <c r="H221" s="38" t="str">
        <f>IF(C221&lt;&gt;"",_xlfn.XLOOKUP(C221,Table1[ID],Table1[tel2]),"")</f>
        <v/>
      </c>
      <c r="I221" s="38" t="str">
        <f>IF(C221&lt;&gt;"",_xlfn.XLOOKUP(C221,Table1[ID],Table1[tel4]),"")</f>
        <v/>
      </c>
      <c r="J221" s="38" t="str">
        <f>IF(C221&lt;&gt;"",_xlfn.XLOOKUP(C221,Table1[ID],Table1[tel3]),"")</f>
        <v/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/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/>
      </c>
      <c r="P221" s="38" t="str">
        <f>IF($C221&lt;&gt;"",_xlfn.XLOOKUP(C221,Table1[ID],Table1[address5]),"")</f>
        <v/>
      </c>
      <c r="Q221" s="38" t="str">
        <f>IF($C221&lt;&gt;"",_xlfn.XLOOKUP(C221,Table1[ID],Table1[address7]),"")</f>
        <v/>
      </c>
      <c r="R221" s="38" t="str">
        <f>IF($C221&lt;&gt;"",_xlfn.XLOOKUP(C221,Table1[ID],Table1[address6]),"")</f>
        <v/>
      </c>
      <c r="S221" s="37" t="str">
        <f>IF($C221&lt;&gt;"",_xlfn.XLOOKUP(C221,Table1[ID],Table1[bdate]),"")</f>
        <v/>
      </c>
      <c r="T221" s="38" t="str">
        <f>IF($C221&lt;&gt;"",_xlfn.XLOOKUP(C221,Table1[ID],Table1[school_job]),"")</f>
        <v/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/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/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/>
      <c r="D222" s="38" t="str">
        <f>IF(C222&lt;&gt;"",_xlfn.XLOOKUP(Class!C222,Table1[ID],Table1[fname]),"")</f>
        <v/>
      </c>
      <c r="E222" s="3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38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40" t="str" cm="1">
        <f t="array" ref="G222">IF(C222&lt;&gt;"",IF(F222*100/Table3[حساب الحضور من اخر عدد مرات]&gt;100,1,F222/Table3[حساب الحضور من اخر عدد مرات]),"")</f>
        <v/>
      </c>
      <c r="H222" s="38" t="str">
        <f>IF(C222&lt;&gt;"",_xlfn.XLOOKUP(C222,Table1[ID],Table1[tel2]),"")</f>
        <v/>
      </c>
      <c r="I222" s="38" t="str">
        <f>IF(C222&lt;&gt;"",_xlfn.XLOOKUP(C222,Table1[ID],Table1[tel4]),"")</f>
        <v/>
      </c>
      <c r="J222" s="38" t="str">
        <f>IF(C222&lt;&gt;"",_xlfn.XLOOKUP(C222,Table1[ID],Table1[tel3]),"")</f>
        <v/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/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/>
      </c>
      <c r="P222" s="38" t="str">
        <f>IF($C222&lt;&gt;"",_xlfn.XLOOKUP(C222,Table1[ID],Table1[address5]),"")</f>
        <v/>
      </c>
      <c r="Q222" s="38" t="str">
        <f>IF($C222&lt;&gt;"",_xlfn.XLOOKUP(C222,Table1[ID],Table1[address7]),"")</f>
        <v/>
      </c>
      <c r="R222" s="38" t="str">
        <f>IF($C222&lt;&gt;"",_xlfn.XLOOKUP(C222,Table1[ID],Table1[address6]),"")</f>
        <v/>
      </c>
      <c r="S222" s="37" t="str">
        <f>IF($C222&lt;&gt;"",_xlfn.XLOOKUP(C222,Table1[ID],Table1[bdate]),"")</f>
        <v/>
      </c>
      <c r="T222" s="38" t="str">
        <f>IF($C222&lt;&gt;"",_xlfn.XLOOKUP(C222,Table1[ID],Table1[school_job]),"")</f>
        <v/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/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/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/>
      <c r="D223" s="38" t="str">
        <f>IF(C223&lt;&gt;"",_xlfn.XLOOKUP(Class!C223,Table1[ID],Table1[fname]),"")</f>
        <v/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40" t="str" cm="1">
        <f t="array" ref="G223">IF(C223&lt;&gt;"",IF(F223*100/Table3[حساب الحضور من اخر عدد مرات]&gt;100,1,F223/Table3[حساب الحضور من اخر عدد مرات]),"")</f>
        <v/>
      </c>
      <c r="H223" s="38" t="str">
        <f>IF(C223&lt;&gt;"",_xlfn.XLOOKUP(C223,Table1[ID],Table1[tel2]),"")</f>
        <v/>
      </c>
      <c r="I223" s="38" t="str">
        <f>IF(C223&lt;&gt;"",_xlfn.XLOOKUP(C223,Table1[ID],Table1[tel4]),"")</f>
        <v/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/>
      </c>
      <c r="M223" s="38" t="str">
        <f>IF($C223&lt;&gt;"",_xlfn.XLOOKUP(C223,Table1[ID],Table1[address2]),"")</f>
        <v/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/>
      </c>
      <c r="P223" s="38" t="str">
        <f>IF($C223&lt;&gt;"",_xlfn.XLOOKUP(C223,Table1[ID],Table1[address5]),"")</f>
        <v/>
      </c>
      <c r="Q223" s="38" t="str">
        <f>IF($C223&lt;&gt;"",_xlfn.XLOOKUP(C223,Table1[ID],Table1[address7]),"")</f>
        <v/>
      </c>
      <c r="R223" s="38" t="str">
        <f>IF($C223&lt;&gt;"",_xlfn.XLOOKUP(C223,Table1[ID],Table1[address6]),"")</f>
        <v/>
      </c>
      <c r="S223" s="37" t="str">
        <f>IF($C223&lt;&gt;"",_xlfn.XLOOKUP(C223,Table1[ID],Table1[bdate]),"")</f>
        <v/>
      </c>
      <c r="T223" s="38" t="str">
        <f>IF($C223&lt;&gt;"",_xlfn.XLOOKUP(C223,Table1[ID],Table1[school_job]),"")</f>
        <v/>
      </c>
      <c r="U223" s="38" t="str">
        <f>IF($C223&lt;&gt;"",_xlfn.XLOOKUP(C223,Table1[ID],Table1[con_father]),"")</f>
        <v/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/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/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/>
      <c r="D224" s="38" t="str">
        <f>IF(C224&lt;&gt;"",_xlfn.XLOOKUP(Class!C224,Table1[ID],Table1[fname]),"")</f>
        <v/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40" t="str" cm="1">
        <f t="array" ref="G224">IF(C224&lt;&gt;"",IF(F224*100/Table3[حساب الحضور من اخر عدد مرات]&gt;100,1,F224/Table3[حساب الحضور من اخر عدد مرات]),"")</f>
        <v/>
      </c>
      <c r="H224" s="38" t="str">
        <f>IF(C224&lt;&gt;"",_xlfn.XLOOKUP(C224,Table1[ID],Table1[tel2]),"")</f>
        <v/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/>
      </c>
      <c r="M224" s="38" t="str">
        <f>IF($C224&lt;&gt;"",_xlfn.XLOOKUP(C224,Table1[ID],Table1[address2]),"")</f>
        <v/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/>
      </c>
      <c r="S224" s="37" t="str">
        <f>IF($C224&lt;&gt;"",_xlfn.XLOOKUP(C224,Table1[ID],Table1[bdate]),"")</f>
        <v/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/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/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38"/>
      <c r="D225" s="38" t="str">
        <f>IF(C225&lt;&gt;"",_xlfn.XLOOKUP(Class!C225,Table1[ID],Table1[fname]),"")</f>
        <v/>
      </c>
      <c r="E225" s="3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38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40" t="str" cm="1">
        <f t="array" ref="G225">IF(C225&lt;&gt;"",IF(F225*100/Table3[حساب الحضور من اخر عدد مرات]&gt;100,1,F225/Table3[حساب الحضور من اخر عدد مرات]),"")</f>
        <v/>
      </c>
      <c r="H225" s="38" t="str">
        <f>IF(C225&lt;&gt;"",_xlfn.XLOOKUP(C225,Table1[ID],Table1[tel2]),"")</f>
        <v/>
      </c>
      <c r="I225" s="38" t="str">
        <f>IF(C225&lt;&gt;"",_xlfn.XLOOKUP(C225,Table1[ID],Table1[tel4]),"")</f>
        <v/>
      </c>
      <c r="J225" s="38" t="str">
        <f>IF(C225&lt;&gt;"",_xlfn.XLOOKUP(C225,Table1[ID],Table1[tel3]),"")</f>
        <v/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/>
      </c>
      <c r="M225" s="38" t="str">
        <f>IF($C225&lt;&gt;"",_xlfn.XLOOKUP(C225,Table1[ID],Table1[address2]),"")</f>
        <v/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/>
      </c>
      <c r="P225" s="38" t="str">
        <f>IF($C225&lt;&gt;"",_xlfn.XLOOKUP(C225,Table1[ID],Table1[address5]),"")</f>
        <v/>
      </c>
      <c r="Q225" s="38" t="str">
        <f>IF($C225&lt;&gt;"",_xlfn.XLOOKUP(C225,Table1[ID],Table1[address7]),"")</f>
        <v/>
      </c>
      <c r="R225" s="38" t="str">
        <f>IF($C225&lt;&gt;"",_xlfn.XLOOKUP(C225,Table1[ID],Table1[address6]),"")</f>
        <v/>
      </c>
      <c r="S225" s="37" t="str">
        <f>IF($C225&lt;&gt;"",_xlfn.XLOOKUP(C225,Table1[ID],Table1[bdate]),"")</f>
        <v/>
      </c>
      <c r="T225" s="38" t="str">
        <f>IF($C225&lt;&gt;"",_xlfn.XLOOKUP(C225,Table1[ID],Table1[school_job]),"")</f>
        <v/>
      </c>
      <c r="U225" s="38" t="str">
        <f>IF($C225&lt;&gt;"",_xlfn.XLOOKUP(C225,Table1[ID],Table1[con_father]),"")</f>
        <v/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/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/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/>
      <c r="D226" s="38" t="str">
        <f>IF(C226&lt;&gt;"",_xlfn.XLOOKUP(Class!C226,Table1[ID],Table1[fname]),"")</f>
        <v/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40" t="str" cm="1">
        <f t="array" ref="G226">IF(C226&lt;&gt;"",IF(F226*100/Table3[حساب الحضور من اخر عدد مرات]&gt;100,1,F226/Table3[حساب الحضور من اخر عدد مرات]),"")</f>
        <v/>
      </c>
      <c r="H226" s="38" t="str">
        <f>IF(C226&lt;&gt;"",_xlfn.XLOOKUP(C226,Table1[ID],Table1[tel2]),"")</f>
        <v/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/>
      </c>
      <c r="M226" s="38" t="str">
        <f>IF($C226&lt;&gt;"",_xlfn.XLOOKUP(C226,Table1[ID],Table1[address2]),"")</f>
        <v/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/>
      </c>
      <c r="P226" s="38" t="str">
        <f>IF($C226&lt;&gt;"",_xlfn.XLOOKUP(C226,Table1[ID],Table1[address5]),"")</f>
        <v/>
      </c>
      <c r="Q226" s="38" t="str">
        <f>IF($C226&lt;&gt;"",_xlfn.XLOOKUP(C226,Table1[ID],Table1[address7]),"")</f>
        <v/>
      </c>
      <c r="R226" s="38" t="str">
        <f>IF($C226&lt;&gt;"",_xlfn.XLOOKUP(C226,Table1[ID],Table1[address6]),"")</f>
        <v/>
      </c>
      <c r="S226" s="37" t="str">
        <f>IF($C226&lt;&gt;"",_xlfn.XLOOKUP(C226,Table1[ID],Table1[bdate]),"")</f>
        <v/>
      </c>
      <c r="T226" s="38" t="str">
        <f>IF($C226&lt;&gt;"",_xlfn.XLOOKUP(C226,Table1[ID],Table1[school_job]),"")</f>
        <v/>
      </c>
      <c r="U226" s="38" t="str">
        <f>IF($C226&lt;&gt;"",_xlfn.XLOOKUP(C226,Table1[ID],Table1[con_father]),"")</f>
        <v/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/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/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/>
      <c r="D227" s="38" t="str">
        <f>IF(C227&lt;&gt;"",_xlfn.XLOOKUP(Class!C227,Table1[ID],Table1[fname]),"")</f>
        <v/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40" t="str" cm="1">
        <f t="array" ref="G227">IF(C227&lt;&gt;"",IF(F227*100/Table3[حساب الحضور من اخر عدد مرات]&gt;100,1,F227/Table3[حساب الحضور من اخر عدد مرات]),"")</f>
        <v/>
      </c>
      <c r="H227" s="38" t="str">
        <f>IF(C227&lt;&gt;"",_xlfn.XLOOKUP(C227,Table1[ID],Table1[tel2]),"")</f>
        <v/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/>
      </c>
      <c r="M227" s="38" t="str">
        <f>IF($C227&lt;&gt;"",_xlfn.XLOOKUP(C227,Table1[ID],Table1[address2]),"")</f>
        <v/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/>
      </c>
      <c r="S227" s="37" t="str">
        <f>IF($C227&lt;&gt;"",_xlfn.XLOOKUP(C227,Table1[ID],Table1[bdate]),"")</f>
        <v/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/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/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38"/>
      <c r="D228" s="38" t="str">
        <f>IF(C228&lt;&gt;"",_xlfn.XLOOKUP(Class!C228,Table1[ID],Table1[fname]),"")</f>
        <v/>
      </c>
      <c r="E228" s="37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38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40" t="str" cm="1">
        <f t="array" ref="G228">IF(C228&lt;&gt;"",IF(F228*100/Table3[حساب الحضور من اخر عدد مرات]&gt;100,1,F228/Table3[حساب الحضور من اخر عدد مرات]),"")</f>
        <v/>
      </c>
      <c r="H228" s="38" t="str">
        <f>IF(C228&lt;&gt;"",_xlfn.XLOOKUP(C228,Table1[ID],Table1[tel2]),"")</f>
        <v/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/>
      </c>
      <c r="M228" s="38" t="str">
        <f>IF($C228&lt;&gt;"",_xlfn.XLOOKUP(C228,Table1[ID],Table1[address2]),"")</f>
        <v/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/>
      </c>
      <c r="P228" s="38" t="str">
        <f>IF($C228&lt;&gt;"",_xlfn.XLOOKUP(C228,Table1[ID],Table1[address5]),"")</f>
        <v/>
      </c>
      <c r="Q228" s="38" t="str">
        <f>IF($C228&lt;&gt;"",_xlfn.XLOOKUP(C228,Table1[ID],Table1[address7]),"")</f>
        <v/>
      </c>
      <c r="R228" s="38" t="str">
        <f>IF($C228&lt;&gt;"",_xlfn.XLOOKUP(C228,Table1[ID],Table1[address6]),"")</f>
        <v/>
      </c>
      <c r="S228" s="37" t="str">
        <f>IF($C228&lt;&gt;"",_xlfn.XLOOKUP(C228,Table1[ID],Table1[bdate]),"")</f>
        <v/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/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/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/>
      <c r="D229" s="38" t="str">
        <f>IF(C229&lt;&gt;"",_xlfn.XLOOKUP(Class!C229,Table1[ID],Table1[fname]),"")</f>
        <v/>
      </c>
      <c r="E229" s="3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38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40" t="str" cm="1">
        <f t="array" ref="G229">IF(C229&lt;&gt;"",IF(F229*100/Table3[حساب الحضور من اخر عدد مرات]&gt;100,1,F229/Table3[حساب الحضور من اخر عدد مرات]),"")</f>
        <v/>
      </c>
      <c r="H229" s="38" t="str">
        <f>IF(C229&lt;&gt;"",_xlfn.XLOOKUP(C229,Table1[ID],Table1[tel2]),"")</f>
        <v/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/>
      </c>
      <c r="M229" s="38" t="str">
        <f>IF($C229&lt;&gt;"",_xlfn.XLOOKUP(C229,Table1[ID],Table1[address2]),"")</f>
        <v/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/>
      </c>
      <c r="P229" s="38" t="str">
        <f>IF($C229&lt;&gt;"",_xlfn.XLOOKUP(C229,Table1[ID],Table1[address5]),"")</f>
        <v/>
      </c>
      <c r="Q229" s="38" t="str">
        <f>IF($C229&lt;&gt;"",_xlfn.XLOOKUP(C229,Table1[ID],Table1[address7]),"")</f>
        <v/>
      </c>
      <c r="R229" s="38" t="str">
        <f>IF($C229&lt;&gt;"",_xlfn.XLOOKUP(C229,Table1[ID],Table1[address6]),"")</f>
        <v/>
      </c>
      <c r="S229" s="37" t="str">
        <f>IF($C229&lt;&gt;"",_xlfn.XLOOKUP(C229,Table1[ID],Table1[bdate]),"")</f>
        <v/>
      </c>
      <c r="T229" s="38" t="str">
        <f>IF($C229&lt;&gt;"",_xlfn.XLOOKUP(C229,Table1[ID],Table1[school_job]),"")</f>
        <v/>
      </c>
      <c r="U229" s="38" t="str">
        <f>IF($C229&lt;&gt;"",_xlfn.XLOOKUP(C229,Table1[ID],Table1[con_father]),"")</f>
        <v/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/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/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/>
      <c r="D230" s="38" t="str">
        <f>IF(C230&lt;&gt;"",_xlfn.XLOOKUP(Class!C230,Table1[ID],Table1[fname]),"")</f>
        <v/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40" t="str" cm="1">
        <f t="array" ref="G230">IF(C230&lt;&gt;"",IF(F230*100/Table3[حساب الحضور من اخر عدد مرات]&gt;100,1,F230/Table3[حساب الحضور من اخر عدد مرات]),"")</f>
        <v/>
      </c>
      <c r="H230" s="38" t="str">
        <f>IF(C230&lt;&gt;"",_xlfn.XLOOKUP(C230,Table1[ID],Table1[tel2]),"")</f>
        <v/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/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/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/>
      </c>
      <c r="S230" s="37" t="str">
        <f>IF($C230&lt;&gt;"",_xlfn.XLOOKUP(C230,Table1[ID],Table1[bdate]),"")</f>
        <v/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/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/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/>
      <c r="D231" s="38" t="str">
        <f>IF(C231&lt;&gt;"",_xlfn.XLOOKUP(Class!C231,Table1[ID],Table1[fname]),"")</f>
        <v/>
      </c>
      <c r="E231" s="37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38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40" t="str" cm="1">
        <f t="array" ref="G231">IF(C231&lt;&gt;"",IF(F231*100/Table3[حساب الحضور من اخر عدد مرات]&gt;100,1,F231/Table3[حساب الحضور من اخر عدد مرات]),"")</f>
        <v/>
      </c>
      <c r="H231" s="38" t="str">
        <f>IF(C231&lt;&gt;"",_xlfn.XLOOKUP(C231,Table1[ID],Table1[tel2]),"")</f>
        <v/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/>
      </c>
      <c r="M231" s="38" t="str">
        <f>IF($C231&lt;&gt;"",_xlfn.XLOOKUP(C231,Table1[ID],Table1[address2]),"")</f>
        <v/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/>
      </c>
      <c r="P231" s="38" t="str">
        <f>IF($C231&lt;&gt;"",_xlfn.XLOOKUP(C231,Table1[ID],Table1[address5]),"")</f>
        <v/>
      </c>
      <c r="Q231" s="38" t="str">
        <f>IF($C231&lt;&gt;"",_xlfn.XLOOKUP(C231,Table1[ID],Table1[address7]),"")</f>
        <v/>
      </c>
      <c r="R231" s="38" t="str">
        <f>IF($C231&lt;&gt;"",_xlfn.XLOOKUP(C231,Table1[ID],Table1[address6]),"")</f>
        <v/>
      </c>
      <c r="S231" s="37" t="str">
        <f>IF($C231&lt;&gt;"",_xlfn.XLOOKUP(C231,Table1[ID],Table1[bdate]),"")</f>
        <v/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/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/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/>
      <c r="D232" s="38" t="str">
        <f>IF(C232&lt;&gt;"",_xlfn.XLOOKUP(Class!C232,Table1[ID],Table1[fname]),"")</f>
        <v/>
      </c>
      <c r="E232" s="3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38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40" t="str" cm="1">
        <f t="array" ref="G232">IF(C232&lt;&gt;"",IF(F232*100/Table3[حساب الحضور من اخر عدد مرات]&gt;100,1,F232/Table3[حساب الحضور من اخر عدد مرات]),"")</f>
        <v/>
      </c>
      <c r="H232" s="38" t="str">
        <f>IF(C232&lt;&gt;"",_xlfn.XLOOKUP(C232,Table1[ID],Table1[tel2]),"")</f>
        <v/>
      </c>
      <c r="I232" s="38" t="str">
        <f>IF(C232&lt;&gt;"",_xlfn.XLOOKUP(C232,Table1[ID],Table1[tel4]),"")</f>
        <v/>
      </c>
      <c r="J232" s="38" t="str">
        <f>IF(C232&lt;&gt;"",_xlfn.XLOOKUP(C232,Table1[ID],Table1[tel3]),"")</f>
        <v/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/>
      </c>
      <c r="M232" s="38" t="str">
        <f>IF($C232&lt;&gt;"",_xlfn.XLOOKUP(C232,Table1[ID],Table1[address2]),"")</f>
        <v/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/>
      </c>
      <c r="P232" s="38" t="str">
        <f>IF($C232&lt;&gt;"",_xlfn.XLOOKUP(C232,Table1[ID],Table1[address5]),"")</f>
        <v/>
      </c>
      <c r="Q232" s="38" t="str">
        <f>IF($C232&lt;&gt;"",_xlfn.XLOOKUP(C232,Table1[ID],Table1[address7]),"")</f>
        <v/>
      </c>
      <c r="R232" s="38" t="str">
        <f>IF($C232&lt;&gt;"",_xlfn.XLOOKUP(C232,Table1[ID],Table1[address6]),"")</f>
        <v/>
      </c>
      <c r="S232" s="37" t="str">
        <f>IF($C232&lt;&gt;"",_xlfn.XLOOKUP(C232,Table1[ID],Table1[bdate]),"")</f>
        <v/>
      </c>
      <c r="T232" s="38" t="str">
        <f>IF($C232&lt;&gt;"",_xlfn.XLOOKUP(C232,Table1[ID],Table1[school_job]),"")</f>
        <v/>
      </c>
      <c r="U232" s="38" t="str">
        <f>IF($C232&lt;&gt;"",_xlfn.XLOOKUP(C232,Table1[ID],Table1[con_father]),"")</f>
        <v/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/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/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/>
      <c r="D233" s="38" t="str">
        <f>IF(C233&lt;&gt;"",_xlfn.XLOOKUP(Class!C233,Table1[ID],Table1[fname]),"")</f>
        <v/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40" t="str" cm="1">
        <f t="array" ref="G233">IF(C233&lt;&gt;"",IF(F233*100/Table3[حساب الحضور من اخر عدد مرات]&gt;100,1,F233/Table3[حساب الحضور من اخر عدد مرات]),"")</f>
        <v/>
      </c>
      <c r="H233" s="38" t="str">
        <f>IF(C233&lt;&gt;"",_xlfn.XLOOKUP(C233,Table1[ID],Table1[tel2]),"")</f>
        <v/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/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/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/>
      </c>
      <c r="S233" s="37" t="str">
        <f>IF($C233&lt;&gt;"",_xlfn.XLOOKUP(C233,Table1[ID],Table1[bdate]),"")</f>
        <v/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/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/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/>
      <c r="D234" s="38" t="str">
        <f>IF(C234&lt;&gt;"",_xlfn.XLOOKUP(Class!C234,Table1[ID],Table1[fname]),"")</f>
        <v/>
      </c>
      <c r="E234" s="3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38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40" t="str" cm="1">
        <f t="array" ref="G234">IF(C234&lt;&gt;"",IF(F234*100/Table3[حساب الحضور من اخر عدد مرات]&gt;100,1,F234/Table3[حساب الحضور من اخر عدد مرات]),"")</f>
        <v/>
      </c>
      <c r="H234" s="38" t="str">
        <f>IF(C234&lt;&gt;"",_xlfn.XLOOKUP(C234,Table1[ID],Table1[tel2]),"")</f>
        <v/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/>
      </c>
      <c r="M234" s="38" t="str">
        <f>IF($C234&lt;&gt;"",_xlfn.XLOOKUP(C234,Table1[ID],Table1[address2]),"")</f>
        <v/>
      </c>
      <c r="N234" s="38" t="str">
        <f>IF($C234&lt;&gt;"",_xlfn.XLOOKUP(C234,Table1[ID],Table1[address3]),"")</f>
        <v/>
      </c>
      <c r="O234" s="38" t="str">
        <f>IF($C234&lt;&gt;"",_xlfn.XLOOKUP(C234,Table1[ID],Table1[address4]),"")</f>
        <v/>
      </c>
      <c r="P234" s="38" t="str">
        <f>IF($C234&lt;&gt;"",_xlfn.XLOOKUP(C234,Table1[ID],Table1[address5]),"")</f>
        <v/>
      </c>
      <c r="Q234" s="38" t="str">
        <f>IF($C234&lt;&gt;"",_xlfn.XLOOKUP(C234,Table1[ID],Table1[address7]),"")</f>
        <v/>
      </c>
      <c r="R234" s="38" t="str">
        <f>IF($C234&lt;&gt;"",_xlfn.XLOOKUP(C234,Table1[ID],Table1[address6]),"")</f>
        <v/>
      </c>
      <c r="S234" s="37" t="str">
        <f>IF($C234&lt;&gt;"",_xlfn.XLOOKUP(C234,Table1[ID],Table1[bdate]),"")</f>
        <v/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/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/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/>
      <c r="D235" s="38" t="str">
        <f>IF(C235&lt;&gt;"",_xlfn.XLOOKUP(Class!C235,Table1[ID],Table1[fname]),"")</f>
        <v/>
      </c>
      <c r="E235" s="3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38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40" t="str" cm="1">
        <f t="array" ref="G235">IF(C235&lt;&gt;"",IF(F235*100/Table3[حساب الحضور من اخر عدد مرات]&gt;100,1,F235/Table3[حساب الحضور من اخر عدد مرات]),"")</f>
        <v/>
      </c>
      <c r="H235" s="38" t="str">
        <f>IF(C235&lt;&gt;"",_xlfn.XLOOKUP(C235,Table1[ID],Table1[tel2]),"")</f>
        <v/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/>
      </c>
      <c r="M235" s="38" t="str">
        <f>IF($C235&lt;&gt;"",_xlfn.XLOOKUP(C235,Table1[ID],Table1[address2]),"")</f>
        <v/>
      </c>
      <c r="N235" s="38" t="str">
        <f>IF($C235&lt;&gt;"",_xlfn.XLOOKUP(C235,Table1[ID],Table1[address3]),"")</f>
        <v/>
      </c>
      <c r="O235" s="38" t="str">
        <f>IF($C235&lt;&gt;"",_xlfn.XLOOKUP(C235,Table1[ID],Table1[address4]),"")</f>
        <v/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/>
      </c>
      <c r="S235" s="37" t="str">
        <f>IF($C235&lt;&gt;"",_xlfn.XLOOKUP(C235,Table1[ID],Table1[bdate]),"")</f>
        <v/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/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/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/>
      <c r="D236" s="38" t="str">
        <f>IF(C236&lt;&gt;"",_xlfn.XLOOKUP(Class!C236,Table1[ID],Table1[fname]),"")</f>
        <v/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40" t="str" cm="1">
        <f t="array" ref="G236">IF(C236&lt;&gt;"",IF(F236*100/Table3[حساب الحضور من اخر عدد مرات]&gt;100,1,F236/Table3[حساب الحضور من اخر عدد مرات]),"")</f>
        <v/>
      </c>
      <c r="H236" s="38" t="str">
        <f>IF(C236&lt;&gt;"",_xlfn.XLOOKUP(C236,Table1[ID],Table1[tel2]),"")</f>
        <v/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/>
      </c>
      <c r="M236" s="38" t="str">
        <f>IF($C236&lt;&gt;"",_xlfn.XLOOKUP(C236,Table1[ID],Table1[address2]),"")</f>
        <v/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/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/>
      </c>
      <c r="S236" s="37" t="str">
        <f>IF($C236&lt;&gt;"",_xlfn.XLOOKUP(C236,Table1[ID],Table1[bdate]),"")</f>
        <v/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/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/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/>
      <c r="D237" s="38" t="str">
        <f>IF(C237&lt;&gt;"",_xlfn.XLOOKUP(Class!C237,Table1[ID],Table1[fname]),"")</f>
        <v/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40" t="str" cm="1">
        <f t="array" ref="G237">IF(C237&lt;&gt;"",IF(F237*100/Table3[حساب الحضور من اخر عدد مرات]&gt;100,1,F237/Table3[حساب الحضور من اخر عدد مرات]),"")</f>
        <v/>
      </c>
      <c r="H237" s="38" t="str">
        <f>IF(C237&lt;&gt;"",_xlfn.XLOOKUP(C237,Table1[ID],Table1[tel2]),"")</f>
        <v/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/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/>
      </c>
      <c r="P237" s="38" t="str">
        <f>IF($C237&lt;&gt;"",_xlfn.XLOOKUP(C237,Table1[ID],Table1[address5]),"")</f>
        <v/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/>
      </c>
      <c r="S237" s="37" t="str">
        <f>IF($C237&lt;&gt;"",_xlfn.XLOOKUP(C237,Table1[ID],Table1[bdate]),"")</f>
        <v/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/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/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/>
      <c r="D238" s="38" t="str">
        <f>IF(C238&lt;&gt;"",_xlfn.XLOOKUP(Class!C238,Table1[ID],Table1[fname]),"")</f>
        <v/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40" t="str" cm="1">
        <f t="array" ref="G238">IF(C238&lt;&gt;"",IF(F238*100/Table3[حساب الحضور من اخر عدد مرات]&gt;100,1,F238/Table3[حساب الحضور من اخر عدد مرات]),"")</f>
        <v/>
      </c>
      <c r="H238" s="38" t="str">
        <f>IF(C238&lt;&gt;"",_xlfn.XLOOKUP(C238,Table1[ID],Table1[tel2]),"")</f>
        <v/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/>
      </c>
      <c r="M238" s="38" t="str">
        <f>IF($C238&lt;&gt;"",_xlfn.XLOOKUP(C238,Table1[ID],Table1[address2]),"")</f>
        <v/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/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/>
      </c>
      <c r="S238" s="37" t="str">
        <f>IF($C238&lt;&gt;"",_xlfn.XLOOKUP(C238,Table1[ID],Table1[bdate]),"")</f>
        <v/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/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/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/>
      <c r="D239" s="38" t="str">
        <f>IF(C239&lt;&gt;"",_xlfn.XLOOKUP(Class!C239,Table1[ID],Table1[fname]),"")</f>
        <v/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40" t="str" cm="1">
        <f t="array" ref="G239">IF(C239&lt;&gt;"",IF(F239*100/Table3[حساب الحضور من اخر عدد مرات]&gt;100,1,F239/Table3[حساب الحضور من اخر عدد مرات]),"")</f>
        <v/>
      </c>
      <c r="H239" s="38" t="str">
        <f>IF(C239&lt;&gt;"",_xlfn.XLOOKUP(C239,Table1[ID],Table1[tel2]),"")</f>
        <v/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/>
      </c>
      <c r="M239" s="38" t="str">
        <f>IF($C239&lt;&gt;"",_xlfn.XLOOKUP(C239,Table1[ID],Table1[address2]),"")</f>
        <v/>
      </c>
      <c r="N239" s="38" t="str">
        <f>IF($C239&lt;&gt;"",_xlfn.XLOOKUP(C239,Table1[ID],Table1[address3]),"")</f>
        <v/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/>
      </c>
      <c r="S239" s="37" t="str">
        <f>IF($C239&lt;&gt;"",_xlfn.XLOOKUP(C239,Table1[ID],Table1[bdate]),"")</f>
        <v/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/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/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/>
      <c r="D240" s="38" t="str">
        <f>IF(C240&lt;&gt;"",_xlfn.XLOOKUP(Class!C240,Table1[ID],Table1[fname]),"")</f>
        <v/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40" t="str" cm="1">
        <f t="array" ref="G240">IF(C240&lt;&gt;"",IF(F240*100/Table3[حساب الحضور من اخر عدد مرات]&gt;100,1,F240/Table3[حساب الحضور من اخر عدد مرات]),"")</f>
        <v/>
      </c>
      <c r="H240" s="38" t="str">
        <f>IF(C240&lt;&gt;"",_xlfn.XLOOKUP(C240,Table1[ID],Table1[tel2]),"")</f>
        <v/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/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/>
      </c>
      <c r="P240" s="38" t="str">
        <f>IF($C240&lt;&gt;"",_xlfn.XLOOKUP(C240,Table1[ID],Table1[address5]),"")</f>
        <v/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/>
      </c>
      <c r="S240" s="37" t="str">
        <f>IF($C240&lt;&gt;"",_xlfn.XLOOKUP(C240,Table1[ID],Table1[bdate]),"")</f>
        <v/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/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/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/>
      <c r="D241" s="38" t="str">
        <f>IF(C241&lt;&gt;"",_xlfn.XLOOKUP(Class!C241,Table1[ID],Table1[fname]),"")</f>
        <v/>
      </c>
      <c r="E241" s="3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38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40" t="str" cm="1">
        <f t="array" ref="G241">IF(C241&lt;&gt;"",IF(F241*100/Table3[حساب الحضور من اخر عدد مرات]&gt;100,1,F241/Table3[حساب الحضور من اخر عدد مرات]),"")</f>
        <v/>
      </c>
      <c r="H241" s="38" t="str">
        <f>IF(C241&lt;&gt;"",_xlfn.XLOOKUP(C241,Table1[ID],Table1[tel2]),"")</f>
        <v/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/>
      </c>
      <c r="M241" s="38" t="str">
        <f>IF($C241&lt;&gt;"",_xlfn.XLOOKUP(C241,Table1[ID],Table1[address2]),"")</f>
        <v/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/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/>
      </c>
      <c r="S241" s="37" t="str">
        <f>IF($C241&lt;&gt;"",_xlfn.XLOOKUP(C241,Table1[ID],Table1[bdate]),"")</f>
        <v/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/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/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/>
      <c r="D242" s="38" t="str">
        <f>IF(C242&lt;&gt;"",_xlfn.XLOOKUP(Class!C242,Table1[ID],Table1[fname]),"")</f>
        <v/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40" t="str" cm="1">
        <f t="array" ref="G242">IF(C242&lt;&gt;"",IF(F242*100/Table3[حساب الحضور من اخر عدد مرات]&gt;100,1,F242/Table3[حساب الحضور من اخر عدد مرات]),"")</f>
        <v/>
      </c>
      <c r="H242" s="38" t="str">
        <f>IF(C242&lt;&gt;"",_xlfn.XLOOKUP(C242,Table1[ID],Table1[tel2]),"")</f>
        <v/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/>
      </c>
      <c r="M242" s="38" t="str">
        <f>IF($C242&lt;&gt;"",_xlfn.XLOOKUP(C242,Table1[ID],Table1[address2]),"")</f>
        <v/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/>
      </c>
      <c r="S242" s="37" t="str">
        <f>IF($C242&lt;&gt;"",_xlfn.XLOOKUP(C242,Table1[ID],Table1[bdate]),"")</f>
        <v/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/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/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/>
      <c r="D243" s="38" t="str">
        <f>IF(C243&lt;&gt;"",_xlfn.XLOOKUP(Class!C243,Table1[ID],Table1[fname]),"")</f>
        <v/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40" t="str" cm="1">
        <f t="array" ref="G243">IF(C243&lt;&gt;"",IF(F243*100/Table3[حساب الحضور من اخر عدد مرات]&gt;100,1,F243/Table3[حساب الحضور من اخر عدد مرات]),"")</f>
        <v/>
      </c>
      <c r="H243" s="38" t="str">
        <f>IF(C243&lt;&gt;"",_xlfn.XLOOKUP(C243,Table1[ID],Table1[tel2]),"")</f>
        <v/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/>
      </c>
      <c r="M243" s="38" t="str">
        <f>IF($C243&lt;&gt;"",_xlfn.XLOOKUP(C243,Table1[ID],Table1[address2]),"")</f>
        <v/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/>
      </c>
      <c r="R243" s="38" t="str">
        <f>IF($C243&lt;&gt;"",_xlfn.XLOOKUP(C243,Table1[ID],Table1[address6]),"")</f>
        <v/>
      </c>
      <c r="S243" s="37" t="str">
        <f>IF($C243&lt;&gt;"",_xlfn.XLOOKUP(C243,Table1[ID],Table1[bdate]),"")</f>
        <v/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/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/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38"/>
      <c r="D244" s="38" t="str">
        <f>IF(C244&lt;&gt;"",_xlfn.XLOOKUP(Class!C244,Table1[ID],Table1[fname]),"")</f>
        <v/>
      </c>
      <c r="E244" s="37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38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40" t="str" cm="1">
        <f t="array" ref="G244">IF(C244&lt;&gt;"",IF(F244*100/Table3[حساب الحضور من اخر عدد مرات]&gt;100,1,F244/Table3[حساب الحضور من اخر عدد مرات]),"")</f>
        <v/>
      </c>
      <c r="H244" s="38" t="str">
        <f>IF(C244&lt;&gt;"",_xlfn.XLOOKUP(C244,Table1[ID],Table1[tel2]),"")</f>
        <v/>
      </c>
      <c r="I244" s="38" t="str">
        <f>IF(C244&lt;&gt;"",_xlfn.XLOOKUP(C244,Table1[ID],Table1[tel4]),"")</f>
        <v/>
      </c>
      <c r="J244" s="38" t="str">
        <f>IF(C244&lt;&gt;"",_xlfn.XLOOKUP(C244,Table1[ID],Table1[tel3]),"")</f>
        <v/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/>
      </c>
      <c r="M244" s="38" t="str">
        <f>IF($C244&lt;&gt;"",_xlfn.XLOOKUP(C244,Table1[ID],Table1[address2]),"")</f>
        <v/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/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/>
      </c>
      <c r="S244" s="37" t="str">
        <f>IF($C244&lt;&gt;"",_xlfn.XLOOKUP(C244,Table1[ID],Table1[bdate]),"")</f>
        <v/>
      </c>
      <c r="T244" s="38" t="str">
        <f>IF($C244&lt;&gt;"",_xlfn.XLOOKUP(C244,Table1[ID],Table1[school_job]),"")</f>
        <v/>
      </c>
      <c r="U244" s="38" t="str">
        <f>IF($C244&lt;&gt;"",_xlfn.XLOOKUP(C244,Table1[ID],Table1[con_father]),"")</f>
        <v/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/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/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38"/>
      <c r="D245" s="38" t="str">
        <f>IF(C245&lt;&gt;"",_xlfn.XLOOKUP(Class!C245,Table1[ID],Table1[fname]),"")</f>
        <v/>
      </c>
      <c r="E245" s="3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38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40" t="str" cm="1">
        <f t="array" ref="G245">IF(C245&lt;&gt;"",IF(F245*100/Table3[حساب الحضور من اخر عدد مرات]&gt;100,1,F245/Table3[حساب الحضور من اخر عدد مرات]),"")</f>
        <v/>
      </c>
      <c r="H245" s="38" t="str">
        <f>IF(C245&lt;&gt;"",_xlfn.XLOOKUP(C245,Table1[ID],Table1[tel2]),"")</f>
        <v/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/>
      </c>
      <c r="M245" s="38" t="str">
        <f>IF($C245&lt;&gt;"",_xlfn.XLOOKUP(C245,Table1[ID],Table1[address2]),"")</f>
        <v/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/>
      </c>
      <c r="P245" s="38" t="str">
        <f>IF($C245&lt;&gt;"",_xlfn.XLOOKUP(C245,Table1[ID],Table1[address5]),"")</f>
        <v/>
      </c>
      <c r="Q245" s="38" t="str">
        <f>IF($C245&lt;&gt;"",_xlfn.XLOOKUP(C245,Table1[ID],Table1[address7]),"")</f>
        <v/>
      </c>
      <c r="R245" s="38" t="str">
        <f>IF($C245&lt;&gt;"",_xlfn.XLOOKUP(C245,Table1[ID],Table1[address6]),"")</f>
        <v/>
      </c>
      <c r="S245" s="37" t="str">
        <f>IF($C245&lt;&gt;"",_xlfn.XLOOKUP(C245,Table1[ID],Table1[bdate]),"")</f>
        <v/>
      </c>
      <c r="T245" s="38" t="str">
        <f>IF($C245&lt;&gt;"",_xlfn.XLOOKUP(C245,Table1[ID],Table1[school_job]),"")</f>
        <v/>
      </c>
      <c r="U245" s="38" t="str">
        <f>IF($C245&lt;&gt;"",_xlfn.XLOOKUP(C245,Table1[ID],Table1[con_father]),"")</f>
        <v/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/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/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/>
      <c r="D246" s="38" t="str">
        <f>IF(C246&lt;&gt;"",_xlfn.XLOOKUP(Class!C246,Table1[ID],Table1[fname]),"")</f>
        <v/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40" t="str" cm="1">
        <f t="array" ref="G246">IF(C246&lt;&gt;"",IF(F246*100/Table3[حساب الحضور من اخر عدد مرات]&gt;100,1,F246/Table3[حساب الحضور من اخر عدد مرات]),"")</f>
        <v/>
      </c>
      <c r="H246" s="38" t="str">
        <f>IF(C246&lt;&gt;"",_xlfn.XLOOKUP(C246,Table1[ID],Table1[tel2]),"")</f>
        <v/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/>
      </c>
      <c r="M246" s="38" t="str">
        <f>IF($C246&lt;&gt;"",_xlfn.XLOOKUP(C246,Table1[ID],Table1[address2]),"")</f>
        <v/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/>
      </c>
      <c r="R246" s="38" t="str">
        <f>IF($C246&lt;&gt;"",_xlfn.XLOOKUP(C246,Table1[ID],Table1[address6]),"")</f>
        <v/>
      </c>
      <c r="S246" s="37" t="str">
        <f>IF($C246&lt;&gt;"",_xlfn.XLOOKUP(C246,Table1[ID],Table1[bdate]),"")</f>
        <v/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/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/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/>
      <c r="D247" s="38" t="str">
        <f>IF(C247&lt;&gt;"",_xlfn.XLOOKUP(Class!C247,Table1[ID],Table1[fname]),"")</f>
        <v/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40" t="str" cm="1">
        <f t="array" ref="G247">IF(C247&lt;&gt;"",IF(F247*100/Table3[حساب الحضور من اخر عدد مرات]&gt;100,1,F247/Table3[حساب الحضور من اخر عدد مرات]),"")</f>
        <v/>
      </c>
      <c r="H247" s="38" t="str">
        <f>IF(C247&lt;&gt;"",_xlfn.XLOOKUP(C247,Table1[ID],Table1[tel2]),"")</f>
        <v/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/>
      </c>
      <c r="M247" s="38" t="str">
        <f>IF($C247&lt;&gt;"",_xlfn.XLOOKUP(C247,Table1[ID],Table1[address2]),"")</f>
        <v/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/>
      </c>
      <c r="S247" s="37" t="str">
        <f>IF($C247&lt;&gt;"",_xlfn.XLOOKUP(C247,Table1[ID],Table1[bdate]),"")</f>
        <v/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/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/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38"/>
      <c r="D248" s="38" t="str">
        <f>IF(C248&lt;&gt;"",_xlfn.XLOOKUP(Class!C248,Table1[ID],Table1[fname]),"")</f>
        <v/>
      </c>
      <c r="E248" s="37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38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40" t="str" cm="1">
        <f t="array" ref="G248">IF(C248&lt;&gt;"",IF(F248*100/Table3[حساب الحضور من اخر عدد مرات]&gt;100,1,F248/Table3[حساب الحضور من اخر عدد مرات]),"")</f>
        <v/>
      </c>
      <c r="H248" s="38" t="str">
        <f>IF(C248&lt;&gt;"",_xlfn.XLOOKUP(C248,Table1[ID],Table1[tel2]),"")</f>
        <v/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/>
      </c>
      <c r="M248" s="38" t="str">
        <f>IF($C248&lt;&gt;"",_xlfn.XLOOKUP(C248,Table1[ID],Table1[address2]),"")</f>
        <v/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/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/>
      </c>
      <c r="S248" s="37" t="str">
        <f>IF($C248&lt;&gt;"",_xlfn.XLOOKUP(C248,Table1[ID],Table1[bdate]),"")</f>
        <v/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/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/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/>
      <c r="D249" s="38" t="str">
        <f>IF(C249&lt;&gt;"",_xlfn.XLOOKUP(Class!C249,Table1[ID],Table1[fname]),"")</f>
        <v/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40" t="str" cm="1">
        <f t="array" ref="G249">IF(C249&lt;&gt;"",IF(F249*100/Table3[حساب الحضور من اخر عدد مرات]&gt;100,1,F249/Table3[حساب الحضور من اخر عدد مرات]),"")</f>
        <v/>
      </c>
      <c r="H249" s="38" t="str">
        <f>IF(C249&lt;&gt;"",_xlfn.XLOOKUP(C249,Table1[ID],Table1[tel2]),"")</f>
        <v/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/>
      </c>
      <c r="M249" s="38" t="str">
        <f>IF($C249&lt;&gt;"",_xlfn.XLOOKUP(C249,Table1[ID],Table1[address2]),"")</f>
        <v/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/>
      </c>
      <c r="P249" s="38" t="str">
        <f>IF($C249&lt;&gt;"",_xlfn.XLOOKUP(C249,Table1[ID],Table1[address5]),"")</f>
        <v/>
      </c>
      <c r="Q249" s="38" t="str">
        <f>IF($C249&lt;&gt;"",_xlfn.XLOOKUP(C249,Table1[ID],Table1[address7]),"")</f>
        <v/>
      </c>
      <c r="R249" s="38" t="str">
        <f>IF($C249&lt;&gt;"",_xlfn.XLOOKUP(C249,Table1[ID],Table1[address6]),"")</f>
        <v/>
      </c>
      <c r="S249" s="37" t="str">
        <f>IF($C249&lt;&gt;"",_xlfn.XLOOKUP(C249,Table1[ID],Table1[bdate]),"")</f>
        <v/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/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/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/>
      <c r="D250" s="38" t="str">
        <f>IF(C250&lt;&gt;"",_xlfn.XLOOKUP(Class!C250,Table1[ID],Table1[fname]),"")</f>
        <v/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40" t="str" cm="1">
        <f t="array" ref="G250">IF(C250&lt;&gt;"",IF(F250*100/Table3[حساب الحضور من اخر عدد مرات]&gt;100,1,F250/Table3[حساب الحضور من اخر عدد مرات]),"")</f>
        <v/>
      </c>
      <c r="H250" s="38" t="str">
        <f>IF(C250&lt;&gt;"",_xlfn.XLOOKUP(C250,Table1[ID],Table1[tel2]),"")</f>
        <v/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/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/>
      </c>
      <c r="S250" s="37" t="str">
        <f>IF($C250&lt;&gt;"",_xlfn.XLOOKUP(C250,Table1[ID],Table1[bdate]),"")</f>
        <v/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/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/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38"/>
      <c r="D251" s="38" t="str">
        <f>IF(C251&lt;&gt;"",_xlfn.XLOOKUP(Class!C251,Table1[ID],Table1[fname]),"")</f>
        <v/>
      </c>
      <c r="E251" s="3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38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40" t="str" cm="1">
        <f t="array" ref="G251">IF(C251&lt;&gt;"",IF(F251*100/Table3[حساب الحضور من اخر عدد مرات]&gt;100,1,F251/Table3[حساب الحضور من اخر عدد مرات]),"")</f>
        <v/>
      </c>
      <c r="H251" s="38" t="str">
        <f>IF(C251&lt;&gt;"",_xlfn.XLOOKUP(C251,Table1[ID],Table1[tel2]),"")</f>
        <v/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/>
      </c>
      <c r="M251" s="38" t="str">
        <f>IF($C251&lt;&gt;"",_xlfn.XLOOKUP(C251,Table1[ID],Table1[address2]),"")</f>
        <v/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/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/>
      </c>
      <c r="S251" s="37" t="str">
        <f>IF($C251&lt;&gt;"",_xlfn.XLOOKUP(C251,Table1[ID],Table1[bdate]),"")</f>
        <v/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/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/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/>
      <c r="D252" s="38" t="str">
        <f>IF(C252&lt;&gt;"",_xlfn.XLOOKUP(Class!C252,Table1[ID],Table1[fname]),"")</f>
        <v/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40" t="str" cm="1">
        <f t="array" ref="G252">IF(C252&lt;&gt;"",IF(F252*100/Table3[حساب الحضور من اخر عدد مرات]&gt;100,1,F252/Table3[حساب الحضور من اخر عدد مرات]),"")</f>
        <v/>
      </c>
      <c r="H252" s="38" t="str">
        <f>IF(C252&lt;&gt;"",_xlfn.XLOOKUP(C252,Table1[ID],Table1[tel2]),"")</f>
        <v/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/>
      </c>
      <c r="M252" s="38" t="str">
        <f>IF($C252&lt;&gt;"",_xlfn.XLOOKUP(C252,Table1[ID],Table1[address2]),"")</f>
        <v/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/>
      </c>
      <c r="P252" s="38" t="str">
        <f>IF($C252&lt;&gt;"",_xlfn.XLOOKUP(C252,Table1[ID],Table1[address5]),"")</f>
        <v/>
      </c>
      <c r="Q252" s="38" t="str">
        <f>IF($C252&lt;&gt;"",_xlfn.XLOOKUP(C252,Table1[ID],Table1[address7]),"")</f>
        <v/>
      </c>
      <c r="R252" s="38" t="str">
        <f>IF($C252&lt;&gt;"",_xlfn.XLOOKUP(C252,Table1[ID],Table1[address6]),"")</f>
        <v/>
      </c>
      <c r="S252" s="37" t="str">
        <f>IF($C252&lt;&gt;"",_xlfn.XLOOKUP(C252,Table1[ID],Table1[bdate]),"")</f>
        <v/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/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/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/>
      <c r="D253" s="38" t="str">
        <f>IF(C253&lt;&gt;"",_xlfn.XLOOKUP(Class!C253,Table1[ID],Table1[fname]),"")</f>
        <v/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40" t="str" cm="1">
        <f t="array" ref="G253">IF(C253&lt;&gt;"",IF(F253*100/Table3[حساب الحضور من اخر عدد مرات]&gt;100,1,F253/Table3[حساب الحضور من اخر عدد مرات]),"")</f>
        <v/>
      </c>
      <c r="H253" s="38" t="str">
        <f>IF(C253&lt;&gt;"",_xlfn.XLOOKUP(C253,Table1[ID],Table1[tel2]),"")</f>
        <v/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/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/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/>
      </c>
      <c r="S253" s="37" t="str">
        <f>IF($C253&lt;&gt;"",_xlfn.XLOOKUP(C253,Table1[ID],Table1[bdate]),"")</f>
        <v/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/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/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38"/>
      <c r="D254" s="38" t="str">
        <f>IF(C254&lt;&gt;"",_xlfn.XLOOKUP(Class!C254,Table1[ID],Table1[fname]),"")</f>
        <v/>
      </c>
      <c r="E254" s="37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38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40" t="str" cm="1">
        <f t="array" ref="G254">IF(C254&lt;&gt;"",IF(F254*100/Table3[حساب الحضور من اخر عدد مرات]&gt;100,1,F254/Table3[حساب الحضور من اخر عدد مرات]),"")</f>
        <v/>
      </c>
      <c r="H254" s="38" t="str">
        <f>IF(C254&lt;&gt;"",_xlfn.XLOOKUP(C254,Table1[ID],Table1[tel2]),"")</f>
        <v/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/>
      </c>
      <c r="M254" s="38" t="str">
        <f>IF($C254&lt;&gt;"",_xlfn.XLOOKUP(C254,Table1[ID],Table1[address2]),"")</f>
        <v/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/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/>
      </c>
      <c r="S254" s="37" t="str">
        <f>IF($C254&lt;&gt;"",_xlfn.XLOOKUP(C254,Table1[ID],Table1[bdate]),"")</f>
        <v/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/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/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38"/>
      <c r="D255" s="38" t="str">
        <f>IF(C255&lt;&gt;"",_xlfn.XLOOKUP(Class!C255,Table1[ID],Table1[fname]),"")</f>
        <v/>
      </c>
      <c r="E255" s="37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38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40" t="str" cm="1">
        <f t="array" ref="G255">IF(C255&lt;&gt;"",IF(F255*100/Table3[حساب الحضور من اخر عدد مرات]&gt;100,1,F255/Table3[حساب الحضور من اخر عدد مرات]),"")</f>
        <v/>
      </c>
      <c r="H255" s="38" t="str">
        <f>IF(C255&lt;&gt;"",_xlfn.XLOOKUP(C255,Table1[ID],Table1[tel2]),"")</f>
        <v/>
      </c>
      <c r="I255" s="38" t="str">
        <f>IF(C255&lt;&gt;"",_xlfn.XLOOKUP(C255,Table1[ID],Table1[tel4]),"")</f>
        <v/>
      </c>
      <c r="J255" s="38" t="str">
        <f>IF(C255&lt;&gt;"",_xlfn.XLOOKUP(C255,Table1[ID],Table1[tel3]),"")</f>
        <v/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/>
      </c>
      <c r="M255" s="38" t="str">
        <f>IF($C255&lt;&gt;"",_xlfn.XLOOKUP(C255,Table1[ID],Table1[address2]),"")</f>
        <v/>
      </c>
      <c r="N255" s="38" t="str">
        <f>IF($C255&lt;&gt;"",_xlfn.XLOOKUP(C255,Table1[ID],Table1[address3]),"")</f>
        <v/>
      </c>
      <c r="O255" s="38" t="str">
        <f>IF($C255&lt;&gt;"",_xlfn.XLOOKUP(C255,Table1[ID],Table1[address4]),"")</f>
        <v/>
      </c>
      <c r="P255" s="38" t="str">
        <f>IF($C255&lt;&gt;"",_xlfn.XLOOKUP(C255,Table1[ID],Table1[address5]),"")</f>
        <v/>
      </c>
      <c r="Q255" s="38" t="str">
        <f>IF($C255&lt;&gt;"",_xlfn.XLOOKUP(C255,Table1[ID],Table1[address7]),"")</f>
        <v/>
      </c>
      <c r="R255" s="38" t="str">
        <f>IF($C255&lt;&gt;"",_xlfn.XLOOKUP(C255,Table1[ID],Table1[address6]),"")</f>
        <v/>
      </c>
      <c r="S255" s="37" t="str">
        <f>IF($C255&lt;&gt;"",_xlfn.XLOOKUP(C255,Table1[ID],Table1[bdate]),"")</f>
        <v/>
      </c>
      <c r="T255" s="38" t="str">
        <f>IF($C255&lt;&gt;"",_xlfn.XLOOKUP(C255,Table1[ID],Table1[school_job]),"")</f>
        <v/>
      </c>
      <c r="U255" s="38" t="str">
        <f>IF($C255&lt;&gt;"",_xlfn.XLOOKUP(C255,Table1[ID],Table1[con_father]),"")</f>
        <v/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/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/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38"/>
      <c r="D256" s="38" t="str">
        <f>IF(C256&lt;&gt;"",_xlfn.XLOOKUP(Class!C256,Table1[ID],Table1[fname]),"")</f>
        <v/>
      </c>
      <c r="E256" s="37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38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40" t="str" cm="1">
        <f t="array" ref="G256">IF(C256&lt;&gt;"",IF(F256*100/Table3[حساب الحضور من اخر عدد مرات]&gt;100,1,F256/Table3[حساب الحضور من اخر عدد مرات]),"")</f>
        <v/>
      </c>
      <c r="H256" s="38" t="str">
        <f>IF(C256&lt;&gt;"",_xlfn.XLOOKUP(C256,Table1[ID],Table1[tel2]),"")</f>
        <v/>
      </c>
      <c r="I256" s="38" t="str">
        <f>IF(C256&lt;&gt;"",_xlfn.XLOOKUP(C256,Table1[ID],Table1[tel4]),"")</f>
        <v/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/>
      </c>
      <c r="M256" s="38" t="str">
        <f>IF($C256&lt;&gt;"",_xlfn.XLOOKUP(C256,Table1[ID],Table1[address2]),"")</f>
        <v/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/>
      </c>
      <c r="P256" s="38" t="str">
        <f>IF($C256&lt;&gt;"",_xlfn.XLOOKUP(C256,Table1[ID],Table1[address5]),"")</f>
        <v/>
      </c>
      <c r="Q256" s="38" t="str">
        <f>IF($C256&lt;&gt;"",_xlfn.XLOOKUP(C256,Table1[ID],Table1[address7]),"")</f>
        <v/>
      </c>
      <c r="R256" s="38" t="str">
        <f>IF($C256&lt;&gt;"",_xlfn.XLOOKUP(C256,Table1[ID],Table1[address6]),"")</f>
        <v/>
      </c>
      <c r="S256" s="37" t="str">
        <f>IF($C256&lt;&gt;"",_xlfn.XLOOKUP(C256,Table1[ID],Table1[bdate]),"")</f>
        <v/>
      </c>
      <c r="T256" s="38" t="str">
        <f>IF($C256&lt;&gt;"",_xlfn.XLOOKUP(C256,Table1[ID],Table1[school_job]),"")</f>
        <v/>
      </c>
      <c r="U256" s="38" t="str">
        <f>IF($C256&lt;&gt;"",_xlfn.XLOOKUP(C256,Table1[ID],Table1[con_father]),"")</f>
        <v/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/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/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/>
      <c r="D257" s="38" t="str">
        <f>IF(C257&lt;&gt;"",_xlfn.XLOOKUP(Class!C257,Table1[ID],Table1[fname]),"")</f>
        <v/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40" t="str" cm="1">
        <f t="array" ref="G257">IF(C257&lt;&gt;"",IF(F257*100/Table3[حساب الحضور من اخر عدد مرات]&gt;100,1,F257/Table3[حساب الحضور من اخر عدد مرات]),"")</f>
        <v/>
      </c>
      <c r="H257" s="38" t="str">
        <f>IF(C257&lt;&gt;"",_xlfn.XLOOKUP(C257,Table1[ID],Table1[tel2]),"")</f>
        <v/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/>
      </c>
      <c r="M257" s="38" t="str">
        <f>IF($C257&lt;&gt;"",_xlfn.XLOOKUP(C257,Table1[ID],Table1[address2]),"")</f>
        <v/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/>
      </c>
      <c r="P257" s="38" t="str">
        <f>IF($C257&lt;&gt;"",_xlfn.XLOOKUP(C257,Table1[ID],Table1[address5]),"")</f>
        <v/>
      </c>
      <c r="Q257" s="38" t="str">
        <f>IF($C257&lt;&gt;"",_xlfn.XLOOKUP(C257,Table1[ID],Table1[address7]),"")</f>
        <v/>
      </c>
      <c r="R257" s="38" t="str">
        <f>IF($C257&lt;&gt;"",_xlfn.XLOOKUP(C257,Table1[ID],Table1[address6]),"")</f>
        <v/>
      </c>
      <c r="S257" s="37" t="str">
        <f>IF($C257&lt;&gt;"",_xlfn.XLOOKUP(C257,Table1[ID],Table1[bdate]),"")</f>
        <v/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/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/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38"/>
      <c r="D258" s="38" t="str">
        <f>IF(C258&lt;&gt;"",_xlfn.XLOOKUP(Class!C258,Table1[ID],Table1[fname]),"")</f>
        <v/>
      </c>
      <c r="E258" s="3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38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40" t="str" cm="1">
        <f t="array" ref="G258">IF(C258&lt;&gt;"",IF(F258*100/Table3[حساب الحضور من اخر عدد مرات]&gt;100,1,F258/Table3[حساب الحضور من اخر عدد مرات]),"")</f>
        <v/>
      </c>
      <c r="H258" s="38" t="str">
        <f>IF(C258&lt;&gt;"",_xlfn.XLOOKUP(C258,Table1[ID],Table1[tel2]),"")</f>
        <v/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/>
      </c>
      <c r="M258" s="38" t="str">
        <f>IF($C258&lt;&gt;"",_xlfn.XLOOKUP(C258,Table1[ID],Table1[address2]),"")</f>
        <v/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/>
      </c>
      <c r="P258" s="38" t="str">
        <f>IF($C258&lt;&gt;"",_xlfn.XLOOKUP(C258,Table1[ID],Table1[address5]),"")</f>
        <v/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/>
      </c>
      <c r="S258" s="37" t="str">
        <f>IF($C258&lt;&gt;"",_xlfn.XLOOKUP(C258,Table1[ID],Table1[bdate]),"")</f>
        <v/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/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/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/>
      <c r="D259" s="38" t="str">
        <f>IF(C259&lt;&gt;"",_xlfn.XLOOKUP(Class!C259,Table1[ID],Table1[fname]),"")</f>
        <v/>
      </c>
      <c r="E259" s="3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38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40" t="str" cm="1">
        <f t="array" ref="G259">IF(C259&lt;&gt;"",IF(F259*100/Table3[حساب الحضور من اخر عدد مرات]&gt;100,1,F259/Table3[حساب الحضور من اخر عدد مرات]),"")</f>
        <v/>
      </c>
      <c r="H259" s="38" t="str">
        <f>IF(C259&lt;&gt;"",_xlfn.XLOOKUP(C259,Table1[ID],Table1[tel2]),"")</f>
        <v/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/>
      </c>
      <c r="M259" s="38" t="str">
        <f>IF($C259&lt;&gt;"",_xlfn.XLOOKUP(C259,Table1[ID],Table1[address2]),"")</f>
        <v/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/>
      </c>
      <c r="P259" s="38" t="str">
        <f>IF($C259&lt;&gt;"",_xlfn.XLOOKUP(C259,Table1[ID],Table1[address5]),"")</f>
        <v/>
      </c>
      <c r="Q259" s="38" t="str">
        <f>IF($C259&lt;&gt;"",_xlfn.XLOOKUP(C259,Table1[ID],Table1[address7]),"")</f>
        <v/>
      </c>
      <c r="R259" s="38" t="str">
        <f>IF($C259&lt;&gt;"",_xlfn.XLOOKUP(C259,Table1[ID],Table1[address6]),"")</f>
        <v/>
      </c>
      <c r="S259" s="37" t="str">
        <f>IF($C259&lt;&gt;"",_xlfn.XLOOKUP(C259,Table1[ID],Table1[bdate]),"")</f>
        <v/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/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/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/>
      <c r="D260" s="38" t="str">
        <f>IF(C260&lt;&gt;"",_xlfn.XLOOKUP(Class!C260,Table1[ID],Table1[fname]),"")</f>
        <v/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40" t="str" cm="1">
        <f t="array" ref="G260">IF(C260&lt;&gt;"",IF(F260*100/Table3[حساب الحضور من اخر عدد مرات]&gt;100,1,F260/Table3[حساب الحضور من اخر عدد مرات]),"")</f>
        <v/>
      </c>
      <c r="H260" s="38" t="str">
        <f>IF(C260&lt;&gt;"",_xlfn.XLOOKUP(C260,Table1[ID],Table1[tel2]),"")</f>
        <v/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/>
      </c>
      <c r="M260" s="38" t="str">
        <f>IF($C260&lt;&gt;"",_xlfn.XLOOKUP(C260,Table1[ID],Table1[address2]),"")</f>
        <v/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/>
      </c>
      <c r="P260" s="38" t="str">
        <f>IF($C260&lt;&gt;"",_xlfn.XLOOKUP(C260,Table1[ID],Table1[address5]),"")</f>
        <v/>
      </c>
      <c r="Q260" s="38" t="str">
        <f>IF($C260&lt;&gt;"",_xlfn.XLOOKUP(C260,Table1[ID],Table1[address7]),"")</f>
        <v/>
      </c>
      <c r="R260" s="38" t="str">
        <f>IF($C260&lt;&gt;"",_xlfn.XLOOKUP(C260,Table1[ID],Table1[address6]),"")</f>
        <v/>
      </c>
      <c r="S260" s="37" t="str">
        <f>IF($C260&lt;&gt;"",_xlfn.XLOOKUP(C260,Table1[ID],Table1[bdate]),"")</f>
        <v/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/>
      </c>
      <c r="W260" s="41" t="str">
        <f>IF(C260&lt;&gt;"",IF(_xlfn.FLOOR.MATH(C260,100)=0,"غير موزع",_xlfn.XLOOKUP(_xlfn.FLOOR.MATH(C260,100),Classes!$A$1:$A$8,Classes!$B$1:$B$8,"error")),"")</f>
        <v/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/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38"/>
      <c r="D261" s="38" t="str">
        <f>IF(C261&lt;&gt;"",_xlfn.XLOOKUP(Class!C261,Table1[ID],Table1[fname]),"")</f>
        <v/>
      </c>
      <c r="E261" s="37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38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40" t="str" cm="1">
        <f t="array" ref="G261">IF(C261&lt;&gt;"",IF(F261*100/Table3[حساب الحضور من اخر عدد مرات]&gt;100,1,F261/Table3[حساب الحضور من اخر عدد مرات]),"")</f>
        <v/>
      </c>
      <c r="H261" s="38" t="str">
        <f>IF(C261&lt;&gt;"",_xlfn.XLOOKUP(C261,Table1[ID],Table1[tel2]),"")</f>
        <v/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/>
      </c>
      <c r="M261" s="38" t="str">
        <f>IF($C261&lt;&gt;"",_xlfn.XLOOKUP(C261,Table1[ID],Table1[address2]),"")</f>
        <v/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/>
      </c>
      <c r="P261" s="38" t="str">
        <f>IF($C261&lt;&gt;"",_xlfn.XLOOKUP(C261,Table1[ID],Table1[address5]),"")</f>
        <v/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/>
      </c>
      <c r="S261" s="37" t="str">
        <f>IF($C261&lt;&gt;"",_xlfn.XLOOKUP(C261,Table1[ID],Table1[bdate]),"")</f>
        <v/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/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/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/>
      <c r="D262" s="38" t="str">
        <f>IF(C262&lt;&gt;"",_xlfn.XLOOKUP(Class!C262,Table1[ID],Table1[fname]),"")</f>
        <v/>
      </c>
      <c r="E262" s="37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38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40" t="str" cm="1">
        <f t="array" ref="G262">IF(C262&lt;&gt;"",IF(F262*100/Table3[حساب الحضور من اخر عدد مرات]&gt;100,1,F262/Table3[حساب الحضور من اخر عدد مرات]),"")</f>
        <v/>
      </c>
      <c r="H262" s="38" t="str">
        <f>IF(C262&lt;&gt;"",_xlfn.XLOOKUP(C262,Table1[ID],Table1[tel2]),"")</f>
        <v/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/>
      </c>
      <c r="M262" s="38" t="str">
        <f>IF($C262&lt;&gt;"",_xlfn.XLOOKUP(C262,Table1[ID],Table1[address2]),"")</f>
        <v/>
      </c>
      <c r="N262" s="38" t="str">
        <f>IF($C262&lt;&gt;"",_xlfn.XLOOKUP(C262,Table1[ID],Table1[address3]),"")</f>
        <v/>
      </c>
      <c r="O262" s="38" t="str">
        <f>IF($C262&lt;&gt;"",_xlfn.XLOOKUP(C262,Table1[ID],Table1[address4]),"")</f>
        <v/>
      </c>
      <c r="P262" s="38" t="str">
        <f>IF($C262&lt;&gt;"",_xlfn.XLOOKUP(C262,Table1[ID],Table1[address5]),"")</f>
        <v/>
      </c>
      <c r="Q262" s="38" t="str">
        <f>IF($C262&lt;&gt;"",_xlfn.XLOOKUP(C262,Table1[ID],Table1[address7]),"")</f>
        <v/>
      </c>
      <c r="R262" s="38" t="str">
        <f>IF($C262&lt;&gt;"",_xlfn.XLOOKUP(C262,Table1[ID],Table1[address6]),"")</f>
        <v/>
      </c>
      <c r="S262" s="37" t="str">
        <f>IF($C262&lt;&gt;"",_xlfn.XLOOKUP(C262,Table1[ID],Table1[bdate]),"")</f>
        <v/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/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/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/>
      <c r="D263" s="38" t="str">
        <f>IF(C263&lt;&gt;"",_xlfn.XLOOKUP(Class!C263,Table1[ID],Table1[fname]),"")</f>
        <v/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40" t="str" cm="1">
        <f t="array" ref="G263">IF(C263&lt;&gt;"",IF(F263*100/Table3[حساب الحضور من اخر عدد مرات]&gt;100,1,F263/Table3[حساب الحضور من اخر عدد مرات]),"")</f>
        <v/>
      </c>
      <c r="H263" s="38" t="str">
        <f>IF(C263&lt;&gt;"",_xlfn.XLOOKUP(C263,Table1[ID],Table1[tel2]),"")</f>
        <v/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/>
      </c>
      <c r="M263" s="38" t="str">
        <f>IF($C263&lt;&gt;"",_xlfn.XLOOKUP(C263,Table1[ID],Table1[address2]),"")</f>
        <v/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/>
      </c>
      <c r="R263" s="38" t="str">
        <f>IF($C263&lt;&gt;"",_xlfn.XLOOKUP(C263,Table1[ID],Table1[address6]),"")</f>
        <v/>
      </c>
      <c r="S263" s="37" t="str">
        <f>IF($C263&lt;&gt;"",_xlfn.XLOOKUP(C263,Table1[ID],Table1[bdate]),"")</f>
        <v/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/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/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38"/>
      <c r="D264" s="38" t="str">
        <f>IF(C264&lt;&gt;"",_xlfn.XLOOKUP(Class!C264,Table1[ID],Table1[fname]),"")</f>
        <v/>
      </c>
      <c r="E264" s="3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38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40" t="str" cm="1">
        <f t="array" ref="G264">IF(C264&lt;&gt;"",IF(F264*100/Table3[حساب الحضور من اخر عدد مرات]&gt;100,1,F264/Table3[حساب الحضور من اخر عدد مرات]),"")</f>
        <v/>
      </c>
      <c r="H264" s="38" t="str">
        <f>IF(C264&lt;&gt;"",_xlfn.XLOOKUP(C264,Table1[ID],Table1[tel2]),"")</f>
        <v/>
      </c>
      <c r="I264" s="38" t="str">
        <f>IF(C264&lt;&gt;"",_xlfn.XLOOKUP(C264,Table1[ID],Table1[tel4]),"")</f>
        <v/>
      </c>
      <c r="J264" s="38" t="str">
        <f>IF(C264&lt;&gt;"",_xlfn.XLOOKUP(C264,Table1[ID],Table1[tel3]),"")</f>
        <v/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/>
      </c>
      <c r="M264" s="38" t="str">
        <f>IF($C264&lt;&gt;"",_xlfn.XLOOKUP(C264,Table1[ID],Table1[address2]),"")</f>
        <v/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/>
      </c>
      <c r="P264" s="38" t="str">
        <f>IF($C264&lt;&gt;"",_xlfn.XLOOKUP(C264,Table1[ID],Table1[address5]),"")</f>
        <v/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/>
      </c>
      <c r="S264" s="37" t="str">
        <f>IF($C264&lt;&gt;"",_xlfn.XLOOKUP(C264,Table1[ID],Table1[bdate]),"")</f>
        <v/>
      </c>
      <c r="T264" s="38" t="str">
        <f>IF($C264&lt;&gt;"",_xlfn.XLOOKUP(C264,Table1[ID],Table1[school_job]),"")</f>
        <v/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/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/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/>
      <c r="D265" s="38" t="str">
        <f>IF(C265&lt;&gt;"",_xlfn.XLOOKUP(Class!C265,Table1[ID],Table1[fname]),"")</f>
        <v/>
      </c>
      <c r="E265" s="3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38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40" t="str" cm="1">
        <f t="array" ref="G265">IF(C265&lt;&gt;"",IF(F265*100/Table3[حساب الحضور من اخر عدد مرات]&gt;100,1,F265/Table3[حساب الحضور من اخر عدد مرات]),"")</f>
        <v/>
      </c>
      <c r="H265" s="38" t="str">
        <f>IF(C265&lt;&gt;"",_xlfn.XLOOKUP(C265,Table1[ID],Table1[tel2]),"")</f>
        <v/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/>
      </c>
      <c r="M265" s="38" t="str">
        <f>IF($C265&lt;&gt;"",_xlfn.XLOOKUP(C265,Table1[ID],Table1[address2]),"")</f>
        <v/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/>
      </c>
      <c r="R265" s="38" t="str">
        <f>IF($C265&lt;&gt;"",_xlfn.XLOOKUP(C265,Table1[ID],Table1[address6]),"")</f>
        <v/>
      </c>
      <c r="S265" s="37" t="str">
        <f>IF($C265&lt;&gt;"",_xlfn.XLOOKUP(C265,Table1[ID],Table1[bdate]),"")</f>
        <v/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/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/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/>
      <c r="D266" s="38" t="str">
        <f>IF(C266&lt;&gt;"",_xlfn.XLOOKUP(Class!C266,Table1[ID],Table1[fname]),"")</f>
        <v/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40" t="str" cm="1">
        <f t="array" ref="G266">IF(C266&lt;&gt;"",IF(F266*100/Table3[حساب الحضور من اخر عدد مرات]&gt;100,1,F266/Table3[حساب الحضور من اخر عدد مرات]),"")</f>
        <v/>
      </c>
      <c r="H266" s="38" t="str">
        <f>IF(C266&lt;&gt;"",_xlfn.XLOOKUP(C266,Table1[ID],Table1[tel2]),"")</f>
        <v/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/>
      </c>
      <c r="M266" s="38" t="str">
        <f>IF($C266&lt;&gt;"",_xlfn.XLOOKUP(C266,Table1[ID],Table1[address2]),"")</f>
        <v/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/>
      </c>
      <c r="R266" s="38" t="str">
        <f>IF($C266&lt;&gt;"",_xlfn.XLOOKUP(C266,Table1[ID],Table1[address6]),"")</f>
        <v/>
      </c>
      <c r="S266" s="37" t="str">
        <f>IF($C266&lt;&gt;"",_xlfn.XLOOKUP(C266,Table1[ID],Table1[bdate]),"")</f>
        <v/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/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/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38"/>
      <c r="D267" s="38" t="str">
        <f>IF(C267&lt;&gt;"",_xlfn.XLOOKUP(Class!C267,Table1[ID],Table1[fname]),"")</f>
        <v/>
      </c>
      <c r="E267" s="3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38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40" t="str" cm="1">
        <f t="array" ref="G267">IF(C267&lt;&gt;"",IF(F267*100/Table3[حساب الحضور من اخر عدد مرات]&gt;100,1,F267/Table3[حساب الحضور من اخر عدد مرات]),"")</f>
        <v/>
      </c>
      <c r="H267" s="38" t="str">
        <f>IF(C267&lt;&gt;"",_xlfn.XLOOKUP(C267,Table1[ID],Table1[tel2]),"")</f>
        <v/>
      </c>
      <c r="I267" s="38" t="str">
        <f>IF(C267&lt;&gt;"",_xlfn.XLOOKUP(C267,Table1[ID],Table1[tel4]),"")</f>
        <v/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/>
      </c>
      <c r="M267" s="38" t="str">
        <f>IF($C267&lt;&gt;"",_xlfn.XLOOKUP(C267,Table1[ID],Table1[address2]),"")</f>
        <v/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/>
      </c>
      <c r="P267" s="38" t="str">
        <f>IF($C267&lt;&gt;"",_xlfn.XLOOKUP(C267,Table1[ID],Table1[address5]),"")</f>
        <v/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/>
      </c>
      <c r="S267" s="37" t="str">
        <f>IF($C267&lt;&gt;"",_xlfn.XLOOKUP(C267,Table1[ID],Table1[bdate]),"")</f>
        <v/>
      </c>
      <c r="T267" s="38" t="str">
        <f>IF($C267&lt;&gt;"",_xlfn.XLOOKUP(C267,Table1[ID],Table1[school_job]),"")</f>
        <v/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/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/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/>
      <c r="D268" s="38" t="str">
        <f>IF(C268&lt;&gt;"",_xlfn.XLOOKUP(Class!C268,Table1[ID],Table1[fname]),"")</f>
        <v/>
      </c>
      <c r="E268" s="37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38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40" t="str" cm="1">
        <f t="array" ref="G268">IF(C268&lt;&gt;"",IF(F268*100/Table3[حساب الحضور من اخر عدد مرات]&gt;100,1,F268/Table3[حساب الحضور من اخر عدد مرات]),"")</f>
        <v/>
      </c>
      <c r="H268" s="38" t="str">
        <f>IF(C268&lt;&gt;"",_xlfn.XLOOKUP(C268,Table1[ID],Table1[tel2]),"")</f>
        <v/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/>
      </c>
      <c r="M268" s="38" t="str">
        <f>IF($C268&lt;&gt;"",_xlfn.XLOOKUP(C268,Table1[ID],Table1[address2]),"")</f>
        <v/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/>
      </c>
      <c r="R268" s="38" t="str">
        <f>IF($C268&lt;&gt;"",_xlfn.XLOOKUP(C268,Table1[ID],Table1[address6]),"")</f>
        <v/>
      </c>
      <c r="S268" s="37" t="str">
        <f>IF($C268&lt;&gt;"",_xlfn.XLOOKUP(C268,Table1[ID],Table1[bdate]),"")</f>
        <v/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/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/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/>
      <c r="D269" s="38" t="str">
        <f>IF(C269&lt;&gt;"",_xlfn.XLOOKUP(Class!C269,Table1[ID],Table1[fname]),"")</f>
        <v/>
      </c>
      <c r="E269" s="37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38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40" t="str" cm="1">
        <f t="array" ref="G269">IF(C269&lt;&gt;"",IF(F269*100/Table3[حساب الحضور من اخر عدد مرات]&gt;100,1,F269/Table3[حساب الحضور من اخر عدد مرات]),"")</f>
        <v/>
      </c>
      <c r="H269" s="38" t="str">
        <f>IF(C269&lt;&gt;"",_xlfn.XLOOKUP(C269,Table1[ID],Table1[tel2]),"")</f>
        <v/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/>
      </c>
      <c r="M269" s="38" t="str">
        <f>IF($C269&lt;&gt;"",_xlfn.XLOOKUP(C269,Table1[ID],Table1[address2]),"")</f>
        <v/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/>
      </c>
      <c r="R269" s="38" t="str">
        <f>IF($C269&lt;&gt;"",_xlfn.XLOOKUP(C269,Table1[ID],Table1[address6]),"")</f>
        <v/>
      </c>
      <c r="S269" s="37" t="str">
        <f>IF($C269&lt;&gt;"",_xlfn.XLOOKUP(C269,Table1[ID],Table1[bdate]),"")</f>
        <v/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/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/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38"/>
      <c r="D270" s="38" t="str">
        <f>IF(C270&lt;&gt;"",_xlfn.XLOOKUP(Class!C270,Table1[ID],Table1[fname]),"")</f>
        <v/>
      </c>
      <c r="E270" s="3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38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40" t="str" cm="1">
        <f t="array" ref="G270">IF(C270&lt;&gt;"",IF(F270*100/Table3[حساب الحضور من اخر عدد مرات]&gt;100,1,F270/Table3[حساب الحضور من اخر عدد مرات]),"")</f>
        <v/>
      </c>
      <c r="H270" s="38" t="str">
        <f>IF(C270&lt;&gt;"",_xlfn.XLOOKUP(C270,Table1[ID],Table1[tel2]),"")</f>
        <v/>
      </c>
      <c r="I270" s="38" t="str">
        <f>IF(C270&lt;&gt;"",_xlfn.XLOOKUP(C270,Table1[ID],Table1[tel4]),"")</f>
        <v/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/>
      </c>
      <c r="M270" s="38" t="str">
        <f>IF($C270&lt;&gt;"",_xlfn.XLOOKUP(C270,Table1[ID],Table1[address2]),"")</f>
        <v/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/>
      </c>
      <c r="P270" s="38" t="str">
        <f>IF($C270&lt;&gt;"",_xlfn.XLOOKUP(C270,Table1[ID],Table1[address5]),"")</f>
        <v/>
      </c>
      <c r="Q270" s="38" t="str">
        <f>IF($C270&lt;&gt;"",_xlfn.XLOOKUP(C270,Table1[ID],Table1[address7]),"")</f>
        <v/>
      </c>
      <c r="R270" s="38" t="str">
        <f>IF($C270&lt;&gt;"",_xlfn.XLOOKUP(C270,Table1[ID],Table1[address6]),"")</f>
        <v/>
      </c>
      <c r="S270" s="37" t="str">
        <f>IF($C270&lt;&gt;"",_xlfn.XLOOKUP(C270,Table1[ID],Table1[bdate]),"")</f>
        <v/>
      </c>
      <c r="T270" s="38" t="str">
        <f>IF($C270&lt;&gt;"",_xlfn.XLOOKUP(C270,Table1[ID],Table1[school_job]),"")</f>
        <v/>
      </c>
      <c r="U270" s="38" t="str">
        <f>IF($C270&lt;&gt;"",_xlfn.XLOOKUP(C270,Table1[ID],Table1[con_father]),"")</f>
        <v/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/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/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38"/>
      <c r="D271" s="38" t="str">
        <f>IF(C271&lt;&gt;"",_xlfn.XLOOKUP(Class!C271,Table1[ID],Table1[fname]),"")</f>
        <v/>
      </c>
      <c r="E271" s="37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38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40" t="str" cm="1">
        <f t="array" ref="G271">IF(C271&lt;&gt;"",IF(F271*100/Table3[حساب الحضور من اخر عدد مرات]&gt;100,1,F271/Table3[حساب الحضور من اخر عدد مرات]),"")</f>
        <v/>
      </c>
      <c r="H271" s="38" t="str">
        <f>IF(C271&lt;&gt;"",_xlfn.XLOOKUP(C271,Table1[ID],Table1[tel2]),"")</f>
        <v/>
      </c>
      <c r="I271" s="38" t="str">
        <f>IF(C271&lt;&gt;"",_xlfn.XLOOKUP(C271,Table1[ID],Table1[tel4]),"")</f>
        <v/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/>
      </c>
      <c r="M271" s="38" t="str">
        <f>IF($C271&lt;&gt;"",_xlfn.XLOOKUP(C271,Table1[ID],Table1[address2]),"")</f>
        <v/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/>
      </c>
      <c r="P271" s="38" t="str">
        <f>IF($C271&lt;&gt;"",_xlfn.XLOOKUP(C271,Table1[ID],Table1[address5]),"")</f>
        <v/>
      </c>
      <c r="Q271" s="38" t="str">
        <f>IF($C271&lt;&gt;"",_xlfn.XLOOKUP(C271,Table1[ID],Table1[address7]),"")</f>
        <v/>
      </c>
      <c r="R271" s="38" t="str">
        <f>IF($C271&lt;&gt;"",_xlfn.XLOOKUP(C271,Table1[ID],Table1[address6]),"")</f>
        <v/>
      </c>
      <c r="S271" s="37" t="str">
        <f>IF($C271&lt;&gt;"",_xlfn.XLOOKUP(C271,Table1[ID],Table1[bdate]),"")</f>
        <v/>
      </c>
      <c r="T271" s="38" t="str">
        <f>IF($C271&lt;&gt;"",_xlfn.XLOOKUP(C271,Table1[ID],Table1[school_job]),"")</f>
        <v/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/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/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38"/>
      <c r="D272" s="38" t="str">
        <f>IF(C272&lt;&gt;"",_xlfn.XLOOKUP(Class!C272,Table1[ID],Table1[fname]),"")</f>
        <v/>
      </c>
      <c r="E272" s="37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38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40" t="str" cm="1">
        <f t="array" ref="G272">IF(C272&lt;&gt;"",IF(F272*100/Table3[حساب الحضور من اخر عدد مرات]&gt;100,1,F272/Table3[حساب الحضور من اخر عدد مرات]),"")</f>
        <v/>
      </c>
      <c r="H272" s="38" t="str">
        <f>IF(C272&lt;&gt;"",_xlfn.XLOOKUP(C272,Table1[ID],Table1[tel2]),"")</f>
        <v/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/>
      </c>
      <c r="M272" s="38" t="str">
        <f>IF($C272&lt;&gt;"",_xlfn.XLOOKUP(C272,Table1[ID],Table1[address2]),"")</f>
        <v/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/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/>
      </c>
      <c r="R272" s="38" t="str">
        <f>IF($C272&lt;&gt;"",_xlfn.XLOOKUP(C272,Table1[ID],Table1[address6]),"")</f>
        <v/>
      </c>
      <c r="S272" s="37" t="str">
        <f>IF($C272&lt;&gt;"",_xlfn.XLOOKUP(C272,Table1[ID],Table1[bdate]),"")</f>
        <v/>
      </c>
      <c r="T272" s="38" t="str">
        <f>IF($C272&lt;&gt;"",_xlfn.XLOOKUP(C272,Table1[ID],Table1[school_job]),"")</f>
        <v/>
      </c>
      <c r="U272" s="38" t="str">
        <f>IF($C272&lt;&gt;"",_xlfn.XLOOKUP(C272,Table1[ID],Table1[con_father]),"")</f>
        <v/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/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/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/>
      <c r="D273" s="38" t="str">
        <f>IF(C273&lt;&gt;"",_xlfn.XLOOKUP(Class!C273,Table1[ID],Table1[fname]),"")</f>
        <v/>
      </c>
      <c r="E273" s="37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38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40" t="str" cm="1">
        <f t="array" ref="G273">IF(C273&lt;&gt;"",IF(F273*100/Table3[حساب الحضور من اخر عدد مرات]&gt;100,1,F273/Table3[حساب الحضور من اخر عدد مرات]),"")</f>
        <v/>
      </c>
      <c r="H273" s="38" t="str">
        <f>IF(C273&lt;&gt;"",_xlfn.XLOOKUP(C273,Table1[ID],Table1[tel2]),"")</f>
        <v/>
      </c>
      <c r="I273" s="38" t="str">
        <f>IF(C273&lt;&gt;"",_xlfn.XLOOKUP(C273,Table1[ID],Table1[tel4]),"")</f>
        <v/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/>
      </c>
      <c r="M273" s="38" t="str">
        <f>IF($C273&lt;&gt;"",_xlfn.XLOOKUP(C273,Table1[ID],Table1[address2]),"")</f>
        <v/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/>
      </c>
      <c r="P273" s="38" t="str">
        <f>IF($C273&lt;&gt;"",_xlfn.XLOOKUP(C273,Table1[ID],Table1[address5]),"")</f>
        <v/>
      </c>
      <c r="Q273" s="38" t="str">
        <f>IF($C273&lt;&gt;"",_xlfn.XLOOKUP(C273,Table1[ID],Table1[address7]),"")</f>
        <v/>
      </c>
      <c r="R273" s="38" t="str">
        <f>IF($C273&lt;&gt;"",_xlfn.XLOOKUP(C273,Table1[ID],Table1[address6]),"")</f>
        <v/>
      </c>
      <c r="S273" s="37" t="str">
        <f>IF($C273&lt;&gt;"",_xlfn.XLOOKUP(C273,Table1[ID],Table1[bdate]),"")</f>
        <v/>
      </c>
      <c r="T273" s="38" t="str">
        <f>IF($C273&lt;&gt;"",_xlfn.XLOOKUP(C273,Table1[ID],Table1[school_job]),"")</f>
        <v/>
      </c>
      <c r="U273" s="38" t="str">
        <f>IF($C273&lt;&gt;"",_xlfn.XLOOKUP(C273,Table1[ID],Table1[con_father]),"")</f>
        <v/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/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/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38"/>
      <c r="D274" s="38" t="str">
        <f>IF(C274&lt;&gt;"",_xlfn.XLOOKUP(Class!C274,Table1[ID],Table1[fname]),"")</f>
        <v/>
      </c>
      <c r="E274" s="37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38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40" t="str" cm="1">
        <f t="array" ref="G274">IF(C274&lt;&gt;"",IF(F274*100/Table3[حساب الحضور من اخر عدد مرات]&gt;100,1,F274/Table3[حساب الحضور من اخر عدد مرات]),"")</f>
        <v/>
      </c>
      <c r="H274" s="38" t="str">
        <f>IF(C274&lt;&gt;"",_xlfn.XLOOKUP(C274,Table1[ID],Table1[tel2]),"")</f>
        <v/>
      </c>
      <c r="I274" s="38" t="str">
        <f>IF(C274&lt;&gt;"",_xlfn.XLOOKUP(C274,Table1[ID],Table1[tel4]),"")</f>
        <v/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/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/>
      </c>
      <c r="P274" s="38" t="str">
        <f>IF($C274&lt;&gt;"",_xlfn.XLOOKUP(C274,Table1[ID],Table1[address5]),"")</f>
        <v/>
      </c>
      <c r="Q274" s="38" t="str">
        <f>IF($C274&lt;&gt;"",_xlfn.XLOOKUP(C274,Table1[ID],Table1[address7]),"")</f>
        <v/>
      </c>
      <c r="R274" s="38" t="str">
        <f>IF($C274&lt;&gt;"",_xlfn.XLOOKUP(C274,Table1[ID],Table1[address6]),"")</f>
        <v/>
      </c>
      <c r="S274" s="37" t="str">
        <f>IF($C274&lt;&gt;"",_xlfn.XLOOKUP(C274,Table1[ID],Table1[bdate]),"")</f>
        <v/>
      </c>
      <c r="T274" s="38" t="str">
        <f>IF($C274&lt;&gt;"",_xlfn.XLOOKUP(C274,Table1[ID],Table1[school_job]),"")</f>
        <v/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/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/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38"/>
      <c r="D275" s="38" t="str">
        <f>IF(C275&lt;&gt;"",_xlfn.XLOOKUP(Class!C275,Table1[ID],Table1[fname]),"")</f>
        <v/>
      </c>
      <c r="E275" s="37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38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40" t="str" cm="1">
        <f t="array" ref="G275">IF(C275&lt;&gt;"",IF(F275*100/Table3[حساب الحضور من اخر عدد مرات]&gt;100,1,F275/Table3[حساب الحضور من اخر عدد مرات]),"")</f>
        <v/>
      </c>
      <c r="H275" s="38" t="str">
        <f>IF(C275&lt;&gt;"",_xlfn.XLOOKUP(C275,Table1[ID],Table1[tel2]),"")</f>
        <v/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/>
      </c>
      <c r="M275" s="38" t="str">
        <f>IF($C275&lt;&gt;"",_xlfn.XLOOKUP(C275,Table1[ID],Table1[address2]),"")</f>
        <v/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/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/>
      </c>
      <c r="R275" s="38" t="str">
        <f>IF($C275&lt;&gt;"",_xlfn.XLOOKUP(C275,Table1[ID],Table1[address6]),"")</f>
        <v/>
      </c>
      <c r="S275" s="37" t="str">
        <f>IF($C275&lt;&gt;"",_xlfn.XLOOKUP(C275,Table1[ID],Table1[bdate]),"")</f>
        <v/>
      </c>
      <c r="T275" s="38" t="str">
        <f>IF($C275&lt;&gt;"",_xlfn.XLOOKUP(C275,Table1[ID],Table1[school_job]),"")</f>
        <v/>
      </c>
      <c r="U275" s="38" t="str">
        <f>IF($C275&lt;&gt;"",_xlfn.XLOOKUP(C275,Table1[ID],Table1[con_father]),"")</f>
        <v/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/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/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/>
      <c r="D276" s="38" t="str">
        <f>IF(C276&lt;&gt;"",_xlfn.XLOOKUP(Class!C276,Table1[ID],Table1[fname]),"")</f>
        <v/>
      </c>
      <c r="E276" s="37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38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40" t="str" cm="1">
        <f t="array" ref="G276">IF(C276&lt;&gt;"",IF(F276*100/Table3[حساب الحضور من اخر عدد مرات]&gt;100,1,F276/Table3[حساب الحضور من اخر عدد مرات]),"")</f>
        <v/>
      </c>
      <c r="H276" s="38" t="str">
        <f>IF(C276&lt;&gt;"",_xlfn.XLOOKUP(C276,Table1[ID],Table1[tel2]),"")</f>
        <v/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/>
      </c>
      <c r="M276" s="38" t="str">
        <f>IF($C276&lt;&gt;"",_xlfn.XLOOKUP(C276,Table1[ID],Table1[address2]),"")</f>
        <v/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/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/>
      </c>
      <c r="S276" s="37" t="str">
        <f>IF($C276&lt;&gt;"",_xlfn.XLOOKUP(C276,Table1[ID],Table1[bdate]),"")</f>
        <v/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/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/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/>
      <c r="D277" s="38" t="str">
        <f>IF(C277&lt;&gt;"",_xlfn.XLOOKUP(Class!C277,Table1[ID],Table1[fname]),"")</f>
        <v/>
      </c>
      <c r="E277" s="37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38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40" t="str" cm="1">
        <f t="array" ref="G277">IF(C277&lt;&gt;"",IF(F277*100/Table3[حساب الحضور من اخر عدد مرات]&gt;100,1,F277/Table3[حساب الحضور من اخر عدد مرات]),"")</f>
        <v/>
      </c>
      <c r="H277" s="38" t="str">
        <f>IF(C277&lt;&gt;"",_xlfn.XLOOKUP(C277,Table1[ID],Table1[tel2]),"")</f>
        <v/>
      </c>
      <c r="I277" s="38" t="str">
        <f>IF(C277&lt;&gt;"",_xlfn.XLOOKUP(C277,Table1[ID],Table1[tel4]),"")</f>
        <v/>
      </c>
      <c r="J277" s="38" t="str">
        <f>IF(C277&lt;&gt;"",_xlfn.XLOOKUP(C277,Table1[ID],Table1[tel3]),"")</f>
        <v/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/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/>
      </c>
      <c r="Q277" s="38" t="str">
        <f>IF($C277&lt;&gt;"",_xlfn.XLOOKUP(C277,Table1[ID],Table1[address7]),"")</f>
        <v/>
      </c>
      <c r="R277" s="38" t="str">
        <f>IF($C277&lt;&gt;"",_xlfn.XLOOKUP(C277,Table1[ID],Table1[address6]),"")</f>
        <v/>
      </c>
      <c r="S277" s="37" t="str">
        <f>IF($C277&lt;&gt;"",_xlfn.XLOOKUP(C277,Table1[ID],Table1[bdate]),"")</f>
        <v/>
      </c>
      <c r="T277" s="38" t="str">
        <f>IF($C277&lt;&gt;"",_xlfn.XLOOKUP(C277,Table1[ID],Table1[school_job]),"")</f>
        <v/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/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/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38"/>
      <c r="D278" s="38" t="str">
        <f>IF(C278&lt;&gt;"",_xlfn.XLOOKUP(Class!C278,Table1[ID],Table1[fname]),"")</f>
        <v/>
      </c>
      <c r="E278" s="37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38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40" t="str" cm="1">
        <f t="array" ref="G278">IF(C278&lt;&gt;"",IF(F278*100/Table3[حساب الحضور من اخر عدد مرات]&gt;100,1,F278/Table3[حساب الحضور من اخر عدد مرات]),"")</f>
        <v/>
      </c>
      <c r="H278" s="38" t="str">
        <f>IF(C278&lt;&gt;"",_xlfn.XLOOKUP(C278,Table1[ID],Table1[tel2]),"")</f>
        <v/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/>
      </c>
      <c r="M278" s="38" t="str">
        <f>IF($C278&lt;&gt;"",_xlfn.XLOOKUP(C278,Table1[ID],Table1[address2]),"")</f>
        <v/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/>
      </c>
      <c r="S278" s="37" t="str">
        <f>IF($C278&lt;&gt;"",_xlfn.XLOOKUP(C278,Table1[ID],Table1[bdate]),"")</f>
        <v/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/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/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/>
      <c r="D279" s="38" t="str">
        <f>IF(C279&lt;&gt;"",_xlfn.XLOOKUP(Class!C279,Table1[ID],Table1[fname]),"")</f>
        <v/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40" t="str" cm="1">
        <f t="array" ref="G279">IF(C279&lt;&gt;"",IF(F279*100/Table3[حساب الحضور من اخر عدد مرات]&gt;100,1,F279/Table3[حساب الحضور من اخر عدد مرات]),"")</f>
        <v/>
      </c>
      <c r="H279" s="38" t="str">
        <f>IF(C279&lt;&gt;"",_xlfn.XLOOKUP(C279,Table1[ID],Table1[tel2]),"")</f>
        <v/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/>
      </c>
      <c r="M279" s="38" t="str">
        <f>IF($C279&lt;&gt;"",_xlfn.XLOOKUP(C279,Table1[ID],Table1[address2]),"")</f>
        <v/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/>
      </c>
      <c r="S279" s="37" t="str">
        <f>IF($C279&lt;&gt;"",_xlfn.XLOOKUP(C279,Table1[ID],Table1[bdate]),"")</f>
        <v/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/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/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/>
      <c r="D280" s="38" t="str">
        <f>IF(C280&lt;&gt;"",_xlfn.XLOOKUP(Class!C280,Table1[ID],Table1[fname]),"")</f>
        <v/>
      </c>
      <c r="E280" s="37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38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40" t="str" cm="1">
        <f t="array" ref="G280">IF(C280&lt;&gt;"",IF(F280*100/Table3[حساب الحضور من اخر عدد مرات]&gt;100,1,F280/Table3[حساب الحضور من اخر عدد مرات]),"")</f>
        <v/>
      </c>
      <c r="H280" s="38" t="str">
        <f>IF(C280&lt;&gt;"",_xlfn.XLOOKUP(C280,Table1[ID],Table1[tel2]),"")</f>
        <v/>
      </c>
      <c r="I280" s="38" t="str">
        <f>IF(C280&lt;&gt;"",_xlfn.XLOOKUP(C280,Table1[ID],Table1[tel4]),"")</f>
        <v/>
      </c>
      <c r="J280" s="38" t="str">
        <f>IF(C280&lt;&gt;"",_xlfn.XLOOKUP(C280,Table1[ID],Table1[tel3]),"")</f>
        <v/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/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/>
      </c>
      <c r="Q280" s="38" t="str">
        <f>IF($C280&lt;&gt;"",_xlfn.XLOOKUP(C280,Table1[ID],Table1[address7]),"")</f>
        <v/>
      </c>
      <c r="R280" s="38" t="str">
        <f>IF($C280&lt;&gt;"",_xlfn.XLOOKUP(C280,Table1[ID],Table1[address6]),"")</f>
        <v/>
      </c>
      <c r="S280" s="37" t="str">
        <f>IF($C280&lt;&gt;"",_xlfn.XLOOKUP(C280,Table1[ID],Table1[bdate]),"")</f>
        <v/>
      </c>
      <c r="T280" s="38" t="str">
        <f>IF($C280&lt;&gt;"",_xlfn.XLOOKUP(C280,Table1[ID],Table1[school_job]),"")</f>
        <v/>
      </c>
      <c r="U280" s="38" t="str">
        <f>IF($C280&lt;&gt;"",_xlfn.XLOOKUP(C280,Table1[ID],Table1[con_father]),"")</f>
        <v/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/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/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38"/>
      <c r="D281" s="38" t="str">
        <f>IF(C281&lt;&gt;"",_xlfn.XLOOKUP(Class!C281,Table1[ID],Table1[fname]),"")</f>
        <v/>
      </c>
      <c r="E281" s="3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38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40" t="str" cm="1">
        <f t="array" ref="G281">IF(C281&lt;&gt;"",IF(F281*100/Table3[حساب الحضور من اخر عدد مرات]&gt;100,1,F281/Table3[حساب الحضور من اخر عدد مرات]),"")</f>
        <v/>
      </c>
      <c r="H281" s="38" t="str">
        <f>IF(C281&lt;&gt;"",_xlfn.XLOOKUP(C281,Table1[ID],Table1[tel2]),"")</f>
        <v/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/>
      </c>
      <c r="M281" s="38" t="str">
        <f>IF($C281&lt;&gt;"",_xlfn.XLOOKUP(C281,Table1[ID],Table1[address2]),"")</f>
        <v/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/>
      </c>
      <c r="S281" s="37" t="str">
        <f>IF($C281&lt;&gt;"",_xlfn.XLOOKUP(C281,Table1[ID],Table1[bdate]),"")</f>
        <v/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/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/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/>
      <c r="D282" s="38" t="str">
        <f>IF(C282&lt;&gt;"",_xlfn.XLOOKUP(Class!C282,Table1[ID],Table1[fname]),"")</f>
        <v/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40" t="str" cm="1">
        <f t="array" ref="G282">IF(C282&lt;&gt;"",IF(F282*100/Table3[حساب الحضور من اخر عدد مرات]&gt;100,1,F282/Table3[حساب الحضور من اخر عدد مرات]),"")</f>
        <v/>
      </c>
      <c r="H282" s="38" t="str">
        <f>IF(C282&lt;&gt;"",_xlfn.XLOOKUP(C282,Table1[ID],Table1[tel2]),"")</f>
        <v/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/>
      </c>
      <c r="M282" s="38" t="str">
        <f>IF($C282&lt;&gt;"",_xlfn.XLOOKUP(C282,Table1[ID],Table1[address2]),"")</f>
        <v/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/>
      </c>
      <c r="S282" s="37" t="str">
        <f>IF($C282&lt;&gt;"",_xlfn.XLOOKUP(C282,Table1[ID],Table1[bdate]),"")</f>
        <v/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/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/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38"/>
      <c r="D283" s="38" t="str">
        <f>IF(C283&lt;&gt;"",_xlfn.XLOOKUP(Class!C283,Table1[ID],Table1[fname]),"")</f>
        <v/>
      </c>
      <c r="E283" s="3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38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40" t="str" cm="1">
        <f t="array" ref="G283">IF(C283&lt;&gt;"",IF(F283*100/Table3[حساب الحضور من اخر عدد مرات]&gt;100,1,F283/Table3[حساب الحضور من اخر عدد مرات]),"")</f>
        <v/>
      </c>
      <c r="H283" s="38" t="str">
        <f>IF(C283&lt;&gt;"",_xlfn.XLOOKUP(C283,Table1[ID],Table1[tel2]),"")</f>
        <v/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/>
      </c>
      <c r="M283" s="38" t="str">
        <f>IF($C283&lt;&gt;"",_xlfn.XLOOKUP(C283,Table1[ID],Table1[address2]),"")</f>
        <v/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/>
      </c>
      <c r="S283" s="37" t="str">
        <f>IF($C283&lt;&gt;"",_xlfn.XLOOKUP(C283,Table1[ID],Table1[bdate]),"")</f>
        <v/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/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/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/>
      <c r="D284" s="38" t="str">
        <f>IF(C284&lt;&gt;"",_xlfn.XLOOKUP(Class!C284,Table1[ID],Table1[fname]),"")</f>
        <v/>
      </c>
      <c r="E284" s="37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38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40" t="str" cm="1">
        <f t="array" ref="G284">IF(C284&lt;&gt;"",IF(F284*100/Table3[حساب الحضور من اخر عدد مرات]&gt;100,1,F284/Table3[حساب الحضور من اخر عدد مرات]),"")</f>
        <v/>
      </c>
      <c r="H284" s="38" t="str">
        <f>IF(C284&lt;&gt;"",_xlfn.XLOOKUP(C284,Table1[ID],Table1[tel2]),"")</f>
        <v/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/>
      </c>
      <c r="M284" s="38" t="str">
        <f>IF($C284&lt;&gt;"",_xlfn.XLOOKUP(C284,Table1[ID],Table1[address2]),"")</f>
        <v/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/>
      </c>
      <c r="S284" s="37" t="str">
        <f>IF($C284&lt;&gt;"",_xlfn.XLOOKUP(C284,Table1[ID],Table1[bdate]),"")</f>
        <v/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/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/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/>
      <c r="D285" s="38" t="str">
        <f>IF(C285&lt;&gt;"",_xlfn.XLOOKUP(Class!C285,Table1[ID],Table1[fname]),"")</f>
        <v/>
      </c>
      <c r="E285" s="37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38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40" t="str" cm="1">
        <f t="array" ref="G285">IF(C285&lt;&gt;"",IF(F285*100/Table3[حساب الحضور من اخر عدد مرات]&gt;100,1,F285/Table3[حساب الحضور من اخر عدد مرات]),"")</f>
        <v/>
      </c>
      <c r="H285" s="38" t="str">
        <f>IF(C285&lt;&gt;"",_xlfn.XLOOKUP(C285,Table1[ID],Table1[tel2]),"")</f>
        <v/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/>
      </c>
      <c r="M285" s="38" t="str">
        <f>IF($C285&lt;&gt;"",_xlfn.XLOOKUP(C285,Table1[ID],Table1[address2]),"")</f>
        <v/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/>
      </c>
      <c r="S285" s="37" t="str">
        <f>IF($C285&lt;&gt;"",_xlfn.XLOOKUP(C285,Table1[ID],Table1[bdate]),"")</f>
        <v/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/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/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/>
      <c r="D286" s="38" t="str">
        <f>IF(C286&lt;&gt;"",_xlfn.XLOOKUP(Class!C286,Table1[ID],Table1[fname]),"")</f>
        <v/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40" t="str" cm="1">
        <f t="array" ref="G286">IF(C286&lt;&gt;"",IF(F286*100/Table3[حساب الحضور من اخر عدد مرات]&gt;100,1,F286/Table3[حساب الحضور من اخر عدد مرات]),"")</f>
        <v/>
      </c>
      <c r="H286" s="38" t="str">
        <f>IF(C286&lt;&gt;"",_xlfn.XLOOKUP(C286,Table1[ID],Table1[tel2]),"")</f>
        <v/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/>
      </c>
      <c r="M286" s="38" t="str">
        <f>IF($C286&lt;&gt;"",_xlfn.XLOOKUP(C286,Table1[ID],Table1[address2]),"")</f>
        <v/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/>
      </c>
      <c r="S286" s="37" t="str">
        <f>IF($C286&lt;&gt;"",_xlfn.XLOOKUP(C286,Table1[ID],Table1[bdate]),"")</f>
        <v/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/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/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/>
      <c r="D287" s="38" t="str">
        <f>IF(C287&lt;&gt;"",_xlfn.XLOOKUP(Class!C287,Table1[ID],Table1[fname]),"")</f>
        <v/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40" t="str" cm="1">
        <f t="array" ref="G287">IF(C287&lt;&gt;"",IF(F287*100/Table3[حساب الحضور من اخر عدد مرات]&gt;100,1,F287/Table3[حساب الحضور من اخر عدد مرات]),"")</f>
        <v/>
      </c>
      <c r="H287" s="38" t="str">
        <f>IF(C287&lt;&gt;"",_xlfn.XLOOKUP(C287,Table1[ID],Table1[tel2]),"")</f>
        <v/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/>
      </c>
      <c r="M287" s="38" t="str">
        <f>IF($C287&lt;&gt;"",_xlfn.XLOOKUP(C287,Table1[ID],Table1[address2]),"")</f>
        <v/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/>
      </c>
      <c r="S287" s="37" t="str">
        <f>IF($C287&lt;&gt;"",_xlfn.XLOOKUP(C287,Table1[ID],Table1[bdate]),"")</f>
        <v/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/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/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/>
      <c r="D288" s="38" t="str">
        <f>IF(C288&lt;&gt;"",_xlfn.XLOOKUP(Class!C288,Table1[ID],Table1[fname]),"")</f>
        <v/>
      </c>
      <c r="E288" s="3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38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40" t="str" cm="1">
        <f t="array" ref="G288">IF(C288&lt;&gt;"",IF(F288*100/Table3[حساب الحضور من اخر عدد مرات]&gt;100,1,F288/Table3[حساب الحضور من اخر عدد مرات]),"")</f>
        <v/>
      </c>
      <c r="H288" s="38" t="str">
        <f>IF(C288&lt;&gt;"",_xlfn.XLOOKUP(C288,Table1[ID],Table1[tel2]),"")</f>
        <v/>
      </c>
      <c r="I288" s="38" t="str">
        <f>IF(C288&lt;&gt;"",_xlfn.XLOOKUP(C288,Table1[ID],Table1[tel4]),"")</f>
        <v/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/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/>
      </c>
      <c r="P288" s="38" t="str">
        <f>IF($C288&lt;&gt;"",_xlfn.XLOOKUP(C288,Table1[ID],Table1[address5]),"")</f>
        <v/>
      </c>
      <c r="Q288" s="38" t="str">
        <f>IF($C288&lt;&gt;"",_xlfn.XLOOKUP(C288,Table1[ID],Table1[address7]),"")</f>
        <v/>
      </c>
      <c r="R288" s="38" t="str">
        <f>IF($C288&lt;&gt;"",_xlfn.XLOOKUP(C288,Table1[ID],Table1[address6]),"")</f>
        <v/>
      </c>
      <c r="S288" s="37" t="str">
        <f>IF($C288&lt;&gt;"",_xlfn.XLOOKUP(C288,Table1[ID],Table1[bdate]),"")</f>
        <v/>
      </c>
      <c r="T288" s="38" t="str">
        <f>IF($C288&lt;&gt;"",_xlfn.XLOOKUP(C288,Table1[ID],Table1[school_job]),"")</f>
        <v/>
      </c>
      <c r="U288" s="38" t="str">
        <f>IF($C288&lt;&gt;"",_xlfn.XLOOKUP(C288,Table1[ID],Table1[con_father]),"")</f>
        <v/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/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/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/>
      <c r="D289" s="38" t="str">
        <f>IF(C289&lt;&gt;"",_xlfn.XLOOKUP(Class!C289,Table1[ID],Table1[fname]),"")</f>
        <v/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40" t="str" cm="1">
        <f t="array" ref="G289">IF(C289&lt;&gt;"",IF(F289*100/Table3[حساب الحضور من اخر عدد مرات]&gt;100,1,F289/Table3[حساب الحضور من اخر عدد مرات]),"")</f>
        <v/>
      </c>
      <c r="H289" s="38" t="str">
        <f>IF(C289&lt;&gt;"",_xlfn.XLOOKUP(C289,Table1[ID],Table1[tel2]),"")</f>
        <v/>
      </c>
      <c r="I289" s="38" t="str">
        <f>IF(C289&lt;&gt;"",_xlfn.XLOOKUP(C289,Table1[ID],Table1[tel4]),"")</f>
        <v/>
      </c>
      <c r="J289" s="38" t="str">
        <f>IF(C289&lt;&gt;"",_xlfn.XLOOKUP(C289,Table1[ID],Table1[tel3]),"")</f>
        <v/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/>
      </c>
      <c r="M289" s="38" t="str">
        <f>IF($C289&lt;&gt;"",_xlfn.XLOOKUP(C289,Table1[ID],Table1[address2]),"")</f>
        <v/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/>
      </c>
      <c r="S289" s="37" t="str">
        <f>IF($C289&lt;&gt;"",_xlfn.XLOOKUP(C289,Table1[ID],Table1[bdate]),"")</f>
        <v/>
      </c>
      <c r="T289" s="38" t="str">
        <f>IF($C289&lt;&gt;"",_xlfn.XLOOKUP(C289,Table1[ID],Table1[school_job]),"")</f>
        <v/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/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/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/>
      <c r="D290" s="38" t="str">
        <f>IF(C290&lt;&gt;"",_xlfn.XLOOKUP(Class!C290,Table1[ID],Table1[fname]),"")</f>
        <v/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40" t="str" cm="1">
        <f t="array" ref="G290">IF(C290&lt;&gt;"",IF(F290*100/Table3[حساب الحضور من اخر عدد مرات]&gt;100,1,F290/Table3[حساب الحضور من اخر عدد مرات]),"")</f>
        <v/>
      </c>
      <c r="H290" s="38" t="str">
        <f>IF(C290&lt;&gt;"",_xlfn.XLOOKUP(C290,Table1[ID],Table1[tel2]),"")</f>
        <v/>
      </c>
      <c r="I290" s="38" t="str">
        <f>IF(C290&lt;&gt;"",_xlfn.XLOOKUP(C290,Table1[ID],Table1[tel4]),"")</f>
        <v/>
      </c>
      <c r="J290" s="38" t="str">
        <f>IF(C290&lt;&gt;"",_xlfn.XLOOKUP(C290,Table1[ID],Table1[tel3]),"")</f>
        <v/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/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/>
      </c>
      <c r="S290" s="37" t="str">
        <f>IF($C290&lt;&gt;"",_xlfn.XLOOKUP(C290,Table1[ID],Table1[bdate]),"")</f>
        <v/>
      </c>
      <c r="T290" s="38" t="str">
        <f>IF($C290&lt;&gt;"",_xlfn.XLOOKUP(C290,Table1[ID],Table1[school_job]),"")</f>
        <v/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/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/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/>
      <c r="D291" s="38" t="str">
        <f>IF(C291&lt;&gt;"",_xlfn.XLOOKUP(Class!C291,Table1[ID],Table1[fname]),"")</f>
        <v/>
      </c>
      <c r="E291" s="3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38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40" t="str" cm="1">
        <f t="array" ref="G291">IF(C291&lt;&gt;"",IF(F291*100/Table3[حساب الحضور من اخر عدد مرات]&gt;100,1,F291/Table3[حساب الحضور من اخر عدد مرات]),"")</f>
        <v/>
      </c>
      <c r="H291" s="38" t="str">
        <f>IF(C291&lt;&gt;"",_xlfn.XLOOKUP(C291,Table1[ID],Table1[tel2]),"")</f>
        <v/>
      </c>
      <c r="I291" s="38" t="str">
        <f>IF(C291&lt;&gt;"",_xlfn.XLOOKUP(C291,Table1[ID],Table1[tel4]),"")</f>
        <v/>
      </c>
      <c r="J291" s="38" t="str">
        <f>IF(C291&lt;&gt;"",_xlfn.XLOOKUP(C291,Table1[ID],Table1[tel3]),"")</f>
        <v/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/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/>
      </c>
      <c r="P291" s="38" t="str">
        <f>IF($C291&lt;&gt;"",_xlfn.XLOOKUP(C291,Table1[ID],Table1[address5]),"")</f>
        <v/>
      </c>
      <c r="Q291" s="38" t="str">
        <f>IF($C291&lt;&gt;"",_xlfn.XLOOKUP(C291,Table1[ID],Table1[address7]),"")</f>
        <v/>
      </c>
      <c r="R291" s="38" t="str">
        <f>IF($C291&lt;&gt;"",_xlfn.XLOOKUP(C291,Table1[ID],Table1[address6]),"")</f>
        <v/>
      </c>
      <c r="S291" s="37" t="str">
        <f>IF($C291&lt;&gt;"",_xlfn.XLOOKUP(C291,Table1[ID],Table1[bdate]),"")</f>
        <v/>
      </c>
      <c r="T291" s="38" t="str">
        <f>IF($C291&lt;&gt;"",_xlfn.XLOOKUP(C291,Table1[ID],Table1[school_job]),"")</f>
        <v/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/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/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38"/>
      <c r="D292" s="38" t="str">
        <f>IF(C292&lt;&gt;"",_xlfn.XLOOKUP(Class!C292,Table1[ID],Table1[fname]),"")</f>
        <v/>
      </c>
      <c r="E292" s="3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38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40" t="str" cm="1">
        <f t="array" ref="G292">IF(C292&lt;&gt;"",IF(F292*100/Table3[حساب الحضور من اخر عدد مرات]&gt;100,1,F292/Table3[حساب الحضور من اخر عدد مرات]),"")</f>
        <v/>
      </c>
      <c r="H292" s="38" t="str">
        <f>IF(C292&lt;&gt;"",_xlfn.XLOOKUP(C292,Table1[ID],Table1[tel2]),"")</f>
        <v/>
      </c>
      <c r="I292" s="38" t="str">
        <f>IF(C292&lt;&gt;"",_xlfn.XLOOKUP(C292,Table1[ID],Table1[tel4]),"")</f>
        <v/>
      </c>
      <c r="J292" s="38" t="str">
        <f>IF(C292&lt;&gt;"",_xlfn.XLOOKUP(C292,Table1[ID],Table1[tel3]),"")</f>
        <v/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/>
      </c>
      <c r="M292" s="38" t="str">
        <f>IF($C292&lt;&gt;"",_xlfn.XLOOKUP(C292,Table1[ID],Table1[address2]),"")</f>
        <v/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/>
      </c>
      <c r="P292" s="38" t="str">
        <f>IF($C292&lt;&gt;"",_xlfn.XLOOKUP(C292,Table1[ID],Table1[address5]),"")</f>
        <v/>
      </c>
      <c r="Q292" s="38" t="str">
        <f>IF($C292&lt;&gt;"",_xlfn.XLOOKUP(C292,Table1[ID],Table1[address7]),"")</f>
        <v/>
      </c>
      <c r="R292" s="38" t="str">
        <f>IF($C292&lt;&gt;"",_xlfn.XLOOKUP(C292,Table1[ID],Table1[address6]),"")</f>
        <v/>
      </c>
      <c r="S292" s="37" t="str">
        <f>IF($C292&lt;&gt;"",_xlfn.XLOOKUP(C292,Table1[ID],Table1[bdate]),"")</f>
        <v/>
      </c>
      <c r="T292" s="38" t="str">
        <f>IF($C292&lt;&gt;"",_xlfn.XLOOKUP(C292,Table1[ID],Table1[school_job]),"")</f>
        <v/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/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/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38"/>
      <c r="D293" s="38" t="str">
        <f>IF(C293&lt;&gt;"",_xlfn.XLOOKUP(Class!C293,Table1[ID],Table1[fname]),"")</f>
        <v/>
      </c>
      <c r="E293" s="37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38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40" t="str" cm="1">
        <f t="array" ref="G293">IF(C293&lt;&gt;"",IF(F293*100/Table3[حساب الحضور من اخر عدد مرات]&gt;100,1,F293/Table3[حساب الحضور من اخر عدد مرات]),"")</f>
        <v/>
      </c>
      <c r="H293" s="38" t="str">
        <f>IF(C293&lt;&gt;"",_xlfn.XLOOKUP(C293,Table1[ID],Table1[tel2]),"")</f>
        <v/>
      </c>
      <c r="I293" s="38" t="str">
        <f>IF(C293&lt;&gt;"",_xlfn.XLOOKUP(C293,Table1[ID],Table1[tel4]),"")</f>
        <v/>
      </c>
      <c r="J293" s="38" t="str">
        <f>IF(C293&lt;&gt;"",_xlfn.XLOOKUP(C293,Table1[ID],Table1[tel3]),"")</f>
        <v/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/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/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/>
      </c>
      <c r="S293" s="37" t="str">
        <f>IF($C293&lt;&gt;"",_xlfn.XLOOKUP(C293,Table1[ID],Table1[bdate]),"")</f>
        <v/>
      </c>
      <c r="T293" s="38" t="str">
        <f>IF($C293&lt;&gt;"",_xlfn.XLOOKUP(C293,Table1[ID],Table1[school_job]),"")</f>
        <v/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/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/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/>
      <c r="D294" s="38" t="str">
        <f>IF(C294&lt;&gt;"",_xlfn.XLOOKUP(Class!C294,Table1[ID],Table1[fname]),"")</f>
        <v/>
      </c>
      <c r="E294" s="37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38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40" t="str" cm="1">
        <f t="array" ref="G294">IF(C294&lt;&gt;"",IF(F294*100/Table3[حساب الحضور من اخر عدد مرات]&gt;100,1,F294/Table3[حساب الحضور من اخر عدد مرات]),"")</f>
        <v/>
      </c>
      <c r="H294" s="38" t="str">
        <f>IF(C294&lt;&gt;"",_xlfn.XLOOKUP(C294,Table1[ID],Table1[tel2]),"")</f>
        <v/>
      </c>
      <c r="I294" s="38" t="str">
        <f>IF(C294&lt;&gt;"",_xlfn.XLOOKUP(C294,Table1[ID],Table1[tel4]),"")</f>
        <v/>
      </c>
      <c r="J294" s="38" t="str">
        <f>IF(C294&lt;&gt;"",_xlfn.XLOOKUP(C294,Table1[ID],Table1[tel3]),"")</f>
        <v/>
      </c>
      <c r="K294" s="38" t="str">
        <f>IF(C294&lt;&gt;"",_xlfn.XLOOKUP(C294,Table1[ID],Table1[tel1]),"")</f>
        <v/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/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/>
      </c>
      <c r="P294" s="38" t="str">
        <f>IF($C294&lt;&gt;"",_xlfn.XLOOKUP(C294,Table1[ID],Table1[address5]),"")</f>
        <v/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/>
      </c>
      <c r="S294" s="37" t="str">
        <f>IF($C294&lt;&gt;"",_xlfn.XLOOKUP(C294,Table1[ID],Table1[bdate]),"")</f>
        <v/>
      </c>
      <c r="T294" s="38" t="str">
        <f>IF($C294&lt;&gt;"",_xlfn.XLOOKUP(C294,Table1[ID],Table1[school_job]),"")</f>
        <v/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/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/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/>
      <c r="D295" s="38" t="str">
        <f>IF(C295&lt;&gt;"",_xlfn.XLOOKUP(Class!C295,Table1[ID],Table1[fname]),"")</f>
        <v/>
      </c>
      <c r="E295" s="37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38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40" t="str" cm="1">
        <f t="array" ref="G295">IF(C295&lt;&gt;"",IF(F295*100/Table3[حساب الحضور من اخر عدد مرات]&gt;100,1,F295/Table3[حساب الحضور من اخر عدد مرات]),"")</f>
        <v/>
      </c>
      <c r="H295" s="38" t="str">
        <f>IF(C295&lt;&gt;"",_xlfn.XLOOKUP(C295,Table1[ID],Table1[tel2]),"")</f>
        <v/>
      </c>
      <c r="I295" s="38" t="str">
        <f>IF(C295&lt;&gt;"",_xlfn.XLOOKUP(C295,Table1[ID],Table1[tel4]),"")</f>
        <v/>
      </c>
      <c r="J295" s="38" t="str">
        <f>IF(C295&lt;&gt;"",_xlfn.XLOOKUP(C295,Table1[ID],Table1[tel3]),"")</f>
        <v/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/>
      </c>
      <c r="N295" s="38" t="str">
        <f>IF($C295&lt;&gt;"",_xlfn.XLOOKUP(C295,Table1[ID],Table1[address3]),"")</f>
        <v/>
      </c>
      <c r="O295" s="38" t="str">
        <f>IF($C295&lt;&gt;"",_xlfn.XLOOKUP(C295,Table1[ID],Table1[address4]),"")</f>
        <v/>
      </c>
      <c r="P295" s="38" t="str">
        <f>IF($C295&lt;&gt;"",_xlfn.XLOOKUP(C295,Table1[ID],Table1[address5]),"")</f>
        <v/>
      </c>
      <c r="Q295" s="38" t="str">
        <f>IF($C295&lt;&gt;"",_xlfn.XLOOKUP(C295,Table1[ID],Table1[address7]),"")</f>
        <v/>
      </c>
      <c r="R295" s="38" t="str">
        <f>IF($C295&lt;&gt;"",_xlfn.XLOOKUP(C295,Table1[ID],Table1[address6]),"")</f>
        <v/>
      </c>
      <c r="S295" s="37" t="str">
        <f>IF($C295&lt;&gt;"",_xlfn.XLOOKUP(C295,Table1[ID],Table1[bdate]),"")</f>
        <v/>
      </c>
      <c r="T295" s="38" t="str">
        <f>IF($C295&lt;&gt;"",_xlfn.XLOOKUP(C295,Table1[ID],Table1[school_job]),"")</f>
        <v/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/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/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38"/>
      <c r="D296" s="38" t="str">
        <f>IF(C296&lt;&gt;"",_xlfn.XLOOKUP(Class!C296,Table1[ID],Table1[fname]),"")</f>
        <v/>
      </c>
      <c r="E296" s="37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38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40" t="str" cm="1">
        <f t="array" ref="G296">IF(C296&lt;&gt;"",IF(F296*100/Table3[حساب الحضور من اخر عدد مرات]&gt;100,1,F296/Table3[حساب الحضور من اخر عدد مرات]),"")</f>
        <v/>
      </c>
      <c r="H296" s="38" t="str">
        <f>IF(C296&lt;&gt;"",_xlfn.XLOOKUP(C296,Table1[ID],Table1[tel2]),"")</f>
        <v/>
      </c>
      <c r="I296" s="38" t="str">
        <f>IF(C296&lt;&gt;"",_xlfn.XLOOKUP(C296,Table1[ID],Table1[tel4]),"")</f>
        <v/>
      </c>
      <c r="J296" s="38" t="str">
        <f>IF(C296&lt;&gt;"",_xlfn.XLOOKUP(C296,Table1[ID],Table1[tel3]),"")</f>
        <v/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/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/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/>
      </c>
      <c r="S296" s="37" t="str">
        <f>IF($C296&lt;&gt;"",_xlfn.XLOOKUP(C296,Table1[ID],Table1[bdate]),"")</f>
        <v/>
      </c>
      <c r="T296" s="38" t="str">
        <f>IF($C296&lt;&gt;"",_xlfn.XLOOKUP(C296,Table1[ID],Table1[school_job]),"")</f>
        <v/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/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/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/>
      <c r="D297" s="38" t="str">
        <f>IF(C297&lt;&gt;"",_xlfn.XLOOKUP(Class!C297,Table1[ID],Table1[fname]),"")</f>
        <v/>
      </c>
      <c r="E297" s="37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38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40" t="str" cm="1">
        <f t="array" ref="G297">IF(C297&lt;&gt;"",IF(F297*100/Table3[حساب الحضور من اخر عدد مرات]&gt;100,1,F297/Table3[حساب الحضور من اخر عدد مرات]),"")</f>
        <v/>
      </c>
      <c r="H297" s="38" t="str">
        <f>IF(C297&lt;&gt;"",_xlfn.XLOOKUP(C297,Table1[ID],Table1[tel2]),"")</f>
        <v/>
      </c>
      <c r="I297" s="38" t="str">
        <f>IF(C297&lt;&gt;"",_xlfn.XLOOKUP(C297,Table1[ID],Table1[tel4]),"")</f>
        <v/>
      </c>
      <c r="J297" s="38" t="str">
        <f>IF(C297&lt;&gt;"",_xlfn.XLOOKUP(C297,Table1[ID],Table1[tel3]),"")</f>
        <v/>
      </c>
      <c r="K297" s="38" t="str">
        <f>IF(C297&lt;&gt;"",_xlfn.XLOOKUP(C297,Table1[ID],Table1[tel1]),"")</f>
        <v/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/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/>
      </c>
      <c r="P297" s="38" t="str">
        <f>IF($C297&lt;&gt;"",_xlfn.XLOOKUP(C297,Table1[ID],Table1[address5]),"")</f>
        <v/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/>
      </c>
      <c r="S297" s="37" t="str">
        <f>IF($C297&lt;&gt;"",_xlfn.XLOOKUP(C297,Table1[ID],Table1[bdate]),"")</f>
        <v/>
      </c>
      <c r="T297" s="38" t="str">
        <f>IF($C297&lt;&gt;"",_xlfn.XLOOKUP(C297,Table1[ID],Table1[school_job]),"")</f>
        <v/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/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/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/>
      <c r="D298" s="38" t="str">
        <f>IF(C298&lt;&gt;"",_xlfn.XLOOKUP(Class!C298,Table1[ID],Table1[fname]),"")</f>
        <v/>
      </c>
      <c r="E298" s="3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38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40" t="str" cm="1">
        <f t="array" ref="G298">IF(C298&lt;&gt;"",IF(F298*100/Table3[حساب الحضور من اخر عدد مرات]&gt;100,1,F298/Table3[حساب الحضور من اخر عدد مرات]),"")</f>
        <v/>
      </c>
      <c r="H298" s="38" t="str">
        <f>IF(C298&lt;&gt;"",_xlfn.XLOOKUP(C298,Table1[ID],Table1[tel2]),"")</f>
        <v/>
      </c>
      <c r="I298" s="38" t="str">
        <f>IF(C298&lt;&gt;"",_xlfn.XLOOKUP(C298,Table1[ID],Table1[tel4]),"")</f>
        <v/>
      </c>
      <c r="J298" s="38" t="str">
        <f>IF(C298&lt;&gt;"",_xlfn.XLOOKUP(C298,Table1[ID],Table1[tel3]),"")</f>
        <v/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/>
      </c>
      <c r="N298" s="38" t="str">
        <f>IF($C298&lt;&gt;"",_xlfn.XLOOKUP(C298,Table1[ID],Table1[address3]),"")</f>
        <v/>
      </c>
      <c r="O298" s="38" t="str">
        <f>IF($C298&lt;&gt;"",_xlfn.XLOOKUP(C298,Table1[ID],Table1[address4]),"")</f>
        <v/>
      </c>
      <c r="P298" s="38" t="str">
        <f>IF($C298&lt;&gt;"",_xlfn.XLOOKUP(C298,Table1[ID],Table1[address5]),"")</f>
        <v/>
      </c>
      <c r="Q298" s="38" t="str">
        <f>IF($C298&lt;&gt;"",_xlfn.XLOOKUP(C298,Table1[ID],Table1[address7]),"")</f>
        <v/>
      </c>
      <c r="R298" s="38" t="str">
        <f>IF($C298&lt;&gt;"",_xlfn.XLOOKUP(C298,Table1[ID],Table1[address6]),"")</f>
        <v/>
      </c>
      <c r="S298" s="37" t="str">
        <f>IF($C298&lt;&gt;"",_xlfn.XLOOKUP(C298,Table1[ID],Table1[bdate]),"")</f>
        <v/>
      </c>
      <c r="T298" s="38" t="str">
        <f>IF($C298&lt;&gt;"",_xlfn.XLOOKUP(C298,Table1[ID],Table1[school_job]),"")</f>
        <v/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/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/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38"/>
      <c r="D299" s="38" t="str">
        <f>IF(C299&lt;&gt;"",_xlfn.XLOOKUP(Class!C299,Table1[ID],Table1[fname]),"")</f>
        <v/>
      </c>
      <c r="E299" s="37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38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40" t="str" cm="1">
        <f t="array" ref="G299">IF(C299&lt;&gt;"",IF(F299*100/Table3[حساب الحضور من اخر عدد مرات]&gt;100,1,F299/Table3[حساب الحضور من اخر عدد مرات]),"")</f>
        <v/>
      </c>
      <c r="H299" s="38" t="str">
        <f>IF(C299&lt;&gt;"",_xlfn.XLOOKUP(C299,Table1[ID],Table1[tel2]),"")</f>
        <v/>
      </c>
      <c r="I299" s="38" t="str">
        <f>IF(C299&lt;&gt;"",_xlfn.XLOOKUP(C299,Table1[ID],Table1[tel4]),"")</f>
        <v/>
      </c>
      <c r="J299" s="38" t="str">
        <f>IF(C299&lt;&gt;"",_xlfn.XLOOKUP(C299,Table1[ID],Table1[tel3]),"")</f>
        <v/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/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/>
      </c>
      <c r="P299" s="38" t="str">
        <f>IF($C299&lt;&gt;"",_xlfn.XLOOKUP(C299,Table1[ID],Table1[address5]),"")</f>
        <v/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/>
      </c>
      <c r="S299" s="37" t="str">
        <f>IF($C299&lt;&gt;"",_xlfn.XLOOKUP(C299,Table1[ID],Table1[bdate]),"")</f>
        <v/>
      </c>
      <c r="T299" s="38" t="str">
        <f>IF($C299&lt;&gt;"",_xlfn.XLOOKUP(C299,Table1[ID],Table1[school_job]),"")</f>
        <v/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/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/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/>
      <c r="D300" s="38" t="str">
        <f>IF(C300&lt;&gt;"",_xlfn.XLOOKUP(Class!C300,Table1[ID],Table1[fname]),"")</f>
        <v/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40" t="str" cm="1">
        <f t="array" ref="G300">IF(C300&lt;&gt;"",IF(F300*100/Table3[حساب الحضور من اخر عدد مرات]&gt;100,1,F300/Table3[حساب الحضور من اخر عدد مرات]),"")</f>
        <v/>
      </c>
      <c r="H300" s="38" t="str">
        <f>IF(C300&lt;&gt;"",_xlfn.XLOOKUP(C300,Table1[ID],Table1[tel2]),"")</f>
        <v/>
      </c>
      <c r="I300" s="38" t="str">
        <f>IF(C300&lt;&gt;"",_xlfn.XLOOKUP(C300,Table1[ID],Table1[tel4]),"")</f>
        <v/>
      </c>
      <c r="J300" s="38" t="str">
        <f>IF(C300&lt;&gt;"",_xlfn.XLOOKUP(C300,Table1[ID],Table1[tel3]),"")</f>
        <v/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/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/>
      </c>
      <c r="S300" s="37" t="str">
        <f>IF($C300&lt;&gt;"",_xlfn.XLOOKUP(C300,Table1[ID],Table1[bdate]),"")</f>
        <v/>
      </c>
      <c r="T300" s="38" t="str">
        <f>IF($C300&lt;&gt;"",_xlfn.XLOOKUP(C300,Table1[ID],Table1[school_job]),"")</f>
        <v/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/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topLeftCell="A3" zoomScale="67" zoomScaleNormal="55" workbookViewId="0">
      <selection activeCell="G9" sqref="G9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3" customWidth="1"/>
    <col min="19" max="19" width="19" customWidth="1"/>
    <col min="20" max="20" width="40.33203125" customWidth="1"/>
  </cols>
  <sheetData>
    <row r="1" spans="1:20">
      <c r="A1" s="118"/>
      <c r="B1" s="118"/>
      <c r="C1" s="8" t="s">
        <v>1356</v>
      </c>
      <c r="D1" s="7" t="s">
        <v>1351</v>
      </c>
      <c r="E1" s="7" t="s">
        <v>1369</v>
      </c>
      <c r="F1" s="7" t="s">
        <v>1370</v>
      </c>
      <c r="G1" s="7" t="s">
        <v>1392</v>
      </c>
      <c r="H1" s="7" t="s">
        <v>1946</v>
      </c>
      <c r="I1" s="7" t="s">
        <v>1647</v>
      </c>
      <c r="J1" s="7" t="s">
        <v>1969</v>
      </c>
      <c r="P1" s="3"/>
      <c r="R1"/>
    </row>
    <row r="2" spans="1:20" ht="18">
      <c r="A2" s="118"/>
      <c r="B2" s="118"/>
      <c r="C2" s="9">
        <v>0</v>
      </c>
      <c r="D2" s="4" t="s">
        <v>23</v>
      </c>
      <c r="E2" s="5">
        <f ca="1">_xlfn.CEILING.MATH(8+(TODAY()-45282)/7)</f>
        <v>22</v>
      </c>
      <c r="F2" s="6">
        <f ca="1">TODAY()</f>
        <v>45377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24</v>
      </c>
      <c r="J2" s="42" t="b">
        <v>0</v>
      </c>
      <c r="P2" s="3"/>
      <c r="R2"/>
    </row>
    <row r="3" spans="1:20">
      <c r="A3" s="118"/>
      <c r="B3" s="118"/>
      <c r="K3" s="117" t="s">
        <v>1368</v>
      </c>
      <c r="L3" s="117"/>
      <c r="M3" s="117"/>
      <c r="N3" s="117"/>
      <c r="O3" s="117"/>
      <c r="P3" s="117"/>
      <c r="Q3" s="117"/>
    </row>
    <row r="4" spans="1:20" s="1" customFormat="1">
      <c r="A4" s="115" t="s">
        <v>1730</v>
      </c>
      <c r="B4" s="116"/>
      <c r="C4" s="34" t="s">
        <v>0</v>
      </c>
      <c r="D4" s="34" t="s">
        <v>1352</v>
      </c>
      <c r="E4" s="34" t="s">
        <v>1626</v>
      </c>
      <c r="F4" s="34" t="s">
        <v>1353</v>
      </c>
      <c r="G4" s="34" t="s">
        <v>1354</v>
      </c>
      <c r="H4" s="34" t="s">
        <v>1355</v>
      </c>
      <c r="I4" s="34" t="s">
        <v>1625</v>
      </c>
      <c r="J4" s="35" t="s">
        <v>1358</v>
      </c>
      <c r="K4" s="36" t="s">
        <v>1357</v>
      </c>
      <c r="L4" s="36" t="s">
        <v>1342</v>
      </c>
      <c r="M4" s="36" t="s">
        <v>1343</v>
      </c>
      <c r="N4" s="36" t="s">
        <v>1362</v>
      </c>
      <c r="O4" s="36" t="s">
        <v>1363</v>
      </c>
      <c r="P4" s="36" t="s">
        <v>1345</v>
      </c>
      <c r="Q4" s="36" t="s">
        <v>1364</v>
      </c>
      <c r="R4" s="37" t="s">
        <v>1365</v>
      </c>
      <c r="S4" s="38" t="s">
        <v>1341</v>
      </c>
      <c r="T4" s="39" t="s">
        <v>1367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45366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11</v>
      </c>
      <c r="H5" s="40" cm="1">
        <f t="array" aca="1" ref="H5" ca="1">IF(C5&lt;&gt;"",IF(G5*100/Table35[حساب الحضور من اخر عدد مرات]&gt;100,1,G5/Table35[حساب الحضور من اخر عدد مرات]),"")</f>
        <v>0.5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0.18181818181818182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45366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17</v>
      </c>
      <c r="H6" s="40" cm="1">
        <f t="array" aca="1" ref="H6" ca="1">IF(C6&lt;&gt;"",IF(G6*100/Table35[حساب الحضور من اخر عدد مرات]&gt;100,1,G6/Table35[حساب الحضور من اخر عدد مرات]),"")</f>
        <v>0.77272727272727271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5.8823529411764705E-2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45338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11</v>
      </c>
      <c r="H7" s="40" cm="1">
        <f t="array" aca="1" ref="H7" ca="1">IF(C7&lt;&gt;"",IF(G7*100/Table35[حساب الحضور من اخر عدد مرات]&gt;100,1,G7/Table35[حساب الحضور من اخر عدد مرات]),"")</f>
        <v>0.5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9.0909090909090912E-2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0.40909090909090912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45261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0.18181818181818182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45373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13</v>
      </c>
      <c r="H11" s="40" cm="1">
        <f t="array" aca="1" ref="H11" ca="1">IF(C11&lt;&gt;"",IF(G11*100/Table35[حساب الحضور من اخر عدد مرات]&gt;100,1,G11/Table35[حساب الحضور من اخر عدد مرات]),"")</f>
        <v>0.59090909090909094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7.6923076923076927E-2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4.5454545454545456E-2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9.0909090909090912E-2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45373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16</v>
      </c>
      <c r="H14" s="40" cm="1">
        <f t="array" aca="1" ref="H14" ca="1">IF(C14&lt;&gt;"",IF(G14*100/Table35[حساب الحضور من اخر عدد مرات]&gt;100,1,G14/Table35[حساب الحضور من اخر عدد مرات]),"")</f>
        <v>0.72727272727272729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0.125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45366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6</v>
      </c>
      <c r="H15" s="40" cm="1">
        <f t="array" aca="1" ref="H15" ca="1">IF(C15&lt;&gt;"",IF(G15*100/Table35[حساب الحضور من اخر عدد مرات]&gt;100,1,G15/Table35[حساب الحضور من اخر عدد مرات]),"")</f>
        <v>0.27272727272727271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0.66666666666666663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45366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13</v>
      </c>
      <c r="H16" s="40" cm="1">
        <f t="array" aca="1" ref="H16" ca="1">IF(C16&lt;&gt;"",IF(G16*100/Table35[حساب الحضور من اخر عدد مرات]&gt;100,1,G16/Table35[حساب الحضور من اخر عدد مرات]),"")</f>
        <v>0.59090909090909094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0.23076923076923078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45373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18</v>
      </c>
      <c r="H17" s="40" cm="1">
        <f t="array" aca="1" ref="H17" ca="1">IF(C17&lt;&gt;"",IF(G17*100/Table35[حساب الحضور من اخر عدد مرات]&gt;100,1,G17/Table35[حساب الحضور من اخر عدد مرات]),"")</f>
        <v>0.81818181818181823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0.1111111111111111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45359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4</v>
      </c>
      <c r="H18" s="40" cm="1">
        <f t="array" aca="1" ref="H18" ca="1">IF(C18&lt;&gt;"",IF(G18*100/Table35[حساب الحضور من اخر عدد مرات]&gt;100,1,G18/Table35[حساب الحضور من اخر عدد مرات]),"")</f>
        <v>0.18181818181818182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0.25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45345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9</v>
      </c>
      <c r="H19" s="40" cm="1">
        <f t="array" aca="1" ref="H19" ca="1">IF(C19&lt;&gt;"",IF(G19*100/Table35[حساب الحضور من اخر عدد مرات]&gt;100,1,G19/Table35[حساب الحضور من اخر عدد مرات]),"")</f>
        <v>0.40909090909090912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0.1111111111111111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45352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8</v>
      </c>
      <c r="H20" s="40" cm="1">
        <f t="array" aca="1" ref="H20" ca="1">IF(C20&lt;&gt;"",IF(G20*100/Table35[حساب الحضور من اخر عدد مرات]&gt;100,1,G20/Table35[حساب الحضور من اخر عدد مرات]),"")</f>
        <v>0.36363636363636365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0.625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45352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0.31818181818181818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0.42857142857142855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45373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10</v>
      </c>
      <c r="H22" s="40" cm="1">
        <f t="array" aca="1" ref="H22" ca="1">IF(C22&lt;&gt;"",IF(G22*100/Table35[حساب الحضور من اخر عدد مرات]&gt;100,1,G22/Table35[حساب الحضور من اخر عدد مرات]),"")</f>
        <v>0.45454545454545453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0.1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0.31818181818181818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45282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7</v>
      </c>
      <c r="H24" s="40" cm="1">
        <f t="array" aca="1" ref="H24" ca="1">IF(C24&lt;&gt;"",IF(G24*100/Table35[حساب الحضور من اخر عدد مرات]&gt;100,1,G24/Table35[حساب الحضور من اخر عدد مرات]),"")</f>
        <v>0.31818181818181818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0.14285714285714285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45366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8</v>
      </c>
      <c r="H25" s="40" cm="1">
        <f t="array" aca="1" ref="H25" ca="1">IF(C25&lt;&gt;"",IF(G25*100/Table35[حساب الحضور من اخر عدد مرات]&gt;100,1,G25/Table35[حساب الحضور من اخر عدد مرات]),"")</f>
        <v>0.36363636363636365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0.375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45366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15</v>
      </c>
      <c r="H26" s="40" cm="1">
        <f t="array" aca="1" ref="H26" ca="1">IF(C26&lt;&gt;"",IF(G26*100/Table35[حساب الحضور من اخر عدد مرات]&gt;100,1,G26/Table35[حساب الحضور من اخر عدد مرات]),"")</f>
        <v>0.68181818181818177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0.53333333333333333</v>
      </c>
      <c r="J26" s="38" t="str">
        <f>IF(C26&lt;&gt;"",_xlfn.XLOOKUP(C26,Table1[ID],Table1[tel2]),"")</f>
        <v>0129293072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0.45454545454545453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45373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13</v>
      </c>
      <c r="H28" s="40" cm="1">
        <f t="array" aca="1" ref="H28" ca="1">IF(C28&lt;&gt;"",IF(G28*100/Table35[حساب الحضور من اخر عدد مرات]&gt;100,1,G28/Table35[حساب الحضور من اخر عدد مرات]),"")</f>
        <v>0.59090909090909094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0.46153846153846156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45359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10</v>
      </c>
      <c r="H29" s="40" cm="1">
        <f t="array" aca="1" ref="H29" ca="1">IF(C29&lt;&gt;"",IF(G29*100/Table35[حساب الحضور من اخر عدد مرات]&gt;100,1,G29/Table35[حساب الحضور من اخر عدد مرات]),"")</f>
        <v>0.45454545454545453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</v>
      </c>
      <c r="J29" s="38" t="str">
        <f>IF(C29&lt;&gt;"",_xlfn.XLOOKUP(C29,Table1[ID],Table1[tel2]),"")</f>
        <v>0128817401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0.45454545454545453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zoomScale="61" workbookViewId="0">
      <selection activeCell="E16" sqref="E16"/>
    </sheetView>
  </sheetViews>
  <sheetFormatPr defaultRowHeight="18"/>
  <cols>
    <col min="1" max="1" width="8.88671875" customWidth="1"/>
    <col min="2" max="2" width="23.44140625" style="31" customWidth="1"/>
    <col min="3" max="21" width="10.6640625" style="1" customWidth="1"/>
    <col min="22" max="22" width="12.109375" style="1" customWidth="1"/>
    <col min="23" max="102" width="10.6640625" style="1" customWidth="1"/>
  </cols>
  <sheetData>
    <row r="1" spans="1:102" s="3" customFormat="1">
      <c r="A1" s="3" t="s">
        <v>0</v>
      </c>
      <c r="B1" s="30" t="s">
        <v>1406</v>
      </c>
      <c r="C1" s="28" cm="1">
        <f t="array" aca="1" ref="C1:CX1" ca="1">_xlfn.ANCHORARRAY('Attendance table'!B1)</f>
        <v>45373</v>
      </c>
      <c r="D1" s="28">
        <f ca="1"/>
        <v>45366</v>
      </c>
      <c r="E1" s="28">
        <f ca="1"/>
        <v>45359</v>
      </c>
      <c r="F1" s="28">
        <f ca="1"/>
        <v>45352</v>
      </c>
      <c r="G1" s="28">
        <f ca="1"/>
        <v>45345</v>
      </c>
      <c r="H1" s="28">
        <f ca="1"/>
        <v>45338</v>
      </c>
      <c r="I1" s="28">
        <f ca="1"/>
        <v>45331</v>
      </c>
      <c r="J1" s="28">
        <f ca="1"/>
        <v>45324</v>
      </c>
      <c r="K1" s="28">
        <f ca="1"/>
        <v>45317</v>
      </c>
      <c r="L1" s="28">
        <f ca="1"/>
        <v>45310</v>
      </c>
      <c r="M1" s="28">
        <f ca="1"/>
        <v>45303</v>
      </c>
      <c r="N1" s="28">
        <f ca="1"/>
        <v>45296</v>
      </c>
      <c r="O1" s="28">
        <f ca="1"/>
        <v>45289</v>
      </c>
      <c r="P1" s="28">
        <f ca="1"/>
        <v>45282</v>
      </c>
      <c r="Q1" s="28">
        <f ca="1"/>
        <v>45275</v>
      </c>
      <c r="R1" s="28">
        <f ca="1"/>
        <v>45268</v>
      </c>
      <c r="S1" s="28">
        <f ca="1"/>
        <v>45261</v>
      </c>
      <c r="T1" s="28">
        <f ca="1"/>
        <v>45254</v>
      </c>
      <c r="U1" s="28">
        <f ca="1"/>
        <v>45247</v>
      </c>
      <c r="V1" s="28">
        <f ca="1"/>
        <v>45240</v>
      </c>
      <c r="W1" s="28">
        <f ca="1"/>
        <v>45233</v>
      </c>
      <c r="X1" s="28">
        <f ca="1"/>
        <v>45226</v>
      </c>
      <c r="Y1" s="28">
        <f ca="1"/>
        <v>45219</v>
      </c>
      <c r="Z1" s="28">
        <f ca="1"/>
        <v>45212</v>
      </c>
      <c r="AA1" s="28">
        <f ca="1"/>
        <v>45205</v>
      </c>
      <c r="AB1" s="28">
        <f ca="1"/>
        <v>45198</v>
      </c>
      <c r="AC1" s="28">
        <f ca="1"/>
        <v>45191</v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9">_xlfn.ANCHORARRAY('Attendance table'!A2)</f>
        <v>113</v>
      </c>
      <c r="B2" s="31" t="str" cm="1">
        <f t="array" ref="B2:B299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>✔️</v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>✔️</v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>✔️</v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>✔️</v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>✔️</v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>✔️</v>
      </c>
      <c r="L4" s="29" t="str">
        <f ca="1"/>
        <v/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>✔️</v>
      </c>
      <c r="U4" s="29" t="str">
        <f ca="1"/>
        <v>✔️</v>
      </c>
      <c r="V4" s="29" t="str">
        <f ca="1"/>
        <v/>
      </c>
      <c r="W4" s="29" t="str">
        <f ca="1"/>
        <v/>
      </c>
      <c r="X4" s="29" t="str">
        <f ca="1"/>
        <v>✔️</v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>✔️</v>
      </c>
      <c r="K5" s="29" t="str">
        <f ca="1"/>
        <v>✔️</v>
      </c>
      <c r="L5" s="29" t="str">
        <f ca="1"/>
        <v/>
      </c>
      <c r="M5" s="29" t="str">
        <f ca="1"/>
        <v/>
      </c>
      <c r="N5" s="29" t="str">
        <f ca="1"/>
        <v>✔️</v>
      </c>
      <c r="O5" s="29" t="str">
        <f ca="1"/>
        <v>✔️</v>
      </c>
      <c r="P5" s="29" t="str">
        <f ca="1"/>
        <v>✔️</v>
      </c>
      <c r="Q5" s="29" t="str">
        <f ca="1"/>
        <v/>
      </c>
      <c r="R5" s="29" t="str">
        <f ca="1"/>
        <v>✔️</v>
      </c>
      <c r="S5" s="29" t="str">
        <f ca="1"/>
        <v>✔️</v>
      </c>
      <c r="T5" s="29" t="str">
        <f ca="1"/>
        <v>✔️</v>
      </c>
      <c r="U5" s="29" t="str">
        <f ca="1"/>
        <v/>
      </c>
      <c r="V5" s="29" t="str">
        <f ca="1"/>
        <v>✔️</v>
      </c>
      <c r="W5" s="29" t="str">
        <f ca="1"/>
        <v>✔️</v>
      </c>
      <c r="X5" s="29" t="str">
        <f ca="1"/>
        <v>✔️</v>
      </c>
      <c r="Y5" s="29" t="str">
        <f ca="1"/>
        <v>✔️</v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>✔️</v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>✔️</v>
      </c>
      <c r="F8" s="29" t="str">
        <f ca="1"/>
        <v>✔️</v>
      </c>
      <c r="G8" s="29" t="str">
        <f ca="1"/>
        <v>✔️</v>
      </c>
      <c r="H8" s="29" t="str">
        <f ca="1"/>
        <v>✔️</v>
      </c>
      <c r="I8" s="29" t="str">
        <f ca="1"/>
        <v>✔️</v>
      </c>
      <c r="J8" s="29" t="str">
        <f ca="1"/>
        <v>✔️</v>
      </c>
      <c r="K8" s="29" t="str">
        <f ca="1"/>
        <v>✔️</v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>✔️</v>
      </c>
      <c r="R8" s="29" t="str">
        <f ca="1"/>
        <v/>
      </c>
      <c r="S8" s="29" t="str">
        <f ca="1"/>
        <v>✔️</v>
      </c>
      <c r="T8" s="29" t="str">
        <f ca="1"/>
        <v>✔️</v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>✔️</v>
      </c>
      <c r="Q9" s="29" t="str">
        <f ca="1"/>
        <v/>
      </c>
      <c r="R9" s="29" t="str">
        <f ca="1"/>
        <v>✔️</v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>✔️</v>
      </c>
      <c r="D10" s="29" t="str">
        <f ca="1"/>
        <v/>
      </c>
      <c r="E10" s="29" t="str">
        <f ca="1"/>
        <v>✔️</v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>✔️</v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>✔️</v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>✔️</v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>✔️</v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>✔️</v>
      </c>
      <c r="S11" s="29" t="str">
        <f ca="1"/>
        <v/>
      </c>
      <c r="T11" s="29" t="str">
        <f ca="1"/>
        <v>✔️</v>
      </c>
      <c r="U11" s="29" t="str">
        <f ca="1"/>
        <v/>
      </c>
      <c r="V11" s="29" t="str">
        <f ca="1"/>
        <v>✔️</v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>✔️</v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>✔️</v>
      </c>
      <c r="E14" s="29" t="str">
        <f ca="1"/>
        <v>✔️</v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>✔️</v>
      </c>
      <c r="K14" s="29" t="str">
        <f ca="1"/>
        <v>✔️</v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>✔️</v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>✔️</v>
      </c>
      <c r="X14" s="29" t="str">
        <f ca="1"/>
        <v/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>✔️</v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>✔️</v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>✔️</v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>✔️</v>
      </c>
      <c r="P16" s="29" t="str">
        <f ca="1"/>
        <v>✔️</v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>✔️</v>
      </c>
      <c r="H17" s="29" t="str">
        <f ca="1"/>
        <v/>
      </c>
      <c r="I17" s="29" t="str">
        <f ca="1"/>
        <v>✔️</v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/>
      </c>
      <c r="Q17" s="29" t="str">
        <f ca="1"/>
        <v/>
      </c>
      <c r="R17" s="29" t="str">
        <f ca="1"/>
        <v>✔️</v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>✔️</v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>✔️</v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>✔️</v>
      </c>
      <c r="I18" s="29" t="str">
        <f ca="1"/>
        <v>✔️</v>
      </c>
      <c r="J18" s="29" t="str">
        <f ca="1"/>
        <v>✔️</v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>✔️</v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>✔️</v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>✔️</v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>✔️</v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>✔️</v>
      </c>
      <c r="Q25" s="29" t="str">
        <f ca="1"/>
        <v>✔️</v>
      </c>
      <c r="R25" s="29" t="str">
        <f ca="1"/>
        <v>✔️</v>
      </c>
      <c r="S25" s="29" t="str">
        <f ca="1"/>
        <v>✔️</v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>✔️</v>
      </c>
      <c r="X25" s="29" t="str">
        <f ca="1"/>
        <v/>
      </c>
      <c r="Y25" s="29" t="str">
        <f ca="1"/>
        <v>✔️</v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>✔️</v>
      </c>
      <c r="N26" s="29" t="str">
        <f ca="1"/>
        <v/>
      </c>
      <c r="O26" s="29" t="str">
        <f ca="1"/>
        <v>✔️</v>
      </c>
      <c r="P26" s="29" t="str">
        <f ca="1"/>
        <v>✔️</v>
      </c>
      <c r="Q26" s="29" t="str">
        <f ca="1"/>
        <v/>
      </c>
      <c r="R26" s="29" t="str">
        <f ca="1"/>
        <v/>
      </c>
      <c r="S26" s="29" t="str">
        <f ca="1"/>
        <v>✔️</v>
      </c>
      <c r="T26" s="29" t="str">
        <f ca="1"/>
        <v>✔️</v>
      </c>
      <c r="U26" s="29" t="str">
        <f ca="1"/>
        <v/>
      </c>
      <c r="V26" s="29" t="str">
        <f ca="1"/>
        <v>✔️</v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/>
      </c>
      <c r="AA26" s="29" t="str">
        <f ca="1"/>
        <v/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>✔️</v>
      </c>
      <c r="E27" s="29" t="str">
        <f ca="1"/>
        <v/>
      </c>
      <c r="F27" s="29" t="str">
        <f ca="1"/>
        <v>✔️</v>
      </c>
      <c r="G27" s="29" t="str">
        <f ca="1"/>
        <v>✔️</v>
      </c>
      <c r="H27" s="29" t="str">
        <f ca="1"/>
        <v>✔️</v>
      </c>
      <c r="I27" s="29" t="str">
        <f ca="1"/>
        <v>✔️</v>
      </c>
      <c r="J27" s="29" t="str">
        <f ca="1"/>
        <v>✔️</v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>✔️</v>
      </c>
      <c r="O27" s="29" t="str">
        <f ca="1"/>
        <v>✔️</v>
      </c>
      <c r="P27" s="29" t="str">
        <f ca="1"/>
        <v>✔️</v>
      </c>
      <c r="Q27" s="29" t="str">
        <f ca="1"/>
        <v/>
      </c>
      <c r="R27" s="29" t="str">
        <f ca="1"/>
        <v>✔️</v>
      </c>
      <c r="S27" s="29" t="str">
        <f ca="1"/>
        <v>✔️</v>
      </c>
      <c r="T27" s="29" t="str">
        <f ca="1"/>
        <v>✔️</v>
      </c>
      <c r="U27" s="29" t="str">
        <f ca="1"/>
        <v/>
      </c>
      <c r="V27" s="29" t="str">
        <f ca="1"/>
        <v/>
      </c>
      <c r="W27" s="29" t="str">
        <f ca="1"/>
        <v>✔️</v>
      </c>
      <c r="X27" s="29" t="str">
        <f ca="1"/>
        <v>✔️</v>
      </c>
      <c r="Y27" s="29" t="str">
        <f ca="1"/>
        <v>✔️</v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>✔️</v>
      </c>
      <c r="F28" s="29" t="str">
        <f ca="1"/>
        <v/>
      </c>
      <c r="G28" s="29" t="str">
        <f ca="1"/>
        <v>✔️</v>
      </c>
      <c r="H28" s="29" t="str">
        <f ca="1"/>
        <v/>
      </c>
      <c r="I28" s="29" t="str">
        <f ca="1"/>
        <v/>
      </c>
      <c r="J28" s="29" t="str">
        <f ca="1"/>
        <v>✔️</v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>✔️</v>
      </c>
      <c r="O28" s="29" t="str">
        <f ca="1"/>
        <v>✔️</v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>✔️</v>
      </c>
      <c r="T28" s="29" t="str">
        <f ca="1"/>
        <v>✔️</v>
      </c>
      <c r="U28" s="29" t="str">
        <f ca="1"/>
        <v/>
      </c>
      <c r="V28" s="29" t="str">
        <f ca="1"/>
        <v/>
      </c>
      <c r="W28" s="29" t="str">
        <f ca="1"/>
        <v>✔️</v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>✔️</v>
      </c>
      <c r="F29" s="29" t="str">
        <f ca="1"/>
        <v/>
      </c>
      <c r="G29" s="29" t="str">
        <f ca="1"/>
        <v>✔️</v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>✔️</v>
      </c>
      <c r="N29" s="29" t="str">
        <f ca="1"/>
        <v/>
      </c>
      <c r="O29" s="29" t="str">
        <f ca="1"/>
        <v>✔️</v>
      </c>
      <c r="P29" s="29" t="str">
        <f ca="1"/>
        <v>✔️</v>
      </c>
      <c r="Q29" s="29" t="str">
        <f ca="1"/>
        <v/>
      </c>
      <c r="R29" s="29" t="str">
        <f ca="1"/>
        <v>✔️</v>
      </c>
      <c r="S29" s="29" t="str">
        <f ca="1"/>
        <v>✔️</v>
      </c>
      <c r="T29" s="29" t="str">
        <f ca="1"/>
        <v>✔️</v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>✔️</v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>✔️</v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>✔️</v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>✔️</v>
      </c>
      <c r="W30" s="29" t="str">
        <f ca="1"/>
        <v>✔️</v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>✔️</v>
      </c>
      <c r="F31" s="29" t="str">
        <f ca="1"/>
        <v>✔️</v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>✔️</v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>✔️</v>
      </c>
      <c r="U31" s="29" t="str">
        <f ca="1"/>
        <v>✔️</v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>✔️</v>
      </c>
      <c r="F33" s="29" t="str">
        <f ca="1"/>
        <v>✔️</v>
      </c>
      <c r="G33" s="29" t="str">
        <f ca="1"/>
        <v>✔️</v>
      </c>
      <c r="H33" s="29" t="str">
        <f ca="1"/>
        <v/>
      </c>
      <c r="I33" s="29" t="str">
        <f ca="1"/>
        <v>✔️</v>
      </c>
      <c r="J33" s="29" t="str">
        <f ca="1"/>
        <v/>
      </c>
      <c r="K33" s="29" t="str">
        <f ca="1"/>
        <v>✔️</v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>✔️</v>
      </c>
      <c r="S33" s="29" t="str">
        <f ca="1"/>
        <v>✔️</v>
      </c>
      <c r="T33" s="29" t="str">
        <f ca="1"/>
        <v>✔️</v>
      </c>
      <c r="U33" s="29" t="str">
        <f ca="1"/>
        <v/>
      </c>
      <c r="V33" s="29" t="str">
        <f ca="1"/>
        <v>✔️</v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>✔️</v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>✔️</v>
      </c>
      <c r="F37" s="29" t="str">
        <f ca="1"/>
        <v>✔️</v>
      </c>
      <c r="G37" s="29" t="str">
        <f ca="1"/>
        <v>✔️</v>
      </c>
      <c r="H37" s="29" t="str">
        <f ca="1"/>
        <v>✔️</v>
      </c>
      <c r="I37" s="29" t="str">
        <f ca="1"/>
        <v>✔️</v>
      </c>
      <c r="J37" s="29" t="str">
        <f ca="1"/>
        <v/>
      </c>
      <c r="K37" s="29" t="str">
        <f ca="1"/>
        <v>✔️</v>
      </c>
      <c r="L37" s="29" t="str">
        <f ca="1"/>
        <v/>
      </c>
      <c r="M37" s="29" t="str">
        <f ca="1"/>
        <v/>
      </c>
      <c r="N37" s="29" t="str">
        <f ca="1"/>
        <v>✔️</v>
      </c>
      <c r="O37" s="29" t="str">
        <f ca="1"/>
        <v>✔️</v>
      </c>
      <c r="P37" s="29" t="str">
        <f ca="1"/>
        <v>✔️</v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>✔️</v>
      </c>
      <c r="X37" s="29" t="str">
        <f ca="1"/>
        <v>✔️</v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>✔️</v>
      </c>
      <c r="H38" s="29" t="str">
        <f ca="1"/>
        <v>✔️</v>
      </c>
      <c r="I38" s="29" t="str">
        <f ca="1"/>
        <v>✔️</v>
      </c>
      <c r="J38" s="29" t="str">
        <f ca="1"/>
        <v/>
      </c>
      <c r="K38" s="29" t="str">
        <f ca="1"/>
        <v>✔️</v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>✔️</v>
      </c>
      <c r="P38" s="29" t="str">
        <f ca="1"/>
        <v>✔️</v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>✔️</v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>✔️</v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>✔️</v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>✔️</v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>✔️</v>
      </c>
      <c r="H44" s="29" t="str">
        <f ca="1"/>
        <v>✔️</v>
      </c>
      <c r="I44" s="29" t="str">
        <f ca="1"/>
        <v/>
      </c>
      <c r="J44" s="29" t="str">
        <f ca="1"/>
        <v/>
      </c>
      <c r="K44" s="29" t="str">
        <f ca="1"/>
        <v>✔️</v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>✔️</v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>✔️</v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>✔️</v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>✔️</v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>✔️</v>
      </c>
      <c r="F48" s="29" t="str">
        <f ca="1"/>
        <v/>
      </c>
      <c r="G48" s="29" t="str">
        <f ca="1"/>
        <v/>
      </c>
      <c r="H48" s="29" t="str">
        <f ca="1"/>
        <v>✔️</v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>✔️</v>
      </c>
      <c r="Q48" s="29" t="str">
        <f ca="1"/>
        <v/>
      </c>
      <c r="R48" s="29" t="str">
        <f ca="1"/>
        <v/>
      </c>
      <c r="S48" s="29" t="str">
        <f ca="1"/>
        <v>✔️</v>
      </c>
      <c r="T48" s="29" t="str">
        <f ca="1"/>
        <v/>
      </c>
      <c r="U48" s="29" t="str">
        <f ca="1"/>
        <v>✔️</v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>✔️</v>
      </c>
      <c r="E50" s="29" t="str">
        <f ca="1"/>
        <v/>
      </c>
      <c r="F50" s="29" t="str">
        <f ca="1"/>
        <v>✔️</v>
      </c>
      <c r="G50" s="29" t="str">
        <f ca="1"/>
        <v/>
      </c>
      <c r="H50" s="29" t="str">
        <f ca="1"/>
        <v>✔️</v>
      </c>
      <c r="I50" s="29" t="str">
        <f ca="1"/>
        <v/>
      </c>
      <c r="J50" s="29" t="str">
        <f ca="1"/>
        <v>✔️</v>
      </c>
      <c r="K50" s="29" t="str">
        <f ca="1"/>
        <v>✔️</v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>✔️</v>
      </c>
      <c r="Q50" s="29" t="str">
        <f ca="1"/>
        <v/>
      </c>
      <c r="R50" s="29" t="str">
        <f ca="1"/>
        <v>✔️</v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>✔️</v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>✔️</v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>✔️</v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>✔️</v>
      </c>
      <c r="T51" s="29" t="str">
        <f ca="1"/>
        <v>✔️</v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>✔️</v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>✔️</v>
      </c>
      <c r="E52" s="29" t="str">
        <f ca="1"/>
        <v>✔️</v>
      </c>
      <c r="F52" s="29" t="str">
        <f ca="1"/>
        <v>✔️</v>
      </c>
      <c r="G52" s="29" t="str">
        <f ca="1"/>
        <v>✔️</v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>✔️</v>
      </c>
      <c r="N52" s="29" t="str">
        <f ca="1"/>
        <v/>
      </c>
      <c r="O52" s="29" t="str">
        <f ca="1"/>
        <v>✔️</v>
      </c>
      <c r="P52" s="29" t="str">
        <f ca="1"/>
        <v>✔️</v>
      </c>
      <c r="Q52" s="29" t="str">
        <f ca="1"/>
        <v/>
      </c>
      <c r="R52" s="29" t="str">
        <f ca="1"/>
        <v>✔️</v>
      </c>
      <c r="S52" s="29" t="str">
        <f ca="1"/>
        <v/>
      </c>
      <c r="T52" s="29" t="str">
        <f ca="1"/>
        <v>✔️</v>
      </c>
      <c r="U52" s="29" t="str">
        <f ca="1"/>
        <v>✔️</v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>✔️</v>
      </c>
      <c r="F54" s="29" t="str">
        <f ca="1"/>
        <v>✔️</v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>✔️</v>
      </c>
      <c r="U54" s="29" t="str">
        <f ca="1"/>
        <v>✔️</v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>✔️</v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>✔️</v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>✔️</v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>✔️</v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>✔️</v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>✔️</v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>✔️</v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>✔️</v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>✔️</v>
      </c>
      <c r="P62" s="29" t="str">
        <f ca="1"/>
        <v>✔️</v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>✔️</v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>✔️</v>
      </c>
      <c r="E63" s="29" t="str">
        <f ca="1"/>
        <v>✔️</v>
      </c>
      <c r="F63" s="29" t="str">
        <f ca="1"/>
        <v>✔️</v>
      </c>
      <c r="G63" s="29" t="str">
        <f ca="1"/>
        <v/>
      </c>
      <c r="H63" s="29" t="str">
        <f ca="1"/>
        <v>✔️</v>
      </c>
      <c r="I63" s="29" t="str">
        <f ca="1"/>
        <v>✔️</v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>✔️</v>
      </c>
      <c r="N63" s="29" t="str">
        <f ca="1"/>
        <v>✔️</v>
      </c>
      <c r="O63" s="29" t="str">
        <f ca="1"/>
        <v>✔️</v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>✔️</v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>✔️</v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>✔️</v>
      </c>
      <c r="D64" s="29" t="str">
        <f ca="1"/>
        <v>✔️</v>
      </c>
      <c r="E64" s="29" t="str">
        <f ca="1"/>
        <v>✔️</v>
      </c>
      <c r="F64" s="29" t="str">
        <f ca="1"/>
        <v>✔️</v>
      </c>
      <c r="G64" s="29" t="str">
        <f ca="1"/>
        <v>✔️</v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>✔️</v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>✔️</v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>✔️</v>
      </c>
      <c r="E65" s="29" t="str">
        <f ca="1"/>
        <v>✔️</v>
      </c>
      <c r="F65" s="29" t="str">
        <f ca="1"/>
        <v>✔️</v>
      </c>
      <c r="G65" s="29" t="str">
        <f ca="1"/>
        <v/>
      </c>
      <c r="H65" s="29" t="str">
        <f ca="1"/>
        <v>✔️</v>
      </c>
      <c r="I65" s="29" t="str">
        <f ca="1"/>
        <v>✔️</v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>✔️</v>
      </c>
      <c r="N65" s="29" t="str">
        <f ca="1"/>
        <v>✔️</v>
      </c>
      <c r="O65" s="29" t="str">
        <f ca="1"/>
        <v>✔️</v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>✔️</v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>✔️</v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>✔️</v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>✔️</v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>✔️</v>
      </c>
      <c r="H68" s="29" t="str">
        <f ca="1"/>
        <v>✔️</v>
      </c>
      <c r="I68" s="29" t="str">
        <f ca="1"/>
        <v>✔️</v>
      </c>
      <c r="J68" s="29" t="str">
        <f ca="1"/>
        <v>✔️</v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>✔️</v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>✔️</v>
      </c>
      <c r="U68" s="29" t="str">
        <f ca="1"/>
        <v/>
      </c>
      <c r="V68" s="29" t="str">
        <f ca="1"/>
        <v>✔️</v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>✔️</v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>✔️</v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>✔️</v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>✔️</v>
      </c>
      <c r="Q72" s="29" t="str">
        <f ca="1"/>
        <v/>
      </c>
      <c r="R72" s="29" t="str">
        <f ca="1"/>
        <v>✔️</v>
      </c>
      <c r="S72" s="29" t="str">
        <f ca="1"/>
        <v>✔️</v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>✔️</v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310</v>
      </c>
      <c r="B75" s="31" t="str">
        <v xml:space="preserve">ابانوب عماد جابر </v>
      </c>
      <c r="C75" s="29" t="str">
        <f ca="1"/>
        <v/>
      </c>
      <c r="D75" s="29" t="str">
        <f ca="1"/>
        <v/>
      </c>
      <c r="E75" s="29" t="str">
        <f ca="1"/>
        <v>✔️</v>
      </c>
      <c r="F75" s="29" t="str">
        <f ca="1"/>
        <v>✔️</v>
      </c>
      <c r="G75" s="29" t="str">
        <f ca="1"/>
        <v>✔️</v>
      </c>
      <c r="H75" s="29" t="str">
        <f ca="1"/>
        <v>✔️</v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>✔️</v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>✔️</v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>✔️</v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311</v>
      </c>
      <c r="B76" s="31" t="str">
        <v xml:space="preserve">ابرام ماجد جميل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312</v>
      </c>
      <c r="B77" s="31" t="str">
        <v xml:space="preserve">ابرام ممدوح كميل </v>
      </c>
      <c r="C77" s="29" t="str">
        <f ca="1"/>
        <v/>
      </c>
      <c r="D77" s="29" t="str">
        <f ca="1"/>
        <v/>
      </c>
      <c r="E77" s="29" t="str">
        <f ca="1"/>
        <v>✔️</v>
      </c>
      <c r="F77" s="29" t="str">
        <f ca="1"/>
        <v/>
      </c>
      <c r="G77" s="29" t="str">
        <f ca="1"/>
        <v>✔️</v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>✔️</v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>✔️</v>
      </c>
      <c r="T77" s="29" t="str">
        <f ca="1"/>
        <v/>
      </c>
      <c r="U77" s="29" t="str">
        <f ca="1"/>
        <v/>
      </c>
      <c r="V77" s="29" t="str">
        <f ca="1"/>
        <v>✔️</v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313</v>
      </c>
      <c r="B78" s="31" t="str">
        <v xml:space="preserve">اشرف شنودة عاطف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314</v>
      </c>
      <c r="B79" s="31" t="str">
        <v>امير وحيد زكي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315</v>
      </c>
      <c r="B80" s="31" t="str">
        <v xml:space="preserve">ايفان اسامة عادل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317</v>
      </c>
      <c r="B81" s="31" t="str">
        <v xml:space="preserve">بولا زاخر جرجس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>✔️</v>
      </c>
      <c r="J81" s="29" t="str">
        <f ca="1"/>
        <v/>
      </c>
      <c r="K81" s="29" t="str">
        <f ca="1"/>
        <v>✔️</v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>✔️</v>
      </c>
      <c r="P81" s="29" t="str">
        <f ca="1"/>
        <v/>
      </c>
      <c r="Q81" s="29" t="str">
        <f ca="1"/>
        <v/>
      </c>
      <c r="R81" s="29" t="str">
        <f ca="1"/>
        <v>✔️</v>
      </c>
      <c r="S81" s="29" t="str">
        <f ca="1"/>
        <v>✔️</v>
      </c>
      <c r="T81" s="29" t="str">
        <f ca="1"/>
        <v>✔️</v>
      </c>
      <c r="U81" s="29" t="str">
        <f ca="1"/>
        <v/>
      </c>
      <c r="V81" s="29" t="str">
        <f ca="1"/>
        <v/>
      </c>
      <c r="W81" s="29" t="str">
        <f ca="1"/>
        <v>✔️</v>
      </c>
      <c r="X81" s="29" t="str">
        <f ca="1"/>
        <v>✔️</v>
      </c>
      <c r="Y81" s="29" t="str">
        <f ca="1"/>
        <v>✔️</v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318</v>
      </c>
      <c r="B82" s="31" t="str">
        <v>بولا ملاك لمعي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>✔️</v>
      </c>
      <c r="I82" s="29" t="str">
        <f ca="1"/>
        <v/>
      </c>
      <c r="J82" s="29" t="str">
        <f ca="1"/>
        <v>✔️</v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>✔️</v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319</v>
      </c>
      <c r="B83" s="31" t="str">
        <v xml:space="preserve">بيتر ماهر تادرس </v>
      </c>
      <c r="C83" s="29" t="str">
        <f ca="1"/>
        <v/>
      </c>
      <c r="D83" s="29" t="str">
        <f ca="1"/>
        <v>✔️</v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321</v>
      </c>
      <c r="B84" s="31" t="str">
        <v xml:space="preserve">توفيلس يوسف القس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322</v>
      </c>
      <c r="B85" s="31" t="str">
        <v>جوفاني شريف يوسف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323</v>
      </c>
      <c r="B86" s="31" t="str">
        <v>جون اسحق سمير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>✔️</v>
      </c>
      <c r="I86" s="29" t="str">
        <f ca="1"/>
        <v/>
      </c>
      <c r="J86" s="29" t="str">
        <f ca="1"/>
        <v/>
      </c>
      <c r="K86" s="29" t="str">
        <f ca="1"/>
        <v>✔️</v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>✔️</v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>✔️</v>
      </c>
      <c r="W86" s="29" t="str">
        <f ca="1"/>
        <v>✔️</v>
      </c>
      <c r="X86" s="29" t="str">
        <f ca="1"/>
        <v/>
      </c>
      <c r="Y86" s="29" t="str">
        <f ca="1"/>
        <v>✔️</v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324</v>
      </c>
      <c r="B87" s="31" t="str">
        <v xml:space="preserve">ساهر عزيز الفونس 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>✔️</v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325</v>
      </c>
      <c r="B88" s="31" t="str">
        <v xml:space="preserve">سمير سامح سمير </v>
      </c>
      <c r="C88" s="29" t="str">
        <f ca="1"/>
        <v/>
      </c>
      <c r="D88" s="29" t="str">
        <f ca="1"/>
        <v>✔️</v>
      </c>
      <c r="E88" s="29" t="str">
        <f ca="1"/>
        <v/>
      </c>
      <c r="F88" s="29" t="str">
        <f ca="1"/>
        <v>✔️</v>
      </c>
      <c r="G88" s="29" t="str">
        <f ca="1"/>
        <v>✔️</v>
      </c>
      <c r="H88" s="29" t="str">
        <f ca="1"/>
        <v>✔️</v>
      </c>
      <c r="I88" s="29" t="str">
        <f ca="1"/>
        <v>✔️</v>
      </c>
      <c r="J88" s="29" t="str">
        <f ca="1"/>
        <v/>
      </c>
      <c r="K88" s="29" t="str">
        <f ca="1"/>
        <v>✔️</v>
      </c>
      <c r="L88" s="29" t="str">
        <f ca="1"/>
        <v/>
      </c>
      <c r="M88" s="29" t="str">
        <f ca="1"/>
        <v>✔️</v>
      </c>
      <c r="N88" s="29" t="str">
        <f ca="1"/>
        <v/>
      </c>
      <c r="O88" s="29" t="str">
        <f ca="1"/>
        <v>✔️</v>
      </c>
      <c r="P88" s="29" t="str">
        <f ca="1"/>
        <v>✔️</v>
      </c>
      <c r="Q88" s="29" t="str">
        <f ca="1"/>
        <v/>
      </c>
      <c r="R88" s="29" t="str">
        <f ca="1"/>
        <v>✔️</v>
      </c>
      <c r="S88" s="29" t="str">
        <f ca="1"/>
        <v/>
      </c>
      <c r="T88" s="29" t="str">
        <f ca="1"/>
        <v>✔️</v>
      </c>
      <c r="U88" s="29" t="str">
        <f ca="1"/>
        <v/>
      </c>
      <c r="V88" s="29" t="str">
        <f ca="1"/>
        <v>✔️</v>
      </c>
      <c r="W88" s="29" t="str">
        <f ca="1"/>
        <v>✔️</v>
      </c>
      <c r="X88" s="29" t="str">
        <f ca="1"/>
        <v>✔️</v>
      </c>
      <c r="Y88" s="29" t="str">
        <f ca="1"/>
        <v>✔️</v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327</v>
      </c>
      <c r="B89" s="31" t="str">
        <v xml:space="preserve">فيلوباتير ميلاد جورج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>✔️</v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328</v>
      </c>
      <c r="B90" s="31" t="str">
        <v>فيلوباتير هاني ملاك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329</v>
      </c>
      <c r="B91" s="31" t="str">
        <v>كيرلس جرجس عيسى</v>
      </c>
      <c r="C91" s="29" t="str">
        <f ca="1"/>
        <v/>
      </c>
      <c r="D91" s="29" t="str">
        <f ca="1"/>
        <v>✔️</v>
      </c>
      <c r="E91" s="29" t="str">
        <f ca="1"/>
        <v/>
      </c>
      <c r="F91" s="29" t="str">
        <f ca="1"/>
        <v>✔️</v>
      </c>
      <c r="G91" s="29" t="str">
        <f ca="1"/>
        <v/>
      </c>
      <c r="H91" s="29" t="str">
        <f ca="1"/>
        <v>✔️</v>
      </c>
      <c r="I91" s="29" t="str">
        <f ca="1"/>
        <v>✔️</v>
      </c>
      <c r="J91" s="29" t="str">
        <f ca="1"/>
        <v>✔️</v>
      </c>
      <c r="K91" s="29" t="str">
        <f ca="1"/>
        <v>✔️</v>
      </c>
      <c r="L91" s="29" t="str">
        <f ca="1"/>
        <v/>
      </c>
      <c r="M91" s="29" t="str">
        <f ca="1"/>
        <v>✔️</v>
      </c>
      <c r="N91" s="29" t="str">
        <f ca="1"/>
        <v>✔️</v>
      </c>
      <c r="O91" s="29" t="str">
        <f ca="1"/>
        <v>✔️</v>
      </c>
      <c r="P91" s="29" t="str">
        <f ca="1"/>
        <v>✔️</v>
      </c>
      <c r="Q91" s="29" t="str">
        <f ca="1"/>
        <v/>
      </c>
      <c r="R91" s="29" t="str">
        <f ca="1"/>
        <v>✔️</v>
      </c>
      <c r="S91" s="29" t="str">
        <f ca="1"/>
        <v/>
      </c>
      <c r="T91" s="29" t="str">
        <f ca="1"/>
        <v>✔️</v>
      </c>
      <c r="U91" s="29" t="str">
        <f ca="1"/>
        <v/>
      </c>
      <c r="V91" s="29" t="str">
        <f ca="1"/>
        <v>✔️</v>
      </c>
      <c r="W91" s="29" t="str">
        <f ca="1"/>
        <v>✔️</v>
      </c>
      <c r="X91" s="29" t="str">
        <f ca="1"/>
        <v>✔️</v>
      </c>
      <c r="Y91" s="29" t="str">
        <f ca="1"/>
        <v>✔️</v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330</v>
      </c>
      <c r="B92" s="31" t="str">
        <v xml:space="preserve">ماثيو نادر جلال </v>
      </c>
      <c r="C92" s="29" t="str">
        <f ca="1"/>
        <v>✔️</v>
      </c>
      <c r="D92" s="29" t="str">
        <f ca="1"/>
        <v/>
      </c>
      <c r="E92" s="29" t="str">
        <f ca="1"/>
        <v>✔️</v>
      </c>
      <c r="F92" s="29" t="str">
        <f ca="1"/>
        <v/>
      </c>
      <c r="G92" s="29" t="str">
        <f ca="1"/>
        <v>✔️</v>
      </c>
      <c r="H92" s="29" t="str">
        <f ca="1"/>
        <v/>
      </c>
      <c r="I92" s="29" t="str">
        <f ca="1"/>
        <v/>
      </c>
      <c r="J92" s="29" t="str">
        <f ca="1"/>
        <v>✔️</v>
      </c>
      <c r="K92" s="29" t="str">
        <f ca="1"/>
        <v>✔️</v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>✔️</v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>✔️</v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333</v>
      </c>
      <c r="B93" s="31" t="str">
        <v>مارك ميلاد فكري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>✔️</v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>✔️</v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>✔️</v>
      </c>
      <c r="V93" s="29" t="str">
        <f ca="1"/>
        <v>✔️</v>
      </c>
      <c r="W93" s="29" t="str">
        <f ca="1"/>
        <v>✔️</v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334</v>
      </c>
      <c r="B94" s="31" t="str">
        <v xml:space="preserve">ماريو ماجد مهاود 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>✔️</v>
      </c>
      <c r="I94" s="29" t="str">
        <f ca="1"/>
        <v>✔️</v>
      </c>
      <c r="J94" s="29" t="str">
        <f ca="1"/>
        <v/>
      </c>
      <c r="K94" s="29" t="str">
        <f ca="1"/>
        <v>✔️</v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>✔️</v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>✔️</v>
      </c>
      <c r="U94" s="29" t="str">
        <f ca="1"/>
        <v/>
      </c>
      <c r="V94" s="29" t="str">
        <f ca="1"/>
        <v>✔️</v>
      </c>
      <c r="W94" s="29" t="str">
        <f ca="1"/>
        <v/>
      </c>
      <c r="X94" s="29" t="str">
        <f ca="1"/>
        <v>✔️</v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336</v>
      </c>
      <c r="B95" s="31" t="str">
        <v xml:space="preserve">يوحنا فايز ادوارد </v>
      </c>
      <c r="C95" s="29" t="str">
        <f ca="1"/>
        <v/>
      </c>
      <c r="D95" s="29" t="str">
        <f ca="1"/>
        <v/>
      </c>
      <c r="E95" s="29" t="str">
        <f ca="1"/>
        <v>✔️</v>
      </c>
      <c r="F95" s="29" t="str">
        <f ca="1"/>
        <v/>
      </c>
      <c r="G95" s="29" t="str">
        <f ca="1"/>
        <v>✔️</v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>✔️</v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337</v>
      </c>
      <c r="B96" s="31" t="str">
        <v xml:space="preserve">يوسف نبيل سمير </v>
      </c>
      <c r="C96" s="29" t="str">
        <f ca="1"/>
        <v/>
      </c>
      <c r="D96" s="29" t="str">
        <f ca="1"/>
        <v>✔️</v>
      </c>
      <c r="E96" s="29" t="str">
        <f ca="1"/>
        <v/>
      </c>
      <c r="F96" s="29" t="str">
        <f ca="1"/>
        <v>✔️</v>
      </c>
      <c r="G96" s="29" t="str">
        <f ca="1"/>
        <v>✔️</v>
      </c>
      <c r="H96" s="29" t="str">
        <f ca="1"/>
        <v>✔️</v>
      </c>
      <c r="I96" s="29" t="str">
        <f ca="1"/>
        <v>✔️</v>
      </c>
      <c r="J96" s="29" t="str">
        <f ca="1"/>
        <v/>
      </c>
      <c r="K96" s="29" t="str">
        <f ca="1"/>
        <v>✔️</v>
      </c>
      <c r="L96" s="29" t="str">
        <f ca="1"/>
        <v/>
      </c>
      <c r="M96" s="29" t="str">
        <f ca="1"/>
        <v>✔️</v>
      </c>
      <c r="N96" s="29" t="str">
        <f ca="1"/>
        <v/>
      </c>
      <c r="O96" s="29" t="str">
        <f ca="1"/>
        <v>✔️</v>
      </c>
      <c r="P96" s="29" t="str">
        <f ca="1"/>
        <v>✔️</v>
      </c>
      <c r="Q96" s="29" t="str">
        <f ca="1"/>
        <v/>
      </c>
      <c r="R96" s="29" t="str">
        <f ca="1"/>
        <v>✔️</v>
      </c>
      <c r="S96" s="29" t="str">
        <f ca="1"/>
        <v/>
      </c>
      <c r="T96" s="29" t="str">
        <f ca="1"/>
        <v>✔️</v>
      </c>
      <c r="U96" s="29" t="str">
        <f ca="1"/>
        <v/>
      </c>
      <c r="V96" s="29" t="str">
        <f ca="1"/>
        <v>✔️</v>
      </c>
      <c r="W96" s="29" t="str">
        <f ca="1"/>
        <v>✔️</v>
      </c>
      <c r="X96" s="29" t="str">
        <f ca="1"/>
        <v>✔️</v>
      </c>
      <c r="Y96" s="29" t="str">
        <f ca="1"/>
        <v>✔️</v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338</v>
      </c>
      <c r="B97" s="31" t="str">
        <v>ميخائيل القس اسحق قسطور</v>
      </c>
      <c r="C97" s="29" t="str">
        <f ca="1"/>
        <v/>
      </c>
      <c r="D97" s="29" t="str">
        <f ca="1"/>
        <v>✔️</v>
      </c>
      <c r="E97" s="29" t="str">
        <f ca="1"/>
        <v>✔️</v>
      </c>
      <c r="F97" s="29" t="str">
        <f ca="1"/>
        <v>✔️</v>
      </c>
      <c r="G97" s="29" t="str">
        <f ca="1"/>
        <v/>
      </c>
      <c r="H97" s="29" t="str">
        <f ca="1"/>
        <v>✔️</v>
      </c>
      <c r="I97" s="29" t="str">
        <f ca="1"/>
        <v>✔️</v>
      </c>
      <c r="J97" s="29" t="str">
        <f ca="1"/>
        <v/>
      </c>
      <c r="K97" s="29" t="str">
        <f ca="1"/>
        <v>✔️</v>
      </c>
      <c r="L97" s="29" t="str">
        <f ca="1"/>
        <v/>
      </c>
      <c r="M97" s="29" t="str">
        <f ca="1"/>
        <v/>
      </c>
      <c r="N97" s="29" t="str">
        <f ca="1"/>
        <v>✔️</v>
      </c>
      <c r="O97" s="29" t="str">
        <f ca="1"/>
        <v>✔️</v>
      </c>
      <c r="P97" s="29" t="str">
        <f ca="1"/>
        <v>✔️</v>
      </c>
      <c r="Q97" s="29" t="str">
        <f ca="1"/>
        <v/>
      </c>
      <c r="R97" s="29" t="str">
        <f ca="1"/>
        <v>✔️</v>
      </c>
      <c r="S97" s="29" t="str">
        <f ca="1"/>
        <v>✔️</v>
      </c>
      <c r="T97" s="29" t="str">
        <f ca="1"/>
        <v>✔️</v>
      </c>
      <c r="U97" s="29" t="str">
        <f ca="1"/>
        <v/>
      </c>
      <c r="V97" s="29" t="str">
        <f ca="1"/>
        <v>✔️</v>
      </c>
      <c r="W97" s="29" t="str">
        <f ca="1"/>
        <v/>
      </c>
      <c r="X97" s="29" t="str">
        <f ca="1"/>
        <v>✔️</v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339</v>
      </c>
      <c r="B98" s="31" t="str">
        <v>نور لطفي حكيم سيف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>✔️</v>
      </c>
      <c r="U98" s="29" t="str">
        <f ca="1"/>
        <v/>
      </c>
      <c r="V98" s="29" t="str">
        <f ca="1"/>
        <v/>
      </c>
      <c r="W98" s="29" t="str">
        <f ca="1"/>
        <v>✔️</v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340</v>
      </c>
      <c r="B99" s="31" t="str">
        <v>كيفن هاني رضانا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>✔️</v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>✔️</v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341</v>
      </c>
      <c r="B100" s="31" t="str">
        <v xml:space="preserve">مارتيروس مدحت مختار 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>✔️</v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>✔️</v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342</v>
      </c>
      <c r="B101" s="31" t="str">
        <v>باترك تيسير ادوار</v>
      </c>
      <c r="C101" s="29" t="str">
        <f ca="1"/>
        <v/>
      </c>
      <c r="D101" s="29" t="str">
        <f ca="1"/>
        <v>✔️</v>
      </c>
      <c r="E101" s="29" t="str">
        <f ca="1"/>
        <v/>
      </c>
      <c r="F101" s="29" t="str">
        <f ca="1"/>
        <v>✔️</v>
      </c>
      <c r="G101" s="29" t="str">
        <f ca="1"/>
        <v/>
      </c>
      <c r="H101" s="29" t="str">
        <f ca="1"/>
        <v>✔️</v>
      </c>
      <c r="I101" s="29" t="str">
        <f ca="1"/>
        <v/>
      </c>
      <c r="J101" s="29" t="str">
        <f ca="1"/>
        <v/>
      </c>
      <c r="K101" s="29" t="str">
        <f ca="1"/>
        <v>✔️</v>
      </c>
      <c r="L101" s="29" t="str">
        <f ca="1"/>
        <v/>
      </c>
      <c r="M101" s="29" t="str">
        <f ca="1"/>
        <v>✔️</v>
      </c>
      <c r="N101" s="29" t="str">
        <f ca="1"/>
        <v>✔️</v>
      </c>
      <c r="O101" s="29" t="str">
        <f ca="1"/>
        <v>✔️</v>
      </c>
      <c r="P101" s="29" t="str">
        <f ca="1"/>
        <v>✔️</v>
      </c>
      <c r="Q101" s="29" t="str">
        <f ca="1"/>
        <v/>
      </c>
      <c r="R101" s="29" t="str">
        <f ca="1"/>
        <v>✔️</v>
      </c>
      <c r="S101" s="29" t="str">
        <f ca="1"/>
        <v>✔️</v>
      </c>
      <c r="T101" s="29" t="str">
        <f ca="1"/>
        <v>✔️</v>
      </c>
      <c r="U101" s="29" t="str">
        <f ca="1"/>
        <v/>
      </c>
      <c r="V101" s="29" t="str">
        <f ca="1"/>
        <v>✔️</v>
      </c>
      <c r="W101" s="29" t="str">
        <f ca="1"/>
        <v>✔️</v>
      </c>
      <c r="X101" s="29" t="str">
        <f ca="1"/>
        <v>✔️</v>
      </c>
      <c r="Y101" s="29" t="str">
        <f ca="1"/>
        <v>✔️</v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343</v>
      </c>
      <c r="B102" s="31" t="str">
        <v>بيتر فرنسيس منير فرنسيس</v>
      </c>
      <c r="C102" s="29" t="str">
        <f ca="1"/>
        <v/>
      </c>
      <c r="D102" s="29" t="str">
        <f ca="1"/>
        <v>✔️</v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>✔️</v>
      </c>
      <c r="X102" s="29" t="str">
        <f ca="1"/>
        <v>✔️</v>
      </c>
      <c r="Y102" s="29" t="str">
        <f ca="1"/>
        <v>✔️</v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344</v>
      </c>
      <c r="B103" s="31" t="str">
        <v xml:space="preserve">ميخائيل القس اسحق تادرس 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345</v>
      </c>
      <c r="B104" s="31" t="str">
        <v>بولا عادل انور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346</v>
      </c>
      <c r="B105" s="31" t="str">
        <v xml:space="preserve">مارتن مجدي جمال </v>
      </c>
      <c r="C105" s="29" t="str">
        <f ca="1"/>
        <v/>
      </c>
      <c r="D105" s="29" t="str">
        <f ca="1"/>
        <v/>
      </c>
      <c r="E105" s="29" t="str">
        <f ca="1"/>
        <v>✔️</v>
      </c>
      <c r="F105" s="29" t="str">
        <f ca="1"/>
        <v/>
      </c>
      <c r="G105" s="29" t="str">
        <f ca="1"/>
        <v>✔️</v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>✔️</v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>✔️</v>
      </c>
      <c r="S105" s="29" t="str">
        <f ca="1"/>
        <v>✔️</v>
      </c>
      <c r="T105" s="29" t="str">
        <f ca="1"/>
        <v/>
      </c>
      <c r="U105" s="29" t="str">
        <f ca="1"/>
        <v/>
      </c>
      <c r="V105" s="29" t="str">
        <f ca="1"/>
        <v>✔️</v>
      </c>
      <c r="W105" s="29" t="str">
        <f ca="1"/>
        <v>✔️</v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347</v>
      </c>
      <c r="B106" s="31" t="str">
        <v>بيير ماجد عريان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>✔️</v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348</v>
      </c>
      <c r="B107" s="31" t="str">
        <v>كيرلس مدحت جورج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>✔️</v>
      </c>
      <c r="H107" s="29" t="str">
        <f ca="1"/>
        <v>✔️</v>
      </c>
      <c r="I107" s="29" t="str">
        <f ca="1"/>
        <v/>
      </c>
      <c r="J107" s="29" t="str">
        <f ca="1"/>
        <v/>
      </c>
      <c r="K107" s="29" t="str">
        <f ca="1"/>
        <v>✔️</v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>✔️</v>
      </c>
      <c r="P107" s="29" t="str">
        <f ca="1"/>
        <v>✔️</v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>✔️</v>
      </c>
      <c r="U107" s="29" t="str">
        <f ca="1"/>
        <v/>
      </c>
      <c r="V107" s="29" t="str">
        <f ca="1"/>
        <v>✔️</v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349</v>
      </c>
      <c r="B108" s="31" t="str">
        <v>ماركو صفوت حبيب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>✔️</v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350</v>
      </c>
      <c r="B109" s="31" t="str">
        <v>جوستن تامر وجدي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>✔️</v>
      </c>
      <c r="G109" s="29" t="str">
        <f ca="1"/>
        <v/>
      </c>
      <c r="H109" s="29" t="str">
        <f ca="1"/>
        <v>✔️</v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>✔️</v>
      </c>
      <c r="P109" s="29" t="str">
        <f ca="1"/>
        <v>✔️</v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>✔️</v>
      </c>
      <c r="U109" s="29" t="str">
        <f ca="1"/>
        <v/>
      </c>
      <c r="V109" s="29" t="str">
        <f ca="1"/>
        <v>✔️</v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351</v>
      </c>
      <c r="B110" s="31" t="str">
        <v>جرجس بيتر البرت</v>
      </c>
      <c r="C110" s="29" t="str">
        <f ca="1"/>
        <v/>
      </c>
      <c r="D110" s="29" t="str">
        <f ca="1"/>
        <v/>
      </c>
      <c r="E110" s="29" t="str">
        <f ca="1"/>
        <v>✔️</v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>✔️</v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>✔️</v>
      </c>
      <c r="Q110" s="29" t="str">
        <f ca="1"/>
        <v/>
      </c>
      <c r="R110" s="29" t="str">
        <f ca="1"/>
        <v/>
      </c>
      <c r="S110" s="29" t="str">
        <f ca="1"/>
        <v>✔️</v>
      </c>
      <c r="T110" s="29" t="str">
        <f ca="1"/>
        <v>✔️</v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352</v>
      </c>
      <c r="B111" s="31" t="str">
        <v>جورج دميان فيليب</v>
      </c>
      <c r="C111" s="29" t="str">
        <f ca="1"/>
        <v/>
      </c>
      <c r="D111" s="29" t="str">
        <f ca="1"/>
        <v/>
      </c>
      <c r="E111" s="29" t="str">
        <f ca="1"/>
        <v>✔️</v>
      </c>
      <c r="F111" s="29" t="str">
        <f ca="1"/>
        <v>✔️</v>
      </c>
      <c r="G111" s="29" t="str">
        <f ca="1"/>
        <v>✔️</v>
      </c>
      <c r="H111" s="29" t="str">
        <f ca="1"/>
        <v>✔️</v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410</v>
      </c>
      <c r="B112" s="31" t="str">
        <v xml:space="preserve">ابرام جرجس تادرس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411</v>
      </c>
      <c r="B113" s="31" t="str">
        <v xml:space="preserve">انطوان سامح فوزي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412</v>
      </c>
      <c r="B114" s="31" t="str">
        <v xml:space="preserve">ايمن محسن اسحق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413</v>
      </c>
      <c r="B115" s="31" t="str">
        <v xml:space="preserve">باترك سامح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415</v>
      </c>
      <c r="B116" s="31" t="str">
        <v xml:space="preserve">بولا سمير عبدالله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416</v>
      </c>
      <c r="B117" s="31" t="str">
        <v xml:space="preserve">بولا عادل ابراهيم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417</v>
      </c>
      <c r="B118" s="31" t="str">
        <v>بولا عصام عبده كامل</v>
      </c>
      <c r="C118" s="29" t="str">
        <f ca="1"/>
        <v>✔️</v>
      </c>
      <c r="D118" s="29" t="str">
        <f ca="1"/>
        <v/>
      </c>
      <c r="E118" s="29" t="str">
        <f ca="1"/>
        <v/>
      </c>
      <c r="F118" s="29" t="str">
        <f ca="1"/>
        <v>✔️</v>
      </c>
      <c r="G118" s="29" t="str">
        <f ca="1"/>
        <v>✔️</v>
      </c>
      <c r="H118" s="29" t="str">
        <f ca="1"/>
        <v>✔️</v>
      </c>
      <c r="I118" s="29" t="str">
        <f ca="1"/>
        <v>✔️</v>
      </c>
      <c r="J118" s="29" t="str">
        <f ca="1"/>
        <v/>
      </c>
      <c r="K118" s="29" t="str">
        <f ca="1"/>
        <v>✔️</v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>✔️</v>
      </c>
      <c r="R118" s="29" t="str">
        <f ca="1"/>
        <v>✔️</v>
      </c>
      <c r="S118" s="29" t="str">
        <f ca="1"/>
        <v>✔️</v>
      </c>
      <c r="T118" s="29" t="str">
        <f ca="1"/>
        <v>✔️</v>
      </c>
      <c r="U118" s="29" t="str">
        <f ca="1"/>
        <v/>
      </c>
      <c r="V118" s="29" t="str">
        <f ca="1"/>
        <v>✔️</v>
      </c>
      <c r="W118" s="29" t="str">
        <f ca="1"/>
        <v>✔️</v>
      </c>
      <c r="X118" s="29" t="str">
        <f ca="1"/>
        <v>✔️</v>
      </c>
      <c r="Y118" s="29" t="str">
        <f ca="1"/>
        <v>✔️</v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419</v>
      </c>
      <c r="B119" s="31" t="str">
        <v>جورج عبد المسيح جاد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420</v>
      </c>
      <c r="B120" s="31" t="str">
        <v>جوزيف امجد كرم جرجس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421</v>
      </c>
      <c r="B121" s="31" t="str">
        <v xml:space="preserve">جيسون جورج تادروس 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422</v>
      </c>
      <c r="B122" s="31" t="str">
        <v>جوفاني صفوت رياض بقطر</v>
      </c>
      <c r="C122" s="29" t="str">
        <f ca="1"/>
        <v/>
      </c>
      <c r="D122" s="29" t="str">
        <f ca="1"/>
        <v/>
      </c>
      <c r="E122" s="29" t="str">
        <f ca="1"/>
        <v>✔️</v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>✔️</v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>✔️</v>
      </c>
      <c r="X122" s="29" t="str">
        <f ca="1"/>
        <v>✔️</v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423</v>
      </c>
      <c r="B123" s="31" t="str">
        <v>دانيال بيتر رفعت عوض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424</v>
      </c>
      <c r="B124" s="31" t="str">
        <v xml:space="preserve">دانيال خليل ميخائيل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426</v>
      </c>
      <c r="B125" s="31" t="str">
        <v>ديفيد اشرف كامل وهبه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427</v>
      </c>
      <c r="B126" s="31" t="str">
        <v>ديفيد صبحي صبحي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>✔️</v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>✔️</v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>✔️</v>
      </c>
      <c r="X126" s="29" t="str">
        <f ca="1"/>
        <v>✔️</v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428</v>
      </c>
      <c r="B127" s="31" t="str">
        <v xml:space="preserve">ديفيد عادل تادرس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429</v>
      </c>
      <c r="B128" s="31" t="str">
        <v xml:space="preserve">رزق جميل رزق 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430</v>
      </c>
      <c r="B129" s="31" t="str">
        <v xml:space="preserve">روماني باسم عوض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431</v>
      </c>
      <c r="B130" s="31" t="str">
        <v>ستيفن عماد عاطف عزيز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>✔️</v>
      </c>
      <c r="J130" s="29" t="str">
        <f ca="1"/>
        <v/>
      </c>
      <c r="K130" s="29" t="str">
        <f ca="1"/>
        <v>✔️</v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>✔️</v>
      </c>
      <c r="P130" s="29" t="str">
        <f ca="1"/>
        <v>✔️</v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432</v>
      </c>
      <c r="B131" s="31" t="str">
        <v xml:space="preserve">سيلفيو سبت جون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433</v>
      </c>
      <c r="B132" s="31" t="str">
        <v xml:space="preserve">فادي اسامة تادرس </v>
      </c>
      <c r="C132" s="29" t="str">
        <f ca="1"/>
        <v/>
      </c>
      <c r="D132" s="29" t="str">
        <f ca="1"/>
        <v/>
      </c>
      <c r="E132" s="29" t="str">
        <f ca="1"/>
        <v>✔️</v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>✔️</v>
      </c>
      <c r="N132" s="29" t="str">
        <f ca="1"/>
        <v/>
      </c>
      <c r="O132" s="29" t="str">
        <f ca="1"/>
        <v>✔️</v>
      </c>
      <c r="P132" s="29" t="str">
        <f ca="1"/>
        <v>✔️</v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>✔️</v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434</v>
      </c>
      <c r="B133" s="31" t="str">
        <v xml:space="preserve">فادي عماد رفعت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435</v>
      </c>
      <c r="B134" s="31" t="str">
        <v xml:space="preserve">فادي هاني صموئيل </v>
      </c>
      <c r="C134" s="29" t="str">
        <f ca="1"/>
        <v>✔️</v>
      </c>
      <c r="D134" s="29" t="str">
        <f ca="1"/>
        <v/>
      </c>
      <c r="E134" s="29" t="str">
        <f ca="1"/>
        <v>✔️</v>
      </c>
      <c r="F134" s="29" t="str">
        <f ca="1"/>
        <v/>
      </c>
      <c r="G134" s="29" t="str">
        <f ca="1"/>
        <v>✔️</v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>✔️</v>
      </c>
      <c r="O134" s="29" t="str">
        <f ca="1"/>
        <v>✔️</v>
      </c>
      <c r="P134" s="29" t="str">
        <f ca="1"/>
        <v/>
      </c>
      <c r="Q134" s="29" t="str">
        <f ca="1"/>
        <v>✔️</v>
      </c>
      <c r="R134" s="29" t="str">
        <f ca="1"/>
        <v>✔️</v>
      </c>
      <c r="S134" s="29" t="str">
        <f ca="1"/>
        <v>✔️</v>
      </c>
      <c r="T134" s="29" t="str">
        <f ca="1"/>
        <v/>
      </c>
      <c r="U134" s="29" t="str">
        <f ca="1"/>
        <v/>
      </c>
      <c r="V134" s="29" t="str">
        <f ca="1"/>
        <v>✔️</v>
      </c>
      <c r="W134" s="29" t="str">
        <f ca="1"/>
        <v/>
      </c>
      <c r="X134" s="29" t="str">
        <f ca="1"/>
        <v>✔️</v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436</v>
      </c>
      <c r="B135" s="31" t="str">
        <v xml:space="preserve">فيكتور عاطف وديع </v>
      </c>
      <c r="C135" s="29" t="str">
        <f ca="1"/>
        <v/>
      </c>
      <c r="D135" s="29" t="str">
        <f ca="1"/>
        <v>✔️</v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437</v>
      </c>
      <c r="B136" s="31" t="str">
        <v xml:space="preserve">فيلوباتير شريف جرجس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>✔️</v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438</v>
      </c>
      <c r="B137" s="31" t="str">
        <v xml:space="preserve">فيلوباتير عماد كمال </v>
      </c>
      <c r="C137" s="29" t="str">
        <f ca="1"/>
        <v/>
      </c>
      <c r="D137" s="29" t="str">
        <f ca="1"/>
        <v/>
      </c>
      <c r="E137" s="29" t="str">
        <f ca="1"/>
        <v>✔️</v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>✔️</v>
      </c>
      <c r="J137" s="29" t="str">
        <f ca="1"/>
        <v/>
      </c>
      <c r="K137" s="29" t="str">
        <f ca="1"/>
        <v>✔️</v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>✔️</v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>✔️</v>
      </c>
      <c r="W137" s="29" t="str">
        <f ca="1"/>
        <v>✔️</v>
      </c>
      <c r="X137" s="29" t="str">
        <f ca="1"/>
        <v>✔️</v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439</v>
      </c>
      <c r="B138" s="31" t="str">
        <v>فيلوباتير عماد لطفي ناشد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>✔️</v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>✔️</v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440</v>
      </c>
      <c r="B139" s="31" t="str">
        <v xml:space="preserve">فيلوباتير عيد اسحق </v>
      </c>
      <c r="C139" s="29" t="str">
        <f ca="1"/>
        <v/>
      </c>
      <c r="D139" s="29" t="str">
        <f ca="1"/>
        <v/>
      </c>
      <c r="E139" s="29" t="str">
        <f ca="1"/>
        <v>✔️</v>
      </c>
      <c r="F139" s="29" t="str">
        <f ca="1"/>
        <v/>
      </c>
      <c r="G139" s="29" t="str">
        <f ca="1"/>
        <v>✔️</v>
      </c>
      <c r="H139" s="29" t="str">
        <f ca="1"/>
        <v>✔️</v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441</v>
      </c>
      <c r="B140" s="31" t="str">
        <v>فيلوباتير مايكل يوسف</v>
      </c>
      <c r="C140" s="29" t="str">
        <f ca="1"/>
        <v>✔️</v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>✔️</v>
      </c>
      <c r="L140" s="29" t="str">
        <f ca="1"/>
        <v/>
      </c>
      <c r="M140" s="29" t="str">
        <f ca="1"/>
        <v/>
      </c>
      <c r="N140" s="29" t="str">
        <f ca="1"/>
        <v>✔️</v>
      </c>
      <c r="O140" s="29" t="str">
        <f ca="1"/>
        <v>✔️</v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442</v>
      </c>
      <c r="B141" s="31" t="str">
        <v>كاراس رامي رمزي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443</v>
      </c>
      <c r="B142" s="31" t="str">
        <v>كيرلس مراد ماهر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>✔️</v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>✔️</v>
      </c>
      <c r="K142" s="29" t="str">
        <f ca="1"/>
        <v/>
      </c>
      <c r="L142" s="29" t="str">
        <f ca="1"/>
        <v/>
      </c>
      <c r="M142" s="29" t="str">
        <f ca="1"/>
        <v>✔️</v>
      </c>
      <c r="N142" s="29" t="str">
        <f ca="1"/>
        <v/>
      </c>
      <c r="O142" s="29" t="str">
        <f ca="1"/>
        <v>✔️</v>
      </c>
      <c r="P142" s="29" t="str">
        <f ca="1"/>
        <v>✔️</v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>✔️</v>
      </c>
      <c r="X142" s="29" t="str">
        <f ca="1"/>
        <v>✔️</v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444</v>
      </c>
      <c r="B143" s="31" t="str">
        <v xml:space="preserve">ماثيو موسي مكاري </v>
      </c>
      <c r="C143" s="29" t="str">
        <f ca="1"/>
        <v/>
      </c>
      <c r="D143" s="29" t="str">
        <f ca="1"/>
        <v>✔️</v>
      </c>
      <c r="E143" s="29" t="str">
        <f ca="1"/>
        <v/>
      </c>
      <c r="F143" s="29" t="str">
        <f ca="1"/>
        <v>✔️</v>
      </c>
      <c r="G143" s="29" t="str">
        <f ca="1"/>
        <v>✔️</v>
      </c>
      <c r="H143" s="29" t="str">
        <f ca="1"/>
        <v>✔️</v>
      </c>
      <c r="I143" s="29" t="str">
        <f ca="1"/>
        <v>✔️</v>
      </c>
      <c r="J143" s="29" t="str">
        <f ca="1"/>
        <v/>
      </c>
      <c r="K143" s="29" t="str">
        <f ca="1"/>
        <v>✔️</v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>✔️</v>
      </c>
      <c r="Q143" s="29" t="str">
        <f ca="1"/>
        <v>✔️</v>
      </c>
      <c r="R143" s="29" t="str">
        <f ca="1"/>
        <v>✔️</v>
      </c>
      <c r="S143" s="29" t="str">
        <f ca="1"/>
        <v>✔️</v>
      </c>
      <c r="T143" s="29" t="str">
        <f ca="1"/>
        <v>✔️</v>
      </c>
      <c r="U143" s="29" t="str">
        <f ca="1"/>
        <v>✔️</v>
      </c>
      <c r="V143" s="29" t="str">
        <f ca="1"/>
        <v/>
      </c>
      <c r="W143" s="29" t="str">
        <f ca="1"/>
        <v>✔️</v>
      </c>
      <c r="X143" s="29" t="str">
        <f ca="1"/>
        <v>✔️</v>
      </c>
      <c r="Y143" s="29" t="str">
        <f ca="1"/>
        <v>✔️</v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445</v>
      </c>
      <c r="B144" s="31" t="str">
        <v xml:space="preserve">مارتن ماجد شوقي </v>
      </c>
      <c r="C144" s="29" t="str">
        <f ca="1"/>
        <v>✔️</v>
      </c>
      <c r="D144" s="29" t="str">
        <f ca="1"/>
        <v/>
      </c>
      <c r="E144" s="29" t="str">
        <f ca="1"/>
        <v>✔️</v>
      </c>
      <c r="F144" s="29" t="str">
        <f ca="1"/>
        <v/>
      </c>
      <c r="G144" s="29" t="str">
        <f ca="1"/>
        <v>✔️</v>
      </c>
      <c r="H144" s="29" t="str">
        <f ca="1"/>
        <v>✔️</v>
      </c>
      <c r="I144" s="29" t="str">
        <f ca="1"/>
        <v>✔️</v>
      </c>
      <c r="J144" s="29" t="str">
        <f ca="1"/>
        <v>✔️</v>
      </c>
      <c r="K144" s="29" t="str">
        <f ca="1"/>
        <v>✔️</v>
      </c>
      <c r="L144" s="29" t="str">
        <f ca="1"/>
        <v/>
      </c>
      <c r="M144" s="29" t="str">
        <f ca="1"/>
        <v/>
      </c>
      <c r="N144" s="29" t="str">
        <f ca="1"/>
        <v>✔️</v>
      </c>
      <c r="O144" s="29" t="str">
        <f ca="1"/>
        <v>✔️</v>
      </c>
      <c r="P144" s="29" t="str">
        <f ca="1"/>
        <v>✔️</v>
      </c>
      <c r="Q144" s="29" t="str">
        <f ca="1"/>
        <v>✔️</v>
      </c>
      <c r="R144" s="29" t="str">
        <f ca="1"/>
        <v/>
      </c>
      <c r="S144" s="29" t="str">
        <f ca="1"/>
        <v>✔️</v>
      </c>
      <c r="T144" s="29" t="str">
        <f ca="1"/>
        <v/>
      </c>
      <c r="U144" s="29" t="str">
        <f ca="1"/>
        <v>✔️</v>
      </c>
      <c r="V144" s="29" t="str">
        <f ca="1"/>
        <v>✔️</v>
      </c>
      <c r="W144" s="29" t="str">
        <f ca="1"/>
        <v>✔️</v>
      </c>
      <c r="X144" s="29" t="str">
        <f ca="1"/>
        <v>✔️</v>
      </c>
      <c r="Y144" s="29" t="str">
        <f ca="1"/>
        <v>✔️</v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446</v>
      </c>
      <c r="B145" s="31" t="str">
        <v xml:space="preserve">مايكل سامي جابر </v>
      </c>
      <c r="C145" s="29" t="str">
        <f ca="1"/>
        <v/>
      </c>
      <c r="D145" s="29" t="str">
        <f ca="1"/>
        <v/>
      </c>
      <c r="E145" s="29" t="str">
        <f ca="1"/>
        <v>✔️</v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>✔️</v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448</v>
      </c>
      <c r="B146" s="31" t="str">
        <v xml:space="preserve">مينا رفعت شحاته </v>
      </c>
      <c r="C146" s="29" t="str">
        <f ca="1"/>
        <v/>
      </c>
      <c r="D146" s="29" t="str">
        <f ca="1"/>
        <v/>
      </c>
      <c r="E146" s="29" t="str">
        <f ca="1"/>
        <v>✔️</v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>✔️</v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>✔️</v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449</v>
      </c>
      <c r="B147" s="31" t="str">
        <v>يوسف امير عادل ونجد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450</v>
      </c>
      <c r="B148" s="31" t="str">
        <v>مينا عماد صموئيل</v>
      </c>
      <c r="C148" s="29" t="str">
        <f ca="1"/>
        <v>✔️</v>
      </c>
      <c r="D148" s="29" t="str">
        <f ca="1"/>
        <v>✔️</v>
      </c>
      <c r="E148" s="29" t="str">
        <f ca="1"/>
        <v>✔️</v>
      </c>
      <c r="F148" s="29" t="str">
        <f ca="1"/>
        <v/>
      </c>
      <c r="G148" s="29" t="str">
        <f ca="1"/>
        <v>✔️</v>
      </c>
      <c r="H148" s="29" t="str">
        <f ca="1"/>
        <v>✔️</v>
      </c>
      <c r="I148" s="29" t="str">
        <f ca="1"/>
        <v>✔️</v>
      </c>
      <c r="J148" s="29" t="str">
        <f ca="1"/>
        <v/>
      </c>
      <c r="K148" s="29" t="str">
        <f ca="1"/>
        <v>✔️</v>
      </c>
      <c r="L148" s="29" t="str">
        <f ca="1"/>
        <v/>
      </c>
      <c r="M148" s="29" t="str">
        <f ca="1"/>
        <v>✔️</v>
      </c>
      <c r="N148" s="29" t="str">
        <f ca="1"/>
        <v>✔️</v>
      </c>
      <c r="O148" s="29" t="str">
        <f ca="1"/>
        <v>✔️</v>
      </c>
      <c r="P148" s="29" t="str">
        <f ca="1"/>
        <v>✔️</v>
      </c>
      <c r="Q148" s="29" t="str">
        <f ca="1"/>
        <v/>
      </c>
      <c r="R148" s="29" t="str">
        <f ca="1"/>
        <v>✔️</v>
      </c>
      <c r="S148" s="29" t="str">
        <f ca="1"/>
        <v>✔️</v>
      </c>
      <c r="T148" s="29" t="str">
        <f ca="1"/>
        <v>✔️</v>
      </c>
      <c r="U148" s="29" t="str">
        <f ca="1"/>
        <v/>
      </c>
      <c r="V148" s="29" t="str">
        <f ca="1"/>
        <v>✔️</v>
      </c>
      <c r="W148" s="29" t="str">
        <f ca="1"/>
        <v>✔️</v>
      </c>
      <c r="X148" s="29" t="str">
        <f ca="1"/>
        <v>✔️</v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451</v>
      </c>
      <c r="B149" s="31" t="str">
        <v xml:space="preserve">فيليب امير منير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>✔️</v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>✔️</v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>✔️</v>
      </c>
      <c r="U149" s="29" t="str">
        <f ca="1"/>
        <v/>
      </c>
      <c r="V149" s="29" t="str">
        <f ca="1"/>
        <v>✔️</v>
      </c>
      <c r="W149" s="29" t="str">
        <f ca="1"/>
        <v/>
      </c>
      <c r="X149" s="29" t="str">
        <f ca="1"/>
        <v>✔️</v>
      </c>
      <c r="Y149" s="29" t="str">
        <f ca="1"/>
        <v>✔️</v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510</v>
      </c>
      <c r="B150" s="31" t="str">
        <v xml:space="preserve">البرت امير سليمان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512</v>
      </c>
      <c r="B151" s="31" t="str">
        <v xml:space="preserve">بولا تادرس حكيم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513</v>
      </c>
      <c r="B152" s="31" t="str">
        <v xml:space="preserve">جرجس موريس ادور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514</v>
      </c>
      <c r="B153" s="31" t="str">
        <v>جورج عماد تادرس لبيب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515</v>
      </c>
      <c r="B154" s="31" t="str">
        <v xml:space="preserve">شارل شريف مكرم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>✔️</v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>✔️</v>
      </c>
      <c r="X154" s="29" t="str">
        <f ca="1"/>
        <v>✔️</v>
      </c>
      <c r="Y154" s="29" t="str">
        <f ca="1"/>
        <v>✔️</v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516</v>
      </c>
      <c r="B155" s="31" t="str">
        <v>فادي ميلاد سمير جرجس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519</v>
      </c>
      <c r="B156" s="31" t="str">
        <v xml:space="preserve">كيرلس امير عطية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>✔️</v>
      </c>
      <c r="H156" s="29" t="str">
        <f ca="1"/>
        <v/>
      </c>
      <c r="I156" s="29" t="str">
        <f ca="1"/>
        <v>✔️</v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>✔️</v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>✔️</v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>✔️</v>
      </c>
      <c r="W156" s="29" t="str">
        <f ca="1"/>
        <v/>
      </c>
      <c r="X156" s="29" t="str">
        <f ca="1"/>
        <v/>
      </c>
      <c r="Y156" s="29" t="str">
        <f ca="1"/>
        <v>✔️</v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520</v>
      </c>
      <c r="B157" s="31" t="str">
        <v xml:space="preserve">كيرلس روماني اسحق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521</v>
      </c>
      <c r="B158" s="31" t="str">
        <v xml:space="preserve">كيرلس سامي شحاته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523</v>
      </c>
      <c r="B159" s="31" t="str">
        <v xml:space="preserve">مارتن نادر جابر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>✔️</v>
      </c>
      <c r="L159" s="29" t="str">
        <f ca="1"/>
        <v/>
      </c>
      <c r="M159" s="29" t="str">
        <f ca="1"/>
        <v/>
      </c>
      <c r="N159" s="29" t="str">
        <f ca="1"/>
        <v>✔️</v>
      </c>
      <c r="O159" s="29" t="str">
        <f ca="1"/>
        <v>✔️</v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524</v>
      </c>
      <c r="B160" s="31" t="str">
        <v xml:space="preserve">مارك جاك جميل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525</v>
      </c>
      <c r="B161" s="31" t="str">
        <v xml:space="preserve">مارك سامح ابراهيم </v>
      </c>
      <c r="C161" s="29" t="str">
        <f ca="1"/>
        <v/>
      </c>
      <c r="D161" s="29" t="str">
        <f ca="1"/>
        <v/>
      </c>
      <c r="E161" s="29" t="str">
        <f ca="1"/>
        <v>✔️</v>
      </c>
      <c r="F161" s="29" t="str">
        <f ca="1"/>
        <v/>
      </c>
      <c r="G161" s="29" t="str">
        <f ca="1"/>
        <v>✔️</v>
      </c>
      <c r="H161" s="29" t="str">
        <f ca="1"/>
        <v/>
      </c>
      <c r="I161" s="29" t="str">
        <f ca="1"/>
        <v>✔️</v>
      </c>
      <c r="J161" s="29" t="str">
        <f ca="1"/>
        <v/>
      </c>
      <c r="K161" s="29" t="str">
        <f ca="1"/>
        <v>✔️</v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>✔️</v>
      </c>
      <c r="P161" s="29" t="str">
        <f ca="1"/>
        <v>✔️</v>
      </c>
      <c r="Q161" s="29" t="str">
        <f ca="1"/>
        <v/>
      </c>
      <c r="R161" s="29" t="str">
        <f ca="1"/>
        <v/>
      </c>
      <c r="S161" s="29" t="str">
        <f ca="1"/>
        <v>✔️</v>
      </c>
      <c r="T161" s="29" t="str">
        <f ca="1"/>
        <v/>
      </c>
      <c r="U161" s="29" t="str">
        <f ca="1"/>
        <v/>
      </c>
      <c r="V161" s="29" t="str">
        <f ca="1"/>
        <v>✔️</v>
      </c>
      <c r="W161" s="29" t="str">
        <f ca="1"/>
        <v/>
      </c>
      <c r="X161" s="29" t="str">
        <f ca="1"/>
        <v>✔️</v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526</v>
      </c>
      <c r="B162" s="31" t="str">
        <v xml:space="preserve">ماركو عادل مرقس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528</v>
      </c>
      <c r="B163" s="31" t="str">
        <v xml:space="preserve">مينا اسامة نجيب </v>
      </c>
      <c r="C163" s="29" t="str">
        <f ca="1"/>
        <v/>
      </c>
      <c r="D163" s="29" t="str">
        <f ca="1"/>
        <v/>
      </c>
      <c r="E163" s="29" t="str">
        <f ca="1"/>
        <v>✔️</v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529</v>
      </c>
      <c r="B164" s="31" t="str">
        <v xml:space="preserve">مينا ميلاد نعيم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532</v>
      </c>
      <c r="B165" s="31" t="str">
        <v>ارساني عماد وليم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>✔️</v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>✔️</v>
      </c>
      <c r="T165" s="29" t="str">
        <f ca="1"/>
        <v/>
      </c>
      <c r="U165" s="29" t="str">
        <f ca="1"/>
        <v/>
      </c>
      <c r="V165" s="29" t="str">
        <f ca="1"/>
        <v>✔️</v>
      </c>
      <c r="W165" s="29" t="str">
        <f ca="1"/>
        <v>✔️</v>
      </c>
      <c r="X165" s="29" t="str">
        <f ca="1"/>
        <v/>
      </c>
      <c r="Y165" s="29" t="str">
        <f ca="1"/>
        <v>✔️</v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533</v>
      </c>
      <c r="B166" s="31" t="str">
        <v>يوسف القمص يوليوس محروس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>✔️</v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>✔️</v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610</v>
      </c>
      <c r="B167" s="31" t="str">
        <v>فادي عماد موسى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>✔️</v>
      </c>
      <c r="H167" s="29" t="str">
        <f ca="1"/>
        <v>✔️</v>
      </c>
      <c r="I167" s="29" t="str">
        <f ca="1"/>
        <v>✔️</v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>✔️</v>
      </c>
      <c r="P167" s="29" t="str">
        <f ca="1"/>
        <v>✔️</v>
      </c>
      <c r="Q167" s="29" t="str">
        <f ca="1"/>
        <v>✔️</v>
      </c>
      <c r="R167" s="29" t="str">
        <f ca="1"/>
        <v>✔️</v>
      </c>
      <c r="S167" s="29" t="str">
        <f ca="1"/>
        <v>✔️</v>
      </c>
      <c r="T167" s="29" t="str">
        <f ca="1"/>
        <v>✔️</v>
      </c>
      <c r="U167" s="29" t="str">
        <f ca="1"/>
        <v/>
      </c>
      <c r="V167" s="29" t="str">
        <f ca="1"/>
        <v>✔️</v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611</v>
      </c>
      <c r="B168" s="31" t="str">
        <v>رضا صبحي ايوب</v>
      </c>
      <c r="C168" s="29" t="str">
        <f ca="1"/>
        <v/>
      </c>
      <c r="D168" s="29" t="str">
        <f ca="1"/>
        <v>✔️</v>
      </c>
      <c r="E168" s="29" t="str">
        <f ca="1"/>
        <v/>
      </c>
      <c r="F168" s="29" t="str">
        <f ca="1"/>
        <v/>
      </c>
      <c r="G168" s="29" t="str">
        <f ca="1"/>
        <v>✔️</v>
      </c>
      <c r="H168" s="29" t="str">
        <f ca="1"/>
        <v>✔️</v>
      </c>
      <c r="I168" s="29" t="str">
        <f ca="1"/>
        <v>✔️</v>
      </c>
      <c r="J168" s="29" t="str">
        <f ca="1"/>
        <v>✔️</v>
      </c>
      <c r="K168" s="29" t="str">
        <f ca="1"/>
        <v/>
      </c>
      <c r="L168" s="29" t="str">
        <f ca="1"/>
        <v/>
      </c>
      <c r="M168" s="29" t="str">
        <f ca="1"/>
        <v>✔️</v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>✔️</v>
      </c>
      <c r="R168" s="29" t="str">
        <f ca="1"/>
        <v>✔️</v>
      </c>
      <c r="S168" s="29" t="str">
        <f ca="1"/>
        <v/>
      </c>
      <c r="T168" s="29" t="str">
        <f ca="1"/>
        <v>✔️</v>
      </c>
      <c r="U168" s="29" t="str">
        <f ca="1"/>
        <v>✔️</v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612</v>
      </c>
      <c r="B169" s="31" t="str">
        <v>كيرلس صبحي ايوب</v>
      </c>
      <c r="C169" s="29" t="str">
        <f ca="1"/>
        <v/>
      </c>
      <c r="D169" s="29" t="str">
        <f ca="1"/>
        <v>✔️</v>
      </c>
      <c r="E169" s="29" t="str">
        <f ca="1"/>
        <v/>
      </c>
      <c r="F169" s="29" t="str">
        <f ca="1"/>
        <v>✔️</v>
      </c>
      <c r="G169" s="29" t="str">
        <f ca="1"/>
        <v>✔️</v>
      </c>
      <c r="H169" s="29" t="str">
        <f ca="1"/>
        <v>✔️</v>
      </c>
      <c r="I169" s="29" t="str">
        <f ca="1"/>
        <v>✔️</v>
      </c>
      <c r="J169" s="29" t="str">
        <f ca="1"/>
        <v>✔️</v>
      </c>
      <c r="K169" s="29" t="str">
        <f ca="1"/>
        <v/>
      </c>
      <c r="L169" s="29" t="str">
        <f ca="1"/>
        <v/>
      </c>
      <c r="M169" s="29" t="str">
        <f ca="1"/>
        <v>✔️</v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>✔️</v>
      </c>
      <c r="R169" s="29" t="str">
        <f ca="1"/>
        <v>✔️</v>
      </c>
      <c r="S169" s="29" t="str">
        <f ca="1"/>
        <v/>
      </c>
      <c r="T169" s="29" t="str">
        <f ca="1"/>
        <v>✔️</v>
      </c>
      <c r="U169" s="29" t="str">
        <f ca="1"/>
        <v/>
      </c>
      <c r="V169" s="29" t="str">
        <f ca="1"/>
        <v>✔️</v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613</v>
      </c>
      <c r="B170" s="31" t="str">
        <v xml:space="preserve">مينا عنتر عماد </v>
      </c>
      <c r="C170" s="29" t="str">
        <f ca="1"/>
        <v>✔️</v>
      </c>
      <c r="D170" s="29" t="str">
        <f ca="1"/>
        <v>✔️</v>
      </c>
      <c r="E170" s="29" t="str">
        <f ca="1"/>
        <v>✔️</v>
      </c>
      <c r="F170" s="29" t="str">
        <f ca="1"/>
        <v/>
      </c>
      <c r="G170" s="29" t="str">
        <f ca="1"/>
        <v>✔️</v>
      </c>
      <c r="H170" s="29" t="str">
        <f ca="1"/>
        <v>✔️</v>
      </c>
      <c r="I170" s="29" t="str">
        <f ca="1"/>
        <v/>
      </c>
      <c r="J170" s="29" t="str">
        <f ca="1"/>
        <v>✔️</v>
      </c>
      <c r="K170" s="29" t="str">
        <f ca="1"/>
        <v/>
      </c>
      <c r="L170" s="29" t="str">
        <f ca="1"/>
        <v/>
      </c>
      <c r="M170" s="29" t="str">
        <f ca="1"/>
        <v>✔️</v>
      </c>
      <c r="N170" s="29" t="str">
        <f ca="1"/>
        <v>✔️</v>
      </c>
      <c r="O170" s="29" t="str">
        <f ca="1"/>
        <v>✔️</v>
      </c>
      <c r="P170" s="29" t="str">
        <f ca="1"/>
        <v>✔️</v>
      </c>
      <c r="Q170" s="29" t="str">
        <f ca="1"/>
        <v>✔️</v>
      </c>
      <c r="R170" s="29" t="str">
        <f ca="1"/>
        <v/>
      </c>
      <c r="S170" s="29" t="str">
        <f ca="1"/>
        <v>✔️</v>
      </c>
      <c r="T170" s="29" t="str">
        <f ca="1"/>
        <v>✔️</v>
      </c>
      <c r="U170" s="29" t="str">
        <f ca="1"/>
        <v/>
      </c>
      <c r="V170" s="29" t="str">
        <f ca="1"/>
        <v>✔️</v>
      </c>
      <c r="W170" s="29" t="str">
        <f ca="1"/>
        <v>✔️</v>
      </c>
      <c r="X170" s="29" t="str">
        <f ca="1"/>
        <v>✔️</v>
      </c>
      <c r="Y170" s="29" t="str">
        <f ca="1"/>
        <v>✔️</v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614</v>
      </c>
      <c r="B171" s="31" t="str">
        <v>ايميل رضا عزيز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>✔️</v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>✔️</v>
      </c>
      <c r="N171" s="29" t="str">
        <f ca="1"/>
        <v/>
      </c>
      <c r="O171" s="29" t="str">
        <f ca="1"/>
        <v/>
      </c>
      <c r="P171" s="29" t="str">
        <f ca="1"/>
        <v>✔️</v>
      </c>
      <c r="Q171" s="29" t="str">
        <f ca="1"/>
        <v>✔️</v>
      </c>
      <c r="R171" s="29" t="str">
        <f ca="1"/>
        <v>✔️</v>
      </c>
      <c r="S171" s="29" t="str">
        <f ca="1"/>
        <v>✔️</v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615</v>
      </c>
      <c r="B172" s="31" t="str">
        <v>كيرلس باسم فوزي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616</v>
      </c>
      <c r="B173" s="31" t="str">
        <v>توماس مرزق يوسف</v>
      </c>
      <c r="C173" s="29" t="str">
        <f ca="1"/>
        <v/>
      </c>
      <c r="D173" s="29" t="str">
        <f ca="1"/>
        <v>✔️</v>
      </c>
      <c r="E173" s="29" t="str">
        <f ca="1"/>
        <v/>
      </c>
      <c r="F173" s="29" t="str">
        <f ca="1"/>
        <v>✔️</v>
      </c>
      <c r="G173" s="29" t="str">
        <f ca="1"/>
        <v>✔️</v>
      </c>
      <c r="H173" s="29" t="str">
        <f ca="1"/>
        <v>✔️</v>
      </c>
      <c r="I173" s="29" t="str">
        <f ca="1"/>
        <v>✔️</v>
      </c>
      <c r="J173" s="29" t="str">
        <f ca="1"/>
        <v>✔️</v>
      </c>
      <c r="K173" s="29" t="str">
        <f ca="1"/>
        <v>✔️</v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>✔️</v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617</v>
      </c>
      <c r="B174" s="31" t="str">
        <v>شنودة مرزق يوسف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>✔️</v>
      </c>
      <c r="G174" s="29" t="str">
        <f ca="1"/>
        <v/>
      </c>
      <c r="H174" s="29" t="str">
        <f ca="1"/>
        <v>✔️</v>
      </c>
      <c r="I174" s="29" t="str">
        <f ca="1"/>
        <v>✔️</v>
      </c>
      <c r="J174" s="29" t="str">
        <f ca="1"/>
        <v>✔️</v>
      </c>
      <c r="K174" s="29" t="str">
        <f ca="1"/>
        <v>✔️</v>
      </c>
      <c r="L174" s="29" t="str">
        <f ca="1"/>
        <v/>
      </c>
      <c r="M174" s="29" t="str">
        <f ca="1"/>
        <v>✔️</v>
      </c>
      <c r="N174" s="29" t="str">
        <f ca="1"/>
        <v/>
      </c>
      <c r="O174" s="29" t="str">
        <f ca="1"/>
        <v>✔️</v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618</v>
      </c>
      <c r="B175" s="31" t="str">
        <v>جرجس عماد وليم يوسف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>✔️</v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619</v>
      </c>
      <c r="B176" s="31" t="str">
        <v>كريم وائل نبيل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620</v>
      </c>
      <c r="B177" s="31" t="str">
        <v>مكاريوس رافت بلامون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>✔️</v>
      </c>
      <c r="G177" s="29" t="str">
        <f ca="1"/>
        <v>✔️</v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>✔️</v>
      </c>
      <c r="Q177" s="29" t="str">
        <f ca="1"/>
        <v/>
      </c>
      <c r="R177" s="29" t="str">
        <f ca="1"/>
        <v>✔️</v>
      </c>
      <c r="S177" s="29" t="str">
        <f ca="1"/>
        <v>✔️</v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>✔️</v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621</v>
      </c>
      <c r="B178" s="31" t="str">
        <v>يوسف رؤوف موريس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>✔️</v>
      </c>
      <c r="H178" s="29" t="str">
        <f ca="1"/>
        <v/>
      </c>
      <c r="I178" s="29" t="str">
        <f ca="1"/>
        <v/>
      </c>
      <c r="J178" s="29" t="str">
        <f ca="1"/>
        <v>✔️</v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>✔️</v>
      </c>
      <c r="O178" s="29" t="str">
        <f ca="1"/>
        <v>✔️</v>
      </c>
      <c r="P178" s="29" t="str">
        <f ca="1"/>
        <v>✔️</v>
      </c>
      <c r="Q178" s="29" t="str">
        <f ca="1"/>
        <v>✔️</v>
      </c>
      <c r="R178" s="29" t="str">
        <f ca="1"/>
        <v>✔️</v>
      </c>
      <c r="S178" s="29" t="str">
        <f ca="1"/>
        <v/>
      </c>
      <c r="T178" s="29" t="str">
        <f ca="1"/>
        <v/>
      </c>
      <c r="U178" s="29" t="str">
        <f ca="1"/>
        <v>✔️</v>
      </c>
      <c r="V178" s="29" t="str">
        <f ca="1"/>
        <v>✔️</v>
      </c>
      <c r="W178" s="29" t="str">
        <f ca="1"/>
        <v>✔️</v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710</v>
      </c>
      <c r="B179" s="31" t="str">
        <v xml:space="preserve">ابانوب إيهاب سعد </v>
      </c>
      <c r="C179" s="29" t="str">
        <f ca="1"/>
        <v/>
      </c>
      <c r="D179" s="29" t="str">
        <f ca="1"/>
        <v/>
      </c>
      <c r="E179" s="29" t="str">
        <f ca="1"/>
        <v>✔️</v>
      </c>
      <c r="F179" s="29" t="str">
        <f ca="1"/>
        <v/>
      </c>
      <c r="G179" s="29" t="str">
        <f ca="1"/>
        <v>✔️</v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>✔️</v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>✔️</v>
      </c>
      <c r="P179" s="29" t="str">
        <f ca="1"/>
        <v>✔️</v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>✔️</v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711</v>
      </c>
      <c r="B180" s="31" t="str">
        <v>افرايم خليل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712</v>
      </c>
      <c r="B181" s="31" t="str">
        <v>ابانوب شنودة اسحق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713</v>
      </c>
      <c r="B182" s="31" t="str">
        <v xml:space="preserve">ارساني عماد يوسف 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714</v>
      </c>
      <c r="B183" s="31" t="str">
        <v>انطونيوس فوزي جرجس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715</v>
      </c>
      <c r="B184" s="31" t="str">
        <v>بافلي عبيد منصور عبدالله</v>
      </c>
      <c r="C184" s="29" t="str">
        <f ca="1"/>
        <v/>
      </c>
      <c r="D184" s="29" t="str">
        <f ca="1"/>
        <v>✔️</v>
      </c>
      <c r="E184" s="29" t="str">
        <f ca="1"/>
        <v/>
      </c>
      <c r="F184" s="29" t="str">
        <f ca="1"/>
        <v>✔️</v>
      </c>
      <c r="G184" s="29" t="str">
        <f ca="1"/>
        <v/>
      </c>
      <c r="H184" s="29" t="str">
        <f ca="1"/>
        <v/>
      </c>
      <c r="I184" s="29" t="str">
        <f ca="1"/>
        <v>✔️</v>
      </c>
      <c r="J184" s="29" t="str">
        <f ca="1"/>
        <v/>
      </c>
      <c r="K184" s="29" t="str">
        <f ca="1"/>
        <v>✔️</v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>✔️</v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>✔️</v>
      </c>
      <c r="W184" s="29" t="str">
        <f ca="1"/>
        <v>✔️</v>
      </c>
      <c r="X184" s="29" t="str">
        <f ca="1"/>
        <v>✔️</v>
      </c>
      <c r="Y184" s="29" t="str">
        <f ca="1"/>
        <v>✔️</v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716</v>
      </c>
      <c r="B185" s="31" t="str">
        <v>بيتر حنا مملوك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>✔️</v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>✔️</v>
      </c>
      <c r="T185" s="29" t="str">
        <f ca="1"/>
        <v>✔️</v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717</v>
      </c>
      <c r="B186" s="31" t="str">
        <v>بيتر سعيد كمال</v>
      </c>
      <c r="C186" s="29" t="str">
        <f ca="1"/>
        <v/>
      </c>
      <c r="D186" s="29" t="str">
        <f ca="1"/>
        <v/>
      </c>
      <c r="E186" s="29" t="str">
        <f ca="1"/>
        <v>✔️</v>
      </c>
      <c r="F186" s="29" t="str">
        <f ca="1"/>
        <v/>
      </c>
      <c r="G186" s="29" t="str">
        <f ca="1"/>
        <v>✔️</v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>✔️</v>
      </c>
      <c r="N186" s="29" t="str">
        <f ca="1"/>
        <v>✔️</v>
      </c>
      <c r="O186" s="29" t="str">
        <f ca="1"/>
        <v>✔️</v>
      </c>
      <c r="P186" s="29" t="str">
        <f ca="1"/>
        <v>✔️</v>
      </c>
      <c r="Q186" s="29" t="str">
        <f ca="1"/>
        <v/>
      </c>
      <c r="R186" s="29" t="str">
        <f ca="1"/>
        <v>✔️</v>
      </c>
      <c r="S186" s="29" t="str">
        <f ca="1"/>
        <v>✔️</v>
      </c>
      <c r="T186" s="29" t="str">
        <f ca="1"/>
        <v>✔️</v>
      </c>
      <c r="U186" s="29" t="str">
        <f ca="1"/>
        <v/>
      </c>
      <c r="V186" s="29" t="str">
        <f ca="1"/>
        <v>✔️</v>
      </c>
      <c r="W186" s="29" t="str">
        <f ca="1"/>
        <v>✔️</v>
      </c>
      <c r="X186" s="29" t="str">
        <f ca="1"/>
        <v>✔️</v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718</v>
      </c>
      <c r="B187" s="31" t="str">
        <v>بيشوي جرجس عيد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>✔️</v>
      </c>
      <c r="P187" s="29" t="str">
        <f ca="1"/>
        <v>✔️</v>
      </c>
      <c r="Q187" s="29" t="str">
        <f ca="1"/>
        <v>✔️</v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>✔️</v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719</v>
      </c>
      <c r="B188" s="31" t="str">
        <v>ميشيل ملاك فوزي</v>
      </c>
      <c r="C188" s="29" t="str">
        <f ca="1"/>
        <v>✔️</v>
      </c>
      <c r="D188" s="29" t="str">
        <f ca="1"/>
        <v/>
      </c>
      <c r="E188" s="29" t="str">
        <f ca="1"/>
        <v>✔️</v>
      </c>
      <c r="F188" s="29" t="str">
        <f ca="1"/>
        <v>✔️</v>
      </c>
      <c r="G188" s="29" t="str">
        <f ca="1"/>
        <v>✔️</v>
      </c>
      <c r="H188" s="29" t="str">
        <f ca="1"/>
        <v/>
      </c>
      <c r="I188" s="29" t="str">
        <f ca="1"/>
        <v>✔️</v>
      </c>
      <c r="J188" s="29" t="str">
        <f ca="1"/>
        <v>✔️</v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>✔️</v>
      </c>
      <c r="P188" s="29" t="str">
        <f ca="1"/>
        <v>✔️</v>
      </c>
      <c r="Q188" s="29" t="str">
        <f ca="1"/>
        <v/>
      </c>
      <c r="R188" s="29" t="str">
        <f ca="1"/>
        <v>✔️</v>
      </c>
      <c r="S188" s="29" t="str">
        <f ca="1"/>
        <v>✔️</v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720</v>
      </c>
      <c r="B189" s="31" t="str">
        <v>بيمن عماد شكري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>✔️</v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721</v>
      </c>
      <c r="B190" s="31" t="str">
        <v>جاستن مجدي ابراهيم توفيق</v>
      </c>
      <c r="C190" s="29" t="str">
        <f ca="1"/>
        <v>✔️</v>
      </c>
      <c r="D190" s="29" t="str">
        <f ca="1"/>
        <v/>
      </c>
      <c r="E190" s="29" t="str">
        <f ca="1"/>
        <v/>
      </c>
      <c r="F190" s="29" t="str">
        <f ca="1"/>
        <v>✔️</v>
      </c>
      <c r="G190" s="29" t="str">
        <f ca="1"/>
        <v/>
      </c>
      <c r="H190" s="29" t="str">
        <f ca="1"/>
        <v>✔️</v>
      </c>
      <c r="I190" s="29" t="str">
        <f ca="1"/>
        <v>✔️</v>
      </c>
      <c r="J190" s="29" t="str">
        <f ca="1"/>
        <v>✔️</v>
      </c>
      <c r="K190" s="29" t="str">
        <f ca="1"/>
        <v>✔️</v>
      </c>
      <c r="L190" s="29" t="str">
        <f ca="1"/>
        <v/>
      </c>
      <c r="M190" s="29" t="str">
        <f ca="1"/>
        <v/>
      </c>
      <c r="N190" s="29" t="str">
        <f ca="1"/>
        <v>✔️</v>
      </c>
      <c r="O190" s="29" t="str">
        <f ca="1"/>
        <v>✔️</v>
      </c>
      <c r="P190" s="29" t="str">
        <f ca="1"/>
        <v>✔️</v>
      </c>
      <c r="Q190" s="29" t="str">
        <f ca="1"/>
        <v/>
      </c>
      <c r="R190" s="29" t="str">
        <f ca="1"/>
        <v>✔️</v>
      </c>
      <c r="S190" s="29" t="str">
        <f ca="1"/>
        <v>✔️</v>
      </c>
      <c r="T190" s="29" t="str">
        <f ca="1"/>
        <v>✔️</v>
      </c>
      <c r="U190" s="29" t="str">
        <f ca="1"/>
        <v/>
      </c>
      <c r="V190" s="29" t="str">
        <f ca="1"/>
        <v>✔️</v>
      </c>
      <c r="W190" s="29" t="str">
        <f ca="1"/>
        <v>✔️</v>
      </c>
      <c r="X190" s="29" t="str">
        <f ca="1"/>
        <v>✔️</v>
      </c>
      <c r="Y190" s="29" t="str">
        <f ca="1"/>
        <v>✔️</v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722</v>
      </c>
      <c r="B191" s="31" t="str">
        <v xml:space="preserve">جون روماني مسعد </v>
      </c>
      <c r="C191" s="29" t="str">
        <f ca="1"/>
        <v>✔️</v>
      </c>
      <c r="D191" s="29" t="str">
        <f ca="1"/>
        <v>✔️</v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>✔️</v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723</v>
      </c>
      <c r="B192" s="31" t="str">
        <v xml:space="preserve">جون اميل سعيد 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724</v>
      </c>
      <c r="B193" s="31" t="str">
        <v xml:space="preserve">ديفيد جابر بشاره 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725</v>
      </c>
      <c r="B194" s="31" t="str">
        <v>ريمون باسم عوني نجيب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726</v>
      </c>
      <c r="B195" s="31" t="str">
        <v>سامح ملاك صابر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>✔️</v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>✔️</v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727</v>
      </c>
      <c r="B196" s="31" t="str">
        <v xml:space="preserve">شادي سامح عطيه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>✔️</v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728</v>
      </c>
      <c r="B197" s="31" t="str">
        <v>فادي روماني بسطا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729</v>
      </c>
      <c r="B198" s="31" t="str">
        <v>فادي مينا عاطف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730</v>
      </c>
      <c r="B199" s="31" t="str">
        <v>فيلوباتير مدحت عاطف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731</v>
      </c>
      <c r="B200" s="31" t="str">
        <v>كيرلس مرقس</v>
      </c>
      <c r="C200" s="29" t="str">
        <f ca="1"/>
        <v>✔️</v>
      </c>
      <c r="D200" s="29" t="str">
        <f ca="1"/>
        <v/>
      </c>
      <c r="E200" s="29" t="str">
        <f ca="1"/>
        <v>✔️</v>
      </c>
      <c r="F200" s="29" t="str">
        <f ca="1"/>
        <v>✔️</v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>✔️</v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732</v>
      </c>
      <c r="B201" s="31" t="str">
        <v>كيفن ماجد ملاك</v>
      </c>
      <c r="C201" s="29" t="str">
        <f ca="1"/>
        <v/>
      </c>
      <c r="D201" s="29" t="str">
        <f ca="1"/>
        <v/>
      </c>
      <c r="E201" s="29" t="str">
        <f ca="1"/>
        <v>✔️</v>
      </c>
      <c r="F201" s="29" t="str">
        <f ca="1"/>
        <v>✔️</v>
      </c>
      <c r="G201" s="29" t="str">
        <f ca="1"/>
        <v/>
      </c>
      <c r="H201" s="29" t="str">
        <f ca="1"/>
        <v>✔️</v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>✔️</v>
      </c>
      <c r="P201" s="29" t="str">
        <f ca="1"/>
        <v>✔️</v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>✔️</v>
      </c>
      <c r="U201" s="29" t="str">
        <f ca="1"/>
        <v/>
      </c>
      <c r="V201" s="29" t="str">
        <f ca="1"/>
        <v/>
      </c>
      <c r="W201" s="29" t="str">
        <f ca="1"/>
        <v>✔️</v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734</v>
      </c>
      <c r="B202" s="31" t="str">
        <v xml:space="preserve">مارتن روماني وجيه </v>
      </c>
      <c r="C202" s="29" t="str">
        <f ca="1"/>
        <v>✔️</v>
      </c>
      <c r="D202" s="29" t="str">
        <f ca="1"/>
        <v/>
      </c>
      <c r="E202" s="29" t="str">
        <f ca="1"/>
        <v>✔️</v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>✔️</v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735</v>
      </c>
      <c r="B203" s="31" t="str">
        <v>مارك منير كامل</v>
      </c>
      <c r="C203" s="29" t="str">
        <f ca="1"/>
        <v>✔️</v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>✔️</v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>✔️</v>
      </c>
      <c r="S203" s="29" t="str">
        <f ca="1"/>
        <v>✔️</v>
      </c>
      <c r="T203" s="29" t="str">
        <f ca="1"/>
        <v>✔️</v>
      </c>
      <c r="U203" s="29" t="str">
        <f ca="1"/>
        <v/>
      </c>
      <c r="V203" s="29" t="str">
        <f ca="1"/>
        <v/>
      </c>
      <c r="W203" s="29" t="str">
        <f ca="1"/>
        <v>✔️</v>
      </c>
      <c r="X203" s="29" t="str">
        <f ca="1"/>
        <v/>
      </c>
      <c r="Y203" s="29" t="str">
        <f ca="1"/>
        <v>✔️</v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736</v>
      </c>
      <c r="B204" s="31" t="str">
        <v>مارك مينا مجدي لبيب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>✔️</v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737</v>
      </c>
      <c r="B205" s="31" t="str">
        <v>مكاريوس محسن سلامة</v>
      </c>
      <c r="C205" s="29" t="str">
        <f ca="1"/>
        <v/>
      </c>
      <c r="D205" s="29" t="str">
        <f ca="1"/>
        <v/>
      </c>
      <c r="E205" s="29" t="str">
        <f ca="1"/>
        <v>✔️</v>
      </c>
      <c r="F205" s="29" t="str">
        <f ca="1"/>
        <v>✔️</v>
      </c>
      <c r="G205" s="29" t="str">
        <f ca="1"/>
        <v>✔️</v>
      </c>
      <c r="H205" s="29" t="str">
        <f ca="1"/>
        <v>✔️</v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>✔️</v>
      </c>
      <c r="S205" s="29" t="str">
        <f ca="1"/>
        <v>✔️</v>
      </c>
      <c r="T205" s="29" t="str">
        <f ca="1"/>
        <v/>
      </c>
      <c r="U205" s="29" t="str">
        <f ca="1"/>
        <v/>
      </c>
      <c r="V205" s="29" t="str">
        <f ca="1"/>
        <v>✔️</v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738</v>
      </c>
      <c r="B206" s="31" t="str">
        <v>ميلاد راضي ماهر</v>
      </c>
      <c r="C206" s="29" t="str">
        <f ca="1"/>
        <v/>
      </c>
      <c r="D206" s="29" t="str">
        <f ca="1"/>
        <v/>
      </c>
      <c r="E206" s="29" t="str">
        <f ca="1"/>
        <v>✔️</v>
      </c>
      <c r="F206" s="29" t="str">
        <f ca="1"/>
        <v/>
      </c>
      <c r="G206" s="29" t="str">
        <f ca="1"/>
        <v>✔️</v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>✔️</v>
      </c>
      <c r="N206" s="29" t="str">
        <f ca="1"/>
        <v>✔️</v>
      </c>
      <c r="O206" s="29" t="str">
        <f ca="1"/>
        <v>✔️</v>
      </c>
      <c r="P206" s="29" t="str">
        <f ca="1"/>
        <v>✔️</v>
      </c>
      <c r="Q206" s="29" t="str">
        <f ca="1"/>
        <v/>
      </c>
      <c r="R206" s="29" t="str">
        <f ca="1"/>
        <v>✔️</v>
      </c>
      <c r="S206" s="29" t="str">
        <f ca="1"/>
        <v>✔️</v>
      </c>
      <c r="T206" s="29" t="str">
        <f ca="1"/>
        <v>✔️</v>
      </c>
      <c r="U206" s="29" t="str">
        <f ca="1"/>
        <v/>
      </c>
      <c r="V206" s="29" t="str">
        <f ca="1"/>
        <v>✔️</v>
      </c>
      <c r="W206" s="29" t="str">
        <f ca="1"/>
        <v>✔️</v>
      </c>
      <c r="X206" s="29" t="str">
        <f ca="1"/>
        <v>✔️</v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739</v>
      </c>
      <c r="B207" s="31" t="str">
        <v xml:space="preserve">مينا روماني خلف 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>✔️</v>
      </c>
      <c r="I207" s="29" t="str">
        <f ca="1"/>
        <v>✔️</v>
      </c>
      <c r="J207" s="29" t="str">
        <f ca="1"/>
        <v/>
      </c>
      <c r="K207" s="29" t="str">
        <f ca="1"/>
        <v>✔️</v>
      </c>
      <c r="L207" s="29" t="str">
        <f ca="1"/>
        <v/>
      </c>
      <c r="M207" s="29" t="str">
        <f ca="1"/>
        <v/>
      </c>
      <c r="N207" s="29" t="str">
        <f ca="1"/>
        <v>✔️</v>
      </c>
      <c r="O207" s="29" t="str">
        <f ca="1"/>
        <v>✔️</v>
      </c>
      <c r="P207" s="29" t="str">
        <f ca="1"/>
        <v/>
      </c>
      <c r="Q207" s="29" t="str">
        <f ca="1"/>
        <v>✔️</v>
      </c>
      <c r="R207" s="29" t="str">
        <f ca="1"/>
        <v/>
      </c>
      <c r="S207" s="29" t="str">
        <f ca="1"/>
        <v/>
      </c>
      <c r="T207" s="29" t="str">
        <f ca="1"/>
        <v>✔️</v>
      </c>
      <c r="U207" s="29" t="str">
        <f ca="1"/>
        <v/>
      </c>
      <c r="V207" s="29" t="str">
        <f ca="1"/>
        <v>✔️</v>
      </c>
      <c r="W207" s="29" t="str">
        <f ca="1"/>
        <v/>
      </c>
      <c r="X207" s="29" t="str">
        <f ca="1"/>
        <v>✔️</v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740</v>
      </c>
      <c r="B208" s="31" t="str">
        <v>مينا منير امير</v>
      </c>
      <c r="C208" s="29" t="str">
        <f ca="1"/>
        <v>✔️</v>
      </c>
      <c r="D208" s="29" t="str">
        <f ca="1"/>
        <v>✔️</v>
      </c>
      <c r="E208" s="29" t="str">
        <f ca="1"/>
        <v/>
      </c>
      <c r="F208" s="29" t="str">
        <f ca="1"/>
        <v>✔️</v>
      </c>
      <c r="G208" s="29" t="str">
        <f ca="1"/>
        <v>✔️</v>
      </c>
      <c r="H208" s="29" t="str">
        <f ca="1"/>
        <v>✔️</v>
      </c>
      <c r="I208" s="29" t="str">
        <f ca="1"/>
        <v>✔️</v>
      </c>
      <c r="J208" s="29" t="str">
        <f ca="1"/>
        <v>✔️</v>
      </c>
      <c r="K208" s="29" t="str">
        <f ca="1"/>
        <v>✔️</v>
      </c>
      <c r="L208" s="29" t="str">
        <f ca="1"/>
        <v/>
      </c>
      <c r="M208" s="29" t="str">
        <f ca="1"/>
        <v>✔️</v>
      </c>
      <c r="N208" s="29" t="str">
        <f ca="1"/>
        <v/>
      </c>
      <c r="O208" s="29" t="str">
        <f ca="1"/>
        <v>✔️</v>
      </c>
      <c r="P208" s="29" t="str">
        <f ca="1"/>
        <v>✔️</v>
      </c>
      <c r="Q208" s="29" t="str">
        <f ca="1"/>
        <v>✔️</v>
      </c>
      <c r="R208" s="29" t="str">
        <f ca="1"/>
        <v>✔️</v>
      </c>
      <c r="S208" s="29" t="str">
        <f ca="1"/>
        <v>✔️</v>
      </c>
      <c r="T208" s="29" t="str">
        <f ca="1"/>
        <v/>
      </c>
      <c r="U208" s="29" t="str">
        <f ca="1"/>
        <v/>
      </c>
      <c r="V208" s="29" t="str">
        <f ca="1"/>
        <v>✔️</v>
      </c>
      <c r="W208" s="29" t="str">
        <f ca="1"/>
        <v>✔️</v>
      </c>
      <c r="X208" s="29" t="str">
        <f ca="1"/>
        <v>✔️</v>
      </c>
      <c r="Y208" s="29" t="str">
        <f ca="1"/>
        <v>✔️</v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741</v>
      </c>
      <c r="B209" s="31" t="str">
        <v>وائل هلال لمعي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742</v>
      </c>
      <c r="B210" s="31" t="str">
        <v>يوسف شنوده نصر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>✔️</v>
      </c>
      <c r="G210" s="29" t="str">
        <f ca="1"/>
        <v>✔️</v>
      </c>
      <c r="H210" s="29" t="str">
        <f ca="1"/>
        <v/>
      </c>
      <c r="I210" s="29" t="str">
        <f ca="1"/>
        <v>✔️</v>
      </c>
      <c r="J210" s="29" t="str">
        <f ca="1"/>
        <v/>
      </c>
      <c r="K210" s="29" t="str">
        <f ca="1"/>
        <v>✔️</v>
      </c>
      <c r="L210" s="29" t="str">
        <f ca="1"/>
        <v/>
      </c>
      <c r="M210" s="29" t="str">
        <f ca="1"/>
        <v>✔️</v>
      </c>
      <c r="N210" s="29" t="str">
        <f ca="1"/>
        <v>✔️</v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>✔️</v>
      </c>
      <c r="S210" s="29" t="str">
        <f ca="1"/>
        <v>✔️</v>
      </c>
      <c r="T210" s="29" t="str">
        <f ca="1"/>
        <v>✔️</v>
      </c>
      <c r="U210" s="29" t="str">
        <f ca="1"/>
        <v/>
      </c>
      <c r="V210" s="29" t="str">
        <f ca="1"/>
        <v>✔️</v>
      </c>
      <c r="W210" s="29" t="str">
        <f ca="1"/>
        <v/>
      </c>
      <c r="X210" s="29" t="str">
        <f ca="1"/>
        <v/>
      </c>
      <c r="Y210" s="29" t="str">
        <f ca="1"/>
        <v>✔️</v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743</v>
      </c>
      <c r="B211" s="31" t="str">
        <v xml:space="preserve">يوسف ميرو ممدوح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744</v>
      </c>
      <c r="B212" s="31" t="str">
        <v>يوسف مينا مجدي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745</v>
      </c>
      <c r="B213" s="31" t="str">
        <v>مينا عماد عدلي</v>
      </c>
      <c r="C213" s="29" t="str">
        <f ca="1"/>
        <v/>
      </c>
      <c r="D213" s="29" t="str">
        <f ca="1"/>
        <v>✔️</v>
      </c>
      <c r="E213" s="29" t="str">
        <f ca="1"/>
        <v>✔️</v>
      </c>
      <c r="F213" s="29" t="str">
        <f ca="1"/>
        <v>✔️</v>
      </c>
      <c r="G213" s="29" t="str">
        <f ca="1"/>
        <v>✔️</v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>✔️</v>
      </c>
      <c r="L213" s="29" t="str">
        <f ca="1"/>
        <v/>
      </c>
      <c r="M213" s="29" t="str">
        <f ca="1"/>
        <v/>
      </c>
      <c r="N213" s="29" t="str">
        <f ca="1"/>
        <v>✔️</v>
      </c>
      <c r="O213" s="29" t="str">
        <f ca="1"/>
        <v>✔️</v>
      </c>
      <c r="P213" s="29" t="str">
        <f ca="1"/>
        <v/>
      </c>
      <c r="Q213" s="29" t="str">
        <f ca="1"/>
        <v>✔️</v>
      </c>
      <c r="R213" s="29" t="str">
        <f ca="1"/>
        <v>✔️</v>
      </c>
      <c r="S213" s="29" t="str">
        <f ca="1"/>
        <v/>
      </c>
      <c r="T213" s="29" t="str">
        <f ca="1"/>
        <v>✔️</v>
      </c>
      <c r="U213" s="29" t="str">
        <f ca="1"/>
        <v/>
      </c>
      <c r="V213" s="29" t="str">
        <f ca="1"/>
        <v>✔️</v>
      </c>
      <c r="W213" s="29" t="str">
        <f ca="1"/>
        <v>✔️</v>
      </c>
      <c r="X213" s="29" t="str">
        <f ca="1"/>
        <v>✔️</v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746</v>
      </c>
      <c r="B214" s="31" t="str">
        <v>فادي مينا عاطف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>✔️</v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>✔️</v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747</v>
      </c>
      <c r="B215" s="31" t="str">
        <v>بيشوي اشرف لويز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>✔️</v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>✔️</v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810</v>
      </c>
      <c r="B216" s="31" t="str">
        <v xml:space="preserve">ابانوب اشرف جابر 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>✔️</v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>✔️</v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811</v>
      </c>
      <c r="B217" s="31" t="str">
        <v xml:space="preserve">ارساني جرجس نعيم 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>✔️</v>
      </c>
      <c r="S217" s="29" t="str">
        <f ca="1"/>
        <v/>
      </c>
      <c r="T217" s="29" t="str">
        <f ca="1"/>
        <v>✔️</v>
      </c>
      <c r="U217" s="29" t="str">
        <f ca="1"/>
        <v/>
      </c>
      <c r="V217" s="29" t="str">
        <f ca="1"/>
        <v/>
      </c>
      <c r="W217" s="29" t="str">
        <f ca="1"/>
        <v>✔️</v>
      </c>
      <c r="X217" s="29" t="str">
        <f ca="1"/>
        <v>✔️</v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813</v>
      </c>
      <c r="B218" s="31" t="str">
        <v xml:space="preserve">انطونيوس يونان بولس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814</v>
      </c>
      <c r="B219" s="31" t="str">
        <v xml:space="preserve">باسم ايمن انور 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815</v>
      </c>
      <c r="B220" s="31" t="str">
        <v xml:space="preserve">بافلي بطرس اليشع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>✔️</v>
      </c>
      <c r="U220" s="29" t="str">
        <f ca="1"/>
        <v/>
      </c>
      <c r="V220" s="29" t="str">
        <f ca="1"/>
        <v/>
      </c>
      <c r="W220" s="29" t="str">
        <f ca="1"/>
        <v>✔️</v>
      </c>
      <c r="X220" s="29" t="str">
        <f ca="1"/>
        <v>✔️</v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816</v>
      </c>
      <c r="B221" s="31" t="str">
        <v xml:space="preserve">بيتر زكريا زكريا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817</v>
      </c>
      <c r="B222" s="31" t="str">
        <v>بيشوي ايمن عبد الروؤف</v>
      </c>
      <c r="C222" s="29" t="str">
        <f ca="1"/>
        <v/>
      </c>
      <c r="D222" s="29" t="str">
        <f ca="1"/>
        <v>✔️</v>
      </c>
      <c r="E222" s="29" t="str">
        <f ca="1"/>
        <v>✔️</v>
      </c>
      <c r="F222" s="29" t="str">
        <f ca="1"/>
        <v>✔️</v>
      </c>
      <c r="G222" s="29" t="str">
        <f ca="1"/>
        <v>✔️</v>
      </c>
      <c r="H222" s="29" t="str">
        <f ca="1"/>
        <v/>
      </c>
      <c r="I222" s="29" t="str">
        <f ca="1"/>
        <v>✔️</v>
      </c>
      <c r="J222" s="29" t="str">
        <f ca="1"/>
        <v/>
      </c>
      <c r="K222" s="29" t="str">
        <f ca="1"/>
        <v>✔️</v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>✔️</v>
      </c>
      <c r="Q222" s="29" t="str">
        <f ca="1"/>
        <v/>
      </c>
      <c r="R222" s="29" t="str">
        <f ca="1"/>
        <v>✔️</v>
      </c>
      <c r="S222" s="29" t="str">
        <f ca="1"/>
        <v>✔️</v>
      </c>
      <c r="T222" s="29" t="str">
        <f ca="1"/>
        <v>✔️</v>
      </c>
      <c r="U222" s="29" t="str">
        <f ca="1"/>
        <v/>
      </c>
      <c r="V222" s="29" t="str">
        <f ca="1"/>
        <v>✔️</v>
      </c>
      <c r="W222" s="29" t="str">
        <f ca="1"/>
        <v>✔️</v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818</v>
      </c>
      <c r="B223" s="31" t="str">
        <v xml:space="preserve">بيشوي جمال صدقي </v>
      </c>
      <c r="C223" s="29" t="str">
        <f ca="1"/>
        <v/>
      </c>
      <c r="D223" s="29" t="str">
        <f ca="1"/>
        <v/>
      </c>
      <c r="E223" s="29" t="str">
        <f ca="1"/>
        <v>✔️</v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>✔️</v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>✔️</v>
      </c>
      <c r="O223" s="29" t="str">
        <f ca="1"/>
        <v>✔️</v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>✔️</v>
      </c>
      <c r="T223" s="29" t="str">
        <f ca="1"/>
        <v/>
      </c>
      <c r="U223" s="29" t="str">
        <f ca="1"/>
        <v/>
      </c>
      <c r="V223" s="29" t="str">
        <f ca="1"/>
        <v>✔️</v>
      </c>
      <c r="W223" s="29" t="str">
        <f ca="1"/>
        <v>✔️</v>
      </c>
      <c r="X223" s="29" t="str">
        <f ca="1"/>
        <v>✔️</v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819</v>
      </c>
      <c r="B224" s="31" t="str">
        <v xml:space="preserve">بيير جوزيف مكرم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>✔️</v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>✔️</v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820</v>
      </c>
      <c r="B225" s="31" t="str">
        <v xml:space="preserve">جان جرجس فايز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>✔️</v>
      </c>
      <c r="T225" s="29" t="str">
        <f ca="1"/>
        <v>✔️</v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821</v>
      </c>
      <c r="B226" s="31" t="str">
        <v xml:space="preserve">جورج ريمون جرجس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822</v>
      </c>
      <c r="B227" s="31" t="str">
        <v xml:space="preserve">جون سعد امون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>✔️</v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823</v>
      </c>
      <c r="B228" s="31" t="str">
        <v xml:space="preserve">جون ناجي نجيب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>✔️</v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824</v>
      </c>
      <c r="B229" s="31" t="str">
        <v>جوفاني شريف شوقي</v>
      </c>
      <c r="C229" s="29" t="str">
        <f ca="1"/>
        <v/>
      </c>
      <c r="D229" s="29" t="str">
        <f ca="1"/>
        <v>✔️</v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>✔️</v>
      </c>
      <c r="Q229" s="29" t="str">
        <f ca="1"/>
        <v/>
      </c>
      <c r="R229" s="29" t="str">
        <f ca="1"/>
        <v>✔️</v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>✔️</v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825</v>
      </c>
      <c r="B230" s="31" t="str">
        <v>دانيال جورج جميل عازر</v>
      </c>
      <c r="C230" s="29" t="str">
        <f ca="1"/>
        <v/>
      </c>
      <c r="D230" s="29" t="str">
        <f ca="1"/>
        <v>✔️</v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>✔️</v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826</v>
      </c>
      <c r="B231" s="31" t="str">
        <v>ديفيد اشرف عادلي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>✔️</v>
      </c>
      <c r="S231" s="29" t="str">
        <f ca="1"/>
        <v>✔️</v>
      </c>
      <c r="T231" s="29" t="str">
        <f ca="1"/>
        <v/>
      </c>
      <c r="U231" s="29" t="str">
        <f ca="1"/>
        <v/>
      </c>
      <c r="V231" s="29" t="str">
        <f ca="1"/>
        <v>✔️</v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827</v>
      </c>
      <c r="B232" s="31" t="str">
        <v xml:space="preserve">ديفيد باسم لمعي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828</v>
      </c>
      <c r="B233" s="31" t="str">
        <v xml:space="preserve">رامز ماهر رمزي 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829</v>
      </c>
      <c r="B234" s="31" t="str">
        <v xml:space="preserve">صموئيل نتعي يعقوب 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830</v>
      </c>
      <c r="B235" s="31" t="str">
        <v>فادي بشرى نادي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831</v>
      </c>
      <c r="B236" s="31" t="str">
        <v>فادي عاطف صدقي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832</v>
      </c>
      <c r="B237" s="31" t="str">
        <v xml:space="preserve">فادي اشرف جميل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833</v>
      </c>
      <c r="B238" s="31" t="str">
        <v xml:space="preserve">فادي سعيد نبيه </v>
      </c>
      <c r="C238" s="29" t="str">
        <f ca="1"/>
        <v/>
      </c>
      <c r="D238" s="29" t="str">
        <f ca="1"/>
        <v/>
      </c>
      <c r="E238" s="29" t="str">
        <f ca="1"/>
        <v>✔️</v>
      </c>
      <c r="F238" s="29" t="str">
        <f ca="1"/>
        <v/>
      </c>
      <c r="G238" s="29" t="str">
        <f ca="1"/>
        <v/>
      </c>
      <c r="H238" s="29" t="str">
        <f ca="1"/>
        <v>✔️</v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>✔️</v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>✔️</v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834</v>
      </c>
      <c r="B239" s="31" t="str">
        <v xml:space="preserve">فرانك عصام عصام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835</v>
      </c>
      <c r="B240" s="31" t="str">
        <v xml:space="preserve">كارل مينا عادل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>✔️</v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>✔️</v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>✔️</v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>✔️</v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836</v>
      </c>
      <c r="B241" s="31" t="str">
        <v xml:space="preserve">كيرلس رفعت فرنساوي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>✔️</v>
      </c>
      <c r="H241" s="29" t="str">
        <f ca="1"/>
        <v>✔️</v>
      </c>
      <c r="I241" s="29" t="str">
        <f ca="1"/>
        <v>✔️</v>
      </c>
      <c r="J241" s="29" t="str">
        <f ca="1"/>
        <v/>
      </c>
      <c r="K241" s="29" t="str">
        <f ca="1"/>
        <v>✔️</v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>✔️</v>
      </c>
      <c r="P241" s="29" t="str">
        <f ca="1"/>
        <v>✔️</v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>✔️</v>
      </c>
      <c r="U241" s="29" t="str">
        <f ca="1"/>
        <v/>
      </c>
      <c r="V241" s="29" t="str">
        <f ca="1"/>
        <v>✔️</v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837</v>
      </c>
      <c r="B242" s="31" t="str">
        <v xml:space="preserve">كيرلس عزت ظريف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838</v>
      </c>
      <c r="B243" s="31" t="str">
        <v>كيرلس عوني رافت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>✔️</v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>✔️</v>
      </c>
      <c r="N243" s="29" t="str">
        <f ca="1"/>
        <v>✔️</v>
      </c>
      <c r="O243" s="29" t="str">
        <f ca="1"/>
        <v>✔️</v>
      </c>
      <c r="P243" s="29" t="str">
        <f ca="1"/>
        <v/>
      </c>
      <c r="Q243" s="29" t="str">
        <f ca="1"/>
        <v/>
      </c>
      <c r="R243" s="29" t="str">
        <f ca="1"/>
        <v>✔️</v>
      </c>
      <c r="S243" s="29" t="str">
        <f ca="1"/>
        <v/>
      </c>
      <c r="T243" s="29" t="str">
        <f ca="1"/>
        <v>✔️</v>
      </c>
      <c r="U243" s="29" t="str">
        <f ca="1"/>
        <v/>
      </c>
      <c r="V243" s="29" t="str">
        <f ca="1"/>
        <v>✔️</v>
      </c>
      <c r="W243" s="29" t="str">
        <f ca="1"/>
        <v>✔️</v>
      </c>
      <c r="X243" s="29" t="str">
        <f ca="1"/>
        <v>✔️</v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839</v>
      </c>
      <c r="B244" s="31" t="str">
        <v xml:space="preserve">كيرلس كمال كامل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>✔️</v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>✔️</v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840</v>
      </c>
      <c r="B245" s="31" t="str">
        <v xml:space="preserve">كيرلس كمال ماهر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>✔️</v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>✔️</v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841</v>
      </c>
      <c r="B246" s="31" t="str">
        <v xml:space="preserve">كيرلس مينا محب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842</v>
      </c>
      <c r="B247" s="31" t="str">
        <v xml:space="preserve">كيفين هاني ادوارد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>✔️</v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>✔️</v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>✔️</v>
      </c>
      <c r="S247" s="29" t="str">
        <f ca="1"/>
        <v>✔️</v>
      </c>
      <c r="T247" s="29" t="str">
        <f ca="1"/>
        <v/>
      </c>
      <c r="U247" s="29" t="str">
        <f ca="1"/>
        <v/>
      </c>
      <c r="V247" s="29" t="str">
        <f ca="1"/>
        <v>✔️</v>
      </c>
      <c r="W247" s="29" t="str">
        <f ca="1"/>
        <v>✔️</v>
      </c>
      <c r="X247" s="29" t="str">
        <f ca="1"/>
        <v>✔️</v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843</v>
      </c>
      <c r="B248" s="31" t="str">
        <v>مارتن انور فتحي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844</v>
      </c>
      <c r="B249" s="31" t="str">
        <v xml:space="preserve">مارتن شادي هاني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845</v>
      </c>
      <c r="B250" s="31" t="str">
        <v>مارك اشرف عادلي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>✔️</v>
      </c>
      <c r="S250" s="29" t="str">
        <f ca="1"/>
        <v>✔️</v>
      </c>
      <c r="T250" s="29" t="str">
        <f ca="1"/>
        <v/>
      </c>
      <c r="U250" s="29" t="str">
        <f ca="1"/>
        <v>✔️</v>
      </c>
      <c r="V250" s="29" t="str">
        <f ca="1"/>
        <v>✔️</v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846</v>
      </c>
      <c r="B251" s="31" t="str">
        <v xml:space="preserve">مارك دانيال لبيب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>✔️</v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>✔️</v>
      </c>
      <c r="P251" s="29" t="str">
        <f ca="1"/>
        <v>✔️</v>
      </c>
      <c r="Q251" s="29" t="str">
        <f ca="1"/>
        <v/>
      </c>
      <c r="R251" s="29" t="str">
        <f ca="1"/>
        <v>✔️</v>
      </c>
      <c r="S251" s="29" t="str">
        <f ca="1"/>
        <v/>
      </c>
      <c r="T251" s="29" t="str">
        <f ca="1"/>
        <v>✔️</v>
      </c>
      <c r="U251" s="29" t="str">
        <f ca="1"/>
        <v/>
      </c>
      <c r="V251" s="29" t="str">
        <f ca="1"/>
        <v>✔️</v>
      </c>
      <c r="W251" s="29" t="str">
        <f ca="1"/>
        <v>✔️</v>
      </c>
      <c r="X251" s="29" t="str">
        <f ca="1"/>
        <v>✔️</v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847</v>
      </c>
      <c r="B252" s="31" t="str">
        <v xml:space="preserve">مارك سامح لوقا </v>
      </c>
      <c r="C252" s="29" t="str">
        <f ca="1"/>
        <v/>
      </c>
      <c r="D252" s="29" t="str">
        <f ca="1"/>
        <v>✔️</v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>✔️</v>
      </c>
      <c r="Q252" s="29" t="str">
        <f ca="1"/>
        <v/>
      </c>
      <c r="R252" s="29" t="str">
        <f ca="1"/>
        <v>✔️</v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>✔️</v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848</v>
      </c>
      <c r="B253" s="31" t="str">
        <v xml:space="preserve">مارك وسيم موريس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>✔️</v>
      </c>
      <c r="L253" s="29" t="str">
        <f ca="1"/>
        <v/>
      </c>
      <c r="M253" s="29" t="str">
        <f ca="1"/>
        <v/>
      </c>
      <c r="N253" s="29" t="str">
        <f ca="1"/>
        <v>✔️</v>
      </c>
      <c r="O253" s="29" t="str">
        <f ca="1"/>
        <v>✔️</v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>✔️</v>
      </c>
      <c r="U253" s="29" t="str">
        <f ca="1"/>
        <v/>
      </c>
      <c r="V253" s="29" t="str">
        <f ca="1"/>
        <v>✔️</v>
      </c>
      <c r="W253" s="29" t="str">
        <f ca="1"/>
        <v/>
      </c>
      <c r="X253" s="29" t="str">
        <f ca="1"/>
        <v>✔️</v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849</v>
      </c>
      <c r="B254" s="31" t="str">
        <v xml:space="preserve">مايكل اشرف ابراهيم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>✔️</v>
      </c>
      <c r="P254" s="29" t="str">
        <f ca="1"/>
        <v/>
      </c>
      <c r="Q254" s="29" t="str">
        <f ca="1"/>
        <v/>
      </c>
      <c r="R254" s="29" t="str">
        <f ca="1"/>
        <v>✔️</v>
      </c>
      <c r="S254" s="29" t="str">
        <f ca="1"/>
        <v/>
      </c>
      <c r="T254" s="29" t="str">
        <f ca="1"/>
        <v/>
      </c>
      <c r="U254" s="29" t="str">
        <f ca="1"/>
        <v>✔️</v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850</v>
      </c>
      <c r="B255" s="31" t="str">
        <v>مجدي سامح عادل وهيب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>✔️</v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>✔️</v>
      </c>
      <c r="W255" s="29" t="str">
        <f ca="1"/>
        <v/>
      </c>
      <c r="X255" s="29" t="str">
        <f ca="1"/>
        <v>✔️</v>
      </c>
      <c r="Y255" s="29" t="str">
        <f ca="1"/>
        <v>✔️</v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851</v>
      </c>
      <c r="B256" s="31" t="str">
        <v xml:space="preserve">مكاريوس سمير مهاود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852</v>
      </c>
      <c r="B257" s="31" t="str">
        <v xml:space="preserve">مكاريوس مايكل مايكل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>✔️</v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>✔️</v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>✔️</v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>✔️</v>
      </c>
      <c r="T260" s="29" t="str">
        <f ca="1"/>
        <v/>
      </c>
      <c r="U260" s="29" t="str">
        <f ca="1"/>
        <v>✔️</v>
      </c>
      <c r="V260" s="29" t="str">
        <f ca="1"/>
        <v/>
      </c>
      <c r="W260" s="29" t="str">
        <f ca="1"/>
        <v/>
      </c>
      <c r="X260" s="29" t="str">
        <f ca="1"/>
        <v>✔️</v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/>
      </c>
      <c r="D261" s="29" t="str">
        <f ca="1"/>
        <v>✔️</v>
      </c>
      <c r="E261" s="29" t="str">
        <f ca="1"/>
        <v>✔️</v>
      </c>
      <c r="F261" s="29" t="str">
        <f ca="1"/>
        <v>✔️</v>
      </c>
      <c r="G261" s="29" t="str">
        <f ca="1"/>
        <v>✔️</v>
      </c>
      <c r="H261" s="29" t="str">
        <f ca="1"/>
        <v>✔️</v>
      </c>
      <c r="I261" s="29" t="str">
        <f ca="1"/>
        <v>✔️</v>
      </c>
      <c r="J261" s="29" t="str">
        <f ca="1"/>
        <v>✔️</v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>✔️</v>
      </c>
      <c r="O261" s="29" t="str">
        <f ca="1"/>
        <v>✔️</v>
      </c>
      <c r="P261" s="29" t="str">
        <f ca="1"/>
        <v>✔️</v>
      </c>
      <c r="Q261" s="29" t="str">
        <f ca="1"/>
        <v>✔️</v>
      </c>
      <c r="R261" s="29" t="str">
        <f ca="1"/>
        <v>✔️</v>
      </c>
      <c r="S261" s="29" t="str">
        <f ca="1"/>
        <v>✔️</v>
      </c>
      <c r="T261" s="29" t="str">
        <f ca="1"/>
        <v>✔️</v>
      </c>
      <c r="U261" s="29" t="str">
        <f ca="1"/>
        <v/>
      </c>
      <c r="V261" s="29" t="str">
        <f ca="1"/>
        <v>✔️</v>
      </c>
      <c r="W261" s="29" t="str">
        <f ca="1"/>
        <v/>
      </c>
      <c r="X261" s="29" t="str">
        <f ca="1"/>
        <v>✔️</v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857</v>
      </c>
      <c r="B262" s="31" t="str">
        <v xml:space="preserve">مينا وحيد كمال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858</v>
      </c>
      <c r="B263" s="31" t="str">
        <v xml:space="preserve">هاني حنا مكرم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859</v>
      </c>
      <c r="B264" s="31" t="str">
        <v>يوسف اشرف يوسف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>✔️</v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860</v>
      </c>
      <c r="B265" s="31" t="str">
        <v xml:space="preserve">يوسف اشرف جورج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861</v>
      </c>
      <c r="B266" s="31" t="str">
        <v xml:space="preserve">يوسف باسم جورج 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862</v>
      </c>
      <c r="B267" s="31" t="str">
        <v xml:space="preserve">يوسف بولا جميل 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>✔️</v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>✔️</v>
      </c>
      <c r="U267" s="29" t="str">
        <f ca="1"/>
        <v/>
      </c>
      <c r="V267" s="29" t="str">
        <f ca="1"/>
        <v/>
      </c>
      <c r="W267" s="29" t="str">
        <f ca="1"/>
        <v>✔️</v>
      </c>
      <c r="X267" s="29" t="str">
        <f ca="1"/>
        <v>✔️</v>
      </c>
      <c r="Y267" s="29" t="str">
        <f ca="1"/>
        <v>✔️</v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863</v>
      </c>
      <c r="B268" s="31" t="str">
        <v xml:space="preserve">يوسف حنا ابو الخير 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>✔️</v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864</v>
      </c>
      <c r="B269" s="31" t="str">
        <v>يوسف رضا يونان الشهيد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865</v>
      </c>
      <c r="B270" s="31" t="str">
        <v>كيرلس هاني فوزي</v>
      </c>
      <c r="C270" s="29" t="str">
        <f ca="1"/>
        <v/>
      </c>
      <c r="D270" s="29" t="str">
        <f ca="1"/>
        <v>✔️</v>
      </c>
      <c r="E270" s="29" t="str">
        <f ca="1"/>
        <v>✔️</v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>✔️</v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>✔️</v>
      </c>
      <c r="N270" s="29" t="str">
        <f ca="1"/>
        <v>✔️</v>
      </c>
      <c r="O270" s="29" t="str">
        <f ca="1"/>
        <v>✔️</v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>✔️</v>
      </c>
      <c r="U270" s="29" t="str">
        <f ca="1"/>
        <v>✔️</v>
      </c>
      <c r="V270" s="29" t="str">
        <f ca="1"/>
        <v>✔️</v>
      </c>
      <c r="W270" s="29" t="str">
        <f ca="1"/>
        <v/>
      </c>
      <c r="X270" s="29" t="str">
        <f ca="1"/>
        <v>✔️</v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866</v>
      </c>
      <c r="B271" s="31" t="str">
        <v>بيشوي مجدي مكرم</v>
      </c>
      <c r="C271" s="29" t="str">
        <f ca="1"/>
        <v/>
      </c>
      <c r="D271" s="29" t="str">
        <f ca="1"/>
        <v>✔️</v>
      </c>
      <c r="E271" s="29" t="str">
        <f ca="1"/>
        <v>✔️</v>
      </c>
      <c r="F271" s="29" t="str">
        <f ca="1"/>
        <v>✔️</v>
      </c>
      <c r="G271" s="29" t="str">
        <f ca="1"/>
        <v/>
      </c>
      <c r="H271" s="29" t="str">
        <f ca="1"/>
        <v>✔️</v>
      </c>
      <c r="I271" s="29" t="str">
        <f ca="1"/>
        <v>✔️</v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>✔️</v>
      </c>
      <c r="N271" s="29" t="str">
        <f ca="1"/>
        <v>✔️</v>
      </c>
      <c r="O271" s="29" t="str">
        <f ca="1"/>
        <v>✔️</v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>✔️</v>
      </c>
      <c r="T271" s="29" t="str">
        <f ca="1"/>
        <v/>
      </c>
      <c r="U271" s="29" t="str">
        <f ca="1"/>
        <v/>
      </c>
      <c r="V271" s="29" t="str">
        <f ca="1"/>
        <v>✔️</v>
      </c>
      <c r="W271" s="29" t="str">
        <f ca="1"/>
        <v>✔️</v>
      </c>
      <c r="X271" s="29" t="str">
        <f ca="1"/>
        <v>✔️</v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867</v>
      </c>
      <c r="B272" s="31" t="str">
        <v>مينا ماجد ايوب</v>
      </c>
      <c r="C272" s="29" t="str">
        <f ca="1"/>
        <v/>
      </c>
      <c r="D272" s="29" t="str">
        <f ca="1"/>
        <v/>
      </c>
      <c r="E272" s="29" t="str">
        <f ca="1"/>
        <v>✔️</v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>✔️</v>
      </c>
      <c r="O272" s="29" t="str">
        <f ca="1"/>
        <v>✔️</v>
      </c>
      <c r="P272" s="29" t="str">
        <f ca="1"/>
        <v/>
      </c>
      <c r="Q272" s="29" t="str">
        <f ca="1"/>
        <v/>
      </c>
      <c r="R272" s="29" t="str">
        <f ca="1"/>
        <v>✔️</v>
      </c>
      <c r="S272" s="29" t="str">
        <f ca="1"/>
        <v>✔️</v>
      </c>
      <c r="T272" s="29" t="str">
        <f ca="1"/>
        <v>✔️</v>
      </c>
      <c r="U272" s="29" t="str">
        <f ca="1"/>
        <v/>
      </c>
      <c r="V272" s="29" t="str">
        <f ca="1"/>
        <v>✔️</v>
      </c>
      <c r="W272" s="29" t="str">
        <f ca="1"/>
        <v>✔️</v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868</v>
      </c>
      <c r="B273" s="31" t="str">
        <v>ابانوب منسي جون</v>
      </c>
      <c r="C273" s="29" t="str">
        <f ca="1"/>
        <v/>
      </c>
      <c r="D273" s="29" t="str">
        <f ca="1"/>
        <v/>
      </c>
      <c r="E273" s="29" t="str">
        <f ca="1"/>
        <v>✔️</v>
      </c>
      <c r="F273" s="29" t="str">
        <f ca="1"/>
        <v/>
      </c>
      <c r="G273" s="29" t="str">
        <f ca="1"/>
        <v/>
      </c>
      <c r="H273" s="29" t="str">
        <f ca="1"/>
        <v>✔️</v>
      </c>
      <c r="I273" s="29" t="str">
        <f ca="1"/>
        <v/>
      </c>
      <c r="J273" s="29" t="str">
        <f ca="1"/>
        <v>✔️</v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>✔️</v>
      </c>
      <c r="Q273" s="29" t="str">
        <f ca="1"/>
        <v/>
      </c>
      <c r="R273" s="29" t="str">
        <f ca="1"/>
        <v>✔️</v>
      </c>
      <c r="S273" s="29" t="str">
        <f ca="1"/>
        <v/>
      </c>
      <c r="T273" s="29" t="str">
        <f ca="1"/>
        <v>✔️</v>
      </c>
      <c r="U273" s="29" t="str">
        <f ca="1"/>
        <v/>
      </c>
      <c r="V273" s="29" t="str">
        <f ca="1"/>
        <v/>
      </c>
      <c r="W273" s="29" t="str">
        <f ca="1"/>
        <v>✔️</v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869</v>
      </c>
      <c r="B274" s="31" t="str">
        <v>يوسف نشات رزق الله</v>
      </c>
      <c r="C274" s="29" t="str">
        <f ca="1"/>
        <v/>
      </c>
      <c r="D274" s="29" t="str">
        <f ca="1"/>
        <v/>
      </c>
      <c r="E274" s="29" t="str">
        <f ca="1"/>
        <v>✔️</v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>✔️</v>
      </c>
      <c r="J274" s="29" t="str">
        <f ca="1"/>
        <v/>
      </c>
      <c r="K274" s="29" t="str">
        <f ca="1"/>
        <v>✔️</v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>✔️</v>
      </c>
      <c r="P274" s="29" t="str">
        <f ca="1"/>
        <v/>
      </c>
      <c r="Q274" s="29" t="str">
        <f ca="1"/>
        <v/>
      </c>
      <c r="R274" s="29" t="str">
        <f ca="1"/>
        <v>✔️</v>
      </c>
      <c r="S274" s="29" t="str">
        <f ca="1"/>
        <v>✔️</v>
      </c>
      <c r="T274" s="29" t="str">
        <f ca="1"/>
        <v>✔️</v>
      </c>
      <c r="U274" s="29" t="str">
        <f ca="1"/>
        <v/>
      </c>
      <c r="V274" s="29" t="str">
        <f ca="1"/>
        <v/>
      </c>
      <c r="W274" s="29" t="str">
        <f ca="1"/>
        <v>✔️</v>
      </c>
      <c r="X274" s="29" t="str">
        <f ca="1"/>
        <v>✔️</v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870</v>
      </c>
      <c r="B275" s="31" t="str">
        <v>ستيفن اشرف عزيز</v>
      </c>
      <c r="C275" s="29" t="str">
        <f ca="1"/>
        <v/>
      </c>
      <c r="D275" s="29" t="str">
        <f ca="1"/>
        <v>✔️</v>
      </c>
      <c r="E275" s="29" t="str">
        <f ca="1"/>
        <v/>
      </c>
      <c r="F275" s="29" t="str">
        <f ca="1"/>
        <v/>
      </c>
      <c r="G275" s="29" t="str">
        <f ca="1"/>
        <v>✔️</v>
      </c>
      <c r="H275" s="29" t="str">
        <f ca="1"/>
        <v>✔️</v>
      </c>
      <c r="I275" s="29" t="str">
        <f ca="1"/>
        <v>✔️</v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>✔️</v>
      </c>
      <c r="T275" s="29" t="str">
        <f ca="1"/>
        <v>✔️</v>
      </c>
      <c r="U275" s="29" t="str">
        <f ca="1"/>
        <v/>
      </c>
      <c r="V275" s="29" t="str">
        <f ca="1"/>
        <v>✔️</v>
      </c>
      <c r="W275" s="29" t="str">
        <f ca="1"/>
        <v>✔️</v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871</v>
      </c>
      <c r="B276" s="31" t="str">
        <v>ابانوب هاني محروس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>✔️</v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872</v>
      </c>
      <c r="B277" s="31" t="str">
        <v>فيلوباتير سامي نمر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>✔️</v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873</v>
      </c>
      <c r="B278" s="31" t="str">
        <v>بافلي كمال رزق الله</v>
      </c>
      <c r="C278" s="29" t="str">
        <f ca="1"/>
        <v>✔️</v>
      </c>
      <c r="D278" s="29" t="str">
        <f ca="1"/>
        <v>✔️</v>
      </c>
      <c r="E278" s="29" t="str">
        <f ca="1"/>
        <v/>
      </c>
      <c r="F278" s="29" t="str">
        <f ca="1"/>
        <v>✔️</v>
      </c>
      <c r="G278" s="29" t="str">
        <f ca="1"/>
        <v>✔️</v>
      </c>
      <c r="H278" s="29" t="str">
        <f ca="1"/>
        <v>✔️</v>
      </c>
      <c r="I278" s="29" t="str">
        <f ca="1"/>
        <v>✔️</v>
      </c>
      <c r="J278" s="29" t="str">
        <f ca="1"/>
        <v/>
      </c>
      <c r="K278" s="29" t="str">
        <f ca="1"/>
        <v>✔️</v>
      </c>
      <c r="L278" s="29" t="str">
        <f ca="1"/>
        <v/>
      </c>
      <c r="M278" s="29" t="str">
        <f ca="1"/>
        <v/>
      </c>
      <c r="N278" s="29" t="str">
        <f ca="1"/>
        <v>✔️</v>
      </c>
      <c r="O278" s="29" t="str">
        <f ca="1"/>
        <v>✔️</v>
      </c>
      <c r="P278" s="29" t="str">
        <f ca="1"/>
        <v/>
      </c>
      <c r="Q278" s="29" t="str">
        <f ca="1"/>
        <v/>
      </c>
      <c r="R278" s="29" t="str">
        <f ca="1"/>
        <v>✔️</v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>✔️</v>
      </c>
      <c r="W278" s="29" t="str">
        <f ca="1"/>
        <v/>
      </c>
      <c r="X278" s="29" t="str">
        <f ca="1"/>
        <v>✔️</v>
      </c>
      <c r="Y278" s="29" t="str">
        <f ca="1"/>
        <v>✔️</v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874</v>
      </c>
      <c r="B279" s="31" t="str">
        <v xml:space="preserve">فيلوباتير جورج صمؤيل </v>
      </c>
      <c r="C279" s="29" t="str">
        <f ca="1"/>
        <v/>
      </c>
      <c r="D279" s="29" t="str">
        <f ca="1"/>
        <v>✔️</v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>✔️</v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>✔️</v>
      </c>
      <c r="N279" s="29" t="str">
        <f ca="1"/>
        <v>✔️</v>
      </c>
      <c r="O279" s="29" t="str">
        <f ca="1"/>
        <v/>
      </c>
      <c r="P279" s="29" t="str">
        <f ca="1"/>
        <v/>
      </c>
      <c r="Q279" s="29" t="str">
        <f ca="1"/>
        <v>✔️</v>
      </c>
      <c r="R279" s="29" t="str">
        <f ca="1"/>
        <v/>
      </c>
      <c r="S279" s="29" t="str">
        <f ca="1"/>
        <v/>
      </c>
      <c r="T279" s="29" t="str">
        <f ca="1"/>
        <v>✔️</v>
      </c>
      <c r="U279" s="29" t="str">
        <f ca="1"/>
        <v/>
      </c>
      <c r="V279" s="29" t="str">
        <f ca="1"/>
        <v>✔️</v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875</v>
      </c>
      <c r="B280" s="31" t="str">
        <v xml:space="preserve">دانيال شنوده تادرس 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>✔️</v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>✔️</v>
      </c>
      <c r="X280" s="29" t="str">
        <f ca="1"/>
        <v>✔️</v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876</v>
      </c>
      <c r="B281" s="31" t="str">
        <v>ابرام ريمون عربي زهري</v>
      </c>
      <c r="C281" s="29" t="str">
        <f ca="1"/>
        <v>✔️</v>
      </c>
      <c r="D281" s="29" t="str">
        <f ca="1"/>
        <v/>
      </c>
      <c r="E281" s="29" t="str">
        <f ca="1"/>
        <v>✔️</v>
      </c>
      <c r="F281" s="29" t="str">
        <f ca="1"/>
        <v/>
      </c>
      <c r="G281" s="29" t="str">
        <f ca="1"/>
        <v>✔️</v>
      </c>
      <c r="H281" s="29" t="str">
        <f ca="1"/>
        <v/>
      </c>
      <c r="I281" s="29" t="str">
        <f ca="1"/>
        <v>✔️</v>
      </c>
      <c r="J281" s="29" t="str">
        <f ca="1"/>
        <v>✔️</v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>✔️</v>
      </c>
      <c r="O281" s="29" t="str">
        <f ca="1"/>
        <v>✔️</v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>✔️</v>
      </c>
      <c r="T281" s="29" t="str">
        <f ca="1"/>
        <v>✔️</v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>✔️</v>
      </c>
      <c r="Y281" s="29" t="str">
        <f ca="1"/>
        <v>✔️</v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877</v>
      </c>
      <c r="B282" s="31" t="str">
        <v>ابرام ممدوح سمير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878</v>
      </c>
      <c r="B283" s="31" t="str">
        <v xml:space="preserve">بافلي اديب سمير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>✔️</v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>✔️</v>
      </c>
      <c r="W283" s="29" t="str">
        <f ca="1"/>
        <v>✔️</v>
      </c>
      <c r="X283" s="29" t="str">
        <f ca="1"/>
        <v>✔️</v>
      </c>
      <c r="Y283" s="29" t="str">
        <f ca="1"/>
        <v>✔️</v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879</v>
      </c>
      <c r="B284" s="31" t="str">
        <v xml:space="preserve">ميشيل اكرامي حبيب </v>
      </c>
      <c r="C284" s="29" t="str">
        <f ca="1"/>
        <v/>
      </c>
      <c r="D284" s="29" t="str">
        <f ca="1"/>
        <v/>
      </c>
      <c r="E284" s="29" t="str">
        <f ca="1"/>
        <v>✔️</v>
      </c>
      <c r="F284" s="29" t="str">
        <f ca="1"/>
        <v/>
      </c>
      <c r="G284" s="29" t="str">
        <f ca="1"/>
        <v>✔️</v>
      </c>
      <c r="H284" s="29" t="str">
        <f ca="1"/>
        <v/>
      </c>
      <c r="I284" s="29" t="str">
        <f ca="1"/>
        <v>✔️</v>
      </c>
      <c r="J284" s="29" t="str">
        <f ca="1"/>
        <v/>
      </c>
      <c r="K284" s="29" t="str">
        <f ca="1"/>
        <v>✔️</v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>✔️</v>
      </c>
      <c r="P284" s="29" t="str">
        <f ca="1"/>
        <v/>
      </c>
      <c r="Q284" s="29" t="str">
        <f ca="1"/>
        <v/>
      </c>
      <c r="R284" s="29" t="str">
        <f ca="1"/>
        <v>✔️</v>
      </c>
      <c r="S284" s="29" t="str">
        <f ca="1"/>
        <v>✔️</v>
      </c>
      <c r="T284" s="29" t="str">
        <f ca="1"/>
        <v/>
      </c>
      <c r="U284" s="29" t="str">
        <f ca="1"/>
        <v/>
      </c>
      <c r="V284" s="29" t="str">
        <f ca="1"/>
        <v>✔️</v>
      </c>
      <c r="W284" s="29" t="str">
        <f ca="1"/>
        <v>✔️</v>
      </c>
      <c r="X284" s="29" t="str">
        <f ca="1"/>
        <v>✔️</v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880</v>
      </c>
      <c r="B285" s="31" t="str">
        <v xml:space="preserve">نوفير اسامة حنا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>✔️</v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>✔️</v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>✔️</v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881</v>
      </c>
      <c r="B286" s="31" t="str">
        <v xml:space="preserve">يوسف ريمون فؤاد 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>✔️</v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>✔️</v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>✔️</v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882</v>
      </c>
      <c r="B287" s="31" t="str">
        <v xml:space="preserve">فرانك عصام جرجس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>✔️</v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883</v>
      </c>
      <c r="B288" s="31" t="str">
        <v>جورج نشات جورج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>✔️</v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>✔️</v>
      </c>
      <c r="Q288" s="29" t="str">
        <f ca="1"/>
        <v/>
      </c>
      <c r="R288" s="29" t="str">
        <f ca="1"/>
        <v/>
      </c>
      <c r="S288" s="29" t="str">
        <f ca="1"/>
        <v>✔️</v>
      </c>
      <c r="T288" s="29" t="str">
        <f ca="1"/>
        <v>✔️</v>
      </c>
      <c r="U288" s="29" t="str">
        <f ca="1"/>
        <v/>
      </c>
      <c r="V288" s="29" t="str">
        <f ca="1"/>
        <v>✔️</v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884</v>
      </c>
      <c r="B289" s="31" t="str">
        <v xml:space="preserve"> بيشوي سامح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885</v>
      </c>
      <c r="B290" s="31" t="str">
        <v xml:space="preserve"> كيرلس ناصر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886</v>
      </c>
      <c r="B291" s="31" t="str">
        <v xml:space="preserve"> كيرلس فايق ماهر 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887</v>
      </c>
      <c r="B292" s="31" t="str">
        <v xml:space="preserve"> كيرلس راضي لطفي 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>✔️</v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888</v>
      </c>
      <c r="B293" s="31" t="str">
        <v>جوزيف اشرف سمير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>✔️</v>
      </c>
      <c r="S293" s="29" t="str">
        <f ca="1"/>
        <v>✔️</v>
      </c>
      <c r="T293" s="29" t="str">
        <f ca="1"/>
        <v>✔️</v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889</v>
      </c>
      <c r="B294" s="31" t="str">
        <v>يوسف مسامح يوسف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>✔️</v>
      </c>
      <c r="Q294" s="29" t="str">
        <f ca="1"/>
        <v/>
      </c>
      <c r="R294" s="29" t="str">
        <f ca="1"/>
        <v/>
      </c>
      <c r="S294" s="29" t="str">
        <f ca="1"/>
        <v>✔️</v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890</v>
      </c>
      <c r="B295" s="31" t="str">
        <v>كيرلس هاني منصور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>✔️</v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891</v>
      </c>
      <c r="B296" s="31" t="str">
        <v>كيرلس ناصر اليكسان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>✔️</v>
      </c>
      <c r="G296" s="29" t="str">
        <f ca="1"/>
        <v>✔️</v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>✔️</v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>✔️</v>
      </c>
      <c r="S296" s="29" t="str">
        <f ca="1"/>
        <v/>
      </c>
      <c r="T296" s="29" t="str">
        <f ca="1"/>
        <v>✔️</v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892</v>
      </c>
      <c r="B297" s="31" t="str">
        <v>يوسف الامير جمال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>✔️</v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893</v>
      </c>
      <c r="B298" s="31" t="str">
        <v>كيرلس بولس عشم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>✔️</v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A299">
        <v>894</v>
      </c>
      <c r="B299" s="31" t="str">
        <v>مينا عاطف داود</v>
      </c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>✔️</v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CA493" sqref="CA493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1406</v>
      </c>
      <c r="C1" s="28" cm="1">
        <f t="array" aca="1" ref="C1:CX1" ca="1">_xlfn.ANCHORARRAY('Attendance table_S'!B1)</f>
        <v>45373</v>
      </c>
      <c r="D1" s="28">
        <f ca="1"/>
        <v>45366</v>
      </c>
      <c r="E1" s="28">
        <f ca="1"/>
        <v>45359</v>
      </c>
      <c r="F1" s="28">
        <f ca="1"/>
        <v>45352</v>
      </c>
      <c r="G1" s="28">
        <f ca="1"/>
        <v>45345</v>
      </c>
      <c r="H1" s="28">
        <f ca="1"/>
        <v>45338</v>
      </c>
      <c r="I1" s="28">
        <f ca="1"/>
        <v>45331</v>
      </c>
      <c r="J1" s="28">
        <f ca="1"/>
        <v>45324</v>
      </c>
      <c r="K1" s="28">
        <f ca="1"/>
        <v>45317</v>
      </c>
      <c r="L1" s="28">
        <f ca="1"/>
        <v>45310</v>
      </c>
      <c r="M1" s="28">
        <f ca="1"/>
        <v>45303</v>
      </c>
      <c r="N1" s="28">
        <f ca="1"/>
        <v>45296</v>
      </c>
      <c r="O1" s="28">
        <f ca="1"/>
        <v>45289</v>
      </c>
      <c r="P1" s="28">
        <f ca="1"/>
        <v>45282</v>
      </c>
      <c r="Q1" s="28">
        <f ca="1"/>
        <v>45275</v>
      </c>
      <c r="R1" s="28">
        <f ca="1"/>
        <v>45268</v>
      </c>
      <c r="S1" s="28">
        <f ca="1"/>
        <v>45261</v>
      </c>
      <c r="T1" s="28">
        <f ca="1"/>
        <v>45254</v>
      </c>
      <c r="U1" s="28">
        <f ca="1"/>
        <v>45247</v>
      </c>
      <c r="V1" s="28">
        <f ca="1"/>
        <v>45240</v>
      </c>
      <c r="W1" s="28">
        <f ca="1"/>
        <v>45233</v>
      </c>
      <c r="X1" s="28">
        <f ca="1"/>
        <v>45226</v>
      </c>
      <c r="Y1" s="28">
        <f ca="1"/>
        <v>45219</v>
      </c>
      <c r="Z1" s="28">
        <f ca="1"/>
        <v>45212</v>
      </c>
      <c r="AA1" s="28">
        <f ca="1"/>
        <v>45205</v>
      </c>
      <c r="AB1" s="28">
        <f ca="1"/>
        <v>45198</v>
      </c>
      <c r="AC1" s="28">
        <f ca="1"/>
        <v>45191</v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7">_xlfn.ANCHORARRAY('Attendance table_S'!A2)</f>
        <v>1</v>
      </c>
      <c r="B2" s="31" t="str" cm="1">
        <f t="array" ref="B2:B27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>✔️</v>
      </c>
      <c r="E2" s="29" t="str">
        <f ca="1"/>
        <v>✔️</v>
      </c>
      <c r="F2" s="29" t="str">
        <f ca="1"/>
        <v/>
      </c>
      <c r="G2" s="29" t="str">
        <f ca="1"/>
        <v>✔️</v>
      </c>
      <c r="H2" s="29" t="str">
        <f ca="1"/>
        <v/>
      </c>
      <c r="I2" s="29" t="str">
        <f ca="1"/>
        <v>✔️</v>
      </c>
      <c r="J2" s="29" t="str">
        <f ca="1"/>
        <v/>
      </c>
      <c r="K2" s="29" t="str">
        <f ca="1"/>
        <v>✔️</v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>✔️</v>
      </c>
      <c r="P2" s="29" t="str">
        <f ca="1"/>
        <v>✔️</v>
      </c>
      <c r="Q2" s="29" t="str">
        <f ca="1"/>
        <v/>
      </c>
      <c r="R2" s="29" t="str">
        <f ca="1"/>
        <v/>
      </c>
      <c r="S2" s="29" t="str">
        <f ca="1"/>
        <v>✔️</v>
      </c>
      <c r="T2" s="29" t="str">
        <f ca="1"/>
        <v>✔️</v>
      </c>
      <c r="U2" s="29" t="str">
        <f ca="1"/>
        <v>✔️</v>
      </c>
      <c r="V2" s="29" t="str">
        <f ca="1"/>
        <v/>
      </c>
      <c r="W2" s="29" t="str">
        <f ca="1"/>
        <v>✔️</v>
      </c>
      <c r="X2" s="29" t="str">
        <f ca="1"/>
        <v/>
      </c>
      <c r="Y2" s="29" t="str">
        <f ca="1"/>
        <v>✔️</v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/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>✔️</v>
      </c>
      <c r="E4" s="29" t="str">
        <f ca="1"/>
        <v/>
      </c>
      <c r="F4" s="29" t="str">
        <f ca="1"/>
        <v>✔️</v>
      </c>
      <c r="G4" s="29" t="str">
        <f ca="1"/>
        <v>✔️</v>
      </c>
      <c r="H4" s="29" t="str">
        <f ca="1"/>
        <v>✔️</v>
      </c>
      <c r="I4" s="29" t="str">
        <f ca="1"/>
        <v>✔️</v>
      </c>
      <c r="J4" s="29" t="str">
        <f ca="1"/>
        <v>✔️</v>
      </c>
      <c r="K4" s="29" t="str">
        <f ca="1"/>
        <v>✔️</v>
      </c>
      <c r="L4" s="29" t="str">
        <f ca="1"/>
        <v/>
      </c>
      <c r="M4" s="29" t="str">
        <f ca="1"/>
        <v>✔️</v>
      </c>
      <c r="N4" s="29" t="str">
        <f ca="1"/>
        <v>✔️</v>
      </c>
      <c r="O4" s="29" t="str">
        <f ca="1"/>
        <v>✔️</v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>✔️</v>
      </c>
      <c r="W4" s="29" t="str">
        <f ca="1"/>
        <v>✔️</v>
      </c>
      <c r="X4" s="29" t="str">
        <f ca="1"/>
        <v/>
      </c>
      <c r="Y4" s="29" t="str">
        <f ca="1"/>
        <v>✔️</v>
      </c>
      <c r="Z4" s="29" t="str">
        <f ca="1"/>
        <v>✔️</v>
      </c>
      <c r="AA4" s="29" t="str">
        <f ca="1"/>
        <v>✔️</v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/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>✔️</v>
      </c>
      <c r="I5" s="29" t="str">
        <f ca="1"/>
        <v>✔️</v>
      </c>
      <c r="J5" s="29" t="str">
        <f ca="1"/>
        <v/>
      </c>
      <c r="K5" s="29" t="str">
        <f ca="1"/>
        <v>✔️</v>
      </c>
      <c r="L5" s="29" t="str">
        <f ca="1"/>
        <v/>
      </c>
      <c r="M5" s="29" t="str">
        <f ca="1"/>
        <v/>
      </c>
      <c r="N5" s="29" t="str">
        <f ca="1"/>
        <v>✔️</v>
      </c>
      <c r="O5" s="29" t="str">
        <f ca="1"/>
        <v>✔️</v>
      </c>
      <c r="P5" s="29" t="str">
        <f ca="1"/>
        <v>✔️</v>
      </c>
      <c r="Q5" s="29" t="str">
        <f ca="1"/>
        <v/>
      </c>
      <c r="R5" s="29" t="str">
        <f ca="1"/>
        <v>✔️</v>
      </c>
      <c r="S5" s="29" t="str">
        <f ca="1"/>
        <v>✔️</v>
      </c>
      <c r="T5" s="29" t="str">
        <f ca="1"/>
        <v>✔️</v>
      </c>
      <c r="U5" s="29" t="str">
        <f ca="1"/>
        <v/>
      </c>
      <c r="V5" s="29" t="str">
        <f ca="1"/>
        <v/>
      </c>
      <c r="W5" s="29" t="str">
        <f ca="1"/>
        <v>✔️</v>
      </c>
      <c r="X5" s="29" t="str">
        <f ca="1"/>
        <v>✔️</v>
      </c>
      <c r="Y5" s="29" t="str">
        <f ca="1"/>
        <v>✔️</v>
      </c>
      <c r="Z5" s="29" t="str">
        <f ca="1"/>
        <v>✔️</v>
      </c>
      <c r="AA5" s="29" t="str">
        <f ca="1"/>
        <v/>
      </c>
      <c r="AB5" s="29" t="str">
        <f ca="1"/>
        <v>✔️</v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/>
      </c>
      <c r="AG5" s="29" t="str">
        <f ca="1"/>
        <v/>
      </c>
      <c r="AH5" s="29" t="str">
        <f ca="1"/>
        <v/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>✔️</v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>✔️</v>
      </c>
      <c r="J6" s="29" t="str">
        <f ca="1"/>
        <v/>
      </c>
      <c r="K6" s="29" t="str">
        <f ca="1"/>
        <v>✔️</v>
      </c>
      <c r="L6" s="29" t="str">
        <f ca="1"/>
        <v/>
      </c>
      <c r="M6" s="29" t="str">
        <f ca="1"/>
        <v/>
      </c>
      <c r="N6" s="29" t="str">
        <f ca="1"/>
        <v>✔️</v>
      </c>
      <c r="O6" s="29" t="str">
        <f ca="1"/>
        <v>✔️</v>
      </c>
      <c r="P6" s="29" t="str">
        <f ca="1"/>
        <v>✔️</v>
      </c>
      <c r="Q6" s="29" t="str">
        <f ca="1"/>
        <v>✔️</v>
      </c>
      <c r="R6" s="29" t="str">
        <f ca="1"/>
        <v/>
      </c>
      <c r="S6" s="29" t="str">
        <f ca="1"/>
        <v>✔️</v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>✔️</v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>✔️</v>
      </c>
      <c r="G7" s="29" t="str">
        <f ca="1"/>
        <v>✔️</v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>✔️</v>
      </c>
      <c r="S7" s="29" t="str">
        <f ca="1"/>
        <v/>
      </c>
      <c r="T7" s="29" t="str">
        <f ca="1"/>
        <v>✔️</v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>✔️</v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>✔️</v>
      </c>
      <c r="D8" s="29" t="str">
        <f ca="1"/>
        <v/>
      </c>
      <c r="E8" s="29" t="str">
        <f ca="1"/>
        <v>✔️</v>
      </c>
      <c r="F8" s="29" t="str">
        <f ca="1"/>
        <v>✔️</v>
      </c>
      <c r="G8" s="29" t="str">
        <f ca="1"/>
        <v/>
      </c>
      <c r="H8" s="29" t="str">
        <f ca="1"/>
        <v/>
      </c>
      <c r="I8" s="29" t="str">
        <f ca="1"/>
        <v>✔️</v>
      </c>
      <c r="J8" s="29" t="str">
        <f ca="1"/>
        <v>✔️</v>
      </c>
      <c r="K8" s="29" t="str">
        <f ca="1"/>
        <v>✔️</v>
      </c>
      <c r="L8" s="29" t="str">
        <f ca="1"/>
        <v/>
      </c>
      <c r="M8" s="29" t="str">
        <f ca="1"/>
        <v>✔️</v>
      </c>
      <c r="N8" s="29" t="str">
        <f ca="1"/>
        <v>✔️</v>
      </c>
      <c r="O8" s="29" t="str">
        <f ca="1"/>
        <v>✔️</v>
      </c>
      <c r="P8" s="29" t="str">
        <f ca="1"/>
        <v>✔️</v>
      </c>
      <c r="Q8" s="29" t="str">
        <f ca="1"/>
        <v/>
      </c>
      <c r="R8" s="29" t="str">
        <f ca="1"/>
        <v/>
      </c>
      <c r="S8" s="29" t="str">
        <f ca="1"/>
        <v>✔️</v>
      </c>
      <c r="T8" s="29" t="str">
        <f ca="1"/>
        <v/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/>
      </c>
      <c r="Y8" s="29" t="str">
        <f ca="1"/>
        <v>✔️</v>
      </c>
      <c r="Z8" s="29" t="str">
        <f ca="1"/>
        <v>✔️</v>
      </c>
      <c r="AA8" s="29" t="str">
        <f ca="1"/>
        <v>✔️</v>
      </c>
      <c r="AB8" s="29" t="str">
        <f ca="1"/>
        <v>✔️</v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>✔️</v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>✔️</v>
      </c>
      <c r="AA9" s="29" t="str">
        <f ca="1"/>
        <v>✔️</v>
      </c>
      <c r="AB9" s="29" t="str">
        <f ca="1"/>
        <v>✔️</v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>✔️</v>
      </c>
      <c r="E10" s="29" t="str">
        <f ca="1"/>
        <v/>
      </c>
      <c r="F10" s="29" t="str">
        <f ca="1"/>
        <v/>
      </c>
      <c r="G10" s="29" t="str">
        <f ca="1"/>
        <v>✔️</v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>✔️</v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>✔️</v>
      </c>
      <c r="D11" s="29" t="str">
        <f ca="1"/>
        <v/>
      </c>
      <c r="E11" s="29" t="str">
        <f ca="1"/>
        <v/>
      </c>
      <c r="F11" s="29" t="str">
        <f ca="1"/>
        <v>✔️</v>
      </c>
      <c r="G11" s="29" t="str">
        <f ca="1"/>
        <v>✔️</v>
      </c>
      <c r="H11" s="29" t="str">
        <f ca="1"/>
        <v>✔️</v>
      </c>
      <c r="I11" s="29" t="str">
        <f ca="1"/>
        <v>✔️</v>
      </c>
      <c r="J11" s="29" t="str">
        <f ca="1"/>
        <v/>
      </c>
      <c r="K11" s="29" t="str">
        <f ca="1"/>
        <v>✔️</v>
      </c>
      <c r="L11" s="29" t="str">
        <f ca="1"/>
        <v/>
      </c>
      <c r="M11" s="29" t="str">
        <f ca="1"/>
        <v>✔️</v>
      </c>
      <c r="N11" s="29" t="str">
        <f ca="1"/>
        <v>✔️</v>
      </c>
      <c r="O11" s="29" t="str">
        <f ca="1"/>
        <v>✔️</v>
      </c>
      <c r="P11" s="29" t="str">
        <f ca="1"/>
        <v>✔️</v>
      </c>
      <c r="Q11" s="29" t="str">
        <f ca="1"/>
        <v/>
      </c>
      <c r="R11" s="29" t="str">
        <f ca="1"/>
        <v>✔️</v>
      </c>
      <c r="S11" s="29" t="str">
        <f ca="1"/>
        <v>✔️</v>
      </c>
      <c r="T11" s="29" t="str">
        <f ca="1"/>
        <v>✔️</v>
      </c>
      <c r="U11" s="29" t="str">
        <f ca="1"/>
        <v/>
      </c>
      <c r="V11" s="29" t="str">
        <f ca="1"/>
        <v>✔️</v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>✔️</v>
      </c>
      <c r="AA11" s="29" t="str">
        <f ca="1"/>
        <v>✔️</v>
      </c>
      <c r="AB11" s="29" t="str">
        <f ca="1"/>
        <v>✔️</v>
      </c>
      <c r="AC11" s="29" t="str">
        <f ca="1"/>
        <v/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>✔️</v>
      </c>
      <c r="E12" s="29" t="str">
        <f ca="1"/>
        <v>✔️</v>
      </c>
      <c r="F12" s="29" t="str">
        <f ca="1"/>
        <v/>
      </c>
      <c r="G12" s="29" t="str">
        <f ca="1"/>
        <v>✔️</v>
      </c>
      <c r="H12" s="29" t="str">
        <f ca="1"/>
        <v/>
      </c>
      <c r="I12" s="29" t="str">
        <f ca="1"/>
        <v>✔️</v>
      </c>
      <c r="J12" s="29" t="str">
        <f ca="1"/>
        <v>✔️</v>
      </c>
      <c r="K12" s="29" t="str">
        <f ca="1"/>
        <v/>
      </c>
      <c r="L12" s="29" t="str">
        <f ca="1"/>
        <v/>
      </c>
      <c r="M12" s="29" t="str">
        <f ca="1"/>
        <v>✔️</v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>✔️</v>
      </c>
      <c r="E13" s="29" t="str">
        <f ca="1"/>
        <v>✔️</v>
      </c>
      <c r="F13" s="29" t="str">
        <f ca="1"/>
        <v>✔️</v>
      </c>
      <c r="G13" s="29" t="str">
        <f ca="1"/>
        <v>✔️</v>
      </c>
      <c r="H13" s="29" t="str">
        <f ca="1"/>
        <v/>
      </c>
      <c r="I13" s="29" t="str">
        <f ca="1"/>
        <v>✔️</v>
      </c>
      <c r="J13" s="29" t="str">
        <f ca="1"/>
        <v/>
      </c>
      <c r="K13" s="29" t="str">
        <f ca="1"/>
        <v>✔️</v>
      </c>
      <c r="L13" s="29" t="str">
        <f ca="1"/>
        <v/>
      </c>
      <c r="M13" s="29" t="str">
        <f ca="1"/>
        <v>✔️</v>
      </c>
      <c r="N13" s="29" t="str">
        <f ca="1"/>
        <v/>
      </c>
      <c r="O13" s="29" t="str">
        <f ca="1"/>
        <v>✔️</v>
      </c>
      <c r="P13" s="29" t="str">
        <f ca="1"/>
        <v/>
      </c>
      <c r="Q13" s="29" t="str">
        <f ca="1"/>
        <v/>
      </c>
      <c r="R13" s="29" t="str">
        <f ca="1"/>
        <v>✔️</v>
      </c>
      <c r="S13" s="29" t="str">
        <f ca="1"/>
        <v>✔️</v>
      </c>
      <c r="T13" s="29" t="str">
        <f ca="1"/>
        <v/>
      </c>
      <c r="U13" s="29" t="str">
        <f ca="1"/>
        <v/>
      </c>
      <c r="V13" s="29" t="str">
        <f ca="1"/>
        <v>✔️</v>
      </c>
      <c r="W13" s="29" t="str">
        <f ca="1"/>
        <v>✔️</v>
      </c>
      <c r="X13" s="29" t="str">
        <f ca="1"/>
        <v>✔️</v>
      </c>
      <c r="Y13" s="29" t="str">
        <f ca="1"/>
        <v/>
      </c>
      <c r="Z13" s="29" t="str">
        <f ca="1"/>
        <v>✔️</v>
      </c>
      <c r="AA13" s="29" t="str">
        <f ca="1"/>
        <v>✔️</v>
      </c>
      <c r="AB13" s="29" t="str">
        <f ca="1"/>
        <v>✔️</v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>✔️</v>
      </c>
      <c r="D14" s="29" t="str">
        <f ca="1"/>
        <v>✔️</v>
      </c>
      <c r="E14" s="29" t="str">
        <f ca="1"/>
        <v>✔️</v>
      </c>
      <c r="F14" s="29" t="str">
        <f ca="1"/>
        <v>✔️</v>
      </c>
      <c r="G14" s="29" t="str">
        <f ca="1"/>
        <v>✔️</v>
      </c>
      <c r="H14" s="29" t="str">
        <f ca="1"/>
        <v>✔️</v>
      </c>
      <c r="I14" s="29" t="str">
        <f ca="1"/>
        <v>✔️</v>
      </c>
      <c r="J14" s="29" t="str">
        <f ca="1"/>
        <v>✔️</v>
      </c>
      <c r="K14" s="29" t="str">
        <f ca="1"/>
        <v>✔️</v>
      </c>
      <c r="L14" s="29" t="str">
        <f ca="1"/>
        <v/>
      </c>
      <c r="M14" s="29" t="str">
        <f ca="1"/>
        <v/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/>
      </c>
      <c r="S14" s="29" t="str">
        <f ca="1"/>
        <v>✔️</v>
      </c>
      <c r="T14" s="29" t="str">
        <f ca="1"/>
        <v>✔️</v>
      </c>
      <c r="U14" s="29" t="str">
        <f ca="1"/>
        <v/>
      </c>
      <c r="V14" s="29" t="str">
        <f ca="1"/>
        <v>✔️</v>
      </c>
      <c r="W14" s="29" t="str">
        <f ca="1"/>
        <v>✔️</v>
      </c>
      <c r="X14" s="29" t="str">
        <f ca="1"/>
        <v>✔️</v>
      </c>
      <c r="Y14" s="29" t="str">
        <f ca="1"/>
        <v>✔️</v>
      </c>
      <c r="Z14" s="29" t="str">
        <f ca="1"/>
        <v>✔️</v>
      </c>
      <c r="AA14" s="29" t="str">
        <f ca="1"/>
        <v>✔️</v>
      </c>
      <c r="AB14" s="29" t="str">
        <f ca="1"/>
        <v>✔️</v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>✔️</v>
      </c>
      <c r="F15" s="29" t="str">
        <f ca="1"/>
        <v>✔️</v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>✔️</v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>✔️</v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>✔️</v>
      </c>
      <c r="AB15" s="29" t="str">
        <f ca="1"/>
        <v>✔️</v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>✔️</v>
      </c>
      <c r="H16" s="29" t="str">
        <f ca="1"/>
        <v/>
      </c>
      <c r="I16" s="29" t="str">
        <f ca="1"/>
        <v>✔️</v>
      </c>
      <c r="J16" s="29" t="str">
        <f ca="1"/>
        <v/>
      </c>
      <c r="K16" s="29" t="str">
        <f ca="1"/>
        <v>✔️</v>
      </c>
      <c r="L16" s="29" t="str">
        <f ca="1"/>
        <v/>
      </c>
      <c r="M16" s="29" t="str">
        <f ca="1"/>
        <v>✔️</v>
      </c>
      <c r="N16" s="29" t="str">
        <f ca="1"/>
        <v/>
      </c>
      <c r="O16" s="29" t="str">
        <f ca="1"/>
        <v/>
      </c>
      <c r="P16" s="29" t="str">
        <f ca="1"/>
        <v>✔️</v>
      </c>
      <c r="Q16" s="29" t="str">
        <f ca="1"/>
        <v>✔️</v>
      </c>
      <c r="R16" s="29" t="str">
        <f ca="1"/>
        <v>✔️</v>
      </c>
      <c r="S16" s="29" t="str">
        <f ca="1"/>
        <v/>
      </c>
      <c r="T16" s="29" t="str">
        <f ca="1"/>
        <v>✔️</v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/>
      </c>
      <c r="AA16" s="29" t="str">
        <f ca="1"/>
        <v>✔️</v>
      </c>
      <c r="AB16" s="29" t="str">
        <f ca="1"/>
        <v>✔️</v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>✔️</v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>✔️</v>
      </c>
      <c r="L17" s="29" t="str">
        <f ca="1"/>
        <v/>
      </c>
      <c r="M17" s="29" t="str">
        <f ca="1"/>
        <v/>
      </c>
      <c r="N17" s="29" t="str">
        <f ca="1"/>
        <v>✔️</v>
      </c>
      <c r="O17" s="29" t="str">
        <f ca="1"/>
        <v>✔️</v>
      </c>
      <c r="P17" s="29" t="str">
        <f ca="1"/>
        <v/>
      </c>
      <c r="Q17" s="29" t="str">
        <f ca="1"/>
        <v/>
      </c>
      <c r="R17" s="29" t="str">
        <f ca="1"/>
        <v>✔️</v>
      </c>
      <c r="S17" s="29" t="str">
        <f ca="1"/>
        <v>✔️</v>
      </c>
      <c r="T17" s="29" t="str">
        <f ca="1"/>
        <v/>
      </c>
      <c r="U17" s="29" t="str">
        <f ca="1"/>
        <v/>
      </c>
      <c r="V17" s="29" t="str">
        <f ca="1"/>
        <v>✔️</v>
      </c>
      <c r="W17" s="29" t="str">
        <f ca="1"/>
        <v>✔️</v>
      </c>
      <c r="X17" s="29" t="str">
        <f ca="1"/>
        <v/>
      </c>
      <c r="Y17" s="29" t="str">
        <f ca="1"/>
        <v>✔️</v>
      </c>
      <c r="Z17" s="29" t="str">
        <f ca="1"/>
        <v>✔️</v>
      </c>
      <c r="AA17" s="29" t="str">
        <f ca="1"/>
        <v>✔️</v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>✔️</v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>✔️</v>
      </c>
      <c r="L18" s="29" t="str">
        <f ca="1"/>
        <v/>
      </c>
      <c r="M18" s="29" t="str">
        <f ca="1"/>
        <v>✔️</v>
      </c>
      <c r="N18" s="29" t="str">
        <f ca="1"/>
        <v/>
      </c>
      <c r="O18" s="29" t="str">
        <f ca="1"/>
        <v>✔️</v>
      </c>
      <c r="P18" s="29" t="str">
        <f ca="1"/>
        <v>✔️</v>
      </c>
      <c r="Q18" s="29" t="str">
        <f ca="1"/>
        <v/>
      </c>
      <c r="R18" s="29" t="str">
        <f ca="1"/>
        <v>✔️</v>
      </c>
      <c r="S18" s="29" t="str">
        <f ca="1"/>
        <v>✔️</v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>✔️</v>
      </c>
      <c r="Z18" s="29" t="str">
        <f ca="1"/>
        <v>✔️</v>
      </c>
      <c r="AA18" s="29" t="str">
        <f ca="1"/>
        <v>✔️</v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>✔️</v>
      </c>
      <c r="D19" s="29" t="str">
        <f ca="1"/>
        <v>✔️</v>
      </c>
      <c r="E19" s="29" t="str">
        <f ca="1"/>
        <v/>
      </c>
      <c r="F19" s="29" t="str">
        <f ca="1"/>
        <v/>
      </c>
      <c r="G19" s="29" t="str">
        <f ca="1"/>
        <v>✔️</v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>✔️</v>
      </c>
      <c r="O19" s="29" t="str">
        <f ca="1"/>
        <v/>
      </c>
      <c r="P19" s="29" t="str">
        <f ca="1"/>
        <v>✔️</v>
      </c>
      <c r="Q19" s="29" t="str">
        <f ca="1"/>
        <v/>
      </c>
      <c r="R19" s="29" t="str">
        <f ca="1"/>
        <v>✔️</v>
      </c>
      <c r="S19" s="29" t="str">
        <f ca="1"/>
        <v/>
      </c>
      <c r="T19" s="29" t="str">
        <f ca="1"/>
        <v>✔️</v>
      </c>
      <c r="U19" s="29" t="str">
        <f ca="1"/>
        <v/>
      </c>
      <c r="V19" s="29" t="str">
        <f ca="1"/>
        <v>✔️</v>
      </c>
      <c r="W19" s="29" t="str">
        <f ca="1"/>
        <v/>
      </c>
      <c r="X19" s="29" t="str">
        <f ca="1"/>
        <v>✔️</v>
      </c>
      <c r="Y19" s="29" t="str">
        <f ca="1"/>
        <v>✔️</v>
      </c>
      <c r="Z19" s="29" t="str">
        <f ca="1"/>
        <v>✔️</v>
      </c>
      <c r="AA19" s="29" t="str">
        <f ca="1"/>
        <v>✔️</v>
      </c>
      <c r="AB19" s="29" t="str">
        <f ca="1"/>
        <v>✔️</v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>✔️</v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>✔️</v>
      </c>
      <c r="P20" s="29" t="str">
        <f ca="1"/>
        <v>✔️</v>
      </c>
      <c r="Q20" s="29" t="str">
        <f ca="1"/>
        <v>✔️</v>
      </c>
      <c r="R20" s="29" t="str">
        <f ca="1"/>
        <v>✔️</v>
      </c>
      <c r="S20" s="29" t="str">
        <f ca="1"/>
        <v>✔️</v>
      </c>
      <c r="T20" s="29" t="str">
        <f ca="1"/>
        <v>✔️</v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>✔️</v>
      </c>
      <c r="Z20" s="29" t="str">
        <f ca="1"/>
        <v>✔️</v>
      </c>
      <c r="AA20" s="29" t="str">
        <f ca="1"/>
        <v/>
      </c>
      <c r="AB20" s="29" t="str">
        <f ca="1"/>
        <v>✔️</v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>✔️</v>
      </c>
      <c r="Q21" s="29" t="str">
        <f ca="1"/>
        <v>✔️</v>
      </c>
      <c r="R21" s="29" t="str">
        <f ca="1"/>
        <v>✔️</v>
      </c>
      <c r="S21" s="29" t="str">
        <f ca="1"/>
        <v>✔️</v>
      </c>
      <c r="T21" s="29" t="str">
        <f ca="1"/>
        <v>✔️</v>
      </c>
      <c r="U21" s="29" t="str">
        <f ca="1"/>
        <v/>
      </c>
      <c r="V21" s="29" t="str">
        <f ca="1"/>
        <v>✔️</v>
      </c>
      <c r="W21" s="29" t="str">
        <f ca="1"/>
        <v/>
      </c>
      <c r="X21" s="29" t="str">
        <f ca="1"/>
        <v>✔️</v>
      </c>
      <c r="Y21" s="29" t="str">
        <f ca="1"/>
        <v/>
      </c>
      <c r="Z21" s="29" t="str">
        <f ca="1"/>
        <v/>
      </c>
      <c r="AA21" s="29" t="str">
        <f ca="1"/>
        <v/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>✔️</v>
      </c>
      <c r="E22" s="29" t="str">
        <f ca="1"/>
        <v>✔️</v>
      </c>
      <c r="F22" s="29" t="str">
        <f ca="1"/>
        <v>✔️</v>
      </c>
      <c r="G22" s="29" t="str">
        <f ca="1"/>
        <v/>
      </c>
      <c r="H22" s="29" t="str">
        <f ca="1"/>
        <v>✔️</v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>✔️</v>
      </c>
      <c r="P22" s="29" t="str">
        <f ca="1"/>
        <v>✔️</v>
      </c>
      <c r="Q22" s="29" t="str">
        <f ca="1"/>
        <v/>
      </c>
      <c r="R22" s="29" t="str">
        <f ca="1"/>
        <v/>
      </c>
      <c r="S22" s="29" t="str">
        <f ca="1"/>
        <v>✔️</v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>✔️</v>
      </c>
      <c r="Y22" s="29" t="str">
        <f ca="1"/>
        <v/>
      </c>
      <c r="Z22" s="29" t="str">
        <f ca="1"/>
        <v>✔️</v>
      </c>
      <c r="AA22" s="29" t="str">
        <f ca="1"/>
        <v>✔️</v>
      </c>
      <c r="AB22" s="29" t="str">
        <f ca="1"/>
        <v>✔️</v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>✔️</v>
      </c>
      <c r="E23" s="29" t="str">
        <f ca="1"/>
        <v/>
      </c>
      <c r="F23" s="29" t="str">
        <f ca="1"/>
        <v/>
      </c>
      <c r="G23" s="29" t="str">
        <f ca="1"/>
        <v>✔️</v>
      </c>
      <c r="H23" s="29" t="str">
        <f ca="1"/>
        <v>✔️</v>
      </c>
      <c r="I23" s="29" t="str">
        <f ca="1"/>
        <v>✔️</v>
      </c>
      <c r="J23" s="29" t="str">
        <f ca="1"/>
        <v>✔️</v>
      </c>
      <c r="K23" s="29" t="str">
        <f ca="1"/>
        <v>✔️</v>
      </c>
      <c r="L23" s="29" t="str">
        <f ca="1"/>
        <v/>
      </c>
      <c r="M23" s="29" t="str">
        <f ca="1"/>
        <v/>
      </c>
      <c r="N23" s="29" t="str">
        <f ca="1"/>
        <v>✔️</v>
      </c>
      <c r="O23" s="29" t="str">
        <f ca="1"/>
        <v>✔️</v>
      </c>
      <c r="P23" s="29" t="str">
        <f ca="1"/>
        <v>✔️</v>
      </c>
      <c r="Q23" s="29" t="str">
        <f ca="1"/>
        <v>✔️</v>
      </c>
      <c r="R23" s="29" t="str">
        <f ca="1"/>
        <v>✔️</v>
      </c>
      <c r="S23" s="29" t="str">
        <f ca="1"/>
        <v>✔️</v>
      </c>
      <c r="T23" s="29" t="str">
        <f ca="1"/>
        <v>✔️</v>
      </c>
      <c r="U23" s="29" t="str">
        <f ca="1"/>
        <v/>
      </c>
      <c r="V23" s="29" t="str">
        <f ca="1"/>
        <v>✔️</v>
      </c>
      <c r="W23" s="29" t="str">
        <f ca="1"/>
        <v/>
      </c>
      <c r="X23" s="29" t="str">
        <f ca="1"/>
        <v>✔️</v>
      </c>
      <c r="Y23" s="29" t="str">
        <f ca="1"/>
        <v>✔️</v>
      </c>
      <c r="Z23" s="29" t="str">
        <f ca="1"/>
        <v>✔️</v>
      </c>
      <c r="AA23" s="29" t="str">
        <f ca="1"/>
        <v>✔️</v>
      </c>
      <c r="AB23" s="29" t="str">
        <f ca="1"/>
        <v>✔️</v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>✔️</v>
      </c>
      <c r="G24" s="29" t="str">
        <f ca="1"/>
        <v/>
      </c>
      <c r="H24" s="29" t="str">
        <f ca="1"/>
        <v/>
      </c>
      <c r="I24" s="29" t="str">
        <f ca="1"/>
        <v>✔️</v>
      </c>
      <c r="J24" s="29" t="str">
        <f ca="1"/>
        <v/>
      </c>
      <c r="K24" s="29" t="str">
        <f ca="1"/>
        <v>✔️</v>
      </c>
      <c r="L24" s="29" t="str">
        <f ca="1"/>
        <v/>
      </c>
      <c r="M24" s="29" t="str">
        <f ca="1"/>
        <v>✔️</v>
      </c>
      <c r="N24" s="29" t="str">
        <f ca="1"/>
        <v>✔️</v>
      </c>
      <c r="O24" s="29" t="str">
        <f ca="1"/>
        <v/>
      </c>
      <c r="P24" s="29" t="str">
        <f ca="1"/>
        <v>✔️</v>
      </c>
      <c r="Q24" s="29" t="str">
        <f ca="1"/>
        <v>✔️</v>
      </c>
      <c r="R24" s="29" t="str">
        <f ca="1"/>
        <v>✔️</v>
      </c>
      <c r="S24" s="29" t="str">
        <f ca="1"/>
        <v>✔️</v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>✔️</v>
      </c>
      <c r="X24" s="29" t="str">
        <f ca="1"/>
        <v/>
      </c>
      <c r="Y24" s="29" t="str">
        <f ca="1"/>
        <v>✔️</v>
      </c>
      <c r="Z24" s="29" t="str">
        <f ca="1"/>
        <v>✔️</v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>✔️</v>
      </c>
      <c r="D25" s="29" t="str">
        <f ca="1"/>
        <v>✔️</v>
      </c>
      <c r="E25" s="29" t="str">
        <f ca="1"/>
        <v/>
      </c>
      <c r="F25" s="29" t="str">
        <f ca="1"/>
        <v>✔️</v>
      </c>
      <c r="G25" s="29" t="str">
        <f ca="1"/>
        <v>✔️</v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>✔️</v>
      </c>
      <c r="L25" s="29" t="str">
        <f ca="1"/>
        <v/>
      </c>
      <c r="M25" s="29" t="str">
        <f ca="1"/>
        <v/>
      </c>
      <c r="N25" s="29" t="str">
        <f ca="1"/>
        <v>✔️</v>
      </c>
      <c r="O25" s="29" t="str">
        <f ca="1"/>
        <v>✔️</v>
      </c>
      <c r="P25" s="29" t="str">
        <f ca="1"/>
        <v/>
      </c>
      <c r="Q25" s="29" t="str">
        <f ca="1"/>
        <v/>
      </c>
      <c r="R25" s="29" t="str">
        <f ca="1"/>
        <v>✔️</v>
      </c>
      <c r="S25" s="29" t="str">
        <f ca="1"/>
        <v>✔️</v>
      </c>
      <c r="T25" s="29" t="str">
        <f ca="1"/>
        <v>✔️</v>
      </c>
      <c r="U25" s="29" t="str">
        <f ca="1"/>
        <v/>
      </c>
      <c r="V25" s="29" t="str">
        <f ca="1"/>
        <v>✔️</v>
      </c>
      <c r="W25" s="29" t="str">
        <f ca="1"/>
        <v>✔️</v>
      </c>
      <c r="X25" s="29" t="str">
        <f ca="1"/>
        <v>✔️</v>
      </c>
      <c r="Y25" s="29" t="str">
        <f ca="1"/>
        <v>✔️</v>
      </c>
      <c r="Z25" s="29" t="str">
        <f ca="1"/>
        <v>✔️</v>
      </c>
      <c r="AA25" s="29" t="str">
        <f ca="1"/>
        <v/>
      </c>
      <c r="AB25" s="29" t="str">
        <f ca="1"/>
        <v>✔️</v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>✔️</v>
      </c>
      <c r="F26" s="29" t="str">
        <f ca="1"/>
        <v/>
      </c>
      <c r="G26" s="29" t="str">
        <f ca="1"/>
        <v>✔️</v>
      </c>
      <c r="H26" s="29" t="str">
        <f ca="1"/>
        <v>✔️</v>
      </c>
      <c r="I26" s="29" t="str">
        <f ca="1"/>
        <v/>
      </c>
      <c r="J26" s="29" t="str">
        <f ca="1"/>
        <v/>
      </c>
      <c r="K26" s="29" t="str">
        <f ca="1"/>
        <v>✔️</v>
      </c>
      <c r="L26" s="29" t="str">
        <f ca="1"/>
        <v/>
      </c>
      <c r="M26" s="29" t="str">
        <f ca="1"/>
        <v/>
      </c>
      <c r="N26" s="29" t="str">
        <f ca="1"/>
        <v/>
      </c>
      <c r="O26" s="29" t="str">
        <f ca="1"/>
        <v>✔️</v>
      </c>
      <c r="P26" s="29" t="str">
        <f ca="1"/>
        <v>✔️</v>
      </c>
      <c r="Q26" s="29" t="str">
        <f ca="1"/>
        <v>✔️</v>
      </c>
      <c r="R26" s="29" t="str">
        <f ca="1"/>
        <v/>
      </c>
      <c r="S26" s="29" t="str">
        <f ca="1"/>
        <v/>
      </c>
      <c r="T26" s="29" t="str">
        <f ca="1"/>
        <v>✔️</v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>✔️</v>
      </c>
      <c r="Y26" s="29" t="str">
        <f ca="1"/>
        <v/>
      </c>
      <c r="Z26" s="29" t="str">
        <f ca="1"/>
        <v>✔️</v>
      </c>
      <c r="AA26" s="29" t="str">
        <f ca="1"/>
        <v>✔️</v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>✔️</v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>✔️</v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>✔️</v>
      </c>
      <c r="Q27" s="29" t="str">
        <f ca="1"/>
        <v>✔️</v>
      </c>
      <c r="R27" s="29" t="str">
        <f ca="1"/>
        <v>✔️</v>
      </c>
      <c r="S27" s="29" t="str">
        <f ca="1"/>
        <v>✔️</v>
      </c>
      <c r="T27" s="29" t="str">
        <f ca="1"/>
        <v/>
      </c>
      <c r="U27" s="29" t="str">
        <f ca="1"/>
        <v>✔️</v>
      </c>
      <c r="V27" s="29" t="str">
        <f ca="1"/>
        <v>✔️</v>
      </c>
      <c r="W27" s="29" t="str">
        <f ca="1"/>
        <v>✔️</v>
      </c>
      <c r="X27" s="29" t="str">
        <f ca="1"/>
        <v>✔️</v>
      </c>
      <c r="Y27" s="29" t="str">
        <f ca="1"/>
        <v>✔️</v>
      </c>
      <c r="Z27" s="29" t="str">
        <f ca="1"/>
        <v>✔️</v>
      </c>
      <c r="AA27" s="29" t="str">
        <f ca="1"/>
        <v>✔️</v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/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zoomScale="70" zoomScaleNormal="70" workbookViewId="0">
      <selection activeCell="E17" sqref="E17"/>
    </sheetView>
  </sheetViews>
  <sheetFormatPr defaultRowHeight="14.4"/>
  <cols>
    <col min="1" max="1" width="12" customWidth="1"/>
    <col min="2" max="2" width="9.6640625" customWidth="1"/>
    <col min="3" max="3" width="11.109375" customWidth="1"/>
    <col min="4" max="4" width="9.33203125" customWidth="1"/>
    <col min="5" max="5" width="18.109375" customWidth="1"/>
    <col min="6" max="6" width="2.3320312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18.6640625" customWidth="1"/>
    <col min="17" max="17" width="4.33203125" customWidth="1"/>
    <col min="18" max="18" width="21.6640625" customWidth="1"/>
    <col min="19" max="19" width="21.33203125" customWidth="1"/>
    <col min="20" max="20" width="23.33203125" customWidth="1"/>
    <col min="21" max="22" width="18.44140625" customWidth="1"/>
  </cols>
  <sheetData>
    <row r="1" spans="1:16" ht="21">
      <c r="A1" s="119" t="s">
        <v>1663</v>
      </c>
      <c r="B1" s="120"/>
      <c r="C1" s="119" t="s">
        <v>23</v>
      </c>
      <c r="D1" s="119"/>
      <c r="E1" s="90">
        <f ca="1">TODAY()</f>
        <v>45377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6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0.54026845637583898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0.92307692307692313</v>
      </c>
      <c r="E2" s="95" t="s">
        <v>1647</v>
      </c>
      <c r="H2" s="89" t="str">
        <v>108.jpg</v>
      </c>
      <c r="I2" s="89" t="str">
        <v>y</v>
      </c>
    </row>
    <row r="3" spans="1:16" ht="31.2" customHeight="1" thickTop="1">
      <c r="A3" s="91" cm="1">
        <f t="array" ref="A3">COUNTA(_xlfn._xlws.FILTER(Filelist!A1:A300,_xlfn.XLOOKUP(Filelist!A1:A300,_xlfn.ANCHORARRAY(H1),_xlfn.ANCHORARRAY(I1),"",0)="y"))-5</f>
        <v>155</v>
      </c>
      <c r="B3" s="92">
        <f>A3/A5</f>
        <v>0.52013422818791943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21</v>
      </c>
      <c r="D3" s="94">
        <f>C3/C5</f>
        <v>0.80769230769230771</v>
      </c>
      <c r="E3" s="95" t="s">
        <v>1946</v>
      </c>
      <c r="H3" s="89" t="str">
        <v>109.jpg</v>
      </c>
      <c r="I3" s="89" t="str">
        <v>y</v>
      </c>
      <c r="L3" s="54"/>
      <c r="M3" s="55"/>
      <c r="N3" s="45" t="s">
        <v>1351</v>
      </c>
      <c r="O3" s="46" t="s">
        <v>1998</v>
      </c>
      <c r="P3" s="56"/>
    </row>
    <row r="4" spans="1:16" ht="21">
      <c r="A4" s="96" cm="1">
        <f t="array" ref="A4">COUNTA(_xlfn._xlws.FILTER(Table1[ID],(Table1[ID]-FLOOR(Table1[ID],100)&gt;9)*(Table1[school_job]&lt;&gt;"")))</f>
        <v>145</v>
      </c>
      <c r="B4" s="97">
        <f>A4/A5</f>
        <v>0.48657718120805371</v>
      </c>
      <c r="C4" s="98" cm="1">
        <f t="array" ref="C4">COUNT(_xlfn._xlws.FILTER(Table1[ID],(Table1[ID]-FLOOR(Table1[ID],100)&lt;7)*(Table1[address2]&lt;&gt;"")))</f>
        <v>26</v>
      </c>
      <c r="D4" s="99">
        <f>C4/C5</f>
        <v>1</v>
      </c>
      <c r="E4" s="100" t="s">
        <v>1664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22</v>
      </c>
      <c r="P4" s="57"/>
    </row>
    <row r="5" spans="1:16" ht="21">
      <c r="A5" s="121" cm="1">
        <f t="array" ref="A5">COUNTA(_xlfn._xlws.FILTER(Table1[ID],(Table1[ID]-FLOOR(Table1[ID],100)&gt;9)*(Table1[ID]&gt;99)))</f>
        <v>298</v>
      </c>
      <c r="B5" s="122"/>
      <c r="C5" s="123" cm="1">
        <f t="array" ref="C5">COUNT(_xlfn._xlws.FILTER(Table1[ID],(Table1[ID]-FLOOR(Table1[ID],100)&lt;7)))</f>
        <v>26</v>
      </c>
      <c r="D5" s="121"/>
      <c r="E5" s="101" t="s">
        <v>1665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1992</v>
      </c>
      <c r="O6" s="60"/>
      <c r="P6" s="62"/>
    </row>
    <row r="7" spans="1:16" ht="18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1994</v>
      </c>
    </row>
    <row r="8" spans="1:16">
      <c r="H8" s="89" t="str">
        <v>114.jpg</v>
      </c>
      <c r="I8" s="89" t="str">
        <v>y</v>
      </c>
      <c r="L8" s="76" t="s">
        <v>1993</v>
      </c>
      <c r="M8" s="72">
        <f ca="1">IF(M7&lt;&gt;"",_xlfn.XLOOKUP(M7,Servants!$D$5:$D$100,Servants!$H$5:$H$100),"")</f>
        <v>0.18181818181818182</v>
      </c>
      <c r="N8" s="66">
        <f ca="1">IF(N7&lt;&gt;"",_xlfn.XLOOKUP(N7,Servants!$D$5:$D$100,Servants!$H$5:$H$100),"")</f>
        <v>0.59090909090909094</v>
      </c>
      <c r="O8" s="66">
        <f ca="1">IF(O7&lt;&gt;"",_xlfn.XLOOKUP(O7,Servants!$D$5:$D$100,Servants!$H$5:$H$100),"")</f>
        <v>4.5454545454545456E-2</v>
      </c>
      <c r="P8" s="52">
        <f ca="1">AVERAGE(M8:O8)</f>
        <v>0.27272727272727271</v>
      </c>
    </row>
    <row r="9" spans="1:16">
      <c r="H9" s="89" t="str">
        <v>115.jpg</v>
      </c>
      <c r="I9" s="89" t="str">
        <v>y</v>
      </c>
      <c r="L9" s="76" t="s">
        <v>1997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0.92307692307692313</v>
      </c>
      <c r="O9" s="66">
        <f ca="1">IFERROR(IF(O7&lt;&gt;"",1-_xlfn.XLOOKUP(O7,Servants!$D$5:$D$100,Servants!$I$5:$I$100),""),"")</f>
        <v>0</v>
      </c>
      <c r="P9" s="83">
        <f ca="1">AVERAGE(M9:O9)</f>
        <v>0.47435897435897439</v>
      </c>
    </row>
    <row r="10" spans="1:16" ht="15" thickBot="1">
      <c r="H10" s="89" t="str">
        <v>116.jpg</v>
      </c>
      <c r="I10" s="89" t="str">
        <v>y</v>
      </c>
      <c r="L10" s="77" t="s">
        <v>2003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45373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">
      <c r="H13" s="89" t="str">
        <v>119.jpg</v>
      </c>
      <c r="I13" s="89" t="str">
        <v>y</v>
      </c>
      <c r="L13" s="64"/>
      <c r="N13" s="31" t="s">
        <v>1995</v>
      </c>
      <c r="O13" s="49"/>
      <c r="P13" s="57"/>
    </row>
    <row r="14" spans="1:16" ht="34.950000000000003" customHeight="1">
      <c r="H14" s="89" t="str">
        <v>120.jpg</v>
      </c>
      <c r="I14" s="89" t="str">
        <v>y</v>
      </c>
      <c r="L14" s="64"/>
      <c r="N14" s="44" t="s">
        <v>2000</v>
      </c>
      <c r="O14" s="48" t="s">
        <v>1998</v>
      </c>
      <c r="P14" s="57"/>
    </row>
    <row r="15" spans="1:16" ht="16.2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12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2001</v>
      </c>
      <c r="O17" s="82" t="s">
        <v>1999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1996</v>
      </c>
      <c r="N18" s="79" cm="1">
        <f t="array" aca="1" ref="N18" ca="1">COUNTA(_xlfn._xlws.FILTER(Class!$C$5:$C$505,(Class!$G$5:$G$505&gt;Table5[Attendance threshold])*(Class!$W$5:$W$505=Table4[Class])))</f>
        <v>1</v>
      </c>
      <c r="O18" s="50" cm="1">
        <f t="array" ref="O18">COUNTA(_xlfn._xlws.FILTER(Class!C5:C505,(Class!W5:W505=Table4[Class])))</f>
        <v>1</v>
      </c>
      <c r="P18" s="57"/>
    </row>
    <row r="19" spans="8:16" ht="15" thickBot="1">
      <c r="H19" s="89" t="str">
        <v>125.jpg</v>
      </c>
      <c r="I19" s="89" t="str">
        <v>y</v>
      </c>
      <c r="L19" s="65"/>
      <c r="M19" s="84" t="s">
        <v>2002</v>
      </c>
      <c r="N19" s="80">
        <f ca="1">N18/O18</f>
        <v>1</v>
      </c>
      <c r="O19" s="78"/>
      <c r="P19" s="58"/>
    </row>
    <row r="20" spans="8:16" ht="1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" thickBot="1">
      <c r="H22" s="89" t="str">
        <v>128.jpg</v>
      </c>
      <c r="I22" s="89" t="str">
        <v>y</v>
      </c>
    </row>
    <row r="23" spans="8:16" ht="29.4" thickTop="1">
      <c r="H23" s="89" t="str">
        <v>129.jpg</v>
      </c>
      <c r="I23" s="89" t="str">
        <v>y</v>
      </c>
      <c r="L23" s="54"/>
      <c r="M23" s="55"/>
      <c r="N23" s="45" t="s">
        <v>1351</v>
      </c>
      <c r="O23" s="46" t="s">
        <v>1998</v>
      </c>
      <c r="P23" s="56"/>
    </row>
    <row r="24" spans="8:16" ht="18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22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8.600000000000001" thickBot="1">
      <c r="H26" s="89" t="str">
        <v>132.jpg</v>
      </c>
      <c r="I26" s="89" t="str">
        <v>y</v>
      </c>
      <c r="L26" s="59"/>
      <c r="M26" s="60"/>
      <c r="N26" s="61" t="s">
        <v>1992</v>
      </c>
      <c r="O26" s="60"/>
      <c r="P26" s="62"/>
    </row>
    <row r="27" spans="8:16" ht="18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1994</v>
      </c>
    </row>
    <row r="28" spans="8:16">
      <c r="H28" s="89" t="str">
        <v>134.jpg</v>
      </c>
      <c r="I28" s="89" t="str">
        <v>y</v>
      </c>
      <c r="L28" s="76" t="s">
        <v>1993</v>
      </c>
      <c r="M28" s="72">
        <f ca="1">IF(M27&lt;&gt;"",_xlfn.XLOOKUP(M27,Servants!$D$5:$D$100,Servants!$H$5:$H$100),"")</f>
        <v>9.0909090909090912E-2</v>
      </c>
      <c r="N28" s="66">
        <f ca="1">IF(N27&lt;&gt;"",_xlfn.XLOOKUP(N27,Servants!$D$5:$D$100,Servants!$H$5:$H$100),"")</f>
        <v>0.72727272727272729</v>
      </c>
      <c r="O28" s="66">
        <f ca="1">IF(O27&lt;&gt;"",_xlfn.XLOOKUP(O27,Servants!$D$5:$D$100,Servants!$H$5:$H$100),"")</f>
        <v>0.27272727272727271</v>
      </c>
      <c r="P28" s="52">
        <f ca="1">AVERAGE(M28:O28)</f>
        <v>0.36363636363636359</v>
      </c>
    </row>
    <row r="29" spans="8:16">
      <c r="H29" s="89" t="str">
        <v>135.jpg</v>
      </c>
      <c r="I29" s="89" t="str">
        <v>y</v>
      </c>
      <c r="L29" s="76" t="s">
        <v>1997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0.875</v>
      </c>
      <c r="O29" s="66">
        <f ca="1">IFERROR(IF(O27&lt;&gt;"",1-_xlfn.XLOOKUP(O27,Servants!$D$5:$D$100,Servants!$I$5:$I$100),""),"")</f>
        <v>0.33333333333333337</v>
      </c>
      <c r="P29" s="83">
        <f ca="1">AVERAGE(M29:O29)</f>
        <v>0.56944444444444453</v>
      </c>
    </row>
    <row r="30" spans="8:16" ht="15" thickBot="1">
      <c r="H30" s="89" t="str">
        <v>136.jpg</v>
      </c>
      <c r="I30" s="89" t="str">
        <v>y</v>
      </c>
      <c r="L30" s="77" t="s">
        <v>2003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45373</v>
      </c>
      <c r="O30" s="73">
        <f>IFERROR(IF(O27&lt;&gt;"",_xlfn.XLOOKUP(O27,Servants!$D$5:$D$100,Servants!$F$5:$F$100),""),"")</f>
        <v>45366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">
      <c r="H33" s="89" t="str">
        <v>139.jpg</v>
      </c>
      <c r="I33" s="89" t="str">
        <v>y</v>
      </c>
      <c r="L33" s="64"/>
      <c r="N33" s="31" t="s">
        <v>1995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2000</v>
      </c>
      <c r="O34" s="48" t="s">
        <v>1998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12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2">
      <c r="H37" s="89" t="str">
        <v>143.jpg</v>
      </c>
      <c r="I37" s="89" t="str">
        <v>y</v>
      </c>
      <c r="L37" s="64"/>
      <c r="N37" s="81" t="s">
        <v>2001</v>
      </c>
      <c r="O37" s="82" t="s">
        <v>1999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1996</v>
      </c>
      <c r="N38" s="79" cm="1">
        <f t="array" aca="1" ref="N38" ca="1">COUNTA(_xlfn._xlws.FILTER(Class!C25:C525,(Class!G25:G525&gt;Table515[Attendance threshold])*(Class!W25:W525=Table414[Class])))</f>
        <v>1</v>
      </c>
      <c r="O38" s="50" cm="1">
        <f t="array" ref="O38">COUNTA(_xlfn._xlws.FILTER(Class!C25:C525,(Class!W25:W525=Table414[Class])))</f>
        <v>1</v>
      </c>
      <c r="P38" s="57"/>
    </row>
    <row r="39" spans="8:16" ht="15" thickBot="1">
      <c r="H39" s="89" t="str">
        <v>145.jpg</v>
      </c>
      <c r="I39" s="89" t="str">
        <v>y</v>
      </c>
      <c r="L39" s="65"/>
      <c r="M39" s="84" t="s">
        <v>2002</v>
      </c>
      <c r="N39" s="80">
        <f ca="1">N38/O38</f>
        <v>1</v>
      </c>
      <c r="O39" s="78"/>
      <c r="P39" s="58"/>
    </row>
    <row r="40" spans="8:16" ht="1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" thickBot="1">
      <c r="H42" s="89" t="str">
        <v>148.jpg</v>
      </c>
      <c r="I42" s="89" t="str">
        <v>y</v>
      </c>
    </row>
    <row r="43" spans="8:16" ht="29.4" thickTop="1">
      <c r="H43" s="89" t="str">
        <v>149.jpg</v>
      </c>
      <c r="I43" s="89" t="str">
        <v>y</v>
      </c>
      <c r="L43" s="54"/>
      <c r="M43" s="55"/>
      <c r="N43" s="45" t="s">
        <v>1351</v>
      </c>
      <c r="O43" s="46" t="s">
        <v>1998</v>
      </c>
      <c r="P43" s="56"/>
    </row>
    <row r="44" spans="8:16" ht="18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22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8.600000000000001" thickBot="1">
      <c r="H46" s="89" t="str">
        <v>152.jpg</v>
      </c>
      <c r="I46" s="89" t="str">
        <v>y</v>
      </c>
      <c r="L46" s="59"/>
      <c r="M46" s="60"/>
      <c r="N46" s="61" t="s">
        <v>1992</v>
      </c>
      <c r="O46" s="60"/>
      <c r="P46" s="62"/>
    </row>
    <row r="47" spans="8:16" ht="18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1994</v>
      </c>
    </row>
    <row r="48" spans="8:16">
      <c r="H48" s="89" t="str">
        <v>154.jpg</v>
      </c>
      <c r="I48" s="89" t="str">
        <v>y</v>
      </c>
      <c r="L48" s="76" t="s">
        <v>1993</v>
      </c>
      <c r="M48" s="72">
        <f ca="1">IF(M47&lt;&gt;"",_xlfn.XLOOKUP(M47,Servants!$D$5:$D$100,Servants!$H$5:$H$100),"")</f>
        <v>0.59090909090909094</v>
      </c>
      <c r="N48" s="66">
        <f ca="1">IF(N47&lt;&gt;"",_xlfn.XLOOKUP(N47,Servants!$D$5:$D$100,Servants!$H$5:$H$100),"")</f>
        <v>0.81818181818181823</v>
      </c>
      <c r="O48" s="66" t="str">
        <f>IF(O47&lt;&gt;"",_xlfn.XLOOKUP(O47,Servants!$D$5:$D$100,Servants!$H$5:$H$100),"")</f>
        <v/>
      </c>
      <c r="P48" s="52">
        <f ca="1">AVERAGE(M48:O48)</f>
        <v>0.70454545454545459</v>
      </c>
    </row>
    <row r="49" spans="8:16">
      <c r="H49" s="89" t="str">
        <v>155.jpg</v>
      </c>
      <c r="I49" s="89" t="str">
        <v>y</v>
      </c>
      <c r="L49" s="76" t="s">
        <v>1997</v>
      </c>
      <c r="M49" s="72">
        <f ca="1">IFERROR(IF(M47&lt;&gt;"",1-_xlfn.XLOOKUP(M47,Servants!$D$5:$D$100,Servants!$I$5:$I$100),""),"")</f>
        <v>0.76923076923076916</v>
      </c>
      <c r="N49" s="66">
        <f ca="1">IFERROR(IF(N47&lt;&gt;"",1-_xlfn.XLOOKUP(N47,Servants!$D$5:$D$100,Servants!$I$5:$I$100),""),"")</f>
        <v>0.88888888888888884</v>
      </c>
      <c r="O49" s="66" t="str">
        <f>IFERROR(IF(O47&lt;&gt;"",1-_xlfn.XLOOKUP(O47,Servants!$D$5:$D$100,Servants!$I$5:$I$100),""),"")</f>
        <v/>
      </c>
      <c r="P49" s="83">
        <f ca="1">AVERAGE(M49:O49)</f>
        <v>0.829059829059829</v>
      </c>
    </row>
    <row r="50" spans="8:16" ht="15" thickBot="1">
      <c r="H50" s="89" t="str">
        <v>156.jpg</v>
      </c>
      <c r="I50" s="89" t="str">
        <v>y</v>
      </c>
      <c r="L50" s="77" t="s">
        <v>2003</v>
      </c>
      <c r="M50" s="68">
        <f>IFERROR(IF(M47&lt;&gt;"",_xlfn.XLOOKUP(M47,Servants!$D$5:$D$100,Servants!$F$5:$F$100),""),"")</f>
        <v>45366</v>
      </c>
      <c r="N50" s="71">
        <f>IFERROR(IF(N47&lt;&gt;"",_xlfn.XLOOKUP(N47,Servants!$D$5:$D$100,Servants!$F$5:$F$100),""),"")</f>
        <v>45373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">
      <c r="H53" s="89" t="str">
        <v>159.jpg</v>
      </c>
      <c r="I53" s="89" t="str">
        <v>y</v>
      </c>
      <c r="L53" s="64"/>
      <c r="N53" s="31" t="s">
        <v>1995</v>
      </c>
      <c r="O53" s="49"/>
      <c r="P53" s="57"/>
    </row>
    <row r="54" spans="8:16" ht="37.200000000000003" customHeight="1">
      <c r="H54" s="89" t="str">
        <v>160.jpg</v>
      </c>
      <c r="I54" s="89" t="str">
        <v>y</v>
      </c>
      <c r="L54" s="64"/>
      <c r="N54" s="44" t="s">
        <v>2000</v>
      </c>
      <c r="O54" s="48" t="s">
        <v>1998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12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2">
      <c r="H57" s="89" t="str">
        <v>163.jpg</v>
      </c>
      <c r="I57" s="89" t="str">
        <v>y</v>
      </c>
      <c r="L57" s="64"/>
      <c r="N57" s="81" t="s">
        <v>2001</v>
      </c>
      <c r="O57" s="82" t="s">
        <v>1999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1996</v>
      </c>
      <c r="N58" s="79" cm="1">
        <f t="array" aca="1" ref="N58" ca="1">COUNTA(_xlfn._xlws.FILTER(Class!C45:C545,(Class!G45:G545&gt;Table519[Attendance threshold])*(Class!W45:W545=Table418[Class])))</f>
        <v>1</v>
      </c>
      <c r="O58" s="50" cm="1">
        <f t="array" ref="O58">COUNTA(_xlfn._xlws.FILTER(Class!C45:C545,(Class!W45:W545=Table418[Class])))</f>
        <v>1</v>
      </c>
      <c r="P58" s="57"/>
    </row>
    <row r="59" spans="8:16" ht="15" thickBot="1">
      <c r="H59" s="89" t="str">
        <v>165.jpg</v>
      </c>
      <c r="I59" s="89" t="str">
        <v>y</v>
      </c>
      <c r="L59" s="65"/>
      <c r="M59" s="84" t="s">
        <v>2002</v>
      </c>
      <c r="N59" s="80">
        <f ca="1">N58/O58</f>
        <v>1</v>
      </c>
      <c r="O59" s="78"/>
      <c r="P59" s="58"/>
    </row>
    <row r="60" spans="8:16" ht="1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" thickBot="1">
      <c r="H62" s="89" t="str">
        <v>168.jpg</v>
      </c>
      <c r="I62" s="89" t="str">
        <v>y</v>
      </c>
    </row>
    <row r="63" spans="8:16" ht="29.4" thickTop="1">
      <c r="H63" s="89" t="str">
        <v>169.jpg</v>
      </c>
      <c r="I63" s="89" t="str">
        <v>y</v>
      </c>
      <c r="L63" s="54"/>
      <c r="M63" s="55"/>
      <c r="N63" s="45" t="s">
        <v>1351</v>
      </c>
      <c r="O63" s="46" t="s">
        <v>1998</v>
      </c>
      <c r="P63" s="56"/>
    </row>
    <row r="64" spans="8:16" ht="18">
      <c r="H64" s="89" t="str">
        <v>170.jpg</v>
      </c>
      <c r="I64" s="89" t="str">
        <v>y</v>
      </c>
      <c r="L64" s="53"/>
      <c r="N64" s="43" t="s">
        <v>612</v>
      </c>
      <c r="O64" s="4" cm="1">
        <f t="array" aca="1" ref="O64" ca="1">Table35[حساب الحضور من اخر عدد مرات]</f>
        <v>22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8.600000000000001" thickBot="1">
      <c r="H66" s="89" t="str">
        <v>172.jpg</v>
      </c>
      <c r="I66" s="89" t="str">
        <v>y</v>
      </c>
      <c r="L66" s="59"/>
      <c r="M66" s="60"/>
      <c r="N66" s="61" t="s">
        <v>1992</v>
      </c>
      <c r="O66" s="60"/>
      <c r="P66" s="62"/>
    </row>
    <row r="67" spans="8:16" ht="18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1994</v>
      </c>
    </row>
    <row r="68" spans="8:16">
      <c r="H68" s="89" t="str">
        <v>174.jpg</v>
      </c>
      <c r="I68" s="89" t="str">
        <v>y</v>
      </c>
      <c r="L68" s="76" t="s">
        <v>1993</v>
      </c>
      <c r="M68" s="72">
        <f ca="1">IF(M67&lt;&gt;"",_xlfn.XLOOKUP(M67,Servants!$D$5:$D$100,Servants!$H$5:$H$100),"")</f>
        <v>0.18181818181818182</v>
      </c>
      <c r="N68" s="66">
        <f ca="1">IF(N67&lt;&gt;"",_xlfn.XLOOKUP(N67,Servants!$D$5:$D$100,Servants!$H$5:$H$100),"")</f>
        <v>0.40909090909090912</v>
      </c>
      <c r="O68" s="66">
        <f ca="1">IF(O67&lt;&gt;"",_xlfn.XLOOKUP(O67,Servants!$D$5:$D$100,Servants!$H$5:$H$100),"")</f>
        <v>0.36363636363636365</v>
      </c>
      <c r="P68" s="52">
        <f ca="1">AVERAGE(M68:O68)</f>
        <v>0.31818181818181818</v>
      </c>
    </row>
    <row r="69" spans="8:16">
      <c r="H69" s="89" t="str">
        <v>175.jpg</v>
      </c>
      <c r="I69" s="89" t="str">
        <v>y</v>
      </c>
      <c r="L69" s="76" t="s">
        <v>1997</v>
      </c>
      <c r="M69" s="72">
        <f ca="1">IFERROR(IF(M67&lt;&gt;"",1-_xlfn.XLOOKUP(M67,Servants!$D$5:$D$100,Servants!$I$5:$I$100),""),"")</f>
        <v>0.75</v>
      </c>
      <c r="N69" s="66">
        <f ca="1">IFERROR(IF(N67&lt;&gt;"",1-_xlfn.XLOOKUP(N67,Servants!$D$5:$D$100,Servants!$I$5:$I$100),""),"")</f>
        <v>0.88888888888888884</v>
      </c>
      <c r="O69" s="66">
        <f ca="1">IFERROR(IF(O67&lt;&gt;"",1-_xlfn.XLOOKUP(O67,Servants!$D$5:$D$100,Servants!$I$5:$I$100),""),"")</f>
        <v>0.375</v>
      </c>
      <c r="P69" s="83">
        <f ca="1">AVERAGE(M69:O69)</f>
        <v>0.67129629629629628</v>
      </c>
    </row>
    <row r="70" spans="8:16" ht="15" thickBot="1">
      <c r="H70" s="89" t="str">
        <v>176.jpg</v>
      </c>
      <c r="I70" s="89" t="str">
        <v>y</v>
      </c>
      <c r="L70" s="77" t="s">
        <v>2003</v>
      </c>
      <c r="M70" s="68">
        <f>IFERROR(IF(M67&lt;&gt;"",_xlfn.XLOOKUP(M67,Servants!$D$5:$D$100,Servants!$F$5:$F$100),""),"")</f>
        <v>45359</v>
      </c>
      <c r="N70" s="71">
        <f>IFERROR(IF(N67&lt;&gt;"",_xlfn.XLOOKUP(N67,Servants!$D$5:$D$100,Servants!$F$5:$F$100),""),"")</f>
        <v>45345</v>
      </c>
      <c r="O70" s="73">
        <f>IFERROR(IF(O67&lt;&gt;"",_xlfn.XLOOKUP(O67,Servants!$D$5:$D$100,Servants!$F$5:$F$100),""),"")</f>
        <v>45352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">
      <c r="H73" s="89" t="str">
        <v>179.jpg</v>
      </c>
      <c r="I73" s="89" t="str">
        <v>y</v>
      </c>
      <c r="L73" s="64"/>
      <c r="N73" s="31" t="s">
        <v>1995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2000</v>
      </c>
      <c r="O74" s="48" t="s">
        <v>1998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12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2">
      <c r="H77" s="89" t="str">
        <v>183.jpg</v>
      </c>
      <c r="I77" s="89" t="str">
        <v>y</v>
      </c>
      <c r="L77" s="64"/>
      <c r="N77" s="81" t="s">
        <v>2001</v>
      </c>
      <c r="O77" s="82" t="s">
        <v>1999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1996</v>
      </c>
      <c r="N78" s="79" cm="1">
        <f t="array" aca="1" ref="N78" ca="1">COUNTA(_xlfn._xlws.FILTER(Class!C65:C565,(Class!G65:G565&gt;Table523[Attendance threshold])*(Class!W65:W565=Table422[Class])))</f>
        <v>1</v>
      </c>
      <c r="O78" s="50" cm="1">
        <f t="array" ref="O78">COUNTA(_xlfn._xlws.FILTER(Class!C65:C565,(Class!W65:W565=Table422[Class])))</f>
        <v>1</v>
      </c>
      <c r="P78" s="57"/>
    </row>
    <row r="79" spans="8:16" ht="15" thickBot="1">
      <c r="H79" s="89" t="str">
        <v>185.jpg</v>
      </c>
      <c r="I79" s="89" t="str">
        <v>y</v>
      </c>
      <c r="L79" s="65"/>
      <c r="M79" s="84" t="s">
        <v>2002</v>
      </c>
      <c r="N79" s="80">
        <f ca="1">N78/O78</f>
        <v>1</v>
      </c>
      <c r="O79" s="78"/>
      <c r="P79" s="58"/>
    </row>
    <row r="80" spans="8:16" ht="1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" thickBot="1">
      <c r="H82" s="89" t="str">
        <v>188.jpg</v>
      </c>
      <c r="I82" s="89" t="str">
        <v>y</v>
      </c>
    </row>
    <row r="83" spans="8:16" ht="29.4" thickTop="1">
      <c r="H83" s="89" t="str">
        <v>189.jpg</v>
      </c>
      <c r="I83" s="89" t="str">
        <v>y</v>
      </c>
      <c r="L83" s="54"/>
      <c r="M83" s="55"/>
      <c r="N83" s="45" t="s">
        <v>1351</v>
      </c>
      <c r="O83" s="46" t="s">
        <v>1998</v>
      </c>
      <c r="P83" s="56"/>
    </row>
    <row r="84" spans="8:16" ht="18">
      <c r="H84" s="89" t="str">
        <v>190.jpg</v>
      </c>
      <c r="I84" s="89" t="str">
        <v>y</v>
      </c>
      <c r="L84" s="53"/>
      <c r="N84" s="43" t="s">
        <v>767</v>
      </c>
      <c r="O84" s="4" cm="1">
        <f t="array" aca="1" ref="O84" ca="1">Table35[حساب الحضور من اخر عدد مرات]</f>
        <v>22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8.600000000000001" thickBot="1">
      <c r="H86" s="89" t="str">
        <v>192.jpg</v>
      </c>
      <c r="I86" s="89" t="str">
        <v>y</v>
      </c>
      <c r="L86" s="59"/>
      <c r="M86" s="60"/>
      <c r="N86" s="61" t="s">
        <v>1992</v>
      </c>
      <c r="O86" s="60"/>
      <c r="P86" s="62"/>
    </row>
    <row r="87" spans="8:16" ht="18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1994</v>
      </c>
    </row>
    <row r="88" spans="8:16">
      <c r="H88" s="89" t="str">
        <v>194.jpg</v>
      </c>
      <c r="I88" s="89" t="str">
        <v>y</v>
      </c>
      <c r="L88" s="76" t="s">
        <v>1993</v>
      </c>
      <c r="M88" s="72">
        <f ca="1">IF(M87&lt;&gt;"",_xlfn.XLOOKUP(M87,Servants!$D$5:$D$100,Servants!$H$5:$H$100),"")</f>
        <v>0.31818181818181818</v>
      </c>
      <c r="N88" s="66">
        <f ca="1">IF(N87&lt;&gt;"",_xlfn.XLOOKUP(N87,Servants!$D$5:$D$100,Servants!$H$5:$H$100),"")</f>
        <v>0.45454545454545453</v>
      </c>
      <c r="O88" s="66">
        <f ca="1">IF(O87&lt;&gt;"",_xlfn.XLOOKUP(O87,Servants!$D$5:$D$100,Servants!$H$5:$H$100),"")</f>
        <v>0.31818181818181818</v>
      </c>
      <c r="P88" s="52">
        <f ca="1">AVERAGE(M88:O88)</f>
        <v>0.36363636363636359</v>
      </c>
    </row>
    <row r="89" spans="8:16">
      <c r="H89" s="89" t="str">
        <v>195.jpg</v>
      </c>
      <c r="I89" s="89" t="str">
        <v>y</v>
      </c>
      <c r="L89" s="76" t="s">
        <v>1997</v>
      </c>
      <c r="M89" s="72">
        <f ca="1">IFERROR(IF(M87&lt;&gt;"",1-_xlfn.XLOOKUP(M87,Servants!$D$5:$D$100,Servants!$I$5:$I$100),""),"")</f>
        <v>0.5714285714285714</v>
      </c>
      <c r="N89" s="66">
        <f ca="1">IFERROR(IF(N87&lt;&gt;"",1-_xlfn.XLOOKUP(N87,Servants!$D$5:$D$100,Servants!$I$5:$I$100),""),"")</f>
        <v>0.9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0.68095238095238086</v>
      </c>
    </row>
    <row r="90" spans="8:16" ht="15" thickBot="1">
      <c r="H90" s="89" t="str">
        <v>196.jpg</v>
      </c>
      <c r="I90" s="89" t="str">
        <v>y</v>
      </c>
      <c r="L90" s="77" t="s">
        <v>2003</v>
      </c>
      <c r="M90" s="68">
        <f>IFERROR(IF(M87&lt;&gt;"",_xlfn.XLOOKUP(M87,Servants!$D$5:$D$100,Servants!$F$5:$F$100),""),"")</f>
        <v>45352</v>
      </c>
      <c r="N90" s="71">
        <f>IFERROR(IF(N87&lt;&gt;"",_xlfn.XLOOKUP(N87,Servants!$D$5:$D$100,Servants!$F$5:$F$100),""),"")</f>
        <v>45373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">
      <c r="H93" s="89" t="str">
        <v>199.jpg</v>
      </c>
      <c r="I93" s="89" t="str">
        <v>y</v>
      </c>
      <c r="L93" s="64"/>
      <c r="N93" s="31" t="s">
        <v>1995</v>
      </c>
      <c r="O93" s="49"/>
      <c r="P93" s="57"/>
    </row>
    <row r="94" spans="8:16" ht="28.8">
      <c r="H94" s="89" t="str">
        <v>207.jpg</v>
      </c>
      <c r="I94" s="89" t="str">
        <v>y</v>
      </c>
      <c r="L94" s="64"/>
      <c r="N94" s="44" t="s">
        <v>2000</v>
      </c>
      <c r="O94" s="48" t="s">
        <v>1998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12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2">
      <c r="H97" s="89" t="str">
        <v>210.jpg</v>
      </c>
      <c r="I97" s="89" t="str">
        <v>y</v>
      </c>
      <c r="L97" s="64"/>
      <c r="N97" s="81" t="s">
        <v>2001</v>
      </c>
      <c r="O97" s="82" t="s">
        <v>1999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1996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</v>
      </c>
      <c r="P98" s="57"/>
    </row>
    <row r="99" spans="8:16" ht="15" thickBot="1">
      <c r="H99" s="89" t="str">
        <v>212.jpg</v>
      </c>
      <c r="I99" s="89" t="str">
        <v>y</v>
      </c>
      <c r="L99" s="65"/>
      <c r="M99" s="84" t="s">
        <v>2002</v>
      </c>
      <c r="N99" s="80">
        <f ca="1">N98/O98</f>
        <v>1</v>
      </c>
      <c r="O99" s="78"/>
      <c r="P99" s="58"/>
    </row>
    <row r="100" spans="8:16" ht="1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" thickBot="1">
      <c r="H102" s="89" t="str">
        <v>215.jpg</v>
      </c>
      <c r="I102" s="89" t="str">
        <v>y</v>
      </c>
    </row>
    <row r="103" spans="8:16" ht="29.4" thickTop="1">
      <c r="H103" s="89" t="str">
        <v>216.jpg</v>
      </c>
      <c r="I103" s="89" t="str">
        <v>y</v>
      </c>
      <c r="L103" s="54"/>
      <c r="M103" s="55"/>
      <c r="N103" s="45" t="s">
        <v>1351</v>
      </c>
      <c r="O103" s="46" t="s">
        <v>1998</v>
      </c>
      <c r="P103" s="56"/>
    </row>
    <row r="104" spans="8:16" ht="18">
      <c r="H104" s="89" t="str">
        <v>217.jpg</v>
      </c>
      <c r="I104" s="89" t="str">
        <v>y</v>
      </c>
      <c r="L104" s="53"/>
      <c r="N104" s="43" t="s">
        <v>827</v>
      </c>
      <c r="O104" s="4" cm="1">
        <f t="array" aca="1" ref="O104" ca="1">Table35[حساب الحضور من اخر عدد مرات]</f>
        <v>22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8.600000000000001" thickBot="1">
      <c r="H106" s="89" t="str">
        <v>219.jpg</v>
      </c>
      <c r="I106" s="89" t="str">
        <v>y</v>
      </c>
      <c r="L106" s="59"/>
      <c r="M106" s="60"/>
      <c r="N106" s="61" t="s">
        <v>1992</v>
      </c>
      <c r="O106" s="60"/>
      <c r="P106" s="62"/>
    </row>
    <row r="107" spans="8:16" ht="18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1994</v>
      </c>
    </row>
    <row r="108" spans="8:16">
      <c r="H108" s="89" t="str">
        <v>221.jpg</v>
      </c>
      <c r="I108" s="89" t="str">
        <v>y</v>
      </c>
      <c r="L108" s="76" t="s">
        <v>1993</v>
      </c>
      <c r="M108" s="72">
        <f ca="1">IF(M107&lt;&gt;"",_xlfn.XLOOKUP(M107,Servants!$D$5:$D$100,Servants!$H$5:$H$100),"")</f>
        <v>0.31818181818181818</v>
      </c>
      <c r="N108" s="66">
        <f ca="1">IF(N107&lt;&gt;"",_xlfn.XLOOKUP(N107,Servants!$D$5:$D$100,Servants!$H$5:$H$100),"")</f>
        <v>0.36363636363636365</v>
      </c>
      <c r="O108" s="66" t="str">
        <f>IF(O107&lt;&gt;"",_xlfn.XLOOKUP(O107,Servants!$D$5:$D$100,Servants!$H$5:$H$100),"")</f>
        <v/>
      </c>
      <c r="P108" s="52">
        <f ca="1">AVERAGE(M108:O108)</f>
        <v>0.34090909090909094</v>
      </c>
    </row>
    <row r="109" spans="8:16">
      <c r="H109" s="89" t="str">
        <v>222.jpg</v>
      </c>
      <c r="I109" s="89" t="str">
        <v>y</v>
      </c>
      <c r="L109" s="76" t="s">
        <v>1997</v>
      </c>
      <c r="M109" s="72">
        <f ca="1">IFERROR(IF(M107&lt;&gt;"",1-_xlfn.XLOOKUP(M107,Servants!$D$5:$D$100,Servants!$I$5:$I$100),""),"")</f>
        <v>0.85714285714285721</v>
      </c>
      <c r="N109" s="66">
        <f ca="1">IFERROR(IF(N107&lt;&gt;"",1-_xlfn.XLOOKUP(N107,Servants!$D$5:$D$100,Servants!$I$5:$I$100),""),"")</f>
        <v>0.625</v>
      </c>
      <c r="O109" s="66" t="str">
        <f>IFERROR(IF(O107&lt;&gt;"",1-_xlfn.XLOOKUP(O107,Servants!$D$5:$D$100,Servants!$I$5:$I$100),""),"")</f>
        <v/>
      </c>
      <c r="P109" s="83">
        <f ca="1">AVERAGE(M109:O109)</f>
        <v>0.7410714285714286</v>
      </c>
    </row>
    <row r="110" spans="8:16" ht="15" thickBot="1">
      <c r="H110" s="89" t="str">
        <v>223.jpg</v>
      </c>
      <c r="I110" s="89" t="str">
        <v>y</v>
      </c>
      <c r="L110" s="77" t="s">
        <v>2003</v>
      </c>
      <c r="M110" s="68">
        <f>IFERROR(IF(M107&lt;&gt;"",_xlfn.XLOOKUP(M107,Servants!$D$5:$D$100,Servants!$F$5:$F$100),""),"")</f>
        <v>45282</v>
      </c>
      <c r="N110" s="71">
        <f>IFERROR(IF(N107&lt;&gt;"",_xlfn.XLOOKUP(N107,Servants!$D$5:$D$100,Servants!$F$5:$F$100),""),"")</f>
        <v>45366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">
      <c r="H113" s="89" t="str">
        <v>226.jpg</v>
      </c>
      <c r="I113" s="89" t="str">
        <v>y</v>
      </c>
      <c r="L113" s="64"/>
      <c r="N113" s="31" t="s">
        <v>1995</v>
      </c>
      <c r="O113" s="49"/>
      <c r="P113" s="57"/>
    </row>
    <row r="114" spans="8:16" ht="28.8">
      <c r="H114" s="89" t="str">
        <v>227.jpg</v>
      </c>
      <c r="I114" s="89" t="str">
        <v>y</v>
      </c>
      <c r="L114" s="64"/>
      <c r="N114" s="44" t="s">
        <v>2000</v>
      </c>
      <c r="O114" s="48" t="s">
        <v>1998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12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2">
      <c r="H117" s="89" t="str">
        <v>230.jpg</v>
      </c>
      <c r="I117" s="89" t="str">
        <v>y</v>
      </c>
      <c r="L117" s="64"/>
      <c r="N117" s="81" t="s">
        <v>2001</v>
      </c>
      <c r="O117" s="82" t="s">
        <v>1999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1996</v>
      </c>
      <c r="N118" s="79" cm="1">
        <f t="array" aca="1" ref="N118" ca="1">COUNTA(_xlfn._xlws.FILTER(Class!$C$5:$C$505,(Class!$G$5:$G$505&gt;Table539[Attendance threshold])*(Class!$W$5:$W$505=Table438[Class])))</f>
        <v>1</v>
      </c>
      <c r="O118" s="50" cm="1">
        <f t="array" ref="O118">COUNTA(_xlfn._xlws.FILTER(Class!C105:C605,(Class!W105:W605=Table438[Class])))</f>
        <v>1</v>
      </c>
      <c r="P118" s="57"/>
    </row>
    <row r="119" spans="8:16" ht="15" thickBot="1">
      <c r="H119" s="89" t="str">
        <v>232.jpg</v>
      </c>
      <c r="I119" s="89" t="str">
        <v>y</v>
      </c>
      <c r="L119" s="65"/>
      <c r="M119" s="84" t="s">
        <v>2002</v>
      </c>
      <c r="N119" s="80">
        <f ca="1">N118/O118</f>
        <v>1</v>
      </c>
      <c r="O119" s="78"/>
      <c r="P119" s="58"/>
    </row>
    <row r="120" spans="8:16" ht="1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" thickBot="1">
      <c r="H122" s="89" t="str">
        <v>235.jpg</v>
      </c>
      <c r="I122" s="89" t="str">
        <v>y</v>
      </c>
    </row>
    <row r="123" spans="8:16" ht="29.4" thickTop="1">
      <c r="H123" s="89" t="str">
        <v>236.jpg</v>
      </c>
      <c r="I123" s="89" t="str">
        <v>y</v>
      </c>
      <c r="L123" s="54"/>
      <c r="M123" s="55"/>
      <c r="N123" s="45" t="s">
        <v>1351</v>
      </c>
      <c r="O123" s="46" t="s">
        <v>1998</v>
      </c>
      <c r="P123" s="56"/>
    </row>
    <row r="124" spans="8:16" ht="18">
      <c r="H124" s="89" t="str">
        <v>237.jpg</v>
      </c>
      <c r="I124" s="89" t="str">
        <v>y</v>
      </c>
      <c r="L124" s="53"/>
      <c r="N124" s="43" t="s">
        <v>879</v>
      </c>
      <c r="O124" s="4" cm="1">
        <f t="array" aca="1" ref="O124" ca="1">Table35[حساب الحضور من اخر عدد مرات]</f>
        <v>22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8.600000000000001" thickBot="1">
      <c r="H126" s="89" t="str">
        <v>239.jpg</v>
      </c>
      <c r="I126" s="89" t="str">
        <v>y</v>
      </c>
      <c r="L126" s="59"/>
      <c r="M126" s="60"/>
      <c r="N126" s="61" t="s">
        <v>1992</v>
      </c>
      <c r="O126" s="60"/>
      <c r="P126" s="62"/>
    </row>
    <row r="127" spans="8:16" ht="18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1994</v>
      </c>
    </row>
    <row r="128" spans="8:16">
      <c r="H128" s="89" t="str">
        <v>241.jpg</v>
      </c>
      <c r="I128" s="89" t="str">
        <v>y</v>
      </c>
      <c r="L128" s="76" t="s">
        <v>1993</v>
      </c>
      <c r="M128" s="72">
        <f ca="1">IF(M127&lt;&gt;"",_xlfn.XLOOKUP(M127,Servants!$D$5:$D$100,Servants!$H$5:$H$100),"")</f>
        <v>0.68181818181818177</v>
      </c>
      <c r="N128" s="66">
        <f ca="1">IF(N127&lt;&gt;"",_xlfn.XLOOKUP(N127,Servants!$D$5:$D$100,Servants!$H$5:$H$100),"")</f>
        <v>0.45454545454545453</v>
      </c>
      <c r="O128" s="66" t="str">
        <f>IF(O127&lt;&gt;"",_xlfn.XLOOKUP(O127,Servants!$D$5:$D$100,Servants!$H$5:$H$100),"")</f>
        <v/>
      </c>
      <c r="P128" s="52">
        <f ca="1">AVERAGE(M128:O128)</f>
        <v>0.56818181818181812</v>
      </c>
    </row>
    <row r="129" spans="8:16">
      <c r="H129" s="89" t="str">
        <v>242.jpg</v>
      </c>
      <c r="I129" s="89" t="str">
        <v>y</v>
      </c>
      <c r="L129" s="76" t="s">
        <v>1997</v>
      </c>
      <c r="M129" s="72">
        <f ca="1">IFERROR(IF(M127&lt;&gt;"",1-_xlfn.XLOOKUP(M127,Servants!$D$5:$D$100,Servants!$I$5:$I$100),""),"")</f>
        <v>0.46666666666666667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0.68333333333333335</v>
      </c>
    </row>
    <row r="130" spans="8:16" ht="15" thickBot="1">
      <c r="H130" s="89" t="str">
        <v>243.jpg</v>
      </c>
      <c r="I130" s="89" t="str">
        <v>y</v>
      </c>
      <c r="L130" s="77" t="s">
        <v>2003</v>
      </c>
      <c r="M130" s="68">
        <f>IFERROR(IF(M127&lt;&gt;"",_xlfn.XLOOKUP(M127,Servants!$D$5:$D$100,Servants!$F$5:$F$100),""),"")</f>
        <v>45366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">
      <c r="H133" s="89" t="str">
        <v>246.jpg</v>
      </c>
      <c r="I133" s="89" t="str">
        <v>y</v>
      </c>
      <c r="L133" s="64"/>
      <c r="N133" s="31" t="s">
        <v>1995</v>
      </c>
      <c r="O133" s="49"/>
      <c r="P133" s="57"/>
    </row>
    <row r="134" spans="8:16" ht="28.8">
      <c r="H134" s="89" t="str">
        <v>247.jpg</v>
      </c>
      <c r="I134" s="89" t="str">
        <v>y</v>
      </c>
      <c r="L134" s="64"/>
      <c r="N134" s="44" t="s">
        <v>2000</v>
      </c>
      <c r="O134" s="48" t="s">
        <v>1998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12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2">
      <c r="H137" s="89" t="str">
        <v>250.jpg</v>
      </c>
      <c r="I137" s="89" t="str">
        <v>y</v>
      </c>
      <c r="L137" s="64"/>
      <c r="N137" s="81" t="s">
        <v>2001</v>
      </c>
      <c r="O137" s="82" t="s">
        <v>1999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1996</v>
      </c>
      <c r="N138" s="79" cm="1">
        <f t="array" aca="1" ref="N138" ca="1">COUNTA(_xlfn._xlws.FILTER(Class!$C$5:$C$505,(Class!$G$5:$G$505&gt;Table53941[Attendance threshold])*(Class!$W$5:$W$505=Table43840[Class])))</f>
        <v>1</v>
      </c>
      <c r="O138" s="50" cm="1">
        <f t="array" ref="O138">COUNTA(_xlfn._xlws.FILTER(Class!C125:C625,(Class!W125:W625=Table43840[Class])))</f>
        <v>1</v>
      </c>
      <c r="P138" s="57"/>
    </row>
    <row r="139" spans="8:16" ht="15" thickBot="1">
      <c r="H139" s="89" t="str">
        <v>252.jpg</v>
      </c>
      <c r="I139" s="89" t="str">
        <v>y</v>
      </c>
      <c r="L139" s="65"/>
      <c r="M139" s="84" t="s">
        <v>2002</v>
      </c>
      <c r="N139" s="80">
        <f ca="1">N138/O138</f>
        <v>1</v>
      </c>
      <c r="O139" s="78"/>
      <c r="P139" s="58"/>
    </row>
    <row r="140" spans="8:16" ht="15" thickTop="1">
      <c r="H140" s="89" t="str">
        <v>253.jpg</v>
      </c>
      <c r="I140" s="89" t="str">
        <v>y</v>
      </c>
      <c r="M140" s="55"/>
    </row>
    <row r="141" spans="8:16" ht="15" thickBot="1">
      <c r="H141" s="89" t="str">
        <v>254.jpg</v>
      </c>
      <c r="I141" s="89" t="str">
        <v>y</v>
      </c>
    </row>
    <row r="142" spans="8:16" ht="29.4" thickTop="1">
      <c r="H142" s="89" t="str">
        <v>255.jpg</v>
      </c>
      <c r="I142" s="89" t="str">
        <v>y</v>
      </c>
      <c r="L142" s="54"/>
      <c r="M142" s="55"/>
      <c r="N142" s="45" t="s">
        <v>1351</v>
      </c>
      <c r="O142" s="46" t="s">
        <v>1998</v>
      </c>
      <c r="P142" s="56"/>
    </row>
    <row r="143" spans="8:16" ht="18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22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8.600000000000001" thickBot="1">
      <c r="H145" s="89" t="str">
        <v>258.jpg</v>
      </c>
      <c r="I145" s="89" t="str">
        <v>y</v>
      </c>
      <c r="L145" s="59"/>
      <c r="M145" s="60"/>
      <c r="N145" s="61" t="s">
        <v>1992</v>
      </c>
      <c r="O145" s="60"/>
      <c r="P145" s="62"/>
    </row>
    <row r="146" spans="8:16" ht="18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1994</v>
      </c>
    </row>
    <row r="147" spans="8:16">
      <c r="H147" s="89" t="str">
        <v>260.jpg</v>
      </c>
      <c r="I147" s="89" t="str">
        <v>y</v>
      </c>
      <c r="L147" s="76" t="s">
        <v>1993</v>
      </c>
      <c r="M147" s="72">
        <f ca="1">IF(M146&lt;&gt;"",_xlfn.XLOOKUP(M146,Servants!$D$5:$D$100,Servants!$H$5:$H$100),"")</f>
        <v>0.59090909090909094</v>
      </c>
      <c r="N147" s="66">
        <f ca="1">IF(N146&lt;&gt;"",_xlfn.XLOOKUP(N146,Servants!$D$5:$D$100,Servants!$H$5:$H$100),"")</f>
        <v>0.45454545454545453</v>
      </c>
      <c r="O147" s="66">
        <f ca="1">IF(O146&lt;&gt;"",_xlfn.XLOOKUP(O146,Servants!$D$5:$D$100,Servants!$H$5:$H$100),"")</f>
        <v>0.45454545454545453</v>
      </c>
      <c r="P147" s="52">
        <f ca="1">AVERAGE(M147:O147)</f>
        <v>0.5</v>
      </c>
    </row>
    <row r="148" spans="8:16">
      <c r="H148" s="89" t="str">
        <v>261.jpg</v>
      </c>
      <c r="I148" s="89" t="str">
        <v>y</v>
      </c>
      <c r="L148" s="76" t="s">
        <v>1997</v>
      </c>
      <c r="M148" s="72">
        <f ca="1">IFERROR(IF(M146&lt;&gt;"",1-_xlfn.XLOOKUP(M146,Servants!$D$5:$D$100,Servants!$I$5:$I$100),""),"")</f>
        <v>0.53846153846153844</v>
      </c>
      <c r="N148" s="66">
        <f ca="1">IFERROR(IF(N146&lt;&gt;"",1-_xlfn.XLOOKUP(N146,Servants!$D$5:$D$100,Servants!$I$5:$I$100),""),"")</f>
        <v>0.8</v>
      </c>
      <c r="O148" s="66">
        <f ca="1">IFERROR(IF(O146&lt;&gt;"",1-_xlfn.XLOOKUP(O146,Servants!$D$5:$D$100,Servants!$I$5:$I$100),""),"")</f>
        <v>0.4</v>
      </c>
      <c r="P148" s="83">
        <f ca="1">AVERAGE(M148:O148)</f>
        <v>0.57948717948717954</v>
      </c>
    </row>
    <row r="149" spans="8:16" ht="15" thickBot="1">
      <c r="H149" s="89" t="str">
        <v>262.jpg</v>
      </c>
      <c r="I149" s="89" t="str">
        <v>y</v>
      </c>
      <c r="L149" s="77" t="s">
        <v>2003</v>
      </c>
      <c r="M149" s="68">
        <f>IFERROR(IF(M146&lt;&gt;"",_xlfn.XLOOKUP(M146,Servants!$D$5:$D$100,Servants!$F$5:$F$100),""),"")</f>
        <v>45373</v>
      </c>
      <c r="N149" s="71">
        <f>IFERROR(IF(N146&lt;&gt;"",_xlfn.XLOOKUP(N146,Servants!$D$5:$D$100,Servants!$F$5:$F$100),""),"")</f>
        <v>45359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">
      <c r="H152" s="89" t="str">
        <v>265.jpg</v>
      </c>
      <c r="I152" s="89" t="str">
        <v>y</v>
      </c>
      <c r="L152" s="64"/>
      <c r="N152" s="31" t="s">
        <v>1995</v>
      </c>
      <c r="O152" s="49"/>
      <c r="P152" s="57"/>
    </row>
    <row r="153" spans="8:16" ht="28.8">
      <c r="H153" s="89" t="str">
        <v>266.jpg</v>
      </c>
      <c r="I153" s="89" t="str">
        <v>y</v>
      </c>
      <c r="L153" s="64"/>
      <c r="N153" s="44" t="s">
        <v>2000</v>
      </c>
      <c r="O153" s="48" t="s">
        <v>1998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12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2">
      <c r="H156" s="89" t="str">
        <v>269.jpg</v>
      </c>
      <c r="I156" s="89" t="str">
        <v>y</v>
      </c>
      <c r="L156" s="64"/>
      <c r="N156" s="81" t="s">
        <v>2001</v>
      </c>
      <c r="O156" s="82" t="s">
        <v>1999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1996</v>
      </c>
      <c r="N157" s="79" cm="1">
        <f t="array" aca="1" ref="N157" ca="1">COUNTA(_xlfn._xlws.FILTER(Class!$C$5:$C$505,(Class!$G$5:$G$505&gt;Table5394143[Attendance threshold])*(Class!$W$5:$W$505=Table4384042[Class])))</f>
        <v>10</v>
      </c>
      <c r="O157" s="50" cm="1">
        <f t="array" ref="O157">COUNTA(_xlfn._xlws.FILTER(Class!C144:C644,(Class!W144:W644=Table4384042[Class])))</f>
        <v>1</v>
      </c>
      <c r="P157" s="57"/>
    </row>
    <row r="158" spans="8:16" ht="15" thickBot="1">
      <c r="H158" s="89" t="str">
        <v>271.jpg</v>
      </c>
      <c r="I158" s="89" t="str">
        <v>y</v>
      </c>
      <c r="L158" s="65"/>
      <c r="M158" s="84" t="s">
        <v>2002</v>
      </c>
      <c r="N158" s="80">
        <f ca="1">N157/O157</f>
        <v>10</v>
      </c>
      <c r="O158" s="78"/>
      <c r="P158" s="58"/>
    </row>
    <row r="159" spans="8:16" ht="1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" thickBot="1">
      <c r="H161" s="89" t="str">
        <v>274.jpg</v>
      </c>
      <c r="I161" s="89" t="str">
        <v>y</v>
      </c>
    </row>
    <row r="162" spans="8:16" ht="29.4" thickTop="1">
      <c r="H162" s="89" t="str">
        <v>275.jpg</v>
      </c>
      <c r="I162" s="89" t="str">
        <v>y</v>
      </c>
      <c r="L162" s="54"/>
      <c r="M162" s="55"/>
      <c r="N162" s="45" t="s">
        <v>1351</v>
      </c>
      <c r="O162" s="46" t="s">
        <v>1998</v>
      </c>
      <c r="P162" s="56"/>
    </row>
    <row r="163" spans="8:16" ht="18">
      <c r="H163" s="89" t="str">
        <v>276.jpg</v>
      </c>
      <c r="I163" s="89" t="str">
        <v>y</v>
      </c>
      <c r="L163" s="53"/>
      <c r="N163" s="43" t="s">
        <v>2004</v>
      </c>
      <c r="O163" s="4" cm="1">
        <f t="array" aca="1" ref="O163" ca="1">Table35[حساب الحضور من اخر عدد مرات]</f>
        <v>22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8.600000000000001" thickBot="1">
      <c r="H165" s="89" t="str">
        <v>278.jpg</v>
      </c>
      <c r="I165" s="89" t="str">
        <v>y</v>
      </c>
      <c r="L165" s="59"/>
      <c r="M165" s="60"/>
      <c r="N165" s="61" t="s">
        <v>1992</v>
      </c>
      <c r="O165" s="60"/>
      <c r="P165" s="62"/>
    </row>
    <row r="166" spans="8:16" ht="18">
      <c r="H166" s="89" t="str">
        <v>279.jpg</v>
      </c>
      <c r="I166" s="89" t="str">
        <v>y</v>
      </c>
      <c r="L166" s="75"/>
      <c r="M166" s="74" t="e" cm="1" vm="1">
        <f t="array" aca="1" ref="M166" ca="1">TRANSPOSE(_xlfn._xlws.FILTER(Servants!$D$5:$D$100,Servants!$E$5:$E$100=Table42232[Class]))</f>
        <v>#VALUE!</v>
      </c>
      <c r="N166" s="67"/>
      <c r="O166" s="67"/>
      <c r="P166" s="51" t="s">
        <v>1994</v>
      </c>
    </row>
    <row r="167" spans="8:16">
      <c r="H167" s="89" t="str">
        <v>280.jpg</v>
      </c>
      <c r="I167" s="89" t="str">
        <v>y</v>
      </c>
      <c r="L167" s="76" t="s">
        <v>1993</v>
      </c>
      <c r="M167" s="72" t="e" vm="2">
        <f ca="1">IF(M166&lt;&gt;"",_xlfn.XLOOKUP(M166,Servants!$D$5:$D$100,Servants!$H$5:$H$100),"")</f>
        <v>#VALUE!</v>
      </c>
      <c r="N167" s="66" t="str">
        <f>IF(N166&lt;&gt;"",_xlfn.XLOOKUP(N166,Servants!$D$5:$D$100,Servants!$H$5:$H$100),"")</f>
        <v/>
      </c>
      <c r="O167" s="66" t="str">
        <f>IF(O166&lt;&gt;"",_xlfn.XLOOKUP(O166,Servants!$D$5:$D$100,Servants!$H$5:$H$100),"")</f>
        <v/>
      </c>
      <c r="P167" s="52" t="e" vm="2">
        <f ca="1">AVERAGE(M167:O167)</f>
        <v>#VALUE!</v>
      </c>
    </row>
    <row r="168" spans="8:16">
      <c r="H168" s="89" t="str">
        <v>281.jpg</v>
      </c>
      <c r="I168" s="89" t="str">
        <v>y</v>
      </c>
      <c r="L168" s="76" t="s">
        <v>1997</v>
      </c>
      <c r="M168" s="72" t="str">
        <f ca="1">IFERROR(IF(M166&lt;&gt;"",1-_xlfn.XLOOKUP(M166,Servants!$D$5:$D$100,Servants!$I$5:$I$100),""),"")</f>
        <v/>
      </c>
      <c r="N168" s="66" t="str">
        <f>IFERROR(IF(N166&lt;&gt;"",1-_xlfn.XLOOKUP(N166,Servants!$D$5:$D$100,Servants!$I$5:$I$100),""),"")</f>
        <v/>
      </c>
      <c r="O168" s="66" t="str">
        <f>IFERROR(IF(O166&lt;&gt;"",1-_xlfn.XLOOKUP(O166,Servants!$D$5:$D$100,Servants!$I$5:$I$100),""),"")</f>
        <v/>
      </c>
      <c r="P168" s="83" t="e">
        <f ca="1">AVERAGE(M168:O168)</f>
        <v>#DIV/0!</v>
      </c>
    </row>
    <row r="169" spans="8:16" ht="15" thickBot="1">
      <c r="H169" s="89" t="str">
        <v>282.jpg</v>
      </c>
      <c r="I169" s="89" t="str">
        <v>y</v>
      </c>
      <c r="L169" s="85" t="s">
        <v>2003</v>
      </c>
      <c r="M169" s="86" t="str">
        <f ca="1">IFERROR(IF(M166&lt;&gt;"",_xlfn.XLOOKUP(M166,Servants!$D$5:$D$100,Servants!$F$5:$F$100),""),"")</f>
        <v/>
      </c>
      <c r="N169" s="87" t="str">
        <f>IFERROR(IF(N166&lt;&gt;"",_xlfn.XLOOKUP(N166,Servants!$D$5:$D$100,Servants!$F$5:$F$100),""),"")</f>
        <v/>
      </c>
      <c r="O169" s="88" t="str">
        <f>IFERROR(IF(O166&lt;&gt;"",_xlfn.XLOOKUP(O166,Servants!$D$5:$D$100,Servants!$F$5:$F$100),""),"")</f>
        <v/>
      </c>
      <c r="P169" s="58"/>
    </row>
    <row r="170" spans="8:16" ht="1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4.4"/>
  <cols>
    <col min="1" max="1" width="9" bestFit="1" customWidth="1"/>
    <col min="2" max="6" width="11.109375" style="3" bestFit="1" customWidth="1"/>
    <col min="7" max="7" width="10" style="3" bestFit="1" customWidth="1"/>
    <col min="8" max="8" width="12.44140625" style="3" customWidth="1"/>
    <col min="9" max="9" width="11.88671875" style="3" customWidth="1"/>
    <col min="10" max="10" width="12.88671875" style="3" customWidth="1"/>
    <col min="11" max="11" width="12.109375" style="3" customWidth="1"/>
    <col min="12" max="12" width="11.33203125" style="3" customWidth="1"/>
    <col min="13" max="13" width="10.6640625" style="3" customWidth="1"/>
    <col min="14" max="14" width="12.6640625" style="3" customWidth="1"/>
    <col min="15" max="40" width="8.88671875" style="3"/>
  </cols>
  <sheetData>
    <row r="1" spans="1:13">
      <c r="A1" cm="1">
        <f t="array" ref="A1:A298">_xlfn._xlws.FILTER(Table1[ID],(Table1[ID]-FLOOR(Table1[ID],100)&gt;9)*(Table1[ID]&gt;100))</f>
        <v>113</v>
      </c>
      <c r="B1" s="3" cm="1">
        <f t="array" ref="B1:E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</row>
    <row r="2" spans="1:13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3" cm="1">
        <f t="array" ref="B3:F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</row>
    <row r="4" spans="1:13">
      <c r="A4">
        <v>116</v>
      </c>
      <c r="B4" s="3" cm="1">
        <f t="array" ref="B4:M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</row>
    <row r="5" spans="1:13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3" cm="1">
        <f t="array" ref="B6">IF(A6&lt;&gt;"",TRANSPOSE(_xlfn._xlws.FILTER(Table2[att_date],Table2[ID]=A6,"no_att")),"")</f>
        <v>45268</v>
      </c>
    </row>
    <row r="7" spans="1:13">
      <c r="A7">
        <v>120</v>
      </c>
      <c r="B7" s="3" cm="1">
        <f t="array" ref="B7:K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</row>
    <row r="8" spans="1:13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3">
      <c r="A9">
        <v>122</v>
      </c>
      <c r="B9" s="3" cm="1">
        <f t="array" ref="B9:F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</row>
    <row r="10" spans="1:13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3">
      <c r="A11">
        <v>124</v>
      </c>
      <c r="B11" s="3" cm="1">
        <f t="array" ref="B11">IF(A11&lt;&gt;"",TRANSPOSE(_xlfn._xlws.FILTER(Table2[att_date],Table2[ID]=A11,"no_att")),"")</f>
        <v>45359</v>
      </c>
    </row>
    <row r="12" spans="1:13">
      <c r="A12">
        <v>125</v>
      </c>
      <c r="B12" s="3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3" cm="1">
        <f t="array" ref="B13:G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</row>
    <row r="14" spans="1:13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3">
      <c r="A15">
        <v>128</v>
      </c>
      <c r="B15" s="3" cm="1">
        <f t="array" ref="B15:D15">IF(A15&lt;&gt;"",TRANSPOSE(_xlfn._xlws.FILTER(Table2[att_date],Table2[ID]=A15,"no_att")),"")</f>
        <v>45219</v>
      </c>
      <c r="C15" s="3">
        <v>45282</v>
      </c>
      <c r="D15" s="3">
        <v>45289</v>
      </c>
    </row>
    <row r="16" spans="1:13">
      <c r="A16">
        <v>129</v>
      </c>
      <c r="B16" s="3" cm="1">
        <f t="array" ref="B16:E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</row>
    <row r="17" spans="1:17">
      <c r="A17">
        <v>130</v>
      </c>
      <c r="B17" s="3" cm="1">
        <f t="array" ref="B17:E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</row>
    <row r="18" spans="1:17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7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7">
      <c r="A20">
        <v>133</v>
      </c>
      <c r="B20" s="3" cm="1">
        <f t="array" ref="B20:D20">IF(A20&lt;&gt;"",TRANSPOSE(_xlfn._xlws.FILTER(Table2[att_date],Table2[ID]=A20,"no_att")),"")</f>
        <v>45268</v>
      </c>
      <c r="C20" s="3">
        <v>45324</v>
      </c>
      <c r="D20" s="3">
        <v>45359</v>
      </c>
    </row>
    <row r="21" spans="1:17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7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7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7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7">
      <c r="A25">
        <v>138</v>
      </c>
      <c r="B25" s="3" cm="1">
        <f t="array" ref="B25:J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</row>
    <row r="26" spans="1:17">
      <c r="A26">
        <v>139</v>
      </c>
      <c r="B26" s="3" cm="1">
        <f t="array" ref="B26:Q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</row>
    <row r="27" spans="1:17">
      <c r="A27">
        <v>140</v>
      </c>
      <c r="B27" s="3" cm="1">
        <f t="array" ref="B27:I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</row>
    <row r="28" spans="1:17">
      <c r="A28">
        <v>141</v>
      </c>
      <c r="B28" s="3" cm="1">
        <f t="array" ref="B28:I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</row>
    <row r="29" spans="1:17">
      <c r="A29">
        <v>210</v>
      </c>
      <c r="B29" s="3" cm="1">
        <f t="array" ref="B29:F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</row>
    <row r="30" spans="1:17">
      <c r="A30">
        <v>211</v>
      </c>
      <c r="B30" s="3" cm="1">
        <f t="array" ref="B30:F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</row>
    <row r="31" spans="1:17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7">
      <c r="A32">
        <v>214</v>
      </c>
      <c r="B32" s="3" cm="1">
        <f t="array" ref="B32:J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</row>
    <row r="33" spans="1:12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2">
      <c r="A34">
        <v>216</v>
      </c>
      <c r="B34" s="3" cm="1">
        <f t="array" ref="B34">IF(A34&lt;&gt;"",TRANSPOSE(_xlfn._xlws.FILTER(Table2[att_date],Table2[ID]=A34,"no_att")),"")</f>
        <v>45289</v>
      </c>
    </row>
    <row r="35" spans="1:12">
      <c r="A35">
        <v>217</v>
      </c>
      <c r="B35" s="3" t="str" cm="1">
        <f t="array" ref="B35">IF(A35&lt;&gt;"",TRANSPOSE(_xlfn._xlws.FILTER(Table2[att_date],Table2[ID]=A35,"no_att")),"")</f>
        <v>no_att</v>
      </c>
    </row>
    <row r="36" spans="1:12">
      <c r="A36">
        <v>218</v>
      </c>
      <c r="B36" s="3" cm="1">
        <f t="array" ref="B36:L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</row>
    <row r="37" spans="1:12">
      <c r="A37">
        <v>219</v>
      </c>
      <c r="B37" s="3" cm="1">
        <f t="array" ref="B37:I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</row>
    <row r="38" spans="1:12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2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2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2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2">
      <c r="A42">
        <v>224</v>
      </c>
      <c r="B42" s="3" cm="1">
        <f t="array" ref="B42:C42">IF(A42&lt;&gt;"",TRANSPOSE(_xlfn._xlws.FILTER(Table2[att_date],Table2[ID]=A42,"no_att")),"")</f>
        <v>45226</v>
      </c>
      <c r="C42" s="3">
        <v>45345</v>
      </c>
    </row>
    <row r="43" spans="1:12">
      <c r="A43">
        <v>225</v>
      </c>
      <c r="B43" s="3" cm="1">
        <f t="array" ref="B43:F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</row>
    <row r="44" spans="1:12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2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2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2">
      <c r="A47">
        <v>229</v>
      </c>
      <c r="B47" s="3" cm="1">
        <f t="array" ref="B47:F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</row>
    <row r="48" spans="1:12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1">
      <c r="A49">
        <v>231</v>
      </c>
      <c r="B49" s="3" cm="1">
        <f t="array" ref="B49:H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</row>
    <row r="50" spans="1:11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1">
      <c r="A51">
        <v>234</v>
      </c>
      <c r="B51" s="3" cm="1">
        <f t="array" ref="B51:K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</row>
    <row r="52" spans="1:11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1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1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1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1">
      <c r="A56">
        <v>240</v>
      </c>
      <c r="B56" s="3" t="str" cm="1">
        <f t="array" ref="B56">IF(A56&lt;&gt;"",TRANSPOSE(_xlfn._xlws.FILTER(Table2[att_date],Table2[ID]=A56,"no_att")),"")</f>
        <v>no_att</v>
      </c>
    </row>
    <row r="57" spans="1:11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1">
      <c r="A58">
        <v>242</v>
      </c>
      <c r="B58" s="3" cm="1">
        <f t="array" ref="B58:C58">IF(A58&lt;&gt;"",TRANSPOSE(_xlfn._xlws.FILTER(Table2[att_date],Table2[ID]=A58,"no_att")),"")</f>
        <v>45289</v>
      </c>
      <c r="C58" s="3">
        <v>45352</v>
      </c>
    </row>
    <row r="59" spans="1:11">
      <c r="A59">
        <v>243</v>
      </c>
      <c r="B59" s="3" cm="1">
        <f t="array" ref="B59:E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</row>
    <row r="60" spans="1:11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1">
      <c r="A61">
        <v>245</v>
      </c>
      <c r="B61" s="3" cm="1">
        <f t="array" ref="B61:F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</row>
    <row r="62" spans="1:11">
      <c r="A62">
        <v>246</v>
      </c>
      <c r="B62" s="3" cm="1">
        <f t="array" ref="B62:K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</row>
    <row r="63" spans="1:11">
      <c r="A63">
        <v>247</v>
      </c>
      <c r="B63" s="3" cm="1">
        <f t="array" ref="B63:H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</row>
    <row r="64" spans="1:11">
      <c r="A64">
        <v>248</v>
      </c>
      <c r="B64" s="3" cm="1">
        <f t="array" ref="B64:K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</row>
    <row r="65" spans="1:10">
      <c r="A65">
        <v>249</v>
      </c>
      <c r="B65" s="3" cm="1">
        <f t="array" ref="B65">IF(A65&lt;&gt;"",TRANSPOSE(_xlfn._xlws.FILTER(Table2[att_date],Table2[ID]=A65,"no_att")),"")</f>
        <v>45233</v>
      </c>
    </row>
    <row r="66" spans="1:10">
      <c r="A66">
        <v>250</v>
      </c>
      <c r="B66" s="3" cm="1">
        <f t="array" ref="B66">IF(A66&lt;&gt;"",TRANSPOSE(_xlfn._xlws.FILTER(Table2[att_date],Table2[ID]=A66,"no_att")),"")</f>
        <v>45240</v>
      </c>
    </row>
    <row r="67" spans="1:10">
      <c r="A67">
        <v>251</v>
      </c>
      <c r="B67" s="3" cm="1">
        <f t="array" ref="B67:H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</row>
    <row r="68" spans="1:10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10">
      <c r="A69">
        <v>254</v>
      </c>
      <c r="B69" s="3" cm="1">
        <f t="array" ref="B69">IF(A69&lt;&gt;"",TRANSPOSE(_xlfn._xlws.FILTER(Table2[att_date],Table2[ID]=A69,"no_att")),"")</f>
        <v>45254</v>
      </c>
    </row>
    <row r="70" spans="1:10">
      <c r="A70">
        <v>255</v>
      </c>
      <c r="B70" s="3" cm="1">
        <f t="array" ref="B70">IF(A70&lt;&gt;"",TRANSPOSE(_xlfn._xlws.FILTER(Table2[att_date],Table2[ID]=A70,"no_att")),"")</f>
        <v>45254</v>
      </c>
    </row>
    <row r="71" spans="1:10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10">
      <c r="A72">
        <v>257</v>
      </c>
      <c r="B72" s="3" cm="1">
        <f t="array" ref="B72">IF(A72&lt;&gt;"",TRANSPOSE(_xlfn._xlws.FILTER(Table2[att_date],Table2[ID]=A72,"no_att")),"")</f>
        <v>45261</v>
      </c>
    </row>
    <row r="73" spans="1:10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0">
      <c r="A74">
        <v>310</v>
      </c>
      <c r="B74" s="3" cm="1">
        <f t="array" ref="B74:H74">IF(A74&lt;&gt;"",TRANSPOSE(_xlfn._xlws.FILTER(Table2[att_date],Table2[ID]=A74,"no_att")),"")</f>
        <v>45226</v>
      </c>
      <c r="C74" s="3">
        <v>45261</v>
      </c>
      <c r="D74" s="3">
        <v>45303</v>
      </c>
      <c r="E74" s="3">
        <v>45338</v>
      </c>
      <c r="F74" s="3">
        <v>45345</v>
      </c>
      <c r="G74" s="3">
        <v>45352</v>
      </c>
      <c r="H74" s="3">
        <v>45359</v>
      </c>
    </row>
    <row r="75" spans="1:10">
      <c r="A75">
        <v>311</v>
      </c>
      <c r="B75" s="3" t="str" cm="1">
        <f t="array" ref="B75">IF(A75&lt;&gt;"",TRANSPOSE(_xlfn._xlws.FILTER(Table2[att_date],Table2[ID]=A75,"no_att")),"")</f>
        <v>no_att</v>
      </c>
    </row>
    <row r="76" spans="1:10">
      <c r="A76">
        <v>312</v>
      </c>
      <c r="B76" s="3" cm="1">
        <f t="array" ref="B76:F76">IF(A76&lt;&gt;"",TRANSPOSE(_xlfn._xlws.FILTER(Table2[att_date],Table2[ID]=A76,"no_att")),"")</f>
        <v>45240</v>
      </c>
      <c r="C76" s="3">
        <v>45261</v>
      </c>
      <c r="D76" s="3">
        <v>45317</v>
      </c>
      <c r="E76" s="3">
        <v>45345</v>
      </c>
      <c r="F76" s="3">
        <v>45359</v>
      </c>
    </row>
    <row r="77" spans="1:10">
      <c r="A77">
        <v>313</v>
      </c>
      <c r="B77" s="3" t="str" cm="1">
        <f t="array" ref="B77">IF(A77&lt;&gt;"",TRANSPOSE(_xlfn._xlws.FILTER(Table2[att_date],Table2[ID]=A77,"no_att")),"")</f>
        <v>no_att</v>
      </c>
    </row>
    <row r="78" spans="1:10">
      <c r="A78">
        <v>314</v>
      </c>
      <c r="B78" s="3" t="str" cm="1">
        <f t="array" ref="B78">IF(A78&lt;&gt;"",TRANSPOSE(_xlfn._xlws.FILTER(Table2[att_date],Table2[ID]=A78,"no_att")),"")</f>
        <v>no_att</v>
      </c>
    </row>
    <row r="79" spans="1:10">
      <c r="A79">
        <v>315</v>
      </c>
      <c r="B79" s="3" t="str" cm="1">
        <f t="array" ref="B79">IF(A79&lt;&gt;"",TRANSPOSE(_xlfn._xlws.FILTER(Table2[att_date],Table2[ID]=A79,"no_att")),"")</f>
        <v>no_att</v>
      </c>
    </row>
    <row r="80" spans="1:10">
      <c r="A80">
        <v>317</v>
      </c>
      <c r="B80" s="3" cm="1">
        <f t="array" ref="B80:J80">IF(A80&lt;&gt;"",TRANSPOSE(_xlfn._xlws.FILTER(Table2[att_date],Table2[ID]=A80,"no_att")),"")</f>
        <v>45219</v>
      </c>
      <c r="C80" s="3">
        <v>45226</v>
      </c>
      <c r="D80" s="3">
        <v>45233</v>
      </c>
      <c r="E80" s="3">
        <v>45254</v>
      </c>
      <c r="F80" s="3">
        <v>45261</v>
      </c>
      <c r="G80" s="3">
        <v>45268</v>
      </c>
      <c r="H80" s="3">
        <v>45289</v>
      </c>
      <c r="I80" s="3">
        <v>45317</v>
      </c>
      <c r="J80" s="3">
        <v>45331</v>
      </c>
    </row>
    <row r="81" spans="1:17">
      <c r="A81">
        <v>318</v>
      </c>
      <c r="B81" s="3" cm="1">
        <f t="array" ref="B81:D81">IF(A81&lt;&gt;"",TRANSPOSE(_xlfn._xlws.FILTER(Table2[att_date],Table2[ID]=A81,"no_att")),"")</f>
        <v>45275</v>
      </c>
      <c r="C81" s="3">
        <v>45324</v>
      </c>
      <c r="D81" s="3">
        <v>45338</v>
      </c>
    </row>
    <row r="82" spans="1:17">
      <c r="A82">
        <v>319</v>
      </c>
      <c r="B82" s="3" cm="1">
        <f t="array" ref="B82">IF(A82&lt;&gt;"",TRANSPOSE(_xlfn._xlws.FILTER(Table2[att_date],Table2[ID]=A82,"no_att")),"")</f>
        <v>45366</v>
      </c>
    </row>
    <row r="83" spans="1:17">
      <c r="A83">
        <v>321</v>
      </c>
      <c r="B83" s="3" t="str" cm="1">
        <f t="array" ref="B83">IF(A83&lt;&gt;"",TRANSPOSE(_xlfn._xlws.FILTER(Table2[att_date],Table2[ID]=A83,"no_att")),"")</f>
        <v>no_att</v>
      </c>
    </row>
    <row r="84" spans="1:17">
      <c r="A84">
        <v>322</v>
      </c>
      <c r="B84" s="3" t="str" cm="1">
        <f t="array" ref="B84">IF(A84&lt;&gt;"",TRANSPOSE(_xlfn._xlws.FILTER(Table2[att_date],Table2[ID]=A84,"no_att")),"")</f>
        <v>no_att</v>
      </c>
    </row>
    <row r="85" spans="1:17">
      <c r="A85">
        <v>323</v>
      </c>
      <c r="B85" s="3" cm="1">
        <f t="array" ref="B85:G85">IF(A85&lt;&gt;"",TRANSPOSE(_xlfn._xlws.FILTER(Table2[att_date],Table2[ID]=A85,"no_att")),"")</f>
        <v>45219</v>
      </c>
      <c r="C85" s="3">
        <v>45233</v>
      </c>
      <c r="D85" s="3">
        <v>45240</v>
      </c>
      <c r="E85" s="3">
        <v>45289</v>
      </c>
      <c r="F85" s="3">
        <v>45317</v>
      </c>
      <c r="G85" s="3">
        <v>45338</v>
      </c>
    </row>
    <row r="86" spans="1:17">
      <c r="A86">
        <v>324</v>
      </c>
      <c r="B86" s="3" cm="1">
        <f t="array" ref="B86">IF(A86&lt;&gt;"",TRANSPOSE(_xlfn._xlws.FILTER(Table2[att_date],Table2[ID]=A86,"no_att")),"")</f>
        <v>45226</v>
      </c>
    </row>
    <row r="87" spans="1:17">
      <c r="A87">
        <v>325</v>
      </c>
      <c r="B87" s="3" cm="1">
        <f t="array" ref="B87:P87">IF(A87&lt;&gt;"",TRANSPOSE(_xlfn._xlws.FILTER(Table2[att_date],Table2[ID]=A87,"no_att")),"")</f>
        <v>45219</v>
      </c>
      <c r="C87" s="3">
        <v>45226</v>
      </c>
      <c r="D87" s="3">
        <v>45233</v>
      </c>
      <c r="E87" s="3">
        <v>45240</v>
      </c>
      <c r="F87" s="3">
        <v>45254</v>
      </c>
      <c r="G87" s="3">
        <v>45268</v>
      </c>
      <c r="H87" s="3">
        <v>45282</v>
      </c>
      <c r="I87" s="3">
        <v>45289</v>
      </c>
      <c r="J87" s="3">
        <v>45303</v>
      </c>
      <c r="K87" s="3">
        <v>45317</v>
      </c>
      <c r="L87" s="3">
        <v>45331</v>
      </c>
      <c r="M87" s="3">
        <v>45338</v>
      </c>
      <c r="N87" s="3">
        <v>45345</v>
      </c>
      <c r="O87" s="3">
        <v>45352</v>
      </c>
      <c r="P87" s="3">
        <v>45366</v>
      </c>
    </row>
    <row r="88" spans="1:17">
      <c r="A88">
        <v>327</v>
      </c>
      <c r="B88" s="3" cm="1">
        <f t="array" ref="B88">IF(A88&lt;&gt;"",TRANSPOSE(_xlfn._xlws.FILTER(Table2[att_date],Table2[ID]=A88,"no_att")),"")</f>
        <v>45226</v>
      </c>
    </row>
    <row r="89" spans="1:17">
      <c r="A89">
        <v>328</v>
      </c>
      <c r="B89" s="3" t="str" cm="1">
        <f t="array" ref="B89">IF(A89&lt;&gt;"",TRANSPOSE(_xlfn._xlws.FILTER(Table2[att_date],Table2[ID]=A89,"no_att")),"")</f>
        <v>no_att</v>
      </c>
    </row>
    <row r="90" spans="1:17">
      <c r="A90">
        <v>329</v>
      </c>
      <c r="B90" s="3" cm="1">
        <f t="array" ref="B90:Q90">IF(A90&lt;&gt;"",TRANSPOSE(_xlfn._xlws.FILTER(Table2[att_date],Table2[ID]=A90,"no_att")),"")</f>
        <v>45219</v>
      </c>
      <c r="C90" s="3">
        <v>45226</v>
      </c>
      <c r="D90" s="3">
        <v>45233</v>
      </c>
      <c r="E90" s="3">
        <v>45240</v>
      </c>
      <c r="F90" s="3">
        <v>45254</v>
      </c>
      <c r="G90" s="3">
        <v>45268</v>
      </c>
      <c r="H90" s="3">
        <v>45282</v>
      </c>
      <c r="I90" s="3">
        <v>45289</v>
      </c>
      <c r="J90" s="3">
        <v>45296</v>
      </c>
      <c r="K90" s="3">
        <v>45303</v>
      </c>
      <c r="L90" s="3">
        <v>45317</v>
      </c>
      <c r="M90" s="3">
        <v>45324</v>
      </c>
      <c r="N90" s="3">
        <v>45331</v>
      </c>
      <c r="O90" s="3">
        <v>45338</v>
      </c>
      <c r="P90" s="3">
        <v>45352</v>
      </c>
      <c r="Q90" s="3">
        <v>45366</v>
      </c>
    </row>
    <row r="91" spans="1:17">
      <c r="A91">
        <v>330</v>
      </c>
      <c r="B91" s="3" cm="1">
        <f t="array" ref="B91:H91">IF(A91&lt;&gt;"",TRANSPOSE(_xlfn._xlws.FILTER(Table2[att_date],Table2[ID]=A91,"no_att")),"")</f>
        <v>45219</v>
      </c>
      <c r="C91" s="3">
        <v>45261</v>
      </c>
      <c r="D91" s="3">
        <v>45317</v>
      </c>
      <c r="E91" s="3">
        <v>45324</v>
      </c>
      <c r="F91" s="3">
        <v>45345</v>
      </c>
      <c r="G91" s="3">
        <v>45359</v>
      </c>
      <c r="H91" s="3">
        <v>45373</v>
      </c>
    </row>
    <row r="92" spans="1:17">
      <c r="A92">
        <v>333</v>
      </c>
      <c r="B92" s="3" cm="1">
        <f t="array" ref="B92:F92">IF(A92&lt;&gt;"",TRANSPOSE(_xlfn._xlws.FILTER(Table2[att_date],Table2[ID]=A92,"no_att")),"")</f>
        <v>45233</v>
      </c>
      <c r="C92" s="3">
        <v>45240</v>
      </c>
      <c r="D92" s="3">
        <v>45247</v>
      </c>
      <c r="E92" s="3">
        <v>45289</v>
      </c>
      <c r="F92" s="3">
        <v>45317</v>
      </c>
    </row>
    <row r="93" spans="1:17">
      <c r="A93">
        <v>334</v>
      </c>
      <c r="B93" s="3" cm="1">
        <f t="array" ref="B93:H93">IF(A93&lt;&gt;"",TRANSPOSE(_xlfn._xlws.FILTER(Table2[att_date],Table2[ID]=A93,"no_att")),"")</f>
        <v>45226</v>
      </c>
      <c r="C93" s="3">
        <v>45240</v>
      </c>
      <c r="D93" s="3">
        <v>45254</v>
      </c>
      <c r="E93" s="3">
        <v>45289</v>
      </c>
      <c r="F93" s="3">
        <v>45317</v>
      </c>
      <c r="G93" s="3">
        <v>45331</v>
      </c>
      <c r="H93" s="3">
        <v>45338</v>
      </c>
    </row>
    <row r="94" spans="1:17">
      <c r="A94">
        <v>336</v>
      </c>
      <c r="B94" s="3" cm="1">
        <f t="array" ref="B94:D94">IF(A94&lt;&gt;"",TRANSPOSE(_xlfn._xlws.FILTER(Table2[att_date],Table2[ID]=A94,"no_att")),"")</f>
        <v>45303</v>
      </c>
      <c r="C94" s="3">
        <v>45345</v>
      </c>
      <c r="D94" s="3">
        <v>45359</v>
      </c>
    </row>
    <row r="95" spans="1:17">
      <c r="A95">
        <v>337</v>
      </c>
      <c r="B95" s="3" cm="1">
        <f t="array" ref="B95:P95">IF(A95&lt;&gt;"",TRANSPOSE(_xlfn._xlws.FILTER(Table2[att_date],Table2[ID]=A95,"no_att")),"")</f>
        <v>45219</v>
      </c>
      <c r="C95" s="3">
        <v>45226</v>
      </c>
      <c r="D95" s="3">
        <v>45233</v>
      </c>
      <c r="E95" s="3">
        <v>45240</v>
      </c>
      <c r="F95" s="3">
        <v>45254</v>
      </c>
      <c r="G95" s="3">
        <v>45268</v>
      </c>
      <c r="H95" s="3">
        <v>45282</v>
      </c>
      <c r="I95" s="3">
        <v>45289</v>
      </c>
      <c r="J95" s="3">
        <v>45303</v>
      </c>
      <c r="K95" s="3">
        <v>45317</v>
      </c>
      <c r="L95" s="3">
        <v>45331</v>
      </c>
      <c r="M95" s="3">
        <v>45338</v>
      </c>
      <c r="N95" s="3">
        <v>45345</v>
      </c>
      <c r="O95" s="3">
        <v>45352</v>
      </c>
      <c r="P95" s="3">
        <v>45366</v>
      </c>
    </row>
    <row r="96" spans="1:17">
      <c r="A96">
        <v>338</v>
      </c>
      <c r="B96" s="3" cm="1">
        <f t="array" ref="B96:O96">IF(A96&lt;&gt;"",TRANSPOSE(_xlfn._xlws.FILTER(Table2[att_date],Table2[ID]=A96,"no_att")),"")</f>
        <v>45226</v>
      </c>
      <c r="C96" s="3">
        <v>45240</v>
      </c>
      <c r="D96" s="3">
        <v>45254</v>
      </c>
      <c r="E96" s="3">
        <v>45261</v>
      </c>
      <c r="F96" s="3">
        <v>45268</v>
      </c>
      <c r="G96" s="3">
        <v>45282</v>
      </c>
      <c r="H96" s="3">
        <v>45289</v>
      </c>
      <c r="I96" s="3">
        <v>45296</v>
      </c>
      <c r="J96" s="3">
        <v>45317</v>
      </c>
      <c r="K96" s="3">
        <v>45331</v>
      </c>
      <c r="L96" s="3">
        <v>45338</v>
      </c>
      <c r="M96" s="3">
        <v>45352</v>
      </c>
      <c r="N96" s="3">
        <v>45359</v>
      </c>
      <c r="O96" s="3">
        <v>45366</v>
      </c>
    </row>
    <row r="97" spans="1:16">
      <c r="A97">
        <v>339</v>
      </c>
      <c r="B97" s="3" cm="1">
        <f t="array" ref="B97:C97">IF(A97&lt;&gt;"",TRANSPOSE(_xlfn._xlws.FILTER(Table2[att_date],Table2[ID]=A97,"no_att")),"")</f>
        <v>45233</v>
      </c>
      <c r="C97" s="3">
        <v>45254</v>
      </c>
    </row>
    <row r="98" spans="1:16">
      <c r="A98">
        <v>340</v>
      </c>
      <c r="B98" s="3" cm="1">
        <f t="array" ref="B98:C98">IF(A98&lt;&gt;"",TRANSPOSE(_xlfn._xlws.FILTER(Table2[att_date],Table2[ID]=A98,"no_att")),"")</f>
        <v>45226</v>
      </c>
      <c r="C98" s="3">
        <v>45317</v>
      </c>
    </row>
    <row r="99" spans="1:16">
      <c r="A99">
        <v>341</v>
      </c>
      <c r="B99" s="3" cm="1">
        <f t="array" ref="B99:C99">IF(A99&lt;&gt;"",TRANSPOSE(_xlfn._xlws.FILTER(Table2[att_date],Table2[ID]=A99,"no_att")),"")</f>
        <v>45219</v>
      </c>
      <c r="C99" s="3">
        <v>45247</v>
      </c>
    </row>
    <row r="100" spans="1:16">
      <c r="A100">
        <v>342</v>
      </c>
      <c r="B100" s="3" cm="1">
        <f t="array" ref="B100:P100">IF(A100&lt;&gt;"",TRANSPOSE(_xlfn._xlws.FILTER(Table2[att_date],Table2[ID]=A100,"no_att")),"")</f>
        <v>45219</v>
      </c>
      <c r="C100" s="3">
        <v>45226</v>
      </c>
      <c r="D100" s="3">
        <v>45233</v>
      </c>
      <c r="E100" s="3">
        <v>45240</v>
      </c>
      <c r="F100" s="3">
        <v>45254</v>
      </c>
      <c r="G100" s="3">
        <v>45261</v>
      </c>
      <c r="H100" s="3">
        <v>45268</v>
      </c>
      <c r="I100" s="3">
        <v>45282</v>
      </c>
      <c r="J100" s="3">
        <v>45289</v>
      </c>
      <c r="K100" s="3">
        <v>45296</v>
      </c>
      <c r="L100" s="3">
        <v>45303</v>
      </c>
      <c r="M100" s="3">
        <v>45317</v>
      </c>
      <c r="N100" s="3">
        <v>45338</v>
      </c>
      <c r="O100" s="3">
        <v>45352</v>
      </c>
      <c r="P100" s="3">
        <v>45366</v>
      </c>
    </row>
    <row r="101" spans="1:16">
      <c r="A101">
        <v>343</v>
      </c>
      <c r="B101" s="3" cm="1">
        <f t="array" ref="B101:E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45366</v>
      </c>
    </row>
    <row r="102" spans="1:16">
      <c r="A102">
        <v>344</v>
      </c>
      <c r="B102" s="3" t="str" cm="1">
        <f t="array" ref="B102">IF(A102&lt;&gt;"",TRANSPOSE(_xlfn._xlws.FILTER(Table2[att_date],Table2[ID]=A102,"no_att")),"")</f>
        <v>no_att</v>
      </c>
    </row>
    <row r="103" spans="1:16">
      <c r="A103">
        <v>345</v>
      </c>
      <c r="B103" s="3" t="str" cm="1">
        <f t="array" ref="B103">IF(A103&lt;&gt;"",TRANSPOSE(_xlfn._xlws.FILTER(Table2[att_date],Table2[ID]=A103,"no_att")),"")</f>
        <v>no_att</v>
      </c>
    </row>
    <row r="104" spans="1:16">
      <c r="A104">
        <v>346</v>
      </c>
      <c r="B104" s="3" cm="1">
        <f t="array" ref="B104:H104">IF(A104&lt;&gt;"",TRANSPOSE(_xlfn._xlws.FILTER(Table2[att_date],Table2[ID]=A104,"no_att")),"")</f>
        <v>45233</v>
      </c>
      <c r="C104" s="3">
        <v>45240</v>
      </c>
      <c r="D104" s="3">
        <v>45261</v>
      </c>
      <c r="E104" s="3">
        <v>45268</v>
      </c>
      <c r="F104" s="3">
        <v>45317</v>
      </c>
      <c r="G104" s="3">
        <v>45345</v>
      </c>
      <c r="H104" s="3">
        <v>45359</v>
      </c>
    </row>
    <row r="105" spans="1:16">
      <c r="A105">
        <v>347</v>
      </c>
      <c r="B105" s="3" cm="1">
        <f t="array" ref="B105">IF(A105&lt;&gt;"",TRANSPOSE(_xlfn._xlws.FILTER(Table2[att_date],Table2[ID]=A105,"no_att")),"")</f>
        <v>45240</v>
      </c>
    </row>
    <row r="106" spans="1:16">
      <c r="A106">
        <v>348</v>
      </c>
      <c r="B106" s="3" cm="1">
        <f t="array" ref="B106:H106">IF(A106&lt;&gt;"",TRANSPOSE(_xlfn._xlws.FILTER(Table2[att_date],Table2[ID]=A106,"no_att")),"")</f>
        <v>45240</v>
      </c>
      <c r="C106" s="3">
        <v>45254</v>
      </c>
      <c r="D106" s="3">
        <v>45282</v>
      </c>
      <c r="E106" s="3">
        <v>45289</v>
      </c>
      <c r="F106" s="3">
        <v>45317</v>
      </c>
      <c r="G106" s="3">
        <v>45338</v>
      </c>
      <c r="H106" s="3">
        <v>45345</v>
      </c>
    </row>
    <row r="107" spans="1:16">
      <c r="A107">
        <v>349</v>
      </c>
      <c r="B107" s="3" cm="1">
        <f t="array" ref="B107">IF(A107&lt;&gt;"",TRANSPOSE(_xlfn._xlws.FILTER(Table2[att_date],Table2[ID]=A107,"no_att")),"")</f>
        <v>45317</v>
      </c>
    </row>
    <row r="108" spans="1:16">
      <c r="A108">
        <v>350</v>
      </c>
      <c r="B108" s="3" cm="1">
        <f t="array" ref="B108:G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45338</v>
      </c>
      <c r="G108" s="3">
        <v>45352</v>
      </c>
    </row>
    <row r="109" spans="1:16">
      <c r="A109">
        <v>351</v>
      </c>
      <c r="B109" s="3" cm="1">
        <f t="array" ref="B109:F109">IF(A109&lt;&gt;"",TRANSPOSE(_xlfn._xlws.FILTER(Table2[att_date],Table2[ID]=A109,"no_att")),"")</f>
        <v>45254</v>
      </c>
      <c r="C109" s="3">
        <v>45261</v>
      </c>
      <c r="D109" s="3">
        <v>45282</v>
      </c>
      <c r="E109" s="3">
        <v>45324</v>
      </c>
      <c r="F109" s="3">
        <v>45359</v>
      </c>
    </row>
    <row r="110" spans="1:16">
      <c r="A110">
        <v>352</v>
      </c>
      <c r="B110" s="3" cm="1">
        <f t="array" ref="B110:E110">IF(A110&lt;&gt;"",TRANSPOSE(_xlfn._xlws.FILTER(Table2[att_date],Table2[ID]=A110,"no_att")),"")</f>
        <v>45338</v>
      </c>
      <c r="C110" s="3">
        <v>45345</v>
      </c>
      <c r="D110" s="3">
        <v>45352</v>
      </c>
      <c r="E110" s="3">
        <v>45359</v>
      </c>
    </row>
    <row r="111" spans="1:16">
      <c r="A111">
        <v>410</v>
      </c>
      <c r="B111" s="3" t="str" cm="1">
        <f t="array" ref="B111">IF(A111&lt;&gt;"",TRANSPOSE(_xlfn._xlws.FILTER(Table2[att_date],Table2[ID]=A111,"no_att")),"")</f>
        <v>no_att</v>
      </c>
    </row>
    <row r="112" spans="1:16">
      <c r="A112">
        <v>411</v>
      </c>
      <c r="B112" s="3" t="str" cm="1">
        <f t="array" ref="B112">IF(A112&lt;&gt;"",TRANSPOSE(_xlfn._xlws.FILTER(Table2[att_date],Table2[ID]=A112,"no_att")),"")</f>
        <v>no_att</v>
      </c>
    </row>
    <row r="113" spans="1:15">
      <c r="A113">
        <v>412</v>
      </c>
      <c r="B113" s="3" t="str" cm="1">
        <f t="array" ref="B113">IF(A113&lt;&gt;"",TRANSPOSE(_xlfn._xlws.FILTER(Table2[att_date],Table2[ID]=A113,"no_att")),"")</f>
        <v>no_att</v>
      </c>
    </row>
    <row r="114" spans="1:15">
      <c r="A114">
        <v>413</v>
      </c>
      <c r="B114" s="3" t="str" cm="1">
        <f t="array" ref="B114">IF(A114&lt;&gt;"",TRANSPOSE(_xlfn._xlws.FILTER(Table2[att_date],Table2[ID]=A114,"no_att")),"")</f>
        <v>no_att</v>
      </c>
    </row>
    <row r="115" spans="1:15">
      <c r="A115">
        <v>415</v>
      </c>
      <c r="B115" s="3" t="str" cm="1">
        <f t="array" ref="B115">IF(A115&lt;&gt;"",TRANSPOSE(_xlfn._xlws.FILTER(Table2[att_date],Table2[ID]=A115,"no_att")),"")</f>
        <v>no_att</v>
      </c>
    </row>
    <row r="116" spans="1:15">
      <c r="A116">
        <v>416</v>
      </c>
      <c r="B116" s="3" t="str" cm="1">
        <f t="array" ref="B116">IF(A116&lt;&gt;"",TRANSPOSE(_xlfn._xlws.FILTER(Table2[att_date],Table2[ID]=A116,"no_att")),"")</f>
        <v>no_att</v>
      </c>
    </row>
    <row r="117" spans="1:15">
      <c r="A117">
        <v>417</v>
      </c>
      <c r="B117" s="3" cm="1">
        <f t="array" ref="B117:O117">IF(A117&lt;&gt;"",TRANSPOSE(_xlfn._xlws.FILTER(Table2[att_date],Table2[ID]=A117,"no_att")),"")</f>
        <v>45219</v>
      </c>
      <c r="C117" s="3">
        <v>45226</v>
      </c>
      <c r="D117" s="3">
        <v>45233</v>
      </c>
      <c r="E117" s="3">
        <v>45240</v>
      </c>
      <c r="F117" s="3">
        <v>45254</v>
      </c>
      <c r="G117" s="3">
        <v>45261</v>
      </c>
      <c r="H117" s="3">
        <v>45268</v>
      </c>
      <c r="I117" s="3">
        <v>45275</v>
      </c>
      <c r="J117" s="3">
        <v>45317</v>
      </c>
      <c r="K117" s="3">
        <v>45331</v>
      </c>
      <c r="L117" s="3">
        <v>45338</v>
      </c>
      <c r="M117" s="3">
        <v>45345</v>
      </c>
      <c r="N117" s="3">
        <v>45352</v>
      </c>
      <c r="O117" s="3">
        <v>45373</v>
      </c>
    </row>
    <row r="118" spans="1:15">
      <c r="A118">
        <v>419</v>
      </c>
      <c r="B118" s="3" t="str" cm="1">
        <f t="array" ref="B118">IF(A118&lt;&gt;"",TRANSPOSE(_xlfn._xlws.FILTER(Table2[att_date],Table2[ID]=A118,"no_att")),"")</f>
        <v>no_att</v>
      </c>
    </row>
    <row r="119" spans="1:15">
      <c r="A119">
        <v>420</v>
      </c>
      <c r="B119" s="3" t="str" cm="1">
        <f t="array" ref="B119">IF(A119&lt;&gt;"",TRANSPOSE(_xlfn._xlws.FILTER(Table2[att_date],Table2[ID]=A119,"no_att")),"")</f>
        <v>no_att</v>
      </c>
    </row>
    <row r="120" spans="1:15">
      <c r="A120">
        <v>421</v>
      </c>
      <c r="B120" s="3" t="str" cm="1">
        <f t="array" ref="B120">IF(A120&lt;&gt;"",TRANSPOSE(_xlfn._xlws.FILTER(Table2[att_date],Table2[ID]=A120,"no_att")),"")</f>
        <v>no_att</v>
      </c>
    </row>
    <row r="121" spans="1:15">
      <c r="A121">
        <v>422</v>
      </c>
      <c r="B121" s="3" cm="1">
        <f t="array" ref="B121:E121">IF(A121&lt;&gt;"",TRANSPOSE(_xlfn._xlws.FILTER(Table2[att_date],Table2[ID]=A121,"no_att")),"")</f>
        <v>45226</v>
      </c>
      <c r="C121" s="3">
        <v>45233</v>
      </c>
      <c r="D121" s="3">
        <v>45275</v>
      </c>
      <c r="E121" s="3">
        <v>45359</v>
      </c>
    </row>
    <row r="122" spans="1:15">
      <c r="A122">
        <v>423</v>
      </c>
      <c r="B122" s="3" t="str" cm="1">
        <f t="array" ref="B122">IF(A122&lt;&gt;"",TRANSPOSE(_xlfn._xlws.FILTER(Table2[att_date],Table2[ID]=A122,"no_att")),"")</f>
        <v>no_att</v>
      </c>
    </row>
    <row r="123" spans="1:15">
      <c r="A123">
        <v>424</v>
      </c>
      <c r="B123" s="3" t="str" cm="1">
        <f t="array" ref="B123">IF(A123&lt;&gt;"",TRANSPOSE(_xlfn._xlws.FILTER(Table2[att_date],Table2[ID]=A123,"no_att")),"")</f>
        <v>no_att</v>
      </c>
    </row>
    <row r="124" spans="1:15">
      <c r="A124">
        <v>426</v>
      </c>
      <c r="B124" s="3" t="str" cm="1">
        <f t="array" ref="B124">IF(A124&lt;&gt;"",TRANSPOSE(_xlfn._xlws.FILTER(Table2[att_date],Table2[ID]=A124,"no_att")),"")</f>
        <v>no_att</v>
      </c>
    </row>
    <row r="125" spans="1:15">
      <c r="A125">
        <v>427</v>
      </c>
      <c r="B125" s="3" cm="1">
        <f t="array" ref="B125:E125">IF(A125&lt;&gt;"",TRANSPOSE(_xlfn._xlws.FILTER(Table2[att_date],Table2[ID]=A125,"no_att")),"")</f>
        <v>45226</v>
      </c>
      <c r="C125" s="3">
        <v>45233</v>
      </c>
      <c r="D125" s="3">
        <v>45268</v>
      </c>
      <c r="E125" s="3">
        <v>45345</v>
      </c>
    </row>
    <row r="126" spans="1:15">
      <c r="A126">
        <v>428</v>
      </c>
      <c r="B126" s="3" t="str" cm="1">
        <f t="array" ref="B126">IF(A126&lt;&gt;"",TRANSPOSE(_xlfn._xlws.FILTER(Table2[att_date],Table2[ID]=A126,"no_att")),"")</f>
        <v>no_att</v>
      </c>
    </row>
    <row r="127" spans="1:15">
      <c r="A127">
        <v>429</v>
      </c>
      <c r="B127" s="3" t="str" cm="1">
        <f t="array" ref="B127">IF(A127&lt;&gt;"",TRANSPOSE(_xlfn._xlws.FILTER(Table2[att_date],Table2[ID]=A127,"no_att")),"")</f>
        <v>no_att</v>
      </c>
    </row>
    <row r="128" spans="1:15">
      <c r="A128">
        <v>430</v>
      </c>
      <c r="B128" s="3" t="str" cm="1">
        <f t="array" ref="B128">IF(A128&lt;&gt;"",TRANSPOSE(_xlfn._xlws.FILTER(Table2[att_date],Table2[ID]=A128,"no_att")),"")</f>
        <v>no_att</v>
      </c>
    </row>
    <row r="129" spans="1:18">
      <c r="A129">
        <v>431</v>
      </c>
      <c r="B129" s="3" cm="1">
        <f t="array" ref="B129:E129">IF(A129&lt;&gt;"",TRANSPOSE(_xlfn._xlws.FILTER(Table2[att_date],Table2[ID]=A129,"no_att")),"")</f>
        <v>45282</v>
      </c>
      <c r="C129" s="3">
        <v>45289</v>
      </c>
      <c r="D129" s="3">
        <v>45317</v>
      </c>
      <c r="E129" s="3">
        <v>45331</v>
      </c>
    </row>
    <row r="130" spans="1:18">
      <c r="A130">
        <v>432</v>
      </c>
      <c r="B130" s="3" t="str" cm="1">
        <f t="array" ref="B130">IF(A130&lt;&gt;"",TRANSPOSE(_xlfn._xlws.FILTER(Table2[att_date],Table2[ID]=A130,"no_att")),"")</f>
        <v>no_att</v>
      </c>
    </row>
    <row r="131" spans="1:18">
      <c r="A131">
        <v>433</v>
      </c>
      <c r="B131" s="3" cm="1">
        <f t="array" ref="B131:F131">IF(A131&lt;&gt;"",TRANSPOSE(_xlfn._xlws.FILTER(Table2[att_date],Table2[ID]=A131,"no_att")),"")</f>
        <v>45233</v>
      </c>
      <c r="C131" s="3">
        <v>45282</v>
      </c>
      <c r="D131" s="3">
        <v>45289</v>
      </c>
      <c r="E131" s="3">
        <v>45303</v>
      </c>
      <c r="F131" s="3">
        <v>45359</v>
      </c>
    </row>
    <row r="132" spans="1:18">
      <c r="A132">
        <v>434</v>
      </c>
      <c r="B132" s="3" t="str" cm="1">
        <f t="array" ref="B132">IF(A132&lt;&gt;"",TRANSPOSE(_xlfn._xlws.FILTER(Table2[att_date],Table2[ID]=A132,"no_att")),"")</f>
        <v>no_att</v>
      </c>
    </row>
    <row r="133" spans="1:18">
      <c r="A133">
        <v>435</v>
      </c>
      <c r="B133" s="3" cm="1">
        <f t="array" ref="B133:K133">IF(A133&lt;&gt;"",TRANSPOSE(_xlfn._xlws.FILTER(Table2[att_date],Table2[ID]=A133,"no_att")),"")</f>
        <v>45226</v>
      </c>
      <c r="C133" s="3">
        <v>45240</v>
      </c>
      <c r="D133" s="3">
        <v>45261</v>
      </c>
      <c r="E133" s="3">
        <v>45268</v>
      </c>
      <c r="F133" s="3">
        <v>45275</v>
      </c>
      <c r="G133" s="3">
        <v>45289</v>
      </c>
      <c r="H133" s="3">
        <v>45296</v>
      </c>
      <c r="I133" s="3">
        <v>45345</v>
      </c>
      <c r="J133" s="3">
        <v>45359</v>
      </c>
      <c r="K133" s="3">
        <v>45373</v>
      </c>
    </row>
    <row r="134" spans="1:18">
      <c r="A134">
        <v>436</v>
      </c>
      <c r="B134" s="3" cm="1">
        <f t="array" ref="B134">IF(A134&lt;&gt;"",TRANSPOSE(_xlfn._xlws.FILTER(Table2[att_date],Table2[ID]=A134,"no_att")),"")</f>
        <v>45366</v>
      </c>
    </row>
    <row r="135" spans="1:18">
      <c r="A135">
        <v>437</v>
      </c>
      <c r="B135" s="3" cm="1">
        <f t="array" ref="B135">IF(A135&lt;&gt;"",TRANSPOSE(_xlfn._xlws.FILTER(Table2[att_date],Table2[ID]=A135,"no_att")),"")</f>
        <v>45317</v>
      </c>
    </row>
    <row r="136" spans="1:18">
      <c r="A136">
        <v>438</v>
      </c>
      <c r="B136" s="3" cm="1">
        <f t="array" ref="B136:H136">IF(A136&lt;&gt;"",TRANSPOSE(_xlfn._xlws.FILTER(Table2[att_date],Table2[ID]=A136,"no_att")),"")</f>
        <v>45226</v>
      </c>
      <c r="C136" s="3">
        <v>45233</v>
      </c>
      <c r="D136" s="3">
        <v>45240</v>
      </c>
      <c r="E136" s="3">
        <v>45289</v>
      </c>
      <c r="F136" s="3">
        <v>45317</v>
      </c>
      <c r="G136" s="3">
        <v>45331</v>
      </c>
      <c r="H136" s="3">
        <v>45359</v>
      </c>
    </row>
    <row r="137" spans="1:18">
      <c r="A137">
        <v>439</v>
      </c>
      <c r="B137" s="3" cm="1">
        <f t="array" ref="B137:C137">IF(A137&lt;&gt;"",TRANSPOSE(_xlfn._xlws.FILTER(Table2[att_date],Table2[ID]=A137,"no_att")),"")</f>
        <v>45226</v>
      </c>
      <c r="C137" s="3">
        <v>45282</v>
      </c>
    </row>
    <row r="138" spans="1:18">
      <c r="A138">
        <v>440</v>
      </c>
      <c r="B138" s="3" cm="1">
        <f t="array" ref="B138:D138">IF(A138&lt;&gt;"",TRANSPOSE(_xlfn._xlws.FILTER(Table2[att_date],Table2[ID]=A138,"no_att")),"")</f>
        <v>45338</v>
      </c>
      <c r="C138" s="3">
        <v>45345</v>
      </c>
      <c r="D138" s="3">
        <v>45359</v>
      </c>
    </row>
    <row r="139" spans="1:18">
      <c r="A139">
        <v>441</v>
      </c>
      <c r="B139" s="3" cm="1">
        <f t="array" ref="B139:E139">IF(A139&lt;&gt;"",TRANSPOSE(_xlfn._xlws.FILTER(Table2[att_date],Table2[ID]=A139,"no_att")),"")</f>
        <v>45289</v>
      </c>
      <c r="C139" s="3">
        <v>45296</v>
      </c>
      <c r="D139" s="3">
        <v>45317</v>
      </c>
      <c r="E139" s="3">
        <v>45373</v>
      </c>
    </row>
    <row r="140" spans="1:18">
      <c r="A140">
        <v>442</v>
      </c>
      <c r="B140" s="3" t="str" cm="1">
        <f t="array" ref="B140">IF(A140&lt;&gt;"",TRANSPOSE(_xlfn._xlws.FILTER(Table2[att_date],Table2[ID]=A140,"no_att")),"")</f>
        <v>no_att</v>
      </c>
    </row>
    <row r="141" spans="1:18">
      <c r="A141">
        <v>443</v>
      </c>
      <c r="B141" s="3" cm="1">
        <f t="array" ref="B141:H141">IF(A141&lt;&gt;"",TRANSPOSE(_xlfn._xlws.FILTER(Table2[att_date],Table2[ID]=A141,"no_att")),"")</f>
        <v>45226</v>
      </c>
      <c r="C141" s="3">
        <v>45233</v>
      </c>
      <c r="D141" s="3">
        <v>45282</v>
      </c>
      <c r="E141" s="3">
        <v>45289</v>
      </c>
      <c r="F141" s="3">
        <v>45303</v>
      </c>
      <c r="G141" s="3">
        <v>45324</v>
      </c>
      <c r="H141" s="3">
        <v>45352</v>
      </c>
    </row>
    <row r="142" spans="1:18">
      <c r="A142">
        <v>444</v>
      </c>
      <c r="B142" s="3" cm="1">
        <f t="array" ref="B142:P142">IF(A142&lt;&gt;"",TRANSPOSE(_xlfn._xlws.FILTER(Table2[att_date],Table2[ID]=A142,"no_att")),"")</f>
        <v>45219</v>
      </c>
      <c r="C142" s="3">
        <v>45226</v>
      </c>
      <c r="D142" s="3">
        <v>45233</v>
      </c>
      <c r="E142" s="3">
        <v>45247</v>
      </c>
      <c r="F142" s="3">
        <v>45254</v>
      </c>
      <c r="G142" s="3">
        <v>45261</v>
      </c>
      <c r="H142" s="3">
        <v>45268</v>
      </c>
      <c r="I142" s="3">
        <v>45275</v>
      </c>
      <c r="J142" s="3">
        <v>45282</v>
      </c>
      <c r="K142" s="3">
        <v>45317</v>
      </c>
      <c r="L142" s="3">
        <v>45331</v>
      </c>
      <c r="M142" s="3">
        <v>45338</v>
      </c>
      <c r="N142" s="3">
        <v>45345</v>
      </c>
      <c r="O142" s="3">
        <v>45352</v>
      </c>
      <c r="P142" s="3">
        <v>45366</v>
      </c>
    </row>
    <row r="143" spans="1:18">
      <c r="A143">
        <v>445</v>
      </c>
      <c r="B143" s="3" cm="1">
        <f t="array" ref="B143:R143">IF(A143&lt;&gt;"",TRANSPOSE(_xlfn._xlws.FILTER(Table2[att_date],Table2[ID]=A143,"no_att")),"")</f>
        <v>45219</v>
      </c>
      <c r="C143" s="3">
        <v>45226</v>
      </c>
      <c r="D143" s="3">
        <v>45233</v>
      </c>
      <c r="E143" s="3">
        <v>45240</v>
      </c>
      <c r="F143" s="3">
        <v>45247</v>
      </c>
      <c r="G143" s="3">
        <v>45261</v>
      </c>
      <c r="H143" s="3">
        <v>45275</v>
      </c>
      <c r="I143" s="3">
        <v>45282</v>
      </c>
      <c r="J143" s="3">
        <v>45289</v>
      </c>
      <c r="K143" s="3">
        <v>45296</v>
      </c>
      <c r="L143" s="3">
        <v>45317</v>
      </c>
      <c r="M143" s="3">
        <v>45324</v>
      </c>
      <c r="N143" s="3">
        <v>45331</v>
      </c>
      <c r="O143" s="3">
        <v>45338</v>
      </c>
      <c r="P143" s="3">
        <v>45345</v>
      </c>
      <c r="Q143" s="3">
        <v>45359</v>
      </c>
      <c r="R143" s="3">
        <v>45373</v>
      </c>
    </row>
    <row r="144" spans="1:18">
      <c r="A144">
        <v>446</v>
      </c>
      <c r="B144" s="3" cm="1">
        <f t="array" ref="B144:C144">IF(A144&lt;&gt;"",TRANSPOSE(_xlfn._xlws.FILTER(Table2[att_date],Table2[ID]=A144,"no_att")),"")</f>
        <v>45268</v>
      </c>
      <c r="C144" s="3">
        <v>45359</v>
      </c>
    </row>
    <row r="145" spans="1:18">
      <c r="A145">
        <v>448</v>
      </c>
      <c r="B145" s="3" cm="1">
        <f t="array" ref="B145:D145">IF(A145&lt;&gt;"",TRANSPOSE(_xlfn._xlws.FILTER(Table2[att_date],Table2[ID]=A145,"no_att")),"")</f>
        <v>45240</v>
      </c>
      <c r="C145" s="3">
        <v>45317</v>
      </c>
      <c r="D145" s="3">
        <v>45359</v>
      </c>
    </row>
    <row r="146" spans="1:18">
      <c r="A146">
        <v>449</v>
      </c>
      <c r="B146" s="3" t="str" cm="1">
        <f t="array" ref="B146">IF(A146&lt;&gt;"",TRANSPOSE(_xlfn._xlws.FILTER(Table2[att_date],Table2[ID]=A146,"no_att")),"")</f>
        <v>no_att</v>
      </c>
    </row>
    <row r="147" spans="1:18">
      <c r="A147">
        <v>450</v>
      </c>
      <c r="B147" s="3" cm="1">
        <f t="array" ref="B147:R147">IF(A147&lt;&gt;"",TRANSPOSE(_xlfn._xlws.FILTER(Table2[att_date],Table2[ID]=A147,"no_att")),"")</f>
        <v>45226</v>
      </c>
      <c r="C147" s="3">
        <v>45233</v>
      </c>
      <c r="D147" s="3">
        <v>45240</v>
      </c>
      <c r="E147" s="3">
        <v>45254</v>
      </c>
      <c r="F147" s="3">
        <v>45261</v>
      </c>
      <c r="G147" s="3">
        <v>45268</v>
      </c>
      <c r="H147" s="3">
        <v>45282</v>
      </c>
      <c r="I147" s="3">
        <v>45289</v>
      </c>
      <c r="J147" s="3">
        <v>45296</v>
      </c>
      <c r="K147" s="3">
        <v>45303</v>
      </c>
      <c r="L147" s="3">
        <v>45317</v>
      </c>
      <c r="M147" s="3">
        <v>45331</v>
      </c>
      <c r="N147" s="3">
        <v>45338</v>
      </c>
      <c r="O147" s="3">
        <v>45345</v>
      </c>
      <c r="P147" s="3">
        <v>45359</v>
      </c>
      <c r="Q147" s="3">
        <v>45366</v>
      </c>
      <c r="R147" s="3">
        <v>45373</v>
      </c>
    </row>
    <row r="148" spans="1:18">
      <c r="A148">
        <v>451</v>
      </c>
      <c r="B148" s="3" cm="1">
        <f t="array" ref="B148:G148">IF(A148&lt;&gt;"",TRANSPOSE(_xlfn._xlws.FILTER(Table2[att_date],Table2[ID]=A148,"no_att")),"")</f>
        <v>45219</v>
      </c>
      <c r="C148" s="3">
        <v>45226</v>
      </c>
      <c r="D148" s="3">
        <v>45240</v>
      </c>
      <c r="E148" s="3">
        <v>45254</v>
      </c>
      <c r="F148" s="3">
        <v>45289</v>
      </c>
      <c r="G148" s="3">
        <v>45352</v>
      </c>
    </row>
    <row r="149" spans="1:18">
      <c r="A149">
        <v>510</v>
      </c>
      <c r="B149" s="3" t="str" cm="1">
        <f t="array" ref="B149">IF(A149&lt;&gt;"",TRANSPOSE(_xlfn._xlws.FILTER(Table2[att_date],Table2[ID]=A149,"no_att")),"")</f>
        <v>no_att</v>
      </c>
    </row>
    <row r="150" spans="1:18">
      <c r="A150">
        <v>512</v>
      </c>
      <c r="B150" s="3" t="str" cm="1">
        <f t="array" ref="B150">IF(A150&lt;&gt;"",TRANSPOSE(_xlfn._xlws.FILTER(Table2[att_date],Table2[ID]=A150,"no_att")),"")</f>
        <v>no_att</v>
      </c>
    </row>
    <row r="151" spans="1:18">
      <c r="A151">
        <v>513</v>
      </c>
      <c r="B151" s="3" t="str" cm="1">
        <f t="array" ref="B151">IF(A151&lt;&gt;"",TRANSPOSE(_xlfn._xlws.FILTER(Table2[att_date],Table2[ID]=A151,"no_att")),"")</f>
        <v>no_att</v>
      </c>
    </row>
    <row r="152" spans="1:18">
      <c r="A152">
        <v>514</v>
      </c>
      <c r="B152" s="3" t="str" cm="1">
        <f t="array" ref="B152">IF(A152&lt;&gt;"",TRANSPOSE(_xlfn._xlws.FILTER(Table2[att_date],Table2[ID]=A152,"no_att")),"")</f>
        <v>no_att</v>
      </c>
    </row>
    <row r="153" spans="1:18">
      <c r="A153">
        <v>515</v>
      </c>
      <c r="B153" s="3" cm="1">
        <f t="array" ref="B153:E153">IF(A153&lt;&gt;"",TRANSPOSE(_xlfn._xlws.FILTER(Table2[att_date],Table2[ID]=A153,"no_att")),"")</f>
        <v>45219</v>
      </c>
      <c r="C153" s="3">
        <v>45226</v>
      </c>
      <c r="D153" s="3">
        <v>45233</v>
      </c>
      <c r="E153" s="3">
        <v>45317</v>
      </c>
    </row>
    <row r="154" spans="1:18">
      <c r="A154">
        <v>516</v>
      </c>
      <c r="B154" s="3" t="str" cm="1">
        <f t="array" ref="B154">IF(A154&lt;&gt;"",TRANSPOSE(_xlfn._xlws.FILTER(Table2[att_date],Table2[ID]=A154,"no_att")),"")</f>
        <v>no_att</v>
      </c>
    </row>
    <row r="155" spans="1:18">
      <c r="A155">
        <v>519</v>
      </c>
      <c r="B155" s="3" cm="1">
        <f t="array" ref="B155:G155">IF(A155&lt;&gt;"",TRANSPOSE(_xlfn._xlws.FILTER(Table2[att_date],Table2[ID]=A155,"no_att")),"")</f>
        <v>45219</v>
      </c>
      <c r="C155" s="3">
        <v>45240</v>
      </c>
      <c r="D155" s="3">
        <v>45268</v>
      </c>
      <c r="E155" s="3">
        <v>45303</v>
      </c>
      <c r="F155" s="3">
        <v>45331</v>
      </c>
      <c r="G155" s="3">
        <v>45345</v>
      </c>
    </row>
    <row r="156" spans="1:18">
      <c r="A156">
        <v>520</v>
      </c>
      <c r="B156" s="3" t="str" cm="1">
        <f t="array" ref="B156">IF(A156&lt;&gt;"",TRANSPOSE(_xlfn._xlws.FILTER(Table2[att_date],Table2[ID]=A156,"no_att")),"")</f>
        <v>no_att</v>
      </c>
    </row>
    <row r="157" spans="1:18">
      <c r="A157">
        <v>521</v>
      </c>
      <c r="B157" s="3" t="str" cm="1">
        <f t="array" ref="B157">IF(A157&lt;&gt;"",TRANSPOSE(_xlfn._xlws.FILTER(Table2[att_date],Table2[ID]=A157,"no_att")),"")</f>
        <v>no_att</v>
      </c>
    </row>
    <row r="158" spans="1:18">
      <c r="A158">
        <v>523</v>
      </c>
      <c r="B158" s="3" cm="1">
        <f t="array" ref="B158:D158">IF(A158&lt;&gt;"",TRANSPOSE(_xlfn._xlws.FILTER(Table2[att_date],Table2[ID]=A158,"no_att")),"")</f>
        <v>45289</v>
      </c>
      <c r="C158" s="3">
        <v>45296</v>
      </c>
      <c r="D158" s="3">
        <v>45317</v>
      </c>
    </row>
    <row r="159" spans="1:18">
      <c r="A159">
        <v>524</v>
      </c>
      <c r="B159" s="3" t="str" cm="1">
        <f t="array" ref="B159">IF(A159&lt;&gt;"",TRANSPOSE(_xlfn._xlws.FILTER(Table2[att_date],Table2[ID]=A159,"no_att")),"")</f>
        <v>no_att</v>
      </c>
    </row>
    <row r="160" spans="1:18">
      <c r="A160">
        <v>525</v>
      </c>
      <c r="B160" s="3" cm="1">
        <f t="array" ref="B160:J160">IF(A160&lt;&gt;"",TRANSPOSE(_xlfn._xlws.FILTER(Table2[att_date],Table2[ID]=A160,"no_att")),"")</f>
        <v>45226</v>
      </c>
      <c r="C160" s="3">
        <v>45240</v>
      </c>
      <c r="D160" s="3">
        <v>45261</v>
      </c>
      <c r="E160" s="3">
        <v>45282</v>
      </c>
      <c r="F160" s="3">
        <v>45289</v>
      </c>
      <c r="G160" s="3">
        <v>45317</v>
      </c>
      <c r="H160" s="3">
        <v>45331</v>
      </c>
      <c r="I160" s="3">
        <v>45345</v>
      </c>
      <c r="J160" s="3">
        <v>45359</v>
      </c>
    </row>
    <row r="161" spans="1:18">
      <c r="A161">
        <v>526</v>
      </c>
      <c r="B161" s="3" t="str" cm="1">
        <f t="array" ref="B161">IF(A161&lt;&gt;"",TRANSPOSE(_xlfn._xlws.FILTER(Table2[att_date],Table2[ID]=A161,"no_att")),"")</f>
        <v>no_att</v>
      </c>
    </row>
    <row r="162" spans="1:18">
      <c r="A162">
        <v>528</v>
      </c>
      <c r="B162" s="3" cm="1">
        <f t="array" ref="B162">IF(A162&lt;&gt;"",TRANSPOSE(_xlfn._xlws.FILTER(Table2[att_date],Table2[ID]=A162,"no_att")),"")</f>
        <v>45359</v>
      </c>
    </row>
    <row r="163" spans="1:18">
      <c r="A163">
        <v>529</v>
      </c>
      <c r="B163" s="3" t="str" cm="1">
        <f t="array" ref="B163">IF(A163&lt;&gt;"",TRANSPOSE(_xlfn._xlws.FILTER(Table2[att_date],Table2[ID]=A163,"no_att")),"")</f>
        <v>no_att</v>
      </c>
    </row>
    <row r="164" spans="1:18">
      <c r="A164">
        <v>532</v>
      </c>
      <c r="B164" s="3" cm="1">
        <f t="array" ref="B164:F164">IF(A164&lt;&gt;"",TRANSPOSE(_xlfn._xlws.FILTER(Table2[att_date],Table2[ID]=A164,"no_att")),"")</f>
        <v>45219</v>
      </c>
      <c r="C164" s="3">
        <v>45233</v>
      </c>
      <c r="D164" s="3">
        <v>45240</v>
      </c>
      <c r="E164" s="3">
        <v>45261</v>
      </c>
      <c r="F164" s="3">
        <v>45317</v>
      </c>
    </row>
    <row r="165" spans="1:18">
      <c r="A165">
        <v>533</v>
      </c>
      <c r="B165" s="3" cm="1">
        <f t="array" ref="B165:C165">IF(A165&lt;&gt;"",TRANSPOSE(_xlfn._xlws.FILTER(Table2[att_date],Table2[ID]=A165,"no_att")),"")</f>
        <v>45268</v>
      </c>
      <c r="C165" s="3">
        <v>45352</v>
      </c>
    </row>
    <row r="166" spans="1:18">
      <c r="A166">
        <v>610</v>
      </c>
      <c r="B166" s="3" cm="1">
        <f t="array" ref="B166:K166">IF(A166&lt;&gt;"",TRANSPOSE(_xlfn._xlws.FILTER(Table2[att_date],Table2[ID]=A166,"no_att")),"")</f>
        <v>45240</v>
      </c>
      <c r="C166" s="3">
        <v>45254</v>
      </c>
      <c r="D166" s="3">
        <v>45261</v>
      </c>
      <c r="E166" s="3">
        <v>45268</v>
      </c>
      <c r="F166" s="3">
        <v>45275</v>
      </c>
      <c r="G166" s="3">
        <v>45282</v>
      </c>
      <c r="H166" s="3">
        <v>45289</v>
      </c>
      <c r="I166" s="3">
        <v>45331</v>
      </c>
      <c r="J166" s="3">
        <v>45338</v>
      </c>
      <c r="K166" s="3">
        <v>45345</v>
      </c>
    </row>
    <row r="167" spans="1:18">
      <c r="A167">
        <v>611</v>
      </c>
      <c r="B167" s="3" cm="1">
        <f t="array" ref="B167:K167">IF(A167&lt;&gt;"",TRANSPOSE(_xlfn._xlws.FILTER(Table2[att_date],Table2[ID]=A167,"no_att")),"")</f>
        <v>45247</v>
      </c>
      <c r="C167" s="3">
        <v>45254</v>
      </c>
      <c r="D167" s="3">
        <v>45268</v>
      </c>
      <c r="E167" s="3">
        <v>45275</v>
      </c>
      <c r="F167" s="3">
        <v>45303</v>
      </c>
      <c r="G167" s="3">
        <v>45324</v>
      </c>
      <c r="H167" s="3">
        <v>45331</v>
      </c>
      <c r="I167" s="3">
        <v>45338</v>
      </c>
      <c r="J167" s="3">
        <v>45345</v>
      </c>
      <c r="K167" s="3">
        <v>45366</v>
      </c>
    </row>
    <row r="168" spans="1:18">
      <c r="A168">
        <v>612</v>
      </c>
      <c r="B168" s="3" cm="1">
        <f t="array" ref="B168:L168">IF(A168&lt;&gt;"",TRANSPOSE(_xlfn._xlws.FILTER(Table2[att_date],Table2[ID]=A168,"no_att")),"")</f>
        <v>45240</v>
      </c>
      <c r="C168" s="3">
        <v>45254</v>
      </c>
      <c r="D168" s="3">
        <v>45268</v>
      </c>
      <c r="E168" s="3">
        <v>45275</v>
      </c>
      <c r="F168" s="3">
        <v>45303</v>
      </c>
      <c r="G168" s="3">
        <v>45324</v>
      </c>
      <c r="H168" s="3">
        <v>45331</v>
      </c>
      <c r="I168" s="3">
        <v>45338</v>
      </c>
      <c r="J168" s="3">
        <v>45345</v>
      </c>
      <c r="K168" s="3">
        <v>45352</v>
      </c>
      <c r="L168" s="3">
        <v>45366</v>
      </c>
    </row>
    <row r="169" spans="1:18">
      <c r="A169">
        <v>613</v>
      </c>
      <c r="B169" s="3" cm="1">
        <f t="array" ref="B169:R169">IF(A169&lt;&gt;"",TRANSPOSE(_xlfn._xlws.FILTER(Table2[att_date],Table2[ID]=A169,"no_att")),"")</f>
        <v>45219</v>
      </c>
      <c r="C169" s="3">
        <v>45226</v>
      </c>
      <c r="D169" s="3">
        <v>45233</v>
      </c>
      <c r="E169" s="3">
        <v>45240</v>
      </c>
      <c r="F169" s="3">
        <v>45254</v>
      </c>
      <c r="G169" s="3">
        <v>45261</v>
      </c>
      <c r="H169" s="3">
        <v>45275</v>
      </c>
      <c r="I169" s="3">
        <v>45282</v>
      </c>
      <c r="J169" s="3">
        <v>45289</v>
      </c>
      <c r="K169" s="3">
        <v>45296</v>
      </c>
      <c r="L169" s="3">
        <v>45303</v>
      </c>
      <c r="M169" s="3">
        <v>45324</v>
      </c>
      <c r="N169" s="3">
        <v>45338</v>
      </c>
      <c r="O169" s="3">
        <v>45345</v>
      </c>
      <c r="P169" s="3">
        <v>45359</v>
      </c>
      <c r="Q169" s="3">
        <v>45366</v>
      </c>
      <c r="R169" s="3">
        <v>45373</v>
      </c>
    </row>
    <row r="170" spans="1:18">
      <c r="A170">
        <v>614</v>
      </c>
      <c r="B170" s="3" cm="1">
        <f t="array" ref="B170:G170">IF(A170&lt;&gt;"",TRANSPOSE(_xlfn._xlws.FILTER(Table2[att_date],Table2[ID]=A170,"no_att")),"")</f>
        <v>45261</v>
      </c>
      <c r="C170" s="3">
        <v>45268</v>
      </c>
      <c r="D170" s="3">
        <v>45275</v>
      </c>
      <c r="E170" s="3">
        <v>45282</v>
      </c>
      <c r="F170" s="3">
        <v>45303</v>
      </c>
      <c r="G170" s="3">
        <v>45331</v>
      </c>
    </row>
    <row r="171" spans="1:18">
      <c r="A171">
        <v>615</v>
      </c>
      <c r="B171" s="3" t="str" cm="1">
        <f t="array" ref="B171">IF(A171&lt;&gt;"",TRANSPOSE(_xlfn._xlws.FILTER(Table2[att_date],Table2[ID]=A171,"no_att")),"")</f>
        <v>no_att</v>
      </c>
    </row>
    <row r="172" spans="1:18">
      <c r="A172">
        <v>616</v>
      </c>
      <c r="B172" s="3" cm="1">
        <f t="array" ref="B172:I172">IF(A172&lt;&gt;"",TRANSPOSE(_xlfn._xlws.FILTER(Table2[att_date],Table2[ID]=A172,"no_att")),"")</f>
        <v>45289</v>
      </c>
      <c r="C172" s="3">
        <v>45317</v>
      </c>
      <c r="D172" s="3">
        <v>45324</v>
      </c>
      <c r="E172" s="3">
        <v>45331</v>
      </c>
      <c r="F172" s="3">
        <v>45338</v>
      </c>
      <c r="G172" s="3">
        <v>45345</v>
      </c>
      <c r="H172" s="3">
        <v>45352</v>
      </c>
      <c r="I172" s="3">
        <v>45366</v>
      </c>
    </row>
    <row r="173" spans="1:18">
      <c r="A173">
        <v>617</v>
      </c>
      <c r="B173" s="3" cm="1">
        <f t="array" ref="B173:H173">IF(A173&lt;&gt;"",TRANSPOSE(_xlfn._xlws.FILTER(Table2[att_date],Table2[ID]=A173,"no_att")),"")</f>
        <v>45289</v>
      </c>
      <c r="C173" s="3">
        <v>45303</v>
      </c>
      <c r="D173" s="3">
        <v>45317</v>
      </c>
      <c r="E173" s="3">
        <v>45324</v>
      </c>
      <c r="F173" s="3">
        <v>45331</v>
      </c>
      <c r="G173" s="3">
        <v>45338</v>
      </c>
      <c r="H173" s="3">
        <v>45352</v>
      </c>
    </row>
    <row r="174" spans="1:18">
      <c r="A174">
        <v>618</v>
      </c>
      <c r="B174" s="3" cm="1">
        <f t="array" ref="B174">IF(A174&lt;&gt;"",TRANSPOSE(_xlfn._xlws.FILTER(Table2[att_date],Table2[ID]=A174,"no_att")),"")</f>
        <v>45261</v>
      </c>
    </row>
    <row r="175" spans="1:18">
      <c r="A175">
        <v>619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620</v>
      </c>
      <c r="B176" s="3" cm="1">
        <f t="array" ref="B176:G176">IF(A176&lt;&gt;"",TRANSPOSE(_xlfn._xlws.FILTER(Table2[att_date],Table2[ID]=A176,"no_att")),"")</f>
        <v>45226</v>
      </c>
      <c r="C176" s="3">
        <v>45261</v>
      </c>
      <c r="D176" s="3">
        <v>45268</v>
      </c>
      <c r="E176" s="3">
        <v>45282</v>
      </c>
      <c r="F176" s="3">
        <v>45345</v>
      </c>
      <c r="G176" s="3">
        <v>45352</v>
      </c>
    </row>
    <row r="177" spans="1:17">
      <c r="A177">
        <v>621</v>
      </c>
      <c r="B177" s="3" cm="1">
        <f t="array" ref="B177:K177">IF(A177&lt;&gt;"",TRANSPOSE(_xlfn._xlws.FILTER(Table2[att_date],Table2[ID]=A177,"no_att")),"")</f>
        <v>45233</v>
      </c>
      <c r="C177" s="3">
        <v>45240</v>
      </c>
      <c r="D177" s="3">
        <v>45247</v>
      </c>
      <c r="E177" s="3">
        <v>45268</v>
      </c>
      <c r="F177" s="3">
        <v>45275</v>
      </c>
      <c r="G177" s="3">
        <v>45282</v>
      </c>
      <c r="H177" s="3">
        <v>45289</v>
      </c>
      <c r="I177" s="3">
        <v>45296</v>
      </c>
      <c r="J177" s="3">
        <v>45324</v>
      </c>
      <c r="K177" s="3">
        <v>45345</v>
      </c>
    </row>
    <row r="178" spans="1:17">
      <c r="A178">
        <v>710</v>
      </c>
      <c r="B178" s="3" cm="1">
        <f t="array" ref="B178:G178">IF(A178&lt;&gt;"",TRANSPOSE(_xlfn._xlws.FILTER(Table2[att_date],Table2[ID]=A178,"no_att")),"")</f>
        <v>45240</v>
      </c>
      <c r="C178" s="3">
        <v>45282</v>
      </c>
      <c r="D178" s="3">
        <v>45289</v>
      </c>
      <c r="E178" s="3">
        <v>45317</v>
      </c>
      <c r="F178" s="3">
        <v>45345</v>
      </c>
      <c r="G178" s="3">
        <v>45359</v>
      </c>
    </row>
    <row r="179" spans="1:17">
      <c r="A179">
        <v>711</v>
      </c>
      <c r="B179" s="3" t="str" cm="1">
        <f t="array" ref="B179">IF(A179&lt;&gt;"",TRANSPOSE(_xlfn._xlws.FILTER(Table2[att_date],Table2[ID]=A179,"no_att")),"")</f>
        <v>no_att</v>
      </c>
    </row>
    <row r="180" spans="1:17">
      <c r="A180">
        <v>712</v>
      </c>
      <c r="B180" s="3" t="str" cm="1">
        <f t="array" ref="B180">IF(A180&lt;&gt;"",TRANSPOSE(_xlfn._xlws.FILTER(Table2[att_date],Table2[ID]=A180,"no_att")),"")</f>
        <v>no_att</v>
      </c>
    </row>
    <row r="181" spans="1:17">
      <c r="A181">
        <v>713</v>
      </c>
      <c r="B181" s="3" t="str" cm="1">
        <f t="array" ref="B181">IF(A181&lt;&gt;"",TRANSPOSE(_xlfn._xlws.FILTER(Table2[att_date],Table2[ID]=A181,"no_att")),"")</f>
        <v>no_att</v>
      </c>
    </row>
    <row r="182" spans="1:17">
      <c r="A182">
        <v>714</v>
      </c>
      <c r="B182" s="3" t="str" cm="1">
        <f t="array" ref="B182">IF(A182&lt;&gt;"",TRANSPOSE(_xlfn._xlws.FILTER(Table2[att_date],Table2[ID]=A182,"no_att")),"")</f>
        <v>no_att</v>
      </c>
    </row>
    <row r="183" spans="1:17">
      <c r="A183">
        <v>715</v>
      </c>
      <c r="B183" s="3" cm="1">
        <f t="array" ref="B183:J183">IF(A183&lt;&gt;"",TRANSPOSE(_xlfn._xlws.FILTER(Table2[att_date],Table2[ID]=A183,"no_att")),"")</f>
        <v>45219</v>
      </c>
      <c r="C183" s="3">
        <v>45226</v>
      </c>
      <c r="D183" s="3">
        <v>45233</v>
      </c>
      <c r="E183" s="3">
        <v>45240</v>
      </c>
      <c r="F183" s="3">
        <v>45289</v>
      </c>
      <c r="G183" s="3">
        <v>45317</v>
      </c>
      <c r="H183" s="3">
        <v>45331</v>
      </c>
      <c r="I183" s="3">
        <v>45352</v>
      </c>
      <c r="J183" s="3">
        <v>45366</v>
      </c>
    </row>
    <row r="184" spans="1:17">
      <c r="A184">
        <v>716</v>
      </c>
      <c r="B184" s="3" cm="1">
        <f t="array" ref="B184:D184">IF(A184&lt;&gt;"",TRANSPOSE(_xlfn._xlws.FILTER(Table2[att_date],Table2[ID]=A184,"no_att")),"")</f>
        <v>45254</v>
      </c>
      <c r="C184" s="3">
        <v>45261</v>
      </c>
      <c r="D184" s="3">
        <v>45303</v>
      </c>
    </row>
    <row r="185" spans="1:17">
      <c r="A185">
        <v>717</v>
      </c>
      <c r="B185" s="3" cm="1">
        <f t="array" ref="B185:M185">IF(A185&lt;&gt;"",TRANSPOSE(_xlfn._xlws.FILTER(Table2[att_date],Table2[ID]=A185,"no_att")),"")</f>
        <v>45226</v>
      </c>
      <c r="C185" s="3">
        <v>45233</v>
      </c>
      <c r="D185" s="3">
        <v>45240</v>
      </c>
      <c r="E185" s="3">
        <v>45254</v>
      </c>
      <c r="F185" s="3">
        <v>45261</v>
      </c>
      <c r="G185" s="3">
        <v>45268</v>
      </c>
      <c r="H185" s="3">
        <v>45282</v>
      </c>
      <c r="I185" s="3">
        <v>45289</v>
      </c>
      <c r="J185" s="3">
        <v>45296</v>
      </c>
      <c r="K185" s="3">
        <v>45303</v>
      </c>
      <c r="L185" s="3">
        <v>45345</v>
      </c>
      <c r="M185" s="3">
        <v>45359</v>
      </c>
    </row>
    <row r="186" spans="1:17">
      <c r="A186">
        <v>718</v>
      </c>
      <c r="B186" s="3" cm="1">
        <f t="array" ref="B186:E186">IF(A186&lt;&gt;"",TRANSPOSE(_xlfn._xlws.FILTER(Table2[att_date],Table2[ID]=A186,"no_att")),"")</f>
        <v>45247</v>
      </c>
      <c r="C186" s="3">
        <v>45275</v>
      </c>
      <c r="D186" s="3">
        <v>45282</v>
      </c>
      <c r="E186" s="3">
        <v>45289</v>
      </c>
    </row>
    <row r="187" spans="1:17">
      <c r="A187">
        <v>719</v>
      </c>
      <c r="B187" s="3" cm="1">
        <f t="array" ref="B187:K187">IF(A187&lt;&gt;"",TRANSPOSE(_xlfn._xlws.FILTER(Table2[att_date],Table2[ID]=A187,"no_att")),"")</f>
        <v>45261</v>
      </c>
      <c r="C187" s="3">
        <v>45268</v>
      </c>
      <c r="D187" s="3">
        <v>45282</v>
      </c>
      <c r="E187" s="3">
        <v>45289</v>
      </c>
      <c r="F187" s="3">
        <v>45324</v>
      </c>
      <c r="G187" s="3">
        <v>45331</v>
      </c>
      <c r="H187" s="3">
        <v>45345</v>
      </c>
      <c r="I187" s="3">
        <v>45352</v>
      </c>
      <c r="J187" s="3">
        <v>45359</v>
      </c>
      <c r="K187" s="3">
        <v>45373</v>
      </c>
    </row>
    <row r="188" spans="1:17">
      <c r="A188">
        <v>720</v>
      </c>
      <c r="B188" s="3" cm="1">
        <f t="array" ref="B188">IF(A188&lt;&gt;"",TRANSPOSE(_xlfn._xlws.FILTER(Table2[att_date],Table2[ID]=A188,"no_att")),"")</f>
        <v>45317</v>
      </c>
    </row>
    <row r="189" spans="1:17">
      <c r="A189">
        <v>721</v>
      </c>
      <c r="B189" s="3" cm="1">
        <f t="array" ref="B189:Q189">IF(A189&lt;&gt;"",TRANSPOSE(_xlfn._xlws.FILTER(Table2[att_date],Table2[ID]=A189,"no_att")),"")</f>
        <v>45219</v>
      </c>
      <c r="C189" s="3">
        <v>45226</v>
      </c>
      <c r="D189" s="3">
        <v>45233</v>
      </c>
      <c r="E189" s="3">
        <v>45240</v>
      </c>
      <c r="F189" s="3">
        <v>45254</v>
      </c>
      <c r="G189" s="3">
        <v>45261</v>
      </c>
      <c r="H189" s="3">
        <v>45268</v>
      </c>
      <c r="I189" s="3">
        <v>45282</v>
      </c>
      <c r="J189" s="3">
        <v>45289</v>
      </c>
      <c r="K189" s="3">
        <v>45296</v>
      </c>
      <c r="L189" s="3">
        <v>45317</v>
      </c>
      <c r="M189" s="3">
        <v>45324</v>
      </c>
      <c r="N189" s="3">
        <v>45331</v>
      </c>
      <c r="O189" s="3">
        <v>45338</v>
      </c>
      <c r="P189" s="3">
        <v>45352</v>
      </c>
      <c r="Q189" s="3">
        <v>45373</v>
      </c>
    </row>
    <row r="190" spans="1:17">
      <c r="A190">
        <v>722</v>
      </c>
      <c r="B190" s="3" cm="1">
        <f t="array" ref="B190:D190">IF(A190&lt;&gt;"",TRANSPOSE(_xlfn._xlws.FILTER(Table2[att_date],Table2[ID]=A190,"no_att")),"")</f>
        <v>45219</v>
      </c>
      <c r="C190" s="3">
        <v>45366</v>
      </c>
      <c r="D190" s="3">
        <v>45373</v>
      </c>
    </row>
    <row r="191" spans="1:17">
      <c r="A191">
        <v>723</v>
      </c>
      <c r="B191" s="3" t="str" cm="1">
        <f t="array" ref="B191">IF(A191&lt;&gt;"",TRANSPOSE(_xlfn._xlws.FILTER(Table2[att_date],Table2[ID]=A191,"no_att")),"")</f>
        <v>no_att</v>
      </c>
    </row>
    <row r="192" spans="1:17">
      <c r="A192">
        <v>724</v>
      </c>
      <c r="B192" s="3" t="str" cm="1">
        <f t="array" ref="B192">IF(A192&lt;&gt;"",TRANSPOSE(_xlfn._xlws.FILTER(Table2[att_date],Table2[ID]=A192,"no_att")),"")</f>
        <v>no_att</v>
      </c>
    </row>
    <row r="193" spans="1:19">
      <c r="A193">
        <v>725</v>
      </c>
      <c r="B193" s="3" t="str" cm="1">
        <f t="array" ref="B193">IF(A193&lt;&gt;"",TRANSPOSE(_xlfn._xlws.FILTER(Table2[att_date],Table2[ID]=A193,"no_att")),"")</f>
        <v>no_att</v>
      </c>
    </row>
    <row r="194" spans="1:19">
      <c r="A194">
        <v>726</v>
      </c>
      <c r="B194" s="3" cm="1">
        <f t="array" ref="B194:C194">IF(A194&lt;&gt;"",TRANSPOSE(_xlfn._xlws.FILTER(Table2[att_date],Table2[ID]=A194,"no_att")),"")</f>
        <v>45219</v>
      </c>
      <c r="C194" s="3">
        <v>45303</v>
      </c>
    </row>
    <row r="195" spans="1:19">
      <c r="A195">
        <v>727</v>
      </c>
      <c r="B195" s="3" cm="1">
        <f t="array" ref="B195">IF(A195&lt;&gt;"",TRANSPOSE(_xlfn._xlws.FILTER(Table2[att_date],Table2[ID]=A195,"no_att")),"")</f>
        <v>45240</v>
      </c>
    </row>
    <row r="196" spans="1:19">
      <c r="A196">
        <v>728</v>
      </c>
      <c r="B196" s="3" t="str" cm="1">
        <f t="array" ref="B196">IF(A196&lt;&gt;"",TRANSPOSE(_xlfn._xlws.FILTER(Table2[att_date],Table2[ID]=A196,"no_att")),"")</f>
        <v>no_att</v>
      </c>
    </row>
    <row r="197" spans="1:19">
      <c r="A197">
        <v>729</v>
      </c>
      <c r="B197" s="3" t="str" cm="1">
        <f t="array" ref="B197">IF(A197&lt;&gt;"",TRANSPOSE(_xlfn._xlws.FILTER(Table2[att_date],Table2[ID]=A197,"no_att")),"")</f>
        <v>no_att</v>
      </c>
    </row>
    <row r="198" spans="1:19">
      <c r="A198">
        <v>730</v>
      </c>
      <c r="B198" s="3" t="str" cm="1">
        <f t="array" ref="B198">IF(A198&lt;&gt;"",TRANSPOSE(_xlfn._xlws.FILTER(Table2[att_date],Table2[ID]=A198,"no_att")),"")</f>
        <v>no_att</v>
      </c>
    </row>
    <row r="199" spans="1:19">
      <c r="A199">
        <v>731</v>
      </c>
      <c r="B199" s="3" cm="1">
        <f t="array" ref="B199:E199">IF(A199&lt;&gt;"",TRANSPOSE(_xlfn._xlws.FILTER(Table2[att_date],Table2[ID]=A199,"no_att")),"")</f>
        <v>45289</v>
      </c>
      <c r="C199" s="3">
        <v>45352</v>
      </c>
      <c r="D199" s="3">
        <v>45359</v>
      </c>
      <c r="E199" s="3">
        <v>45373</v>
      </c>
    </row>
    <row r="200" spans="1:19">
      <c r="A200">
        <v>732</v>
      </c>
      <c r="B200" s="3" cm="1">
        <f t="array" ref="B200:H200">IF(A200&lt;&gt;"",TRANSPOSE(_xlfn._xlws.FILTER(Table2[att_date],Table2[ID]=A200,"no_att")),"")</f>
        <v>45233</v>
      </c>
      <c r="C200" s="3">
        <v>45254</v>
      </c>
      <c r="D200" s="3">
        <v>45282</v>
      </c>
      <c r="E200" s="3">
        <v>45289</v>
      </c>
      <c r="F200" s="3">
        <v>45338</v>
      </c>
      <c r="G200" s="3">
        <v>45352</v>
      </c>
      <c r="H200" s="3">
        <v>45359</v>
      </c>
    </row>
    <row r="201" spans="1:19">
      <c r="A201">
        <v>734</v>
      </c>
      <c r="B201" s="3" cm="1">
        <f t="array" ref="B201:D201">IF(A201&lt;&gt;"",TRANSPOSE(_xlfn._xlws.FILTER(Table2[att_date],Table2[ID]=A201,"no_att")),"")</f>
        <v>45331</v>
      </c>
      <c r="C201" s="3">
        <v>45359</v>
      </c>
      <c r="D201" s="3">
        <v>45373</v>
      </c>
    </row>
    <row r="202" spans="1:19">
      <c r="A202">
        <v>735</v>
      </c>
      <c r="B202" s="3" cm="1">
        <f t="array" ref="B202:H202">IF(A202&lt;&gt;"",TRANSPOSE(_xlfn._xlws.FILTER(Table2[att_date],Table2[ID]=A202,"no_att")),"")</f>
        <v>45219</v>
      </c>
      <c r="C202" s="3">
        <v>45233</v>
      </c>
      <c r="D202" s="3">
        <v>45254</v>
      </c>
      <c r="E202" s="3">
        <v>45261</v>
      </c>
      <c r="F202" s="3">
        <v>45268</v>
      </c>
      <c r="G202" s="3">
        <v>45338</v>
      </c>
      <c r="H202" s="3">
        <v>45373</v>
      </c>
    </row>
    <row r="203" spans="1:19">
      <c r="A203">
        <v>736</v>
      </c>
      <c r="B203" s="3" cm="1">
        <f t="array" ref="B203">IF(A203&lt;&gt;"",TRANSPOSE(_xlfn._xlws.FILTER(Table2[att_date],Table2[ID]=A203,"no_att")),"")</f>
        <v>45219</v>
      </c>
    </row>
    <row r="204" spans="1:19">
      <c r="A204">
        <v>737</v>
      </c>
      <c r="B204" s="3" cm="1">
        <f t="array" ref="B204:H204">IF(A204&lt;&gt;"",TRANSPOSE(_xlfn._xlws.FILTER(Table2[att_date],Table2[ID]=A204,"no_att")),"")</f>
        <v>45240</v>
      </c>
      <c r="C204" s="3">
        <v>45261</v>
      </c>
      <c r="D204" s="3">
        <v>45268</v>
      </c>
      <c r="E204" s="3">
        <v>45338</v>
      </c>
      <c r="F204" s="3">
        <v>45345</v>
      </c>
      <c r="G204" s="3">
        <v>45352</v>
      </c>
      <c r="H204" s="3">
        <v>45359</v>
      </c>
    </row>
    <row r="205" spans="1:19">
      <c r="A205">
        <v>738</v>
      </c>
      <c r="B205" s="3" cm="1">
        <f t="array" ref="B205:M205">IF(A205&lt;&gt;"",TRANSPOSE(_xlfn._xlws.FILTER(Table2[att_date],Table2[ID]=A205,"no_att")),"")</f>
        <v>45226</v>
      </c>
      <c r="C205" s="3">
        <v>45233</v>
      </c>
      <c r="D205" s="3">
        <v>45240</v>
      </c>
      <c r="E205" s="3">
        <v>45254</v>
      </c>
      <c r="F205" s="3">
        <v>45261</v>
      </c>
      <c r="G205" s="3">
        <v>45268</v>
      </c>
      <c r="H205" s="3">
        <v>45282</v>
      </c>
      <c r="I205" s="3">
        <v>45289</v>
      </c>
      <c r="J205" s="3">
        <v>45296</v>
      </c>
      <c r="K205" s="3">
        <v>45303</v>
      </c>
      <c r="L205" s="3">
        <v>45345</v>
      </c>
      <c r="M205" s="3">
        <v>45359</v>
      </c>
    </row>
    <row r="206" spans="1:19">
      <c r="A206">
        <v>739</v>
      </c>
      <c r="B206" s="3" cm="1">
        <f t="array" ref="B206:J206">IF(A206&lt;&gt;"",TRANSPOSE(_xlfn._xlws.FILTER(Table2[att_date],Table2[ID]=A206,"no_att")),"")</f>
        <v>45226</v>
      </c>
      <c r="C206" s="3">
        <v>45240</v>
      </c>
      <c r="D206" s="3">
        <v>45254</v>
      </c>
      <c r="E206" s="3">
        <v>45275</v>
      </c>
      <c r="F206" s="3">
        <v>45289</v>
      </c>
      <c r="G206" s="3">
        <v>45296</v>
      </c>
      <c r="H206" s="3">
        <v>45317</v>
      </c>
      <c r="I206" s="3">
        <v>45331</v>
      </c>
      <c r="J206" s="3">
        <v>45338</v>
      </c>
    </row>
    <row r="207" spans="1:19">
      <c r="A207">
        <v>740</v>
      </c>
      <c r="B207" s="3" cm="1">
        <f t="array" ref="B207:S207">IF(A207&lt;&gt;"",TRANSPOSE(_xlfn._xlws.FILTER(Table2[att_date],Table2[ID]=A207,"no_att")),"")</f>
        <v>45219</v>
      </c>
      <c r="C207" s="3">
        <v>45226</v>
      </c>
      <c r="D207" s="3">
        <v>45233</v>
      </c>
      <c r="E207" s="3">
        <v>45240</v>
      </c>
      <c r="F207" s="3">
        <v>45261</v>
      </c>
      <c r="G207" s="3">
        <v>45268</v>
      </c>
      <c r="H207" s="3">
        <v>45275</v>
      </c>
      <c r="I207" s="3">
        <v>45282</v>
      </c>
      <c r="J207" s="3">
        <v>45289</v>
      </c>
      <c r="K207" s="3">
        <v>45303</v>
      </c>
      <c r="L207" s="3">
        <v>45317</v>
      </c>
      <c r="M207" s="3">
        <v>45324</v>
      </c>
      <c r="N207" s="3">
        <v>45331</v>
      </c>
      <c r="O207" s="3">
        <v>45338</v>
      </c>
      <c r="P207" s="3">
        <v>45345</v>
      </c>
      <c r="Q207" s="3">
        <v>45352</v>
      </c>
      <c r="R207" s="3">
        <v>45366</v>
      </c>
      <c r="S207" s="3">
        <v>45373</v>
      </c>
    </row>
    <row r="208" spans="1:19">
      <c r="A208">
        <v>741</v>
      </c>
      <c r="B208" s="3" t="str" cm="1">
        <f t="array" ref="B208">IF(A208&lt;&gt;"",TRANSPOSE(_xlfn._xlws.FILTER(Table2[att_date],Table2[ID]=A208,"no_att")),"")</f>
        <v>no_att</v>
      </c>
    </row>
    <row r="209" spans="1:14">
      <c r="A209">
        <v>742</v>
      </c>
      <c r="B209" s="3" cm="1">
        <f t="array" ref="B209:L209">IF(A209&lt;&gt;"",TRANSPOSE(_xlfn._xlws.FILTER(Table2[att_date],Table2[ID]=A209,"no_att")),"")</f>
        <v>45219</v>
      </c>
      <c r="C209" s="3">
        <v>45240</v>
      </c>
      <c r="D209" s="3">
        <v>45254</v>
      </c>
      <c r="E209" s="3">
        <v>45261</v>
      </c>
      <c r="F209" s="3">
        <v>45268</v>
      </c>
      <c r="G209" s="3">
        <v>45296</v>
      </c>
      <c r="H209" s="3">
        <v>45303</v>
      </c>
      <c r="I209" s="3">
        <v>45317</v>
      </c>
      <c r="J209" s="3">
        <v>45331</v>
      </c>
      <c r="K209" s="3">
        <v>45345</v>
      </c>
      <c r="L209" s="3">
        <v>45352</v>
      </c>
    </row>
    <row r="210" spans="1:14">
      <c r="A210">
        <v>743</v>
      </c>
      <c r="B210" s="3" t="str" cm="1">
        <f t="array" ref="B210">IF(A210&lt;&gt;"",TRANSPOSE(_xlfn._xlws.FILTER(Table2[att_date],Table2[ID]=A210,"no_att")),"")</f>
        <v>no_att</v>
      </c>
    </row>
    <row r="211" spans="1:14">
      <c r="A211">
        <v>744</v>
      </c>
      <c r="B211" s="3" t="str" cm="1">
        <f t="array" ref="B211">IF(A211&lt;&gt;"",TRANSPOSE(_xlfn._xlws.FILTER(Table2[att_date],Table2[ID]=A211,"no_att")),"")</f>
        <v>no_att</v>
      </c>
    </row>
    <row r="212" spans="1:14">
      <c r="A212">
        <v>745</v>
      </c>
      <c r="B212" s="3" cm="1">
        <f t="array" ref="B212:N212">IF(A212&lt;&gt;"",TRANSPOSE(_xlfn._xlws.FILTER(Table2[att_date],Table2[ID]=A212,"no_att")),"")</f>
        <v>45226</v>
      </c>
      <c r="C212" s="3">
        <v>45233</v>
      </c>
      <c r="D212" s="3">
        <v>45240</v>
      </c>
      <c r="E212" s="3">
        <v>45254</v>
      </c>
      <c r="F212" s="3">
        <v>45268</v>
      </c>
      <c r="G212" s="3">
        <v>45275</v>
      </c>
      <c r="H212" s="3">
        <v>45289</v>
      </c>
      <c r="I212" s="3">
        <v>45296</v>
      </c>
      <c r="J212" s="3">
        <v>45317</v>
      </c>
      <c r="K212" s="3">
        <v>45345</v>
      </c>
      <c r="L212" s="3">
        <v>45352</v>
      </c>
      <c r="M212" s="3">
        <v>45359</v>
      </c>
      <c r="N212" s="3">
        <v>45366</v>
      </c>
    </row>
    <row r="213" spans="1:14">
      <c r="A213">
        <v>746</v>
      </c>
      <c r="B213" s="3" cm="1">
        <f t="array" ref="B213:C213">IF(A213&lt;&gt;"",TRANSPOSE(_xlfn._xlws.FILTER(Table2[att_date],Table2[ID]=A213,"no_att")),"")</f>
        <v>45240</v>
      </c>
      <c r="C213" s="3">
        <v>45345</v>
      </c>
    </row>
    <row r="214" spans="1:14">
      <c r="A214">
        <v>747</v>
      </c>
      <c r="B214" s="3" cm="1">
        <f t="array" ref="B214:C214">IF(A214&lt;&gt;"",TRANSPOSE(_xlfn._xlws.FILTER(Table2[att_date],Table2[ID]=A214,"no_att")),"")</f>
        <v>45254</v>
      </c>
      <c r="C214" s="3">
        <v>45289</v>
      </c>
    </row>
    <row r="215" spans="1:14">
      <c r="A215">
        <v>810</v>
      </c>
      <c r="B215" s="3" cm="1">
        <f t="array" ref="B215:C215">IF(A215&lt;&gt;"",TRANSPOSE(_xlfn._xlws.FILTER(Table2[att_date],Table2[ID]=A215,"no_att")),"")</f>
        <v>45233</v>
      </c>
      <c r="C215" s="3">
        <v>45317</v>
      </c>
    </row>
    <row r="216" spans="1:14">
      <c r="A216">
        <v>811</v>
      </c>
      <c r="B216" s="3" cm="1">
        <f t="array" ref="B216:E216">IF(A216&lt;&gt;"",TRANSPOSE(_xlfn._xlws.FILTER(Table2[att_date],Table2[ID]=A216,"no_att")),"")</f>
        <v>45226</v>
      </c>
      <c r="C216" s="3">
        <v>45233</v>
      </c>
      <c r="D216" s="3">
        <v>45254</v>
      </c>
      <c r="E216" s="3">
        <v>45268</v>
      </c>
    </row>
    <row r="217" spans="1:14">
      <c r="A217">
        <v>813</v>
      </c>
      <c r="B217" s="3" t="str" cm="1">
        <f t="array" ref="B217">IF(A217&lt;&gt;"",TRANSPOSE(_xlfn._xlws.FILTER(Table2[att_date],Table2[ID]=A217,"no_att")),"")</f>
        <v>no_att</v>
      </c>
    </row>
    <row r="218" spans="1:14">
      <c r="A218">
        <v>814</v>
      </c>
      <c r="B218" s="3" t="str" cm="1">
        <f t="array" ref="B218">IF(A218&lt;&gt;"",TRANSPOSE(_xlfn._xlws.FILTER(Table2[att_date],Table2[ID]=A218,"no_att")),"")</f>
        <v>no_att</v>
      </c>
    </row>
    <row r="219" spans="1:14">
      <c r="A219">
        <v>815</v>
      </c>
      <c r="B219" s="3" cm="1">
        <f t="array" ref="B219:D219">IF(A219&lt;&gt;"",TRANSPOSE(_xlfn._xlws.FILTER(Table2[att_date],Table2[ID]=A219,"no_att")),"")</f>
        <v>45226</v>
      </c>
      <c r="C219" s="3">
        <v>45233</v>
      </c>
      <c r="D219" s="3">
        <v>45254</v>
      </c>
    </row>
    <row r="220" spans="1:14">
      <c r="A220">
        <v>816</v>
      </c>
      <c r="B220" s="3" t="str" cm="1">
        <f t="array" ref="B220">IF(A220&lt;&gt;"",TRANSPOSE(_xlfn._xlws.FILTER(Table2[att_date],Table2[ID]=A220,"no_att")),"")</f>
        <v>no_att</v>
      </c>
    </row>
    <row r="221" spans="1:14">
      <c r="A221">
        <v>817</v>
      </c>
      <c r="B221" s="3" cm="1">
        <f t="array" ref="B221:M221">IF(A221&lt;&gt;"",TRANSPOSE(_xlfn._xlws.FILTER(Table2[att_date],Table2[ID]=A221,"no_att")),"")</f>
        <v>45233</v>
      </c>
      <c r="C221" s="3">
        <v>45240</v>
      </c>
      <c r="D221" s="3">
        <v>45254</v>
      </c>
      <c r="E221" s="3">
        <v>45261</v>
      </c>
      <c r="F221" s="3">
        <v>45268</v>
      </c>
      <c r="G221" s="3">
        <v>45282</v>
      </c>
      <c r="H221" s="3">
        <v>45317</v>
      </c>
      <c r="I221" s="3">
        <v>45331</v>
      </c>
      <c r="J221" s="3">
        <v>45345</v>
      </c>
      <c r="K221" s="3">
        <v>45352</v>
      </c>
      <c r="L221" s="3">
        <v>45359</v>
      </c>
      <c r="M221" s="3">
        <v>45366</v>
      </c>
    </row>
    <row r="222" spans="1:14">
      <c r="A222">
        <v>818</v>
      </c>
      <c r="B222" s="3" cm="1">
        <f t="array" ref="B222:I222">IF(A222&lt;&gt;"",TRANSPOSE(_xlfn._xlws.FILTER(Table2[att_date],Table2[ID]=A222,"no_att")),"")</f>
        <v>45226</v>
      </c>
      <c r="C222" s="3">
        <v>45233</v>
      </c>
      <c r="D222" s="3">
        <v>45240</v>
      </c>
      <c r="E222" s="3">
        <v>45261</v>
      </c>
      <c r="F222" s="3">
        <v>45289</v>
      </c>
      <c r="G222" s="3">
        <v>45296</v>
      </c>
      <c r="H222" s="3">
        <v>45331</v>
      </c>
      <c r="I222" s="3">
        <v>45359</v>
      </c>
    </row>
    <row r="223" spans="1:14">
      <c r="A223">
        <v>819</v>
      </c>
      <c r="B223" s="3" cm="1">
        <f t="array" ref="B223:C223">IF(A223&lt;&gt;"",TRANSPOSE(_xlfn._xlws.FILTER(Table2[att_date],Table2[ID]=A223,"no_att")),"")</f>
        <v>45240</v>
      </c>
      <c r="C223" s="3">
        <v>45317</v>
      </c>
    </row>
    <row r="224" spans="1:14">
      <c r="A224">
        <v>820</v>
      </c>
      <c r="B224" s="3" cm="1">
        <f t="array" ref="B224:C224">IF(A224&lt;&gt;"",TRANSPOSE(_xlfn._xlws.FILTER(Table2[att_date],Table2[ID]=A224,"no_att")),"")</f>
        <v>45254</v>
      </c>
      <c r="C224" s="3">
        <v>45261</v>
      </c>
    </row>
    <row r="225" spans="1:9">
      <c r="A225">
        <v>821</v>
      </c>
      <c r="B225" s="3" t="str" cm="1">
        <f t="array" ref="B225">IF(A225&lt;&gt;"",TRANSPOSE(_xlfn._xlws.FILTER(Table2[att_date],Table2[ID]=A225,"no_att")),"")</f>
        <v>no_att</v>
      </c>
    </row>
    <row r="226" spans="1:9">
      <c r="A226">
        <v>822</v>
      </c>
      <c r="B226" s="3" cm="1">
        <f t="array" ref="B226">IF(A226&lt;&gt;"",TRANSPOSE(_xlfn._xlws.FILTER(Table2[att_date],Table2[ID]=A226,"no_att")),"")</f>
        <v>45289</v>
      </c>
    </row>
    <row r="227" spans="1:9">
      <c r="A227">
        <v>823</v>
      </c>
      <c r="B227" s="3" cm="1">
        <f t="array" ref="B227">IF(A227&lt;&gt;"",TRANSPOSE(_xlfn._xlws.FILTER(Table2[att_date],Table2[ID]=A227,"no_att")),"")</f>
        <v>45261</v>
      </c>
    </row>
    <row r="228" spans="1:9">
      <c r="A228">
        <v>824</v>
      </c>
      <c r="B228" s="3" cm="1">
        <f t="array" ref="B228:E228">IF(A228&lt;&gt;"",TRANSPOSE(_xlfn._xlws.FILTER(Table2[att_date],Table2[ID]=A228,"no_att")),"")</f>
        <v>45233</v>
      </c>
      <c r="C228" s="3">
        <v>45268</v>
      </c>
      <c r="D228" s="3">
        <v>45282</v>
      </c>
      <c r="E228" s="3">
        <v>45366</v>
      </c>
    </row>
    <row r="229" spans="1:9">
      <c r="A229">
        <v>825</v>
      </c>
      <c r="B229" s="3" cm="1">
        <f t="array" ref="B229:C229">IF(A229&lt;&gt;"",TRANSPOSE(_xlfn._xlws.FILTER(Table2[att_date],Table2[ID]=A229,"no_att")),"")</f>
        <v>45303</v>
      </c>
      <c r="C229" s="3">
        <v>45366</v>
      </c>
    </row>
    <row r="230" spans="1:9">
      <c r="A230">
        <v>826</v>
      </c>
      <c r="B230" s="3" cm="1">
        <f t="array" ref="B230:D230">IF(A230&lt;&gt;"",TRANSPOSE(_xlfn._xlws.FILTER(Table2[att_date],Table2[ID]=A230,"no_att")),"")</f>
        <v>45240</v>
      </c>
      <c r="C230" s="3">
        <v>45261</v>
      </c>
      <c r="D230" s="3">
        <v>45268</v>
      </c>
    </row>
    <row r="231" spans="1:9">
      <c r="A231">
        <v>827</v>
      </c>
      <c r="B231" s="3" t="str" cm="1">
        <f t="array" ref="B231">IF(A231&lt;&gt;"",TRANSPOSE(_xlfn._xlws.FILTER(Table2[att_date],Table2[ID]=A231,"no_att")),"")</f>
        <v>no_att</v>
      </c>
    </row>
    <row r="232" spans="1:9">
      <c r="A232">
        <v>828</v>
      </c>
      <c r="B232" s="3" t="str" cm="1">
        <f t="array" ref="B232">IF(A232&lt;&gt;"",TRANSPOSE(_xlfn._xlws.FILTER(Table2[att_date],Table2[ID]=A232,"no_att")),"")</f>
        <v>no_att</v>
      </c>
    </row>
    <row r="233" spans="1:9">
      <c r="A233">
        <v>829</v>
      </c>
      <c r="B233" s="3" t="str" cm="1">
        <f t="array" ref="B233">IF(A233&lt;&gt;"",TRANSPOSE(_xlfn._xlws.FILTER(Table2[att_date],Table2[ID]=A233,"no_att")),"")</f>
        <v>no_att</v>
      </c>
    </row>
    <row r="234" spans="1:9">
      <c r="A234">
        <v>830</v>
      </c>
      <c r="B234" s="3" t="str" cm="1">
        <f t="array" ref="B234">IF(A234&lt;&gt;"",TRANSPOSE(_xlfn._xlws.FILTER(Table2[att_date],Table2[ID]=A234,"no_att")),"")</f>
        <v>no_att</v>
      </c>
    </row>
    <row r="235" spans="1:9">
      <c r="A235">
        <v>831</v>
      </c>
      <c r="B235" s="3" t="str" cm="1">
        <f t="array" ref="B235">IF(A235&lt;&gt;"",TRANSPOSE(_xlfn._xlws.FILTER(Table2[att_date],Table2[ID]=A235,"no_att")),"")</f>
        <v>no_att</v>
      </c>
    </row>
    <row r="236" spans="1:9">
      <c r="A236">
        <v>832</v>
      </c>
      <c r="B236" s="3" t="str" cm="1">
        <f t="array" ref="B236">IF(A236&lt;&gt;"",TRANSPOSE(_xlfn._xlws.FILTER(Table2[att_date],Table2[ID]=A236,"no_att")),"")</f>
        <v>no_att</v>
      </c>
    </row>
    <row r="237" spans="1:9">
      <c r="A237">
        <v>833</v>
      </c>
      <c r="B237" s="3" cm="1">
        <f t="array" ref="B237:E237">IF(A237&lt;&gt;"",TRANSPOSE(_xlfn._xlws.FILTER(Table2[att_date],Table2[ID]=A237,"no_att")),"")</f>
        <v>45226</v>
      </c>
      <c r="C237" s="3">
        <v>45254</v>
      </c>
      <c r="D237" s="3">
        <v>45338</v>
      </c>
      <c r="E237" s="3">
        <v>45359</v>
      </c>
    </row>
    <row r="238" spans="1:9">
      <c r="A238">
        <v>834</v>
      </c>
      <c r="B238" s="3" t="str" cm="1">
        <f t="array" ref="B238">IF(A238&lt;&gt;"",TRANSPOSE(_xlfn._xlws.FILTER(Table2[att_date],Table2[ID]=A238,"no_att")),"")</f>
        <v>no_att</v>
      </c>
    </row>
    <row r="239" spans="1:9">
      <c r="A239">
        <v>835</v>
      </c>
      <c r="B239" s="3" cm="1">
        <f t="array" ref="B239:E239">IF(A239&lt;&gt;"",TRANSPOSE(_xlfn._xlws.FILTER(Table2[att_date],Table2[ID]=A239,"no_att")),"")</f>
        <v>45233</v>
      </c>
      <c r="C239" s="3">
        <v>45261</v>
      </c>
      <c r="D239" s="3">
        <v>45289</v>
      </c>
      <c r="E239" s="3">
        <v>45324</v>
      </c>
    </row>
    <row r="240" spans="1:9">
      <c r="A240">
        <v>836</v>
      </c>
      <c r="B240" s="3" cm="1">
        <f t="array" ref="B240:I240">IF(A240&lt;&gt;"",TRANSPOSE(_xlfn._xlws.FILTER(Table2[att_date],Table2[ID]=A240,"no_att")),"")</f>
        <v>45240</v>
      </c>
      <c r="C240" s="3">
        <v>45254</v>
      </c>
      <c r="D240" s="3">
        <v>45282</v>
      </c>
      <c r="E240" s="3">
        <v>45289</v>
      </c>
      <c r="F240" s="3">
        <v>45317</v>
      </c>
      <c r="G240" s="3">
        <v>45331</v>
      </c>
      <c r="H240" s="3">
        <v>45338</v>
      </c>
      <c r="I240" s="3">
        <v>45345</v>
      </c>
    </row>
    <row r="241" spans="1:10">
      <c r="A241">
        <v>837</v>
      </c>
      <c r="B241" s="3" t="str" cm="1">
        <f t="array" ref="B241">IF(A241&lt;&gt;"",TRANSPOSE(_xlfn._xlws.FILTER(Table2[att_date],Table2[ID]=A241,"no_att")),"")</f>
        <v>no_att</v>
      </c>
    </row>
    <row r="242" spans="1:10">
      <c r="A242">
        <v>838</v>
      </c>
      <c r="B242" s="3" cm="1">
        <f t="array" ref="B242:J242">IF(A242&lt;&gt;"",TRANSPOSE(_xlfn._xlws.FILTER(Table2[att_date],Table2[ID]=A242,"no_att")),"")</f>
        <v>45226</v>
      </c>
      <c r="C242" s="3">
        <v>45233</v>
      </c>
      <c r="D242" s="3">
        <v>45240</v>
      </c>
      <c r="E242" s="3">
        <v>45254</v>
      </c>
      <c r="F242" s="3">
        <v>45268</v>
      </c>
      <c r="G242" s="3">
        <v>45289</v>
      </c>
      <c r="H242" s="3">
        <v>45296</v>
      </c>
      <c r="I242" s="3">
        <v>45303</v>
      </c>
      <c r="J242" s="3">
        <v>45331</v>
      </c>
    </row>
    <row r="243" spans="1:10">
      <c r="A243">
        <v>839</v>
      </c>
      <c r="B243" s="3" cm="1">
        <f t="array" ref="B243:C243">IF(A243&lt;&gt;"",TRANSPOSE(_xlfn._xlws.FILTER(Table2[att_date],Table2[ID]=A243,"no_att")),"")</f>
        <v>45268</v>
      </c>
      <c r="C243" s="3">
        <v>45317</v>
      </c>
    </row>
    <row r="244" spans="1:10">
      <c r="A244">
        <v>840</v>
      </c>
      <c r="B244" s="3" cm="1">
        <f t="array" ref="B244:C244">IF(A244&lt;&gt;"",TRANSPOSE(_xlfn._xlws.FILTER(Table2[att_date],Table2[ID]=A244,"no_att")),"")</f>
        <v>45233</v>
      </c>
      <c r="C244" s="3">
        <v>45324</v>
      </c>
    </row>
    <row r="245" spans="1:10">
      <c r="A245">
        <v>841</v>
      </c>
      <c r="B245" s="3" t="str" cm="1">
        <f t="array" ref="B245">IF(A245&lt;&gt;"",TRANSPOSE(_xlfn._xlws.FILTER(Table2[att_date],Table2[ID]=A245,"no_att")),"")</f>
        <v>no_att</v>
      </c>
    </row>
    <row r="246" spans="1:10">
      <c r="A246">
        <v>842</v>
      </c>
      <c r="B246" s="3" cm="1">
        <f t="array" ref="B246:H246">IF(A246&lt;&gt;"",TRANSPOSE(_xlfn._xlws.FILTER(Table2[att_date],Table2[ID]=A246,"no_att")),"")</f>
        <v>45226</v>
      </c>
      <c r="C246" s="3">
        <v>45233</v>
      </c>
      <c r="D246" s="3">
        <v>45240</v>
      </c>
      <c r="E246" s="3">
        <v>45261</v>
      </c>
      <c r="F246" s="3">
        <v>45268</v>
      </c>
      <c r="G246" s="3">
        <v>45317</v>
      </c>
      <c r="H246" s="3">
        <v>45345</v>
      </c>
    </row>
    <row r="247" spans="1:10">
      <c r="A247">
        <v>843</v>
      </c>
      <c r="B247" s="3" t="str" cm="1">
        <f t="array" ref="B247">IF(A247&lt;&gt;"",TRANSPOSE(_xlfn._xlws.FILTER(Table2[att_date],Table2[ID]=A247,"no_att")),"")</f>
        <v>no_att</v>
      </c>
    </row>
    <row r="248" spans="1:10">
      <c r="A248">
        <v>844</v>
      </c>
      <c r="B248" s="3" t="str" cm="1">
        <f t="array" ref="B248">IF(A248&lt;&gt;"",TRANSPOSE(_xlfn._xlws.FILTER(Table2[att_date],Table2[ID]=A248,"no_att")),"")</f>
        <v>no_att</v>
      </c>
    </row>
    <row r="249" spans="1:10">
      <c r="A249">
        <v>845</v>
      </c>
      <c r="B249" s="3" cm="1">
        <f t="array" ref="B249:E249">IF(A249&lt;&gt;"",TRANSPOSE(_xlfn._xlws.FILTER(Table2[att_date],Table2[ID]=A249,"no_att")),"")</f>
        <v>45240</v>
      </c>
      <c r="C249" s="3">
        <v>45247</v>
      </c>
      <c r="D249" s="3">
        <v>45261</v>
      </c>
      <c r="E249" s="3">
        <v>45268</v>
      </c>
    </row>
    <row r="250" spans="1:10">
      <c r="A250">
        <v>846</v>
      </c>
      <c r="B250" s="3" cm="1">
        <f t="array" ref="B250:I250">IF(A250&lt;&gt;"",TRANSPOSE(_xlfn._xlws.FILTER(Table2[att_date],Table2[ID]=A250,"no_att")),"")</f>
        <v>45226</v>
      </c>
      <c r="C250" s="3">
        <v>45233</v>
      </c>
      <c r="D250" s="3">
        <v>45240</v>
      </c>
      <c r="E250" s="3">
        <v>45254</v>
      </c>
      <c r="F250" s="3">
        <v>45268</v>
      </c>
      <c r="G250" s="3">
        <v>45282</v>
      </c>
      <c r="H250" s="3">
        <v>45289</v>
      </c>
      <c r="I250" s="3">
        <v>45317</v>
      </c>
    </row>
    <row r="251" spans="1:10">
      <c r="A251">
        <v>847</v>
      </c>
      <c r="B251" s="3" cm="1">
        <f t="array" ref="B251:E251">IF(A251&lt;&gt;"",TRANSPOSE(_xlfn._xlws.FILTER(Table2[att_date],Table2[ID]=A251,"no_att")),"")</f>
        <v>45233</v>
      </c>
      <c r="C251" s="3">
        <v>45268</v>
      </c>
      <c r="D251" s="3">
        <v>45282</v>
      </c>
      <c r="E251" s="3">
        <v>45366</v>
      </c>
    </row>
    <row r="252" spans="1:10">
      <c r="A252">
        <v>848</v>
      </c>
      <c r="B252" s="3" cm="1">
        <f t="array" ref="B252:G252">IF(A252&lt;&gt;"",TRANSPOSE(_xlfn._xlws.FILTER(Table2[att_date],Table2[ID]=A252,"no_att")),"")</f>
        <v>45226</v>
      </c>
      <c r="C252" s="3">
        <v>45240</v>
      </c>
      <c r="D252" s="3">
        <v>45254</v>
      </c>
      <c r="E252" s="3">
        <v>45289</v>
      </c>
      <c r="F252" s="3">
        <v>45296</v>
      </c>
      <c r="G252" s="3">
        <v>45317</v>
      </c>
    </row>
    <row r="253" spans="1:10">
      <c r="A253">
        <v>849</v>
      </c>
      <c r="B253" s="3" cm="1">
        <f t="array" ref="B253:D253">IF(A253&lt;&gt;"",TRANSPOSE(_xlfn._xlws.FILTER(Table2[att_date],Table2[ID]=A253,"no_att")),"")</f>
        <v>45247</v>
      </c>
      <c r="C253" s="3">
        <v>45268</v>
      </c>
      <c r="D253" s="3">
        <v>45289</v>
      </c>
    </row>
    <row r="254" spans="1:10">
      <c r="A254">
        <v>850</v>
      </c>
      <c r="B254" s="3" cm="1">
        <f t="array" ref="B254:E254">IF(A254&lt;&gt;"",TRANSPOSE(_xlfn._xlws.FILTER(Table2[att_date],Table2[ID]=A254,"no_att")),"")</f>
        <v>45219</v>
      </c>
      <c r="C254" s="3">
        <v>45226</v>
      </c>
      <c r="D254" s="3">
        <v>45240</v>
      </c>
      <c r="E254" s="3">
        <v>45268</v>
      </c>
    </row>
    <row r="255" spans="1:10">
      <c r="A255">
        <v>851</v>
      </c>
      <c r="B255" s="3" t="str" cm="1">
        <f t="array" ref="B255">IF(A255&lt;&gt;"",TRANSPOSE(_xlfn._xlws.FILTER(Table2[att_date],Table2[ID]=A255,"no_att")),"")</f>
        <v>no_att</v>
      </c>
    </row>
    <row r="256" spans="1:10">
      <c r="A256">
        <v>852</v>
      </c>
      <c r="B256" s="3" t="str" cm="1">
        <f t="array" ref="B256">IF(A256&lt;&gt;"",TRANSPOSE(_xlfn._xlws.FILTER(Table2[att_date],Table2[ID]=A256,"no_att")),"")</f>
        <v>no_att</v>
      </c>
    </row>
    <row r="257" spans="1:17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17">
      <c r="A258">
        <v>854</v>
      </c>
      <c r="B258" s="3" cm="1">
        <f t="array" ref="B258">IF(A258&lt;&gt;"",TRANSPOSE(_xlfn._xlws.FILTER(Table2[att_date],Table2[ID]=A258,"no_att")),"")</f>
        <v>45317</v>
      </c>
    </row>
    <row r="259" spans="1:17">
      <c r="A259">
        <v>855</v>
      </c>
      <c r="B259" s="3" cm="1">
        <f t="array" ref="B259:D259">IF(A259&lt;&gt;"",TRANSPOSE(_xlfn._xlws.FILTER(Table2[att_date],Table2[ID]=A259,"no_att")),"")</f>
        <v>45226</v>
      </c>
      <c r="C259" s="3">
        <v>45247</v>
      </c>
      <c r="D259" s="3">
        <v>45261</v>
      </c>
    </row>
    <row r="260" spans="1:17">
      <c r="A260">
        <v>856</v>
      </c>
      <c r="B260" s="3" cm="1">
        <f t="array" ref="B260:Q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</row>
    <row r="261" spans="1:17">
      <c r="A261">
        <v>857</v>
      </c>
      <c r="B261" s="3" t="str" cm="1">
        <f t="array" ref="B261">IF(A261&lt;&gt;"",TRANSPOSE(_xlfn._xlws.FILTER(Table2[att_date],Table2[ID]=A261,"no_att")),"")</f>
        <v>no_att</v>
      </c>
    </row>
    <row r="262" spans="1:17">
      <c r="A262">
        <v>858</v>
      </c>
      <c r="B262" s="3" t="str" cm="1">
        <f t="array" ref="B262">IF(A262&lt;&gt;"",TRANSPOSE(_xlfn._xlws.FILTER(Table2[att_date],Table2[ID]=A262,"no_att")),"")</f>
        <v>no_att</v>
      </c>
    </row>
    <row r="263" spans="1:17">
      <c r="A263">
        <v>859</v>
      </c>
      <c r="B263" s="3" cm="1">
        <f t="array" ref="B263">IF(A263&lt;&gt;"",TRANSPOSE(_xlfn._xlws.FILTER(Table2[att_date],Table2[ID]=A263,"no_att")),"")</f>
        <v>45338</v>
      </c>
    </row>
    <row r="264" spans="1:17">
      <c r="A264">
        <v>860</v>
      </c>
      <c r="B264" s="3" t="str" cm="1">
        <f t="array" ref="B264">IF(A264&lt;&gt;"",TRANSPOSE(_xlfn._xlws.FILTER(Table2[att_date],Table2[ID]=A264,"no_att")),"")</f>
        <v>no_att</v>
      </c>
    </row>
    <row r="265" spans="1:17">
      <c r="A265">
        <v>861</v>
      </c>
      <c r="B265" s="3" t="str" cm="1">
        <f t="array" ref="B265">IF(A265&lt;&gt;"",TRANSPOSE(_xlfn._xlws.FILTER(Table2[att_date],Table2[ID]=A265,"no_att")),"")</f>
        <v>no_att</v>
      </c>
    </row>
    <row r="266" spans="1:17">
      <c r="A266">
        <v>862</v>
      </c>
      <c r="B266" s="3" cm="1">
        <f t="array" ref="B266:F266">IF(A266&lt;&gt;"",TRANSPOSE(_xlfn._xlws.FILTER(Table2[att_date],Table2[ID]=A266,"no_att")),"")</f>
        <v>45219</v>
      </c>
      <c r="C266" s="3">
        <v>45226</v>
      </c>
      <c r="D266" s="3">
        <v>45233</v>
      </c>
      <c r="E266" s="3">
        <v>45254</v>
      </c>
      <c r="F266" s="3">
        <v>45289</v>
      </c>
    </row>
    <row r="267" spans="1:17">
      <c r="A267">
        <v>863</v>
      </c>
      <c r="B267" s="3" cm="1">
        <f t="array" ref="B267">IF(A267&lt;&gt;"",TRANSPOSE(_xlfn._xlws.FILTER(Table2[att_date],Table2[ID]=A267,"no_att")),"")</f>
        <v>45289</v>
      </c>
    </row>
    <row r="268" spans="1:17">
      <c r="A268">
        <v>864</v>
      </c>
      <c r="B268" s="3" t="str" cm="1">
        <f t="array" ref="B268">IF(A268&lt;&gt;"",TRANSPOSE(_xlfn._xlws.FILTER(Table2[att_date],Table2[ID]=A268,"no_att")),"")</f>
        <v>no_att</v>
      </c>
    </row>
    <row r="269" spans="1:17">
      <c r="A269">
        <v>865</v>
      </c>
      <c r="B269" s="3" cm="1">
        <f t="array" ref="B269:K269">IF(A269&lt;&gt;"",TRANSPOSE(_xlfn._xlws.FILTER(Table2[att_date],Table2[ID]=A269,"no_att")),"")</f>
        <v>45226</v>
      </c>
      <c r="C269" s="3">
        <v>45240</v>
      </c>
      <c r="D269" s="3">
        <v>45247</v>
      </c>
      <c r="E269" s="3">
        <v>45254</v>
      </c>
      <c r="F269" s="3">
        <v>45289</v>
      </c>
      <c r="G269" s="3">
        <v>45296</v>
      </c>
      <c r="H269" s="3">
        <v>45303</v>
      </c>
      <c r="I269" s="3">
        <v>45331</v>
      </c>
      <c r="J269" s="3">
        <v>45359</v>
      </c>
      <c r="K269" s="3">
        <v>45366</v>
      </c>
    </row>
    <row r="270" spans="1:17">
      <c r="A270">
        <v>866</v>
      </c>
      <c r="B270" s="3" cm="1">
        <f t="array" ref="B270:M270">IF(A270&lt;&gt;"",TRANSPOSE(_xlfn._xlws.FILTER(Table2[att_date],Table2[ID]=A270,"no_att")),"")</f>
        <v>45226</v>
      </c>
      <c r="C270" s="3">
        <v>45233</v>
      </c>
      <c r="D270" s="3">
        <v>45240</v>
      </c>
      <c r="E270" s="3">
        <v>45261</v>
      </c>
      <c r="F270" s="3">
        <v>45289</v>
      </c>
      <c r="G270" s="3">
        <v>45296</v>
      </c>
      <c r="H270" s="3">
        <v>45303</v>
      </c>
      <c r="I270" s="3">
        <v>45331</v>
      </c>
      <c r="J270" s="3">
        <v>45338</v>
      </c>
      <c r="K270" s="3">
        <v>45352</v>
      </c>
      <c r="L270" s="3">
        <v>45359</v>
      </c>
      <c r="M270" s="3">
        <v>45366</v>
      </c>
    </row>
    <row r="271" spans="1:17">
      <c r="A271">
        <v>867</v>
      </c>
      <c r="B271" s="3" cm="1">
        <f t="array" ref="B271:I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45268</v>
      </c>
      <c r="G271" s="3">
        <v>45289</v>
      </c>
      <c r="H271" s="3">
        <v>45296</v>
      </c>
      <c r="I271" s="3">
        <v>45359</v>
      </c>
    </row>
    <row r="272" spans="1:17">
      <c r="A272">
        <v>868</v>
      </c>
      <c r="B272" s="3" cm="1">
        <f t="array" ref="B272:H272">IF(A272&lt;&gt;"",TRANSPOSE(_xlfn._xlws.FILTER(Table2[att_date],Table2[ID]=A272,"no_att")),"")</f>
        <v>45233</v>
      </c>
      <c r="C272" s="3">
        <v>45254</v>
      </c>
      <c r="D272" s="3">
        <v>45268</v>
      </c>
      <c r="E272" s="3">
        <v>45282</v>
      </c>
      <c r="F272" s="3">
        <v>45324</v>
      </c>
      <c r="G272" s="3">
        <v>45338</v>
      </c>
      <c r="H272" s="3">
        <v>45359</v>
      </c>
    </row>
    <row r="273" spans="1:14">
      <c r="A273">
        <v>869</v>
      </c>
      <c r="B273" s="3" cm="1">
        <f t="array" ref="B273:J273">IF(A273&lt;&gt;"",TRANSPOSE(_xlfn._xlws.FILTER(Table2[att_date],Table2[ID]=A273,"no_att")),"")</f>
        <v>45226</v>
      </c>
      <c r="C273" s="3">
        <v>45233</v>
      </c>
      <c r="D273" s="3">
        <v>45254</v>
      </c>
      <c r="E273" s="3">
        <v>45261</v>
      </c>
      <c r="F273" s="3">
        <v>45268</v>
      </c>
      <c r="G273" s="3">
        <v>45289</v>
      </c>
      <c r="H273" s="3">
        <v>45317</v>
      </c>
      <c r="I273" s="3">
        <v>45331</v>
      </c>
      <c r="J273" s="3">
        <v>45359</v>
      </c>
    </row>
    <row r="274" spans="1:14">
      <c r="A274">
        <v>870</v>
      </c>
      <c r="B274" s="3" cm="1">
        <f t="array" ref="B274:I274">IF(A274&lt;&gt;"",TRANSPOSE(_xlfn._xlws.FILTER(Table2[att_date],Table2[ID]=A274,"no_att")),"")</f>
        <v>45233</v>
      </c>
      <c r="C274" s="3">
        <v>45240</v>
      </c>
      <c r="D274" s="3">
        <v>45254</v>
      </c>
      <c r="E274" s="3">
        <v>45261</v>
      </c>
      <c r="F274" s="3">
        <v>45331</v>
      </c>
      <c r="G274" s="3">
        <v>45338</v>
      </c>
      <c r="H274" s="3">
        <v>45345</v>
      </c>
      <c r="I274" s="3">
        <v>45366</v>
      </c>
    </row>
    <row r="275" spans="1:14">
      <c r="A275">
        <v>871</v>
      </c>
      <c r="B275" s="3" cm="1">
        <f t="array" ref="B275">IF(A275&lt;&gt;"",TRANSPOSE(_xlfn._xlws.FILTER(Table2[att_date],Table2[ID]=A275,"no_att")),"")</f>
        <v>45254</v>
      </c>
    </row>
    <row r="276" spans="1:14">
      <c r="A276">
        <v>872</v>
      </c>
      <c r="B276" s="3" cm="1">
        <f t="array" ref="B276">IF(A276&lt;&gt;"",TRANSPOSE(_xlfn._xlws.FILTER(Table2[att_date],Table2[ID]=A276,"no_att")),"")</f>
        <v>45254</v>
      </c>
    </row>
    <row r="277" spans="1:14">
      <c r="A277">
        <v>873</v>
      </c>
      <c r="B277" s="3" cm="1">
        <f t="array" ref="B277:N277">IF(A277&lt;&gt;"",TRANSPOSE(_xlfn._xlws.FILTER(Table2[att_date],Table2[ID]=A277,"no_att")),"")</f>
        <v>45219</v>
      </c>
      <c r="C277" s="3">
        <v>45226</v>
      </c>
      <c r="D277" s="3">
        <v>45240</v>
      </c>
      <c r="E277" s="3">
        <v>45268</v>
      </c>
      <c r="F277" s="3">
        <v>45289</v>
      </c>
      <c r="G277" s="3">
        <v>45296</v>
      </c>
      <c r="H277" s="3">
        <v>45317</v>
      </c>
      <c r="I277" s="3">
        <v>45331</v>
      </c>
      <c r="J277" s="3">
        <v>45338</v>
      </c>
      <c r="K277" s="3">
        <v>45345</v>
      </c>
      <c r="L277" s="3">
        <v>45352</v>
      </c>
      <c r="M277" s="3">
        <v>45366</v>
      </c>
      <c r="N277" s="3">
        <v>45373</v>
      </c>
    </row>
    <row r="278" spans="1:14">
      <c r="A278">
        <v>874</v>
      </c>
      <c r="B278" s="3" cm="1">
        <f t="array" ref="B278:H278">IF(A278&lt;&gt;"",TRANSPOSE(_xlfn._xlws.FILTER(Table2[att_date],Table2[ID]=A278,"no_att")),"")</f>
        <v>45240</v>
      </c>
      <c r="C278" s="3">
        <v>45254</v>
      </c>
      <c r="D278" s="3">
        <v>45275</v>
      </c>
      <c r="E278" s="3">
        <v>45296</v>
      </c>
      <c r="F278" s="3">
        <v>45303</v>
      </c>
      <c r="G278" s="3">
        <v>45331</v>
      </c>
      <c r="H278" s="3">
        <v>45366</v>
      </c>
    </row>
    <row r="279" spans="1:14">
      <c r="A279">
        <v>875</v>
      </c>
      <c r="B279" s="3" cm="1">
        <f t="array" ref="B279:D279">IF(A279&lt;&gt;"",TRANSPOSE(_xlfn._xlws.FILTER(Table2[att_date],Table2[ID]=A279,"no_att")),"")</f>
        <v>45226</v>
      </c>
      <c r="C279" s="3">
        <v>45233</v>
      </c>
      <c r="D279" s="3">
        <v>45317</v>
      </c>
    </row>
    <row r="280" spans="1:14">
      <c r="A280">
        <v>876</v>
      </c>
      <c r="B280" s="3" cm="1">
        <f t="array" ref="B280:L280">IF(A280&lt;&gt;"",TRANSPOSE(_xlfn._xlws.FILTER(Table2[att_date],Table2[ID]=A280,"no_att")),"")</f>
        <v>45219</v>
      </c>
      <c r="C280" s="3">
        <v>45226</v>
      </c>
      <c r="D280" s="3">
        <v>45254</v>
      </c>
      <c r="E280" s="3">
        <v>45261</v>
      </c>
      <c r="F280" s="3">
        <v>45289</v>
      </c>
      <c r="G280" s="3">
        <v>45296</v>
      </c>
      <c r="H280" s="3">
        <v>45324</v>
      </c>
      <c r="I280" s="3">
        <v>45331</v>
      </c>
      <c r="J280" s="3">
        <v>45345</v>
      </c>
      <c r="K280" s="3">
        <v>45359</v>
      </c>
      <c r="L280" s="3">
        <v>45373</v>
      </c>
    </row>
    <row r="281" spans="1:14">
      <c r="A281">
        <v>877</v>
      </c>
      <c r="B281" s="3" t="str" cm="1">
        <f t="array" ref="B281">IF(A281&lt;&gt;"",TRANSPOSE(_xlfn._xlws.FILTER(Table2[att_date],Table2[ID]=A281,"no_att")),"")</f>
        <v>no_att</v>
      </c>
    </row>
    <row r="282" spans="1:14">
      <c r="A282">
        <v>878</v>
      </c>
      <c r="B282" s="3" cm="1">
        <f t="array" ref="B282:F282">IF(A282&lt;&gt;"",TRANSPOSE(_xlfn._xlws.FILTER(Table2[att_date],Table2[ID]=A282,"no_att")),"")</f>
        <v>45219</v>
      </c>
      <c r="C282" s="3">
        <v>45226</v>
      </c>
      <c r="D282" s="3">
        <v>45233</v>
      </c>
      <c r="E282" s="3">
        <v>45240</v>
      </c>
      <c r="F282" s="3">
        <v>45317</v>
      </c>
    </row>
    <row r="283" spans="1:14">
      <c r="A283">
        <v>879</v>
      </c>
      <c r="B283" s="3" cm="1">
        <f t="array" ref="B283:K283">IF(A283&lt;&gt;"",TRANSPOSE(_xlfn._xlws.FILTER(Table2[att_date],Table2[ID]=A283,"no_att")),"")</f>
        <v>45226</v>
      </c>
      <c r="C283" s="3">
        <v>45233</v>
      </c>
      <c r="D283" s="3">
        <v>45240</v>
      </c>
      <c r="E283" s="3">
        <v>45261</v>
      </c>
      <c r="F283" s="3">
        <v>45268</v>
      </c>
      <c r="G283" s="3">
        <v>45289</v>
      </c>
      <c r="H283" s="3">
        <v>45317</v>
      </c>
      <c r="I283" s="3">
        <v>45331</v>
      </c>
      <c r="J283" s="3">
        <v>45345</v>
      </c>
      <c r="K283" s="3">
        <v>45359</v>
      </c>
    </row>
    <row r="284" spans="1:14">
      <c r="A284">
        <v>880</v>
      </c>
      <c r="B284" s="3" cm="1">
        <f t="array" ref="B284:D284">IF(A284&lt;&gt;"",TRANSPOSE(_xlfn._xlws.FILTER(Table2[att_date],Table2[ID]=A284,"no_att")),"")</f>
        <v>45226</v>
      </c>
      <c r="C284" s="3">
        <v>45317</v>
      </c>
      <c r="D284" s="3">
        <v>45345</v>
      </c>
    </row>
    <row r="285" spans="1:14">
      <c r="A285">
        <v>881</v>
      </c>
      <c r="B285" s="3" cm="1">
        <f t="array" ref="B285:D285">IF(A285&lt;&gt;"",TRANSPOSE(_xlfn._xlws.FILTER(Table2[att_date],Table2[ID]=A285,"no_att")),"")</f>
        <v>45226</v>
      </c>
      <c r="C285" s="3">
        <v>45254</v>
      </c>
      <c r="D285" s="3">
        <v>45317</v>
      </c>
    </row>
    <row r="286" spans="1:14">
      <c r="A286">
        <v>882</v>
      </c>
      <c r="B286" s="3" cm="1">
        <f t="array" ref="B286">IF(A286&lt;&gt;"",TRANSPOSE(_xlfn._xlws.FILTER(Table2[att_date],Table2[ID]=A286,"no_att")),"")</f>
        <v>45226</v>
      </c>
    </row>
    <row r="287" spans="1:14">
      <c r="A287">
        <v>883</v>
      </c>
      <c r="B287" s="3" cm="1">
        <f t="array" ref="B287:F287">IF(A287&lt;&gt;"",TRANSPOSE(_xlfn._xlws.FILTER(Table2[att_date],Table2[ID]=A287,"no_att")),"")</f>
        <v>45240</v>
      </c>
      <c r="C287" s="3">
        <v>45254</v>
      </c>
      <c r="D287" s="3">
        <v>45261</v>
      </c>
      <c r="E287" s="3">
        <v>45282</v>
      </c>
      <c r="F287" s="3">
        <v>45317</v>
      </c>
    </row>
    <row r="288" spans="1:14">
      <c r="A288">
        <v>884</v>
      </c>
      <c r="B288" s="3" t="str" cm="1">
        <f t="array" ref="B288">IF(A288&lt;&gt;"",TRANSPOSE(_xlfn._xlws.FILTER(Table2[att_date],Table2[ID]=A288,"no_att")),"")</f>
        <v>no_att</v>
      </c>
    </row>
    <row r="289" spans="1:6">
      <c r="A289">
        <v>885</v>
      </c>
      <c r="B289" s="3" t="str" cm="1">
        <f t="array" ref="B289">IF(A289&lt;&gt;"",TRANSPOSE(_xlfn._xlws.FILTER(Table2[att_date],Table2[ID]=A289,"no_att")),"")</f>
        <v>no_att</v>
      </c>
    </row>
    <row r="290" spans="1:6">
      <c r="A290">
        <v>886</v>
      </c>
      <c r="B290" s="3" t="str" cm="1">
        <f t="array" ref="B290">IF(A290&lt;&gt;"",TRANSPOSE(_xlfn._xlws.FILTER(Table2[att_date],Table2[ID]=A290,"no_att")),"")</f>
        <v>no_att</v>
      </c>
    </row>
    <row r="291" spans="1:6">
      <c r="A291">
        <v>887</v>
      </c>
      <c r="B291" s="3" cm="1">
        <f t="array" ref="B291">IF(A291&lt;&gt;"",TRANSPOSE(_xlfn._xlws.FILTER(Table2[att_date],Table2[ID]=A291,"no_att")),"")</f>
        <v>45289</v>
      </c>
    </row>
    <row r="292" spans="1:6">
      <c r="A292">
        <v>888</v>
      </c>
      <c r="B292" s="3" cm="1">
        <f t="array" ref="B292:D292">IF(A292&lt;&gt;"",TRANSPOSE(_xlfn._xlws.FILTER(Table2[att_date],Table2[ID]=A292,"no_att")),"")</f>
        <v>45254</v>
      </c>
      <c r="C292" s="3">
        <v>45261</v>
      </c>
      <c r="D292" s="3">
        <v>45268</v>
      </c>
    </row>
    <row r="293" spans="1:6">
      <c r="A293">
        <v>889</v>
      </c>
      <c r="B293" s="3" cm="1">
        <f t="array" ref="B293:C293">IF(A293&lt;&gt;"",TRANSPOSE(_xlfn._xlws.FILTER(Table2[att_date],Table2[ID]=A293,"no_att")),"")</f>
        <v>45261</v>
      </c>
      <c r="C293" s="3">
        <v>45282</v>
      </c>
    </row>
    <row r="294" spans="1:6">
      <c r="A294">
        <v>890</v>
      </c>
      <c r="B294" s="3" cm="1">
        <f t="array" ref="B294">IF(A294&lt;&gt;"",TRANSPOSE(_xlfn._xlws.FILTER(Table2[att_date],Table2[ID]=A294,"no_att")),"")</f>
        <v>45254</v>
      </c>
    </row>
    <row r="295" spans="1:6">
      <c r="A295">
        <v>891</v>
      </c>
      <c r="B295" s="3" cm="1">
        <f t="array" ref="B295:F295">IF(A295&lt;&gt;"",TRANSPOSE(_xlfn._xlws.FILTER(Table2[att_date],Table2[ID]=A295,"no_att")),"")</f>
        <v>45254</v>
      </c>
      <c r="C295" s="3">
        <v>45268</v>
      </c>
      <c r="D295" s="3">
        <v>45317</v>
      </c>
      <c r="E295" s="3">
        <v>45345</v>
      </c>
      <c r="F295" s="3">
        <v>45352</v>
      </c>
    </row>
    <row r="296" spans="1:6">
      <c r="A296">
        <v>892</v>
      </c>
      <c r="B296" s="3" cm="1">
        <f t="array" ref="B296">IF(A296&lt;&gt;"",TRANSPOSE(_xlfn._xlws.FILTER(Table2[att_date],Table2[ID]=A296,"no_att")),"")</f>
        <v>45254</v>
      </c>
    </row>
    <row r="297" spans="1:6">
      <c r="A297">
        <v>893</v>
      </c>
      <c r="B297" s="3" cm="1">
        <f t="array" ref="B297">IF(A297&lt;&gt;"",TRANSPOSE(_xlfn._xlws.FILTER(Table2[att_date],Table2[ID]=A297,"no_att")),"")</f>
        <v>45254</v>
      </c>
    </row>
    <row r="298" spans="1:6">
      <c r="A298">
        <v>894</v>
      </c>
      <c r="B298" s="3" cm="1">
        <f t="array" ref="B298">IF(A298&lt;&gt;"",TRANSPOSE(_xlfn._xlws.FILTER(Table2[att_date],Table2[ID]=A298,"no_att")),"")</f>
        <v>45254</v>
      </c>
    </row>
    <row r="299" spans="1:6">
      <c r="B299" s="3" t="str" cm="1">
        <f t="array" ref="B299">IF(A299&lt;&gt;"",TRANSPOSE(_xlfn._xlws.FILTER(Table2[att_date],Table2[ID]=A299,"no_att")),"")</f>
        <v/>
      </c>
    </row>
    <row r="300" spans="1:6">
      <c r="B300" s="3" t="str" cm="1">
        <f t="array" ref="B300">IF(A300&lt;&gt;"",TRANSPOSE(_xlfn._xlws.FILTER(Table2[att_date],Table2[ID]=A300,"no_att")),"")</f>
        <v/>
      </c>
    </row>
    <row r="301" spans="1:6">
      <c r="B301" s="3" t="str" cm="1">
        <f t="array" ref="B301">IF(A301&lt;&gt;"",TRANSPOSE(_xlfn._xlws.FILTER(Table2[att_date],Table2[ID]=A301,"no_att")),"")</f>
        <v/>
      </c>
    </row>
    <row r="302" spans="1:6">
      <c r="B302" s="3" t="str" cm="1">
        <f t="array" ref="B302">IF(A302&lt;&gt;"",TRANSPOSE(_xlfn._xlws.FILTER(Table2[att_date],Table2[ID]=A302,"no_att")),"")</f>
        <v/>
      </c>
    </row>
    <row r="303" spans="1:6">
      <c r="B303" s="3" t="str" cm="1">
        <f t="array" ref="B303">IF(A303&lt;&gt;"",TRANSPOSE(_xlfn._xlws.FILTER(Table2[att_date],Table2[ID]=A303,"no_att")),"")</f>
        <v/>
      </c>
    </row>
    <row r="304" spans="1:6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</cols>
  <sheetData>
    <row r="1" spans="1:40">
      <c r="A1" cm="1">
        <f t="array" ref="A1:A26">_xlfn._xlws.FILTER(Table1[ID],Table1[ID]-FLOOR(Table1[ID],100)&lt;7)</f>
        <v>1</v>
      </c>
      <c r="B1" s="3" cm="1">
        <f t="array" ref="B1:M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U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O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R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U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G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Q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W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G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M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M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K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O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H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L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T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Q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M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B27" s="3" t="str" cm="1">
        <f t="array" ref="B27">IF(A27&lt;&gt;"",TRANSPOSE(_xlfn._xlws.FILTER(Table2[att_date],Table2[ID]=A27,"no_att")),"")</f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4.4"/>
  <sheetData>
    <row r="1" spans="1:2" ht="28.8">
      <c r="A1">
        <v>100</v>
      </c>
      <c r="B1" s="2" t="s">
        <v>89</v>
      </c>
    </row>
    <row r="2" spans="1:2" ht="43.2">
      <c r="A2">
        <v>200</v>
      </c>
      <c r="B2" s="2" t="s">
        <v>246</v>
      </c>
    </row>
    <row r="3" spans="1:2" ht="28.8">
      <c r="A3">
        <v>300</v>
      </c>
      <c r="B3" s="2" t="s">
        <v>448</v>
      </c>
    </row>
    <row r="4" spans="1:2" ht="43.2">
      <c r="A4">
        <v>400</v>
      </c>
      <c r="B4" s="2" t="s">
        <v>612</v>
      </c>
    </row>
    <row r="5" spans="1:2" ht="43.2">
      <c r="A5">
        <v>500</v>
      </c>
      <c r="B5" s="2" t="s">
        <v>767</v>
      </c>
    </row>
    <row r="6" spans="1:2" ht="43.2">
      <c r="A6">
        <v>600</v>
      </c>
      <c r="B6" s="2" t="s">
        <v>827</v>
      </c>
    </row>
    <row r="7" spans="1:2" ht="28.8">
      <c r="A7">
        <v>700</v>
      </c>
      <c r="B7" s="2" t="s">
        <v>879</v>
      </c>
    </row>
    <row r="8" spans="1:2" ht="43.2">
      <c r="A8">
        <v>800</v>
      </c>
      <c r="B8" s="2" t="s">
        <v>436</v>
      </c>
    </row>
    <row r="9" spans="1:2">
      <c r="A9" t="s">
        <v>1732</v>
      </c>
      <c r="B9" s="32" t="s">
        <v>1731</v>
      </c>
    </row>
    <row r="10" spans="1:2">
      <c r="B10" s="32" t="s">
        <v>2004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4.4"/>
  <cols>
    <col min="1" max="1" width="12.109375" customWidth="1"/>
    <col min="2" max="2" width="10.5546875" bestFit="1" customWidth="1"/>
  </cols>
  <sheetData>
    <row r="1" spans="1:95">
      <c r="A1" s="3">
        <f ca="1">IF(DATE(YEAR(TODAY()),MONTH(TODAY()),DAY(TODAY())-MOD(WEEKDAY(TODAY())-6,7))-((ROW(A1)-1)*7)&gt;DATE(2023,9,20),DATE(YEAR(TODAY()),MONTH(TODAY()),DAY(TODAY())-MOD(WEEKDAY(TODAY())-6,7))-((ROW(A1)-1)*7),"")</f>
        <v>45373</v>
      </c>
      <c r="B1" cm="1">
        <f t="array" aca="1" ref="B1:Z1" ca="1">IF(A1&lt;&gt;"",TRANSPOSE(_xlfn._xlws.FILTER(Table2[ID],Table2[att_date]=Fridays!A1,"no_att")),"")</f>
        <v>740</v>
      </c>
      <c r="C1">
        <f ca="1"/>
        <v>613</v>
      </c>
      <c r="D1">
        <f ca="1"/>
        <v>802</v>
      </c>
      <c r="E1">
        <f ca="1"/>
        <v>873</v>
      </c>
      <c r="F1">
        <f ca="1"/>
        <v>734</v>
      </c>
      <c r="G1">
        <f ca="1"/>
        <v>417</v>
      </c>
      <c r="H1">
        <f ca="1"/>
        <v>122</v>
      </c>
      <c r="I1">
        <f ca="1"/>
        <v>203</v>
      </c>
      <c r="J1">
        <f ca="1"/>
        <v>103</v>
      </c>
      <c r="K1">
        <f ca="1"/>
        <v>11</v>
      </c>
      <c r="L1">
        <f ca="1"/>
        <v>503</v>
      </c>
      <c r="M1">
        <f ca="1"/>
        <v>435</v>
      </c>
      <c r="N1">
        <f ca="1"/>
        <v>721</v>
      </c>
      <c r="O1">
        <f ca="1"/>
        <v>247</v>
      </c>
      <c r="P1">
        <f ca="1"/>
        <v>722</v>
      </c>
      <c r="Q1">
        <f ca="1"/>
        <v>450</v>
      </c>
      <c r="R1">
        <f ca="1"/>
        <v>719</v>
      </c>
      <c r="S1">
        <f ca="1"/>
        <v>731</v>
      </c>
      <c r="T1">
        <f ca="1"/>
        <v>304</v>
      </c>
      <c r="U1">
        <f ca="1"/>
        <v>735</v>
      </c>
      <c r="V1">
        <f ca="1"/>
        <v>330</v>
      </c>
      <c r="W1">
        <f ca="1"/>
        <v>445</v>
      </c>
      <c r="X1">
        <f ca="1"/>
        <v>441</v>
      </c>
      <c r="Y1">
        <f ca="1"/>
        <v>876</v>
      </c>
      <c r="Z1">
        <f ca="1"/>
        <v>232</v>
      </c>
    </row>
    <row r="2" spans="1:95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45366</v>
      </c>
      <c r="B2" cm="1">
        <f t="array" aca="1" ref="B2:AW2" ca="1">IF(A2&lt;&gt;"",TRANSPOSE(_xlfn._xlws.FILTER(Table2[ID],Table2[att_date]=Fridays!A2,"no_att")),"")</f>
        <v>3</v>
      </c>
      <c r="C2">
        <f ca="1"/>
        <v>740</v>
      </c>
      <c r="D2">
        <f ca="1"/>
        <v>873</v>
      </c>
      <c r="E2">
        <f ca="1"/>
        <v>11</v>
      </c>
      <c r="F2">
        <f ca="1"/>
        <v>802</v>
      </c>
      <c r="G2">
        <f ca="1"/>
        <v>202</v>
      </c>
      <c r="H2">
        <f ca="1"/>
        <v>847</v>
      </c>
      <c r="I2">
        <f ca="1"/>
        <v>870</v>
      </c>
      <c r="J2">
        <f ca="1"/>
        <v>824</v>
      </c>
      <c r="K2">
        <f ca="1"/>
        <v>745</v>
      </c>
      <c r="L2">
        <f ca="1"/>
        <v>304</v>
      </c>
      <c r="M2">
        <f ca="1"/>
        <v>722</v>
      </c>
      <c r="N2">
        <f ca="1"/>
        <v>450</v>
      </c>
      <c r="O2">
        <f ca="1"/>
        <v>247</v>
      </c>
      <c r="P2">
        <f ca="1"/>
        <v>612</v>
      </c>
      <c r="Q2">
        <f ca="1"/>
        <v>611</v>
      </c>
      <c r="R2">
        <f ca="1"/>
        <v>616</v>
      </c>
      <c r="S2">
        <f ca="1"/>
        <v>503</v>
      </c>
      <c r="T2">
        <f ca="1"/>
        <v>319</v>
      </c>
      <c r="U2">
        <f ca="1"/>
        <v>204</v>
      </c>
      <c r="V2">
        <f ca="1"/>
        <v>436</v>
      </c>
      <c r="W2">
        <f ca="1"/>
        <v>702</v>
      </c>
      <c r="X2">
        <f ca="1"/>
        <v>1</v>
      </c>
      <c r="Y2">
        <f ca="1"/>
        <v>104</v>
      </c>
      <c r="Z2">
        <f ca="1"/>
        <v>856</v>
      </c>
      <c r="AA2">
        <f ca="1"/>
        <v>865</v>
      </c>
      <c r="AB2">
        <f ca="1"/>
        <v>874</v>
      </c>
      <c r="AC2">
        <f ca="1"/>
        <v>715</v>
      </c>
      <c r="AD2">
        <f ca="1"/>
        <v>303</v>
      </c>
      <c r="AE2">
        <f ca="1"/>
        <v>126</v>
      </c>
      <c r="AF2">
        <f ca="1"/>
        <v>817</v>
      </c>
      <c r="AG2">
        <f ca="1"/>
        <v>338</v>
      </c>
      <c r="AH2">
        <f ca="1"/>
        <v>825</v>
      </c>
      <c r="AI2">
        <f ca="1"/>
        <v>139</v>
      </c>
      <c r="AJ2">
        <f ca="1"/>
        <v>444</v>
      </c>
      <c r="AK2">
        <f ca="1"/>
        <v>613</v>
      </c>
      <c r="AL2">
        <f ca="1"/>
        <v>234</v>
      </c>
      <c r="AM2">
        <f ca="1"/>
        <v>130</v>
      </c>
      <c r="AN2">
        <f ca="1"/>
        <v>337</v>
      </c>
      <c r="AO2">
        <f ca="1"/>
        <v>325</v>
      </c>
      <c r="AP2">
        <f ca="1"/>
        <v>329</v>
      </c>
      <c r="AQ2">
        <f ca="1"/>
        <v>343</v>
      </c>
      <c r="AR2">
        <f ca="1"/>
        <v>342</v>
      </c>
      <c r="AS2">
        <f ca="1"/>
        <v>246</v>
      </c>
      <c r="AT2">
        <f ca="1"/>
        <v>248</v>
      </c>
      <c r="AU2">
        <f ca="1"/>
        <v>866</v>
      </c>
      <c r="AV2">
        <f ca="1"/>
        <v>603</v>
      </c>
      <c r="AW2">
        <f ca="1"/>
        <v>231</v>
      </c>
    </row>
    <row r="3" spans="1:95">
      <c r="A3" s="3">
        <f t="shared" ca="1" si="0"/>
        <v>45359</v>
      </c>
      <c r="B3" cm="1">
        <f t="array" aca="1" ref="B3:BV3" ca="1">IF(A3&lt;&gt;"",TRANSPOSE(_xlfn._xlws.FILTER(Table2[ID],Table2[att_date]=Fridays!A3,"no_att")),"")</f>
        <v>103</v>
      </c>
      <c r="C3">
        <f ca="1"/>
        <v>603</v>
      </c>
      <c r="D3">
        <f ca="1"/>
        <v>803</v>
      </c>
      <c r="E3">
        <f ca="1"/>
        <v>304</v>
      </c>
      <c r="F3">
        <f ca="1"/>
        <v>868</v>
      </c>
      <c r="G3">
        <f ca="1"/>
        <v>745</v>
      </c>
      <c r="H3">
        <f ca="1"/>
        <v>120</v>
      </c>
      <c r="I3">
        <f ca="1"/>
        <v>141</v>
      </c>
      <c r="J3">
        <f ca="1"/>
        <v>115</v>
      </c>
      <c r="K3">
        <f ca="1"/>
        <v>450</v>
      </c>
      <c r="L3">
        <f ca="1"/>
        <v>710</v>
      </c>
      <c r="M3">
        <f ca="1"/>
        <v>448</v>
      </c>
      <c r="N3">
        <f ca="1"/>
        <v>435</v>
      </c>
      <c r="O3">
        <f ca="1"/>
        <v>856</v>
      </c>
      <c r="P3">
        <f ca="1"/>
        <v>422</v>
      </c>
      <c r="Q3">
        <f ca="1"/>
        <v>446</v>
      </c>
      <c r="R3">
        <f ca="1"/>
        <v>210</v>
      </c>
      <c r="S3">
        <f ca="1"/>
        <v>445</v>
      </c>
      <c r="T3">
        <f ca="1"/>
        <v>236</v>
      </c>
      <c r="U3">
        <f ca="1"/>
        <v>126</v>
      </c>
      <c r="V3">
        <f ca="1"/>
        <v>214</v>
      </c>
      <c r="W3">
        <f ca="1"/>
        <v>211</v>
      </c>
      <c r="X3">
        <f ca="1"/>
        <v>303</v>
      </c>
      <c r="Y3">
        <f ca="1"/>
        <v>869</v>
      </c>
      <c r="Z3">
        <f ca="1"/>
        <v>310</v>
      </c>
      <c r="AA3">
        <f ca="1"/>
        <v>440</v>
      </c>
      <c r="AB3">
        <f ca="1"/>
        <v>122</v>
      </c>
      <c r="AC3">
        <f ca="1"/>
        <v>312</v>
      </c>
      <c r="AD3">
        <f ca="1"/>
        <v>525</v>
      </c>
      <c r="AE3">
        <f ca="1"/>
        <v>879</v>
      </c>
      <c r="AF3">
        <f ca="1"/>
        <v>1</v>
      </c>
      <c r="AG3">
        <f ca="1"/>
        <v>402</v>
      </c>
      <c r="AH3">
        <f ca="1"/>
        <v>338</v>
      </c>
      <c r="AI3">
        <f ca="1"/>
        <v>438</v>
      </c>
      <c r="AJ3">
        <f ca="1"/>
        <v>243</v>
      </c>
      <c r="AK3">
        <f ca="1"/>
        <v>245</v>
      </c>
      <c r="AL3">
        <f ca="1"/>
        <v>133</v>
      </c>
      <c r="AM3">
        <f ca="1"/>
        <v>127</v>
      </c>
      <c r="AN3">
        <f ca="1"/>
        <v>336</v>
      </c>
      <c r="AO3">
        <f ca="1"/>
        <v>528</v>
      </c>
      <c r="AP3">
        <f ca="1"/>
        <v>124</v>
      </c>
      <c r="AQ3">
        <f ca="1"/>
        <v>138</v>
      </c>
      <c r="AR3">
        <f ca="1"/>
        <v>140</v>
      </c>
      <c r="AS3">
        <f ca="1"/>
        <v>817</v>
      </c>
      <c r="AT3">
        <f ca="1"/>
        <v>866</v>
      </c>
      <c r="AU3">
        <f ca="1"/>
        <v>876</v>
      </c>
      <c r="AV3">
        <f ca="1"/>
        <v>113</v>
      </c>
      <c r="AW3">
        <f ca="1"/>
        <v>738</v>
      </c>
      <c r="AX3">
        <f ca="1"/>
        <v>717</v>
      </c>
      <c r="AY3">
        <f ca="1"/>
        <v>204</v>
      </c>
      <c r="AZ3">
        <f ca="1"/>
        <v>229</v>
      </c>
      <c r="BA3">
        <f ca="1"/>
        <v>867</v>
      </c>
      <c r="BB3">
        <f ca="1"/>
        <v>818</v>
      </c>
      <c r="BC3">
        <f ca="1"/>
        <v>346</v>
      </c>
      <c r="BD3">
        <f ca="1"/>
        <v>234</v>
      </c>
      <c r="BE3">
        <f ca="1"/>
        <v>352</v>
      </c>
      <c r="BF3">
        <f ca="1"/>
        <v>731</v>
      </c>
      <c r="BG3">
        <f ca="1"/>
        <v>433</v>
      </c>
      <c r="BH3">
        <f ca="1"/>
        <v>246</v>
      </c>
      <c r="BI3">
        <f ca="1"/>
        <v>248</v>
      </c>
      <c r="BJ3">
        <f ca="1"/>
        <v>865</v>
      </c>
      <c r="BK3">
        <f ca="1"/>
        <v>734</v>
      </c>
      <c r="BL3">
        <f ca="1"/>
        <v>330</v>
      </c>
      <c r="BM3">
        <f ca="1"/>
        <v>218</v>
      </c>
      <c r="BN3">
        <f ca="1"/>
        <v>737</v>
      </c>
      <c r="BO3">
        <f ca="1"/>
        <v>247</v>
      </c>
      <c r="BP3">
        <f ca="1"/>
        <v>719</v>
      </c>
      <c r="BQ3">
        <f ca="1"/>
        <v>613</v>
      </c>
      <c r="BR3">
        <f ca="1"/>
        <v>833</v>
      </c>
      <c r="BS3">
        <f ca="1"/>
        <v>732</v>
      </c>
      <c r="BT3">
        <f ca="1"/>
        <v>256</v>
      </c>
      <c r="BU3">
        <f ca="1"/>
        <v>351</v>
      </c>
      <c r="BV3">
        <f ca="1"/>
        <v>6</v>
      </c>
    </row>
    <row r="4" spans="1:95">
      <c r="A4" s="3">
        <f t="shared" ca="1" si="0"/>
        <v>45352</v>
      </c>
      <c r="B4" cm="1">
        <f t="array" aca="1" ref="B4:BH4" ca="1">IF(A4&lt;&gt;"",TRANSPOSE(_xlfn._xlws.FILTER(Table2[ID],Table2[att_date]=Fridays!A4,"no_att")),"")</f>
        <v>3</v>
      </c>
      <c r="C4">
        <f ca="1"/>
        <v>247</v>
      </c>
      <c r="D4">
        <f ca="1"/>
        <v>103</v>
      </c>
      <c r="E4">
        <f ca="1"/>
        <v>502</v>
      </c>
      <c r="F4">
        <f ca="1"/>
        <v>703</v>
      </c>
      <c r="G4">
        <f ca="1"/>
        <v>715</v>
      </c>
      <c r="H4">
        <f ca="1"/>
        <v>745</v>
      </c>
      <c r="I4">
        <f ca="1"/>
        <v>451</v>
      </c>
      <c r="J4">
        <f ca="1"/>
        <v>721</v>
      </c>
      <c r="K4">
        <f ca="1"/>
        <v>731</v>
      </c>
      <c r="L4">
        <f ca="1"/>
        <v>511</v>
      </c>
      <c r="M4">
        <f ca="1"/>
        <v>740</v>
      </c>
      <c r="N4">
        <f ca="1"/>
        <v>873</v>
      </c>
      <c r="O4">
        <f ca="1"/>
        <v>248</v>
      </c>
      <c r="P4">
        <f ca="1"/>
        <v>246</v>
      </c>
      <c r="Q4">
        <f ca="1"/>
        <v>866</v>
      </c>
      <c r="R4">
        <f ca="1"/>
        <v>719</v>
      </c>
      <c r="S4">
        <f ca="1"/>
        <v>304</v>
      </c>
      <c r="T4">
        <f ca="1"/>
        <v>417</v>
      </c>
      <c r="U4">
        <f ca="1"/>
        <v>620</v>
      </c>
      <c r="V4">
        <f ca="1"/>
        <v>737</v>
      </c>
      <c r="W4">
        <f ca="1"/>
        <v>617</v>
      </c>
      <c r="X4">
        <f ca="1"/>
        <v>612</v>
      </c>
      <c r="Y4">
        <f ca="1"/>
        <v>616</v>
      </c>
      <c r="Z4">
        <f ca="1"/>
        <v>242</v>
      </c>
      <c r="AA4">
        <f ca="1"/>
        <v>303</v>
      </c>
      <c r="AB4">
        <f ca="1"/>
        <v>856</v>
      </c>
      <c r="AC4">
        <f ca="1"/>
        <v>214</v>
      </c>
      <c r="AD4">
        <f ca="1"/>
        <v>139</v>
      </c>
      <c r="AE4">
        <f ca="1"/>
        <v>817</v>
      </c>
      <c r="AF4">
        <f ca="1"/>
        <v>533</v>
      </c>
      <c r="AG4">
        <f ca="1"/>
        <v>120</v>
      </c>
      <c r="AH4">
        <f ca="1"/>
        <v>338</v>
      </c>
      <c r="AI4">
        <f ca="1"/>
        <v>236</v>
      </c>
      <c r="AJ4">
        <f ca="1"/>
        <v>530</v>
      </c>
      <c r="AK4">
        <f ca="1"/>
        <v>444</v>
      </c>
      <c r="AL4">
        <f ca="1"/>
        <v>211</v>
      </c>
      <c r="AM4">
        <f ca="1"/>
        <v>891</v>
      </c>
      <c r="AN4">
        <f ca="1"/>
        <v>742</v>
      </c>
      <c r="AO4">
        <f ca="1"/>
        <v>231</v>
      </c>
      <c r="AP4">
        <f ca="1"/>
        <v>402</v>
      </c>
      <c r="AQ4">
        <f ca="1"/>
        <v>102</v>
      </c>
      <c r="AR4">
        <f ca="1"/>
        <v>443</v>
      </c>
      <c r="AS4">
        <f ca="1"/>
        <v>234</v>
      </c>
      <c r="AT4">
        <f ca="1"/>
        <v>310</v>
      </c>
      <c r="AU4">
        <f ca="1"/>
        <v>352</v>
      </c>
      <c r="AV4">
        <f ca="1"/>
        <v>337</v>
      </c>
      <c r="AW4">
        <f ca="1"/>
        <v>325</v>
      </c>
      <c r="AX4">
        <f ca="1"/>
        <v>802</v>
      </c>
      <c r="AY4">
        <f ca="1"/>
        <v>404</v>
      </c>
      <c r="AZ4">
        <f ca="1"/>
        <v>342</v>
      </c>
      <c r="BA4">
        <f ca="1"/>
        <v>329</v>
      </c>
      <c r="BB4">
        <f ca="1"/>
        <v>418</v>
      </c>
      <c r="BC4">
        <f ca="1"/>
        <v>732</v>
      </c>
      <c r="BD4">
        <f ca="1"/>
        <v>218</v>
      </c>
      <c r="BE4">
        <f ca="1"/>
        <v>350</v>
      </c>
      <c r="BF4">
        <f ca="1"/>
        <v>203</v>
      </c>
      <c r="BG4">
        <f ca="1"/>
        <v>804</v>
      </c>
      <c r="BH4">
        <f ca="1"/>
        <v>603</v>
      </c>
    </row>
    <row r="5" spans="1:95">
      <c r="A5" s="3">
        <f t="shared" ca="1" si="0"/>
        <v>45345</v>
      </c>
      <c r="B5" cm="1">
        <f t="array" aca="1" ref="B5:BX5" ca="1">IF(A5&lt;&gt;"",TRANSPOSE(_xlfn._xlws.FILTER(Table2[ID],Table2[att_date]=Fridays!A5,"no_att")),"")</f>
        <v>1</v>
      </c>
      <c r="C5">
        <f ca="1"/>
        <v>417</v>
      </c>
      <c r="D5">
        <f ca="1"/>
        <v>719</v>
      </c>
      <c r="E5">
        <f ca="1"/>
        <v>102</v>
      </c>
      <c r="F5">
        <f ca="1"/>
        <v>129</v>
      </c>
      <c r="G5">
        <f ca="1"/>
        <v>742</v>
      </c>
      <c r="H5">
        <f ca="1"/>
        <v>435</v>
      </c>
      <c r="I5">
        <f ca="1"/>
        <v>3</v>
      </c>
      <c r="J5">
        <f ca="1"/>
        <v>450</v>
      </c>
      <c r="K5">
        <f ca="1"/>
        <v>123</v>
      </c>
      <c r="L5">
        <f ca="1"/>
        <v>403</v>
      </c>
      <c r="M5">
        <f ca="1"/>
        <v>203</v>
      </c>
      <c r="N5">
        <f ca="1"/>
        <v>503</v>
      </c>
      <c r="O5">
        <f ca="1"/>
        <v>856</v>
      </c>
      <c r="P5">
        <f ca="1"/>
        <v>745</v>
      </c>
      <c r="Q5">
        <f ca="1"/>
        <v>247</v>
      </c>
      <c r="R5">
        <f ca="1"/>
        <v>444</v>
      </c>
      <c r="S5">
        <f ca="1"/>
        <v>803</v>
      </c>
      <c r="T5">
        <f ca="1"/>
        <v>141</v>
      </c>
      <c r="U5">
        <f ca="1"/>
        <v>717</v>
      </c>
      <c r="V5">
        <f ca="1"/>
        <v>738</v>
      </c>
      <c r="W5">
        <f ca="1"/>
        <v>303</v>
      </c>
      <c r="X5">
        <f ca="1"/>
        <v>202</v>
      </c>
      <c r="Y5">
        <f ca="1"/>
        <v>613</v>
      </c>
      <c r="Z5">
        <f ca="1"/>
        <v>612</v>
      </c>
      <c r="AA5">
        <f ca="1"/>
        <v>445</v>
      </c>
      <c r="AB5">
        <f ca="1"/>
        <v>611</v>
      </c>
      <c r="AC5">
        <f ca="1"/>
        <v>218</v>
      </c>
      <c r="AD5">
        <f ca="1"/>
        <v>616</v>
      </c>
      <c r="AE5">
        <f ca="1"/>
        <v>737</v>
      </c>
      <c r="AF5">
        <f ca="1"/>
        <v>519</v>
      </c>
      <c r="AG5">
        <f ca="1"/>
        <v>621</v>
      </c>
      <c r="AH5">
        <f ca="1"/>
        <v>219</v>
      </c>
      <c r="AI5">
        <f ca="1"/>
        <v>740</v>
      </c>
      <c r="AJ5">
        <f ca="1"/>
        <v>710</v>
      </c>
      <c r="AK5">
        <f ca="1"/>
        <v>330</v>
      </c>
      <c r="AL5">
        <f ca="1"/>
        <v>137</v>
      </c>
      <c r="AM5">
        <f ca="1"/>
        <v>204</v>
      </c>
      <c r="AN5">
        <f ca="1"/>
        <v>880</v>
      </c>
      <c r="AO5">
        <f ca="1"/>
        <v>891</v>
      </c>
      <c r="AP5">
        <f ca="1"/>
        <v>325</v>
      </c>
      <c r="AQ5">
        <f ca="1"/>
        <v>337</v>
      </c>
      <c r="AR5">
        <f ca="1"/>
        <v>346</v>
      </c>
      <c r="AS5">
        <f ca="1"/>
        <v>251</v>
      </c>
      <c r="AT5">
        <f ca="1"/>
        <v>140</v>
      </c>
      <c r="AU5">
        <f ca="1"/>
        <v>425</v>
      </c>
      <c r="AV5">
        <f ca="1"/>
        <v>870</v>
      </c>
      <c r="AW5">
        <f ca="1"/>
        <v>224</v>
      </c>
      <c r="AX5">
        <f ca="1"/>
        <v>214</v>
      </c>
      <c r="AY5">
        <f ca="1"/>
        <v>310</v>
      </c>
      <c r="AZ5">
        <f ca="1"/>
        <v>120</v>
      </c>
      <c r="BA5">
        <f ca="1"/>
        <v>746</v>
      </c>
      <c r="BB5">
        <f ca="1"/>
        <v>225</v>
      </c>
      <c r="BC5">
        <f ca="1"/>
        <v>440</v>
      </c>
      <c r="BD5">
        <f ca="1"/>
        <v>610</v>
      </c>
      <c r="BE5">
        <f ca="1"/>
        <v>336</v>
      </c>
      <c r="BF5">
        <f ca="1"/>
        <v>876</v>
      </c>
      <c r="BG5">
        <f ca="1"/>
        <v>227</v>
      </c>
      <c r="BH5">
        <f ca="1"/>
        <v>873</v>
      </c>
      <c r="BI5">
        <f ca="1"/>
        <v>418</v>
      </c>
      <c r="BJ5">
        <f ca="1"/>
        <v>702</v>
      </c>
      <c r="BK5">
        <f ca="1"/>
        <v>312</v>
      </c>
      <c r="BL5">
        <f ca="1"/>
        <v>879</v>
      </c>
      <c r="BM5">
        <f ca="1"/>
        <v>525</v>
      </c>
      <c r="BN5">
        <f ca="1"/>
        <v>802</v>
      </c>
      <c r="BO5">
        <f ca="1"/>
        <v>234</v>
      </c>
      <c r="BP5">
        <f ca="1"/>
        <v>304</v>
      </c>
      <c r="BQ5">
        <f ca="1"/>
        <v>348</v>
      </c>
      <c r="BR5">
        <f ca="1"/>
        <v>836</v>
      </c>
      <c r="BS5">
        <f ca="1"/>
        <v>139</v>
      </c>
      <c r="BT5">
        <f ca="1"/>
        <v>427</v>
      </c>
      <c r="BU5">
        <f ca="1"/>
        <v>620</v>
      </c>
      <c r="BV5">
        <f ca="1"/>
        <v>817</v>
      </c>
      <c r="BW5">
        <f ca="1"/>
        <v>842</v>
      </c>
      <c r="BX5">
        <f ca="1"/>
        <v>352</v>
      </c>
    </row>
    <row r="6" spans="1:95">
      <c r="A6" s="3">
        <f t="shared" ca="1" si="0"/>
        <v>45338</v>
      </c>
      <c r="B6" cm="1">
        <f t="array" aca="1" ref="B6:BF6" ca="1">IF(A6&lt;&gt;"",TRANSPOSE(_xlfn._xlws.FILTER(Table2[ID],Table2[att_date]=Fridays!A6,"no_att")),"")</f>
        <v>3</v>
      </c>
      <c r="C6">
        <f ca="1"/>
        <v>203</v>
      </c>
      <c r="D6">
        <f ca="1"/>
        <v>120</v>
      </c>
      <c r="E6">
        <f ca="1"/>
        <v>612</v>
      </c>
      <c r="F6">
        <f ca="1"/>
        <v>617</v>
      </c>
      <c r="G6">
        <f ca="1"/>
        <v>417</v>
      </c>
      <c r="H6">
        <f ca="1"/>
        <v>866</v>
      </c>
      <c r="I6">
        <f ca="1"/>
        <v>246</v>
      </c>
      <c r="J6">
        <f ca="1"/>
        <v>248</v>
      </c>
      <c r="K6">
        <f ca="1"/>
        <v>702</v>
      </c>
      <c r="L6">
        <f ca="1"/>
        <v>610</v>
      </c>
      <c r="M6">
        <f ca="1"/>
        <v>616</v>
      </c>
      <c r="N6">
        <f ca="1"/>
        <v>611</v>
      </c>
      <c r="O6">
        <f ca="1"/>
        <v>856</v>
      </c>
      <c r="P6">
        <f ca="1"/>
        <v>613</v>
      </c>
      <c r="Q6">
        <f ca="1"/>
        <v>4</v>
      </c>
      <c r="R6">
        <f ca="1"/>
        <v>323</v>
      </c>
      <c r="S6">
        <f ca="1"/>
        <v>859</v>
      </c>
      <c r="T6">
        <f ca="1"/>
        <v>444</v>
      </c>
      <c r="U6">
        <f ca="1"/>
        <v>418</v>
      </c>
      <c r="V6">
        <f ca="1"/>
        <v>329</v>
      </c>
      <c r="W6">
        <f ca="1"/>
        <v>338</v>
      </c>
      <c r="X6">
        <f ca="1"/>
        <v>868</v>
      </c>
      <c r="Y6">
        <f ca="1"/>
        <v>342</v>
      </c>
      <c r="Z6">
        <f ca="1"/>
        <v>870</v>
      </c>
      <c r="AA6">
        <f ca="1"/>
        <v>732</v>
      </c>
      <c r="AB6">
        <f ca="1"/>
        <v>440</v>
      </c>
      <c r="AC6">
        <f ca="1"/>
        <v>218</v>
      </c>
      <c r="AD6">
        <f ca="1"/>
        <v>740</v>
      </c>
      <c r="AE6">
        <f ca="1"/>
        <v>873</v>
      </c>
      <c r="AF6">
        <f ca="1"/>
        <v>231</v>
      </c>
      <c r="AG6">
        <f ca="1"/>
        <v>225</v>
      </c>
      <c r="AH6">
        <f ca="1"/>
        <v>737</v>
      </c>
      <c r="AI6">
        <f ca="1"/>
        <v>445</v>
      </c>
      <c r="AJ6">
        <f ca="1"/>
        <v>310</v>
      </c>
      <c r="AK6">
        <f ca="1"/>
        <v>739</v>
      </c>
      <c r="AL6">
        <f ca="1"/>
        <v>721</v>
      </c>
      <c r="AM6">
        <f ca="1"/>
        <v>450</v>
      </c>
      <c r="AN6">
        <f ca="1"/>
        <v>853</v>
      </c>
      <c r="AO6">
        <f ca="1"/>
        <v>219</v>
      </c>
      <c r="AP6">
        <f ca="1"/>
        <v>735</v>
      </c>
      <c r="AQ6">
        <f ca="1"/>
        <v>251</v>
      </c>
      <c r="AR6">
        <f ca="1"/>
        <v>318</v>
      </c>
      <c r="AS6">
        <f ca="1"/>
        <v>337</v>
      </c>
      <c r="AT6">
        <f ca="1"/>
        <v>325</v>
      </c>
      <c r="AU6">
        <f ca="1"/>
        <v>229</v>
      </c>
      <c r="AV6">
        <f ca="1"/>
        <v>139</v>
      </c>
      <c r="AW6">
        <f ca="1"/>
        <v>350</v>
      </c>
      <c r="AX6">
        <f ca="1"/>
        <v>348</v>
      </c>
      <c r="AY6">
        <f ca="1"/>
        <v>833</v>
      </c>
      <c r="AZ6">
        <f ca="1"/>
        <v>130</v>
      </c>
      <c r="BA6">
        <f ca="1"/>
        <v>334</v>
      </c>
      <c r="BB6">
        <f ca="1"/>
        <v>836</v>
      </c>
      <c r="BC6">
        <f ca="1"/>
        <v>304</v>
      </c>
      <c r="BD6">
        <f ca="1"/>
        <v>352</v>
      </c>
      <c r="BE6">
        <f ca="1"/>
        <v>803</v>
      </c>
      <c r="BF6">
        <f ca="1"/>
        <v>603</v>
      </c>
    </row>
    <row r="7" spans="1:95">
      <c r="A7" s="3">
        <f t="shared" ca="1" si="0"/>
        <v>45331</v>
      </c>
      <c r="B7" cm="1">
        <f t="array" aca="1" ref="B7:BN7" ca="1">IF(A7&lt;&gt;"",TRANSPOSE(_xlfn._xlws.FILTER(Table2[ID],Table2[att_date]=Fridays!A7,"no_att")),"")</f>
        <v>715</v>
      </c>
      <c r="C7">
        <f ca="1"/>
        <v>438</v>
      </c>
      <c r="D7">
        <f ca="1"/>
        <v>3</v>
      </c>
      <c r="E7">
        <f ca="1"/>
        <v>873</v>
      </c>
      <c r="F7">
        <f ca="1"/>
        <v>431</v>
      </c>
      <c r="G7">
        <f ca="1"/>
        <v>130</v>
      </c>
      <c r="H7">
        <f ca="1"/>
        <v>721</v>
      </c>
      <c r="I7">
        <f ca="1"/>
        <v>417</v>
      </c>
      <c r="J7">
        <f ca="1"/>
        <v>734</v>
      </c>
      <c r="K7">
        <f ca="1"/>
        <v>703</v>
      </c>
      <c r="L7">
        <f ca="1"/>
        <v>403</v>
      </c>
      <c r="M7">
        <f ca="1"/>
        <v>4</v>
      </c>
      <c r="N7">
        <f ca="1"/>
        <v>6</v>
      </c>
      <c r="O7">
        <f ca="1"/>
        <v>1</v>
      </c>
      <c r="P7">
        <f ca="1"/>
        <v>450</v>
      </c>
      <c r="Q7">
        <f ca="1"/>
        <v>120</v>
      </c>
      <c r="R7">
        <f ca="1"/>
        <v>444</v>
      </c>
      <c r="S7">
        <f ca="1"/>
        <v>246</v>
      </c>
      <c r="T7">
        <f ca="1"/>
        <v>866</v>
      </c>
      <c r="U7">
        <f ca="1"/>
        <v>248</v>
      </c>
      <c r="V7">
        <f ca="1"/>
        <v>719</v>
      </c>
      <c r="W7">
        <f ca="1"/>
        <v>251</v>
      </c>
      <c r="X7">
        <f ca="1"/>
        <v>304</v>
      </c>
      <c r="Y7">
        <f ca="1"/>
        <v>303</v>
      </c>
      <c r="Z7">
        <f ca="1"/>
        <v>610</v>
      </c>
      <c r="AA7">
        <f ca="1"/>
        <v>611</v>
      </c>
      <c r="AB7">
        <f ca="1"/>
        <v>214</v>
      </c>
      <c r="AC7">
        <f ca="1"/>
        <v>103</v>
      </c>
      <c r="AD7">
        <f ca="1"/>
        <v>612</v>
      </c>
      <c r="AE7">
        <f ca="1"/>
        <v>616</v>
      </c>
      <c r="AF7">
        <f ca="1"/>
        <v>617</v>
      </c>
      <c r="AG7">
        <f ca="1"/>
        <v>739</v>
      </c>
      <c r="AH7">
        <f ca="1"/>
        <v>445</v>
      </c>
      <c r="AI7">
        <f ca="1"/>
        <v>817</v>
      </c>
      <c r="AJ7">
        <f ca="1"/>
        <v>317</v>
      </c>
      <c r="AK7">
        <f ca="1"/>
        <v>334</v>
      </c>
      <c r="AL7">
        <f ca="1"/>
        <v>869</v>
      </c>
      <c r="AM7">
        <f ca="1"/>
        <v>865</v>
      </c>
      <c r="AN7">
        <f ca="1"/>
        <v>856</v>
      </c>
      <c r="AO7">
        <f ca="1"/>
        <v>742</v>
      </c>
      <c r="AP7">
        <f ca="1"/>
        <v>203</v>
      </c>
      <c r="AQ7">
        <f ca="1"/>
        <v>338</v>
      </c>
      <c r="AR7">
        <f ca="1"/>
        <v>519</v>
      </c>
      <c r="AS7">
        <f ca="1"/>
        <v>614</v>
      </c>
      <c r="AT7">
        <f ca="1"/>
        <v>838</v>
      </c>
      <c r="AU7">
        <f ca="1"/>
        <v>818</v>
      </c>
      <c r="AV7">
        <f ca="1"/>
        <v>740</v>
      </c>
      <c r="AW7">
        <f ca="1"/>
        <v>874</v>
      </c>
      <c r="AX7">
        <f ca="1"/>
        <v>139</v>
      </c>
      <c r="AY7">
        <f ca="1"/>
        <v>876</v>
      </c>
      <c r="AZ7">
        <f ca="1"/>
        <v>836</v>
      </c>
      <c r="BA7">
        <f ca="1"/>
        <v>218</v>
      </c>
      <c r="BB7">
        <f ca="1"/>
        <v>425</v>
      </c>
      <c r="BC7">
        <f ca="1"/>
        <v>219</v>
      </c>
      <c r="BD7">
        <f ca="1"/>
        <v>702</v>
      </c>
      <c r="BE7">
        <f ca="1"/>
        <v>204</v>
      </c>
      <c r="BF7">
        <f ca="1"/>
        <v>870</v>
      </c>
      <c r="BG7">
        <f ca="1"/>
        <v>329</v>
      </c>
      <c r="BH7">
        <f ca="1"/>
        <v>232</v>
      </c>
      <c r="BI7">
        <f ca="1"/>
        <v>325</v>
      </c>
      <c r="BJ7">
        <f ca="1"/>
        <v>337</v>
      </c>
      <c r="BK7">
        <f ca="1"/>
        <v>504</v>
      </c>
      <c r="BL7">
        <f ca="1"/>
        <v>879</v>
      </c>
      <c r="BM7">
        <f ca="1"/>
        <v>525</v>
      </c>
      <c r="BN7">
        <f ca="1"/>
        <v>129</v>
      </c>
    </row>
    <row r="8" spans="1:95">
      <c r="A8" s="3">
        <f t="shared" ca="1" si="0"/>
        <v>45324</v>
      </c>
      <c r="B8" cm="1">
        <f t="array" aca="1" ref="B8:AM8" ca="1">IF(A8&lt;&gt;"",TRANSPOSE(_xlfn._xlws.FILTER(Table2[ID],Table2[att_date]=Fridays!A8,"no_att")),"")</f>
        <v>351</v>
      </c>
      <c r="C8">
        <f ca="1"/>
        <v>721</v>
      </c>
      <c r="D8">
        <f ca="1"/>
        <v>133</v>
      </c>
      <c r="E8">
        <f ca="1"/>
        <v>503</v>
      </c>
      <c r="F8">
        <f ca="1"/>
        <v>3</v>
      </c>
      <c r="G8">
        <f ca="1"/>
        <v>443</v>
      </c>
      <c r="H8">
        <f ca="1"/>
        <v>719</v>
      </c>
      <c r="I8">
        <f ca="1"/>
        <v>304</v>
      </c>
      <c r="J8">
        <f ca="1"/>
        <v>120</v>
      </c>
      <c r="K8">
        <f ca="1"/>
        <v>840</v>
      </c>
      <c r="L8">
        <f ca="1"/>
        <v>140</v>
      </c>
      <c r="M8">
        <f ca="1"/>
        <v>103</v>
      </c>
      <c r="N8">
        <f ca="1"/>
        <v>116</v>
      </c>
      <c r="O8">
        <f ca="1"/>
        <v>611</v>
      </c>
      <c r="P8">
        <f ca="1"/>
        <v>617</v>
      </c>
      <c r="Q8">
        <f ca="1"/>
        <v>616</v>
      </c>
      <c r="R8">
        <f ca="1"/>
        <v>612</v>
      </c>
      <c r="S8">
        <f ca="1"/>
        <v>204</v>
      </c>
      <c r="T8">
        <f ca="1"/>
        <v>613</v>
      </c>
      <c r="U8">
        <f ca="1"/>
        <v>621</v>
      </c>
      <c r="V8">
        <f ca="1"/>
        <v>445</v>
      </c>
      <c r="W8">
        <f ca="1"/>
        <v>876</v>
      </c>
      <c r="X8">
        <f ca="1"/>
        <v>251</v>
      </c>
      <c r="Y8">
        <f ca="1"/>
        <v>702</v>
      </c>
      <c r="Z8">
        <f ca="1"/>
        <v>231</v>
      </c>
      <c r="AA8">
        <f ca="1"/>
        <v>856</v>
      </c>
      <c r="AB8">
        <f ca="1"/>
        <v>740</v>
      </c>
      <c r="AC8">
        <f ca="1"/>
        <v>868</v>
      </c>
      <c r="AD8">
        <f ca="1"/>
        <v>126</v>
      </c>
      <c r="AE8">
        <f ca="1"/>
        <v>330</v>
      </c>
      <c r="AF8">
        <f ca="1"/>
        <v>418</v>
      </c>
      <c r="AG8">
        <f ca="1"/>
        <v>329</v>
      </c>
      <c r="AH8">
        <f ca="1"/>
        <v>139</v>
      </c>
      <c r="AI8">
        <f ca="1"/>
        <v>318</v>
      </c>
      <c r="AJ8">
        <f ca="1"/>
        <v>130</v>
      </c>
      <c r="AK8">
        <f ca="1"/>
        <v>5</v>
      </c>
      <c r="AL8">
        <f ca="1"/>
        <v>804</v>
      </c>
      <c r="AM8">
        <f ca="1"/>
        <v>835</v>
      </c>
    </row>
    <row r="9" spans="1:95">
      <c r="A9" s="3">
        <f t="shared" ca="1" si="0"/>
        <v>45317</v>
      </c>
      <c r="B9" cm="1">
        <f t="array" aca="1" ref="B9:CL9" ca="1">IF(A9&lt;&gt;"",TRANSPOSE(_xlfn._xlws.FILTER(Table2[ID],Table2[att_date]=Fridays!A9,"no_att")),"")</f>
        <v>113</v>
      </c>
      <c r="C9">
        <f ca="1"/>
        <v>616</v>
      </c>
      <c r="D9">
        <f ca="1"/>
        <v>617</v>
      </c>
      <c r="E9">
        <f ca="1"/>
        <v>115</v>
      </c>
      <c r="F9">
        <f ca="1"/>
        <v>303</v>
      </c>
      <c r="G9">
        <f ca="1"/>
        <v>1</v>
      </c>
      <c r="H9">
        <f ca="1"/>
        <v>203</v>
      </c>
      <c r="I9">
        <f ca="1"/>
        <v>802</v>
      </c>
      <c r="J9">
        <f ca="1"/>
        <v>6</v>
      </c>
      <c r="K9">
        <f ca="1"/>
        <v>4</v>
      </c>
      <c r="L9">
        <f ca="1"/>
        <v>304</v>
      </c>
      <c r="M9">
        <f ca="1"/>
        <v>803</v>
      </c>
      <c r="N9">
        <f ca="1"/>
        <v>702</v>
      </c>
      <c r="O9">
        <f ca="1"/>
        <v>703</v>
      </c>
      <c r="P9">
        <f ca="1"/>
        <v>404</v>
      </c>
      <c r="Q9">
        <f ca="1"/>
        <v>103</v>
      </c>
      <c r="R9">
        <f ca="1"/>
        <v>403</v>
      </c>
      <c r="S9">
        <f ca="1"/>
        <v>444</v>
      </c>
      <c r="T9">
        <f ca="1"/>
        <v>219</v>
      </c>
      <c r="U9">
        <f ca="1"/>
        <v>317</v>
      </c>
      <c r="V9">
        <f ca="1"/>
        <v>3</v>
      </c>
      <c r="W9">
        <f ca="1"/>
        <v>348</v>
      </c>
      <c r="X9">
        <f ca="1"/>
        <v>120</v>
      </c>
      <c r="Y9">
        <f ca="1"/>
        <v>218</v>
      </c>
      <c r="Z9">
        <f ca="1"/>
        <v>836</v>
      </c>
      <c r="AA9">
        <f ca="1"/>
        <v>334</v>
      </c>
      <c r="AB9">
        <f ca="1"/>
        <v>214</v>
      </c>
      <c r="AC9">
        <f ca="1"/>
        <v>875</v>
      </c>
      <c r="AD9">
        <f ca="1"/>
        <v>880</v>
      </c>
      <c r="AE9">
        <f ca="1"/>
        <v>891</v>
      </c>
      <c r="AF9">
        <f ca="1"/>
        <v>349</v>
      </c>
      <c r="AG9">
        <f ca="1"/>
        <v>817</v>
      </c>
      <c r="AH9">
        <f ca="1"/>
        <v>417</v>
      </c>
      <c r="AI9">
        <f ca="1"/>
        <v>740</v>
      </c>
      <c r="AJ9">
        <f ca="1"/>
        <v>745</v>
      </c>
      <c r="AK9">
        <f ca="1"/>
        <v>839</v>
      </c>
      <c r="AL9">
        <f ca="1"/>
        <v>323</v>
      </c>
      <c r="AM9">
        <f ca="1"/>
        <v>245</v>
      </c>
      <c r="AN9">
        <f ca="1"/>
        <v>333</v>
      </c>
      <c r="AO9">
        <f ca="1"/>
        <v>127</v>
      </c>
      <c r="AP9">
        <f ca="1"/>
        <v>231</v>
      </c>
      <c r="AQ9">
        <f ca="1"/>
        <v>710</v>
      </c>
      <c r="AR9">
        <f ca="1"/>
        <v>854</v>
      </c>
      <c r="AS9">
        <f ca="1"/>
        <v>819</v>
      </c>
      <c r="AT9">
        <f ca="1"/>
        <v>523</v>
      </c>
      <c r="AU9">
        <f ca="1"/>
        <v>437</v>
      </c>
      <c r="AV9">
        <f ca="1"/>
        <v>325</v>
      </c>
      <c r="AW9">
        <f ca="1"/>
        <v>337</v>
      </c>
      <c r="AX9">
        <f ca="1"/>
        <v>342</v>
      </c>
      <c r="AY9">
        <f ca="1"/>
        <v>338</v>
      </c>
      <c r="AZ9">
        <f ca="1"/>
        <v>340</v>
      </c>
      <c r="BA9">
        <f ca="1"/>
        <v>842</v>
      </c>
      <c r="BB9">
        <f ca="1"/>
        <v>329</v>
      </c>
      <c r="BC9">
        <f ca="1"/>
        <v>450</v>
      </c>
      <c r="BD9">
        <f ca="1"/>
        <v>211</v>
      </c>
      <c r="BE9">
        <f ca="1"/>
        <v>879</v>
      </c>
      <c r="BF9">
        <f ca="1"/>
        <v>873</v>
      </c>
      <c r="BG9">
        <f ca="1"/>
        <v>846</v>
      </c>
      <c r="BH9">
        <f ca="1"/>
        <v>720</v>
      </c>
      <c r="BI9">
        <f ca="1"/>
        <v>448</v>
      </c>
      <c r="BJ9">
        <f ca="1"/>
        <v>848</v>
      </c>
      <c r="BK9">
        <f ca="1"/>
        <v>883</v>
      </c>
      <c r="BL9">
        <f ca="1"/>
        <v>869</v>
      </c>
      <c r="BM9">
        <f ca="1"/>
        <v>715</v>
      </c>
      <c r="BN9">
        <f ca="1"/>
        <v>243</v>
      </c>
      <c r="BO9">
        <f ca="1"/>
        <v>312</v>
      </c>
      <c r="BP9">
        <f ca="1"/>
        <v>441</v>
      </c>
      <c r="BQ9">
        <f ca="1"/>
        <v>445</v>
      </c>
      <c r="BR9">
        <f ca="1"/>
        <v>739</v>
      </c>
      <c r="BS9">
        <f ca="1"/>
        <v>525</v>
      </c>
      <c r="BT9">
        <f ca="1"/>
        <v>878</v>
      </c>
      <c r="BU9">
        <f ca="1"/>
        <v>721</v>
      </c>
      <c r="BV9">
        <f ca="1"/>
        <v>532</v>
      </c>
      <c r="BW9">
        <f ca="1"/>
        <v>402</v>
      </c>
      <c r="BX9">
        <f ca="1"/>
        <v>502</v>
      </c>
      <c r="BY9">
        <f ca="1"/>
        <v>122</v>
      </c>
      <c r="BZ9">
        <f ca="1"/>
        <v>227</v>
      </c>
      <c r="CA9">
        <f ca="1"/>
        <v>742</v>
      </c>
      <c r="CB9">
        <f ca="1"/>
        <v>225</v>
      </c>
      <c r="CC9">
        <f ca="1"/>
        <v>210</v>
      </c>
      <c r="CD9">
        <f ca="1"/>
        <v>810</v>
      </c>
      <c r="CE9">
        <f ca="1"/>
        <v>116</v>
      </c>
      <c r="CF9">
        <f ca="1"/>
        <v>346</v>
      </c>
      <c r="CG9">
        <f ca="1"/>
        <v>126</v>
      </c>
      <c r="CH9">
        <f ca="1"/>
        <v>431</v>
      </c>
      <c r="CI9">
        <f ca="1"/>
        <v>438</v>
      </c>
      <c r="CJ9">
        <f ca="1"/>
        <v>515</v>
      </c>
      <c r="CK9">
        <f ca="1"/>
        <v>330</v>
      </c>
      <c r="CL9">
        <f ca="1"/>
        <v>881</v>
      </c>
    </row>
    <row r="10" spans="1:95">
      <c r="A10" s="3">
        <f t="shared" ca="1" si="0"/>
        <v>45310</v>
      </c>
      <c r="B10" t="str" cm="1">
        <f t="array" aca="1" ref="B10" ca="1">IF(A10&lt;&gt;"",TRANSPOSE(_xlfn._xlws.FILTER(Table2[ID],Table2[att_date]=Fridays!A10,"no_att")),"")</f>
        <v>no_att</v>
      </c>
    </row>
    <row r="11" spans="1:95">
      <c r="A11" s="3">
        <f ca="1">IF(DATE(YEAR(TODAY()),MONTH(TODAY()),DAY(TODAY())-MOD(WEEKDAY(TODAY())-6,7))-((ROW(A11)-1)*7)&gt;DATE(2023,9,22),DATE(YEAR(TODAY()),MONTH(TODAY()),DAY(TODAY())-MOD(WEEKDAY(TODAY())-6,7))-((ROW(A11)-1)*7),"")</f>
        <v>45303</v>
      </c>
      <c r="B11" cm="1">
        <f t="array" aca="1" ref="B11:AO11" ca="1">IF(A11&lt;&gt;"",TRANSPOSE(_xlfn._xlws.FILTER(Table2[ID],Table2[att_date]=Fridays!A11,"no_att")),"")</f>
        <v>3</v>
      </c>
      <c r="C11">
        <f ca="1"/>
        <v>204</v>
      </c>
      <c r="D11">
        <f ca="1"/>
        <v>611</v>
      </c>
      <c r="E11">
        <f ca="1"/>
        <v>612</v>
      </c>
      <c r="F11">
        <f ca="1"/>
        <v>450</v>
      </c>
      <c r="G11">
        <f ca="1"/>
        <v>103</v>
      </c>
      <c r="H11">
        <f ca="1"/>
        <v>617</v>
      </c>
      <c r="I11">
        <f ca="1"/>
        <v>740</v>
      </c>
      <c r="J11">
        <f ca="1"/>
        <v>203</v>
      </c>
      <c r="K11">
        <f ca="1"/>
        <v>703</v>
      </c>
      <c r="L11">
        <f ca="1"/>
        <v>403</v>
      </c>
      <c r="M11">
        <f ca="1"/>
        <v>825</v>
      </c>
      <c r="N11">
        <f ca="1"/>
        <v>443</v>
      </c>
      <c r="O11">
        <f ca="1"/>
        <v>234</v>
      </c>
      <c r="P11">
        <f ca="1"/>
        <v>246</v>
      </c>
      <c r="Q11">
        <f ca="1"/>
        <v>248</v>
      </c>
      <c r="R11">
        <f ca="1"/>
        <v>866</v>
      </c>
      <c r="S11">
        <f ca="1"/>
        <v>614</v>
      </c>
      <c r="T11">
        <f ca="1"/>
        <v>502</v>
      </c>
      <c r="U11">
        <f ca="1"/>
        <v>329</v>
      </c>
      <c r="V11">
        <f ca="1"/>
        <v>342</v>
      </c>
      <c r="W11">
        <f ca="1"/>
        <v>742</v>
      </c>
      <c r="X11">
        <f ca="1"/>
        <v>519</v>
      </c>
      <c r="Y11">
        <f ca="1"/>
        <v>433</v>
      </c>
      <c r="Z11">
        <f ca="1"/>
        <v>726</v>
      </c>
      <c r="AA11">
        <f ca="1"/>
        <v>310</v>
      </c>
      <c r="AB11">
        <f ca="1"/>
        <v>303</v>
      </c>
      <c r="AC11">
        <f ca="1"/>
        <v>141</v>
      </c>
      <c r="AD11">
        <f ca="1"/>
        <v>139</v>
      </c>
      <c r="AE11">
        <f ca="1"/>
        <v>613</v>
      </c>
      <c r="AF11">
        <f ca="1"/>
        <v>738</v>
      </c>
      <c r="AG11">
        <f ca="1"/>
        <v>717</v>
      </c>
      <c r="AH11">
        <f ca="1"/>
        <v>716</v>
      </c>
      <c r="AI11">
        <f ca="1"/>
        <v>336</v>
      </c>
      <c r="AJ11">
        <f ca="1"/>
        <v>865</v>
      </c>
      <c r="AK11">
        <f ca="1"/>
        <v>337</v>
      </c>
      <c r="AL11">
        <f ca="1"/>
        <v>838</v>
      </c>
      <c r="AM11">
        <f ca="1"/>
        <v>874</v>
      </c>
      <c r="AN11">
        <f ca="1"/>
        <v>325</v>
      </c>
      <c r="AO11">
        <f ca="1"/>
        <v>138</v>
      </c>
    </row>
    <row r="12" spans="1:95">
      <c r="A12" s="3">
        <f t="shared" ca="1" si="0"/>
        <v>45296</v>
      </c>
      <c r="B12" cm="1">
        <f t="array" aca="1" ref="B12:AT12" ca="1">IF(A12&lt;&gt;"",TRANSPOSE(_xlfn._xlws.FILTER(Table2[ID],Table2[att_date]=Fridays!A12,"no_att")),"")</f>
        <v>3</v>
      </c>
      <c r="C12">
        <f ca="1"/>
        <v>304</v>
      </c>
      <c r="D12">
        <f ca="1"/>
        <v>873</v>
      </c>
      <c r="E12">
        <f ca="1"/>
        <v>140</v>
      </c>
      <c r="F12">
        <f ca="1"/>
        <v>203</v>
      </c>
      <c r="G12">
        <f ca="1"/>
        <v>702</v>
      </c>
      <c r="H12">
        <f ca="1"/>
        <v>721</v>
      </c>
      <c r="I12">
        <f ca="1"/>
        <v>435</v>
      </c>
      <c r="J12">
        <f ca="1"/>
        <v>503</v>
      </c>
      <c r="K12">
        <f ca="1"/>
        <v>450</v>
      </c>
      <c r="L12">
        <f ca="1"/>
        <v>103</v>
      </c>
      <c r="M12">
        <f ca="1"/>
        <v>4</v>
      </c>
      <c r="N12">
        <f ca="1"/>
        <v>6</v>
      </c>
      <c r="O12">
        <f ca="1"/>
        <v>739</v>
      </c>
      <c r="P12">
        <f ca="1"/>
        <v>116</v>
      </c>
      <c r="Q12">
        <f ca="1"/>
        <v>445</v>
      </c>
      <c r="R12">
        <f ca="1"/>
        <v>441</v>
      </c>
      <c r="S12">
        <f ca="1"/>
        <v>404</v>
      </c>
      <c r="T12">
        <f ca="1"/>
        <v>338</v>
      </c>
      <c r="U12">
        <f ca="1"/>
        <v>856</v>
      </c>
      <c r="V12">
        <f ca="1"/>
        <v>745</v>
      </c>
      <c r="W12">
        <f ca="1"/>
        <v>876</v>
      </c>
      <c r="X12">
        <f ca="1"/>
        <v>523</v>
      </c>
      <c r="Y12">
        <f ca="1"/>
        <v>848</v>
      </c>
      <c r="Z12">
        <f ca="1"/>
        <v>874</v>
      </c>
      <c r="AA12">
        <f ca="1"/>
        <v>329</v>
      </c>
      <c r="AB12">
        <f ca="1"/>
        <v>802</v>
      </c>
      <c r="AC12">
        <f ca="1"/>
        <v>621</v>
      </c>
      <c r="AD12">
        <f ca="1"/>
        <v>613</v>
      </c>
      <c r="AE12">
        <f ca="1"/>
        <v>418</v>
      </c>
      <c r="AF12">
        <f ca="1"/>
        <v>342</v>
      </c>
      <c r="AG12">
        <f ca="1"/>
        <v>703</v>
      </c>
      <c r="AH12">
        <f ca="1"/>
        <v>246</v>
      </c>
      <c r="AI12">
        <f ca="1"/>
        <v>866</v>
      </c>
      <c r="AJ12">
        <f ca="1"/>
        <v>248</v>
      </c>
      <c r="AK12">
        <f ca="1"/>
        <v>139</v>
      </c>
      <c r="AL12">
        <f ca="1"/>
        <v>838</v>
      </c>
      <c r="AM12">
        <f ca="1"/>
        <v>867</v>
      </c>
      <c r="AN12">
        <f ca="1"/>
        <v>818</v>
      </c>
      <c r="AO12">
        <f ca="1"/>
        <v>232</v>
      </c>
      <c r="AP12">
        <f ca="1"/>
        <v>218</v>
      </c>
      <c r="AQ12">
        <f ca="1"/>
        <v>742</v>
      </c>
      <c r="AR12">
        <f ca="1"/>
        <v>738</v>
      </c>
      <c r="AS12">
        <f ca="1"/>
        <v>717</v>
      </c>
      <c r="AT12">
        <f ca="1"/>
        <v>865</v>
      </c>
    </row>
    <row r="13" spans="1:95">
      <c r="A13" s="3">
        <f t="shared" ca="1" si="0"/>
        <v>45289</v>
      </c>
      <c r="B13" cm="1">
        <f t="array" aca="1" ref="B13:CQ13" ca="1">IF(A13&lt;&gt;"",TRANSPOSE(_xlfn._xlws.FILTER(Table2[ID],Table2[att_date]=Fridays!A13,"no_att")),"")</f>
        <v>3</v>
      </c>
      <c r="C13">
        <f ca="1"/>
        <v>303</v>
      </c>
      <c r="D13">
        <f ca="1"/>
        <v>203</v>
      </c>
      <c r="E13">
        <f ca="1"/>
        <v>6</v>
      </c>
      <c r="F13">
        <f ca="1"/>
        <v>4</v>
      </c>
      <c r="G13">
        <f ca="1"/>
        <v>304</v>
      </c>
      <c r="H13">
        <f ca="1"/>
        <v>325</v>
      </c>
      <c r="I13">
        <f ca="1"/>
        <v>603</v>
      </c>
      <c r="J13">
        <f ca="1"/>
        <v>342</v>
      </c>
      <c r="K13">
        <f ca="1"/>
        <v>338</v>
      </c>
      <c r="L13">
        <f ca="1"/>
        <v>337</v>
      </c>
      <c r="M13">
        <f ca="1"/>
        <v>242</v>
      </c>
      <c r="N13">
        <f ca="1"/>
        <v>103</v>
      </c>
      <c r="O13">
        <f ca="1"/>
        <v>245</v>
      </c>
      <c r="P13">
        <f ca="1"/>
        <v>1</v>
      </c>
      <c r="Q13">
        <f ca="1"/>
        <v>802</v>
      </c>
      <c r="R13">
        <f ca="1"/>
        <v>702</v>
      </c>
      <c r="S13">
        <f ca="1"/>
        <v>869</v>
      </c>
      <c r="T13">
        <f ca="1"/>
        <v>739</v>
      </c>
      <c r="U13">
        <f ca="1"/>
        <v>438</v>
      </c>
      <c r="V13">
        <f ca="1"/>
        <v>441</v>
      </c>
      <c r="W13">
        <f ca="1"/>
        <v>234</v>
      </c>
      <c r="X13">
        <f ca="1"/>
        <v>418</v>
      </c>
      <c r="Y13">
        <f ca="1"/>
        <v>218</v>
      </c>
      <c r="Z13">
        <f ca="1"/>
        <v>511</v>
      </c>
      <c r="AA13">
        <f ca="1"/>
        <v>329</v>
      </c>
      <c r="AB13">
        <f ca="1"/>
        <v>731</v>
      </c>
      <c r="AC13">
        <f ca="1"/>
        <v>613</v>
      </c>
      <c r="AD13">
        <f ca="1"/>
        <v>621</v>
      </c>
      <c r="AE13">
        <f ca="1"/>
        <v>617</v>
      </c>
      <c r="AF13">
        <f ca="1"/>
        <v>116</v>
      </c>
      <c r="AG13">
        <f ca="1"/>
        <v>610</v>
      </c>
      <c r="AH13">
        <f ca="1"/>
        <v>348</v>
      </c>
      <c r="AI13">
        <f ca="1"/>
        <v>616</v>
      </c>
      <c r="AJ13">
        <f ca="1"/>
        <v>803</v>
      </c>
      <c r="AK13">
        <f ca="1"/>
        <v>219</v>
      </c>
      <c r="AL13">
        <f ca="1"/>
        <v>502</v>
      </c>
      <c r="AM13">
        <f ca="1"/>
        <v>865</v>
      </c>
      <c r="AN13">
        <f ca="1"/>
        <v>732</v>
      </c>
      <c r="AO13">
        <f ca="1"/>
        <v>141</v>
      </c>
      <c r="AP13">
        <f ca="1"/>
        <v>836</v>
      </c>
      <c r="AQ13">
        <f ca="1"/>
        <v>334</v>
      </c>
      <c r="AR13">
        <f ca="1"/>
        <v>138</v>
      </c>
      <c r="AS13">
        <f ca="1"/>
        <v>715</v>
      </c>
      <c r="AT13">
        <f ca="1"/>
        <v>848</v>
      </c>
      <c r="AU13">
        <f ca="1"/>
        <v>216</v>
      </c>
      <c r="AV13">
        <f ca="1"/>
        <v>523</v>
      </c>
      <c r="AW13">
        <f ca="1"/>
        <v>747</v>
      </c>
      <c r="AX13">
        <f ca="1"/>
        <v>128</v>
      </c>
      <c r="AY13">
        <f ca="1"/>
        <v>404</v>
      </c>
      <c r="AZ13">
        <f ca="1"/>
        <v>862</v>
      </c>
      <c r="BA13">
        <f ca="1"/>
        <v>243</v>
      </c>
      <c r="BB13">
        <f ca="1"/>
        <v>879</v>
      </c>
      <c r="BC13">
        <f ca="1"/>
        <v>525</v>
      </c>
      <c r="BD13">
        <f ca="1"/>
        <v>443</v>
      </c>
      <c r="BE13">
        <f ca="1"/>
        <v>745</v>
      </c>
      <c r="BF13">
        <f ca="1"/>
        <v>863</v>
      </c>
      <c r="BG13">
        <f ca="1"/>
        <v>451</v>
      </c>
      <c r="BH13">
        <f ca="1"/>
        <v>838</v>
      </c>
      <c r="BI13">
        <f ca="1"/>
        <v>849</v>
      </c>
      <c r="BJ13">
        <f ca="1"/>
        <v>887</v>
      </c>
      <c r="BK13">
        <f ca="1"/>
        <v>431</v>
      </c>
      <c r="BL13">
        <f ca="1"/>
        <v>719</v>
      </c>
      <c r="BM13">
        <f ca="1"/>
        <v>113</v>
      </c>
      <c r="BN13">
        <f ca="1"/>
        <v>140</v>
      </c>
      <c r="BO13">
        <f ca="1"/>
        <v>317</v>
      </c>
      <c r="BP13">
        <f ca="1"/>
        <v>350</v>
      </c>
      <c r="BQ13">
        <f ca="1"/>
        <v>835</v>
      </c>
      <c r="BR13">
        <f ca="1"/>
        <v>323</v>
      </c>
      <c r="BS13">
        <f ca="1"/>
        <v>333</v>
      </c>
      <c r="BT13">
        <f ca="1"/>
        <v>873</v>
      </c>
      <c r="BU13">
        <f ca="1"/>
        <v>433</v>
      </c>
      <c r="BV13">
        <f ca="1"/>
        <v>126</v>
      </c>
      <c r="BW13">
        <f ca="1"/>
        <v>210</v>
      </c>
      <c r="BX13">
        <f ca="1"/>
        <v>818</v>
      </c>
      <c r="BY13">
        <f ca="1"/>
        <v>718</v>
      </c>
      <c r="BZ13">
        <f ca="1"/>
        <v>867</v>
      </c>
      <c r="CA13">
        <f ca="1"/>
        <v>710</v>
      </c>
      <c r="CB13">
        <f ca="1"/>
        <v>450</v>
      </c>
      <c r="CC13">
        <f ca="1"/>
        <v>721</v>
      </c>
      <c r="CD13">
        <f ca="1"/>
        <v>445</v>
      </c>
      <c r="CE13">
        <f ca="1"/>
        <v>717</v>
      </c>
      <c r="CF13">
        <f ca="1"/>
        <v>866</v>
      </c>
      <c r="CG13">
        <f ca="1"/>
        <v>246</v>
      </c>
      <c r="CH13">
        <f ca="1"/>
        <v>248</v>
      </c>
      <c r="CI13">
        <f ca="1"/>
        <v>738</v>
      </c>
      <c r="CJ13">
        <f ca="1"/>
        <v>139</v>
      </c>
      <c r="CK13">
        <f ca="1"/>
        <v>435</v>
      </c>
      <c r="CL13">
        <f ca="1"/>
        <v>846</v>
      </c>
      <c r="CM13">
        <f ca="1"/>
        <v>504</v>
      </c>
      <c r="CN13">
        <f ca="1"/>
        <v>876</v>
      </c>
      <c r="CO13">
        <f ca="1"/>
        <v>740</v>
      </c>
      <c r="CP13">
        <f ca="1"/>
        <v>856</v>
      </c>
      <c r="CQ13">
        <f ca="1"/>
        <v>822</v>
      </c>
    </row>
    <row r="14" spans="1:95">
      <c r="A14" s="3">
        <f t="shared" ca="1" si="0"/>
        <v>45282</v>
      </c>
      <c r="B14" cm="1">
        <f t="array" aca="1" ref="B14:BX14" ca="1">IF(A14&lt;&gt;"",TRANSPOSE(_xlfn._xlws.FILTER(Table2[ID],Table2[att_date]=Fridays!A14,"no_att")),"")</f>
        <v>403</v>
      </c>
      <c r="C14">
        <f ca="1"/>
        <v>3</v>
      </c>
      <c r="D14">
        <f ca="1"/>
        <v>718</v>
      </c>
      <c r="E14">
        <f ca="1"/>
        <v>433</v>
      </c>
      <c r="F14">
        <f ca="1"/>
        <v>719</v>
      </c>
      <c r="G14">
        <f ca="1"/>
        <v>610</v>
      </c>
      <c r="H14">
        <f ca="1"/>
        <v>103</v>
      </c>
      <c r="I14">
        <f ca="1"/>
        <v>525</v>
      </c>
      <c r="J14">
        <f ca="1"/>
        <v>443</v>
      </c>
      <c r="K14">
        <f ca="1"/>
        <v>141</v>
      </c>
      <c r="L14">
        <f ca="1"/>
        <v>203</v>
      </c>
      <c r="M14">
        <f ca="1"/>
        <v>229</v>
      </c>
      <c r="N14">
        <f ca="1"/>
        <v>304</v>
      </c>
      <c r="O14">
        <f ca="1"/>
        <v>504</v>
      </c>
      <c r="P14">
        <f ca="1"/>
        <v>6</v>
      </c>
      <c r="Q14">
        <f ca="1"/>
        <v>602</v>
      </c>
      <c r="R14">
        <f ca="1"/>
        <v>450</v>
      </c>
      <c r="S14">
        <f ca="1"/>
        <v>245</v>
      </c>
      <c r="T14">
        <f ca="1"/>
        <v>738</v>
      </c>
      <c r="U14">
        <f ca="1"/>
        <v>721</v>
      </c>
      <c r="V14">
        <f ca="1"/>
        <v>717</v>
      </c>
      <c r="W14">
        <f ca="1"/>
        <v>621</v>
      </c>
      <c r="X14">
        <f ca="1"/>
        <v>613</v>
      </c>
      <c r="Y14">
        <f ca="1"/>
        <v>128</v>
      </c>
      <c r="Z14">
        <f ca="1"/>
        <v>503</v>
      </c>
      <c r="AA14">
        <f ca="1"/>
        <v>889</v>
      </c>
      <c r="AB14">
        <f ca="1"/>
        <v>702</v>
      </c>
      <c r="AC14">
        <f ca="1"/>
        <v>4</v>
      </c>
      <c r="AD14">
        <f ca="1"/>
        <v>846</v>
      </c>
      <c r="AE14">
        <f ca="1"/>
        <v>883</v>
      </c>
      <c r="AF14">
        <f ca="1"/>
        <v>431</v>
      </c>
      <c r="AG14">
        <f ca="1"/>
        <v>1</v>
      </c>
      <c r="AH14">
        <f ca="1"/>
        <v>439</v>
      </c>
      <c r="AI14">
        <f ca="1"/>
        <v>847</v>
      </c>
      <c r="AJ14">
        <f ca="1"/>
        <v>703</v>
      </c>
      <c r="AK14">
        <f ca="1"/>
        <v>256</v>
      </c>
      <c r="AL14">
        <f ca="1"/>
        <v>351</v>
      </c>
      <c r="AM14">
        <f ca="1"/>
        <v>824</v>
      </c>
      <c r="AN14">
        <f ca="1"/>
        <v>121</v>
      </c>
      <c r="AO14">
        <f ca="1"/>
        <v>710</v>
      </c>
      <c r="AP14">
        <f ca="1"/>
        <v>856</v>
      </c>
      <c r="AQ14">
        <f ca="1"/>
        <v>425</v>
      </c>
      <c r="AR14">
        <f ca="1"/>
        <v>803</v>
      </c>
      <c r="AS14">
        <f ca="1"/>
        <v>139</v>
      </c>
      <c r="AT14">
        <f ca="1"/>
        <v>444</v>
      </c>
      <c r="AU14">
        <f ca="1"/>
        <v>338</v>
      </c>
      <c r="AV14">
        <f ca="1"/>
        <v>234</v>
      </c>
      <c r="AW14">
        <f ca="1"/>
        <v>614</v>
      </c>
      <c r="AX14">
        <f ca="1"/>
        <v>740</v>
      </c>
      <c r="AY14">
        <f ca="1"/>
        <v>5</v>
      </c>
      <c r="AZ14">
        <f ca="1"/>
        <v>804</v>
      </c>
      <c r="BA14">
        <f ca="1"/>
        <v>868</v>
      </c>
      <c r="BB14">
        <f ca="1"/>
        <v>342</v>
      </c>
      <c r="BC14">
        <f ca="1"/>
        <v>418</v>
      </c>
      <c r="BD14">
        <f ca="1"/>
        <v>225</v>
      </c>
      <c r="BE14">
        <f ca="1"/>
        <v>329</v>
      </c>
      <c r="BF14">
        <f ca="1"/>
        <v>231</v>
      </c>
      <c r="BG14">
        <f ca="1"/>
        <v>137</v>
      </c>
      <c r="BH14">
        <f ca="1"/>
        <v>337</v>
      </c>
      <c r="BI14">
        <f ca="1"/>
        <v>325</v>
      </c>
      <c r="BJ14">
        <f ca="1"/>
        <v>817</v>
      </c>
      <c r="BK14">
        <f ca="1"/>
        <v>603</v>
      </c>
      <c r="BL14">
        <f ca="1"/>
        <v>620</v>
      </c>
      <c r="BM14">
        <f ca="1"/>
        <v>116</v>
      </c>
      <c r="BN14">
        <f ca="1"/>
        <v>218</v>
      </c>
      <c r="BO14">
        <f ca="1"/>
        <v>219</v>
      </c>
      <c r="BP14">
        <f ca="1"/>
        <v>445</v>
      </c>
      <c r="BQ14">
        <f ca="1"/>
        <v>251</v>
      </c>
      <c r="BR14">
        <f ca="1"/>
        <v>138</v>
      </c>
      <c r="BS14">
        <f ca="1"/>
        <v>732</v>
      </c>
      <c r="BT14">
        <f ca="1"/>
        <v>348</v>
      </c>
      <c r="BU14">
        <f ca="1"/>
        <v>853</v>
      </c>
      <c r="BV14">
        <f ca="1"/>
        <v>836</v>
      </c>
      <c r="BW14">
        <f ca="1"/>
        <v>350</v>
      </c>
      <c r="BX14">
        <f ca="1"/>
        <v>502</v>
      </c>
    </row>
    <row r="15" spans="1:95">
      <c r="A15" s="3">
        <f t="shared" ca="1" si="0"/>
        <v>45275</v>
      </c>
      <c r="B15" cm="1">
        <f t="array" aca="1" ref="B15:AG15" ca="1">IF(A15&lt;&gt;"",TRANSPOSE(_xlfn._xlws.FILTER(Table2[ID],Table2[att_date]=Fridays!A15,"no_att")),"")</f>
        <v>3</v>
      </c>
      <c r="C15">
        <f ca="1"/>
        <v>422</v>
      </c>
      <c r="D15">
        <f ca="1"/>
        <v>304</v>
      </c>
      <c r="E15">
        <f ca="1"/>
        <v>435</v>
      </c>
      <c r="F15">
        <f ca="1"/>
        <v>417</v>
      </c>
      <c r="G15">
        <f ca="1"/>
        <v>403</v>
      </c>
      <c r="H15">
        <f ca="1"/>
        <v>6</v>
      </c>
      <c r="I15">
        <f ca="1"/>
        <v>610</v>
      </c>
      <c r="J15">
        <f ca="1"/>
        <v>612</v>
      </c>
      <c r="K15">
        <f ca="1"/>
        <v>614</v>
      </c>
      <c r="L15">
        <f ca="1"/>
        <v>611</v>
      </c>
      <c r="M15">
        <f ca="1"/>
        <v>602</v>
      </c>
      <c r="N15">
        <f ca="1"/>
        <v>703</v>
      </c>
      <c r="O15">
        <f ca="1"/>
        <v>511</v>
      </c>
      <c r="P15">
        <f ca="1"/>
        <v>745</v>
      </c>
      <c r="Q15">
        <f ca="1"/>
        <v>318</v>
      </c>
      <c r="R15">
        <f ca="1"/>
        <v>444</v>
      </c>
      <c r="S15">
        <f ca="1"/>
        <v>803</v>
      </c>
      <c r="T15">
        <f ca="1"/>
        <v>621</v>
      </c>
      <c r="U15">
        <f ca="1"/>
        <v>613</v>
      </c>
      <c r="V15">
        <f ca="1"/>
        <v>740</v>
      </c>
      <c r="W15">
        <f ca="1"/>
        <v>874</v>
      </c>
      <c r="X15">
        <f ca="1"/>
        <v>856</v>
      </c>
      <c r="Y15">
        <f ca="1"/>
        <v>718</v>
      </c>
      <c r="Z15">
        <f ca="1"/>
        <v>739</v>
      </c>
      <c r="AA15">
        <f ca="1"/>
        <v>445</v>
      </c>
      <c r="AB15">
        <f ca="1"/>
        <v>5</v>
      </c>
      <c r="AC15">
        <f ca="1"/>
        <v>804</v>
      </c>
      <c r="AD15">
        <f ca="1"/>
        <v>137</v>
      </c>
      <c r="AE15">
        <f ca="1"/>
        <v>120</v>
      </c>
      <c r="AF15">
        <f ca="1"/>
        <v>504</v>
      </c>
      <c r="AG15">
        <f ca="1"/>
        <v>702</v>
      </c>
    </row>
    <row r="16" spans="1:95">
      <c r="A16" s="3">
        <f t="shared" ca="1" si="0"/>
        <v>45268</v>
      </c>
      <c r="B16" cm="1">
        <f t="array" aca="1" ref="B16:CE16" ca="1">IF(A16&lt;&gt;"",TRANSPOSE(_xlfn._xlws.FILTER(Table2[ID],Table2[att_date]=Fridays!A16,"no_att")),"")</f>
        <v>3</v>
      </c>
      <c r="C16">
        <f ca="1"/>
        <v>873</v>
      </c>
      <c r="D16">
        <f ca="1"/>
        <v>721</v>
      </c>
      <c r="E16">
        <f ca="1"/>
        <v>740</v>
      </c>
      <c r="F16">
        <f ca="1"/>
        <v>141</v>
      </c>
      <c r="G16">
        <f ca="1"/>
        <v>868</v>
      </c>
      <c r="H16">
        <f ca="1"/>
        <v>503</v>
      </c>
      <c r="I16">
        <f ca="1"/>
        <v>450</v>
      </c>
      <c r="J16">
        <f ca="1"/>
        <v>417</v>
      </c>
      <c r="K16">
        <f ca="1"/>
        <v>846</v>
      </c>
      <c r="L16">
        <f ca="1"/>
        <v>446</v>
      </c>
      <c r="M16">
        <f ca="1"/>
        <v>203</v>
      </c>
      <c r="N16">
        <f ca="1"/>
        <v>4</v>
      </c>
      <c r="O16">
        <f ca="1"/>
        <v>403</v>
      </c>
      <c r="P16">
        <f ca="1"/>
        <v>737</v>
      </c>
      <c r="Q16">
        <f ca="1"/>
        <v>745</v>
      </c>
      <c r="R16">
        <f ca="1"/>
        <v>719</v>
      </c>
      <c r="S16">
        <f ca="1"/>
        <v>133</v>
      </c>
      <c r="T16">
        <f ca="1"/>
        <v>129</v>
      </c>
      <c r="U16">
        <f ca="1"/>
        <v>839</v>
      </c>
      <c r="V16">
        <f ca="1"/>
        <v>116</v>
      </c>
      <c r="W16">
        <f ca="1"/>
        <v>845</v>
      </c>
      <c r="X16">
        <f ca="1"/>
        <v>435</v>
      </c>
      <c r="Y16">
        <f ca="1"/>
        <v>504</v>
      </c>
      <c r="Z16">
        <f ca="1"/>
        <v>533</v>
      </c>
      <c r="AA16">
        <f ca="1"/>
        <v>620</v>
      </c>
      <c r="AB16">
        <f ca="1"/>
        <v>602</v>
      </c>
      <c r="AC16">
        <f ca="1"/>
        <v>742</v>
      </c>
      <c r="AD16">
        <f ca="1"/>
        <v>703</v>
      </c>
      <c r="AE16">
        <f ca="1"/>
        <v>849</v>
      </c>
      <c r="AF16">
        <f ca="1"/>
        <v>612</v>
      </c>
      <c r="AG16">
        <f ca="1"/>
        <v>610</v>
      </c>
      <c r="AH16">
        <f ca="1"/>
        <v>611</v>
      </c>
      <c r="AI16">
        <f ca="1"/>
        <v>802</v>
      </c>
      <c r="AJ16">
        <f ca="1"/>
        <v>621</v>
      </c>
      <c r="AK16">
        <f ca="1"/>
        <v>614</v>
      </c>
      <c r="AL16">
        <f ca="1"/>
        <v>847</v>
      </c>
      <c r="AM16">
        <f ca="1"/>
        <v>824</v>
      </c>
      <c r="AN16">
        <f ca="1"/>
        <v>888</v>
      </c>
      <c r="AO16">
        <f ca="1"/>
        <v>444</v>
      </c>
      <c r="AP16">
        <f ca="1"/>
        <v>338</v>
      </c>
      <c r="AQ16">
        <f ca="1"/>
        <v>119</v>
      </c>
      <c r="AR16">
        <f ca="1"/>
        <v>717</v>
      </c>
      <c r="AS16">
        <f ca="1"/>
        <v>139</v>
      </c>
      <c r="AT16">
        <f ca="1"/>
        <v>738</v>
      </c>
      <c r="AU16">
        <f ca="1"/>
        <v>817</v>
      </c>
      <c r="AV16">
        <f ca="1"/>
        <v>856</v>
      </c>
      <c r="AW16">
        <f ca="1"/>
        <v>702</v>
      </c>
      <c r="AX16">
        <f ca="1"/>
        <v>121</v>
      </c>
      <c r="AY16">
        <f ca="1"/>
        <v>317</v>
      </c>
      <c r="AZ16">
        <f ca="1"/>
        <v>256</v>
      </c>
      <c r="BA16">
        <f ca="1"/>
        <v>214</v>
      </c>
      <c r="BB16">
        <f ca="1"/>
        <v>842</v>
      </c>
      <c r="BC16">
        <f ca="1"/>
        <v>303</v>
      </c>
      <c r="BD16">
        <f ca="1"/>
        <v>234</v>
      </c>
      <c r="BE16">
        <f ca="1"/>
        <v>850</v>
      </c>
      <c r="BF16">
        <f ca="1"/>
        <v>325</v>
      </c>
      <c r="BG16">
        <f ca="1"/>
        <v>811</v>
      </c>
      <c r="BH16">
        <f ca="1"/>
        <v>425</v>
      </c>
      <c r="BI16">
        <f ca="1"/>
        <v>427</v>
      </c>
      <c r="BJ16">
        <f ca="1"/>
        <v>123</v>
      </c>
      <c r="BK16">
        <f ca="1"/>
        <v>337</v>
      </c>
      <c r="BL16">
        <f ca="1"/>
        <v>346</v>
      </c>
      <c r="BM16">
        <f ca="1"/>
        <v>329</v>
      </c>
      <c r="BN16">
        <f ca="1"/>
        <v>418</v>
      </c>
      <c r="BO16">
        <f ca="1"/>
        <v>342</v>
      </c>
      <c r="BP16">
        <f ca="1"/>
        <v>519</v>
      </c>
      <c r="BQ16">
        <f ca="1"/>
        <v>869</v>
      </c>
      <c r="BR16">
        <f ca="1"/>
        <v>231</v>
      </c>
      <c r="BS16">
        <f ca="1"/>
        <v>137</v>
      </c>
      <c r="BT16">
        <f ca="1"/>
        <v>102</v>
      </c>
      <c r="BU16">
        <f ca="1"/>
        <v>735</v>
      </c>
      <c r="BV16">
        <f ca="1"/>
        <v>502</v>
      </c>
      <c r="BW16">
        <f ca="1"/>
        <v>530</v>
      </c>
      <c r="BX16">
        <f ca="1"/>
        <v>879</v>
      </c>
      <c r="BY16">
        <f ca="1"/>
        <v>891</v>
      </c>
      <c r="BZ16">
        <f ca="1"/>
        <v>838</v>
      </c>
      <c r="CA16">
        <f ca="1"/>
        <v>867</v>
      </c>
      <c r="CB16">
        <f ca="1"/>
        <v>826</v>
      </c>
      <c r="CC16">
        <f ca="1"/>
        <v>804</v>
      </c>
      <c r="CD16">
        <f ca="1"/>
        <v>5</v>
      </c>
      <c r="CE16">
        <f ca="1"/>
        <v>404</v>
      </c>
    </row>
    <row r="17" spans="1:89">
      <c r="A17" s="3">
        <f t="shared" ca="1" si="0"/>
        <v>45261</v>
      </c>
      <c r="B17" cm="1">
        <f t="array" aca="1" ref="B17:CD17" ca="1">IF(A17&lt;&gt;"",TRANSPOSE(_xlfn._xlws.FILTER(Table2[ID],Table2[att_date]=Fridays!A17,"no_att")),"")</f>
        <v>823</v>
      </c>
      <c r="C17">
        <f ca="1"/>
        <v>103</v>
      </c>
      <c r="D17">
        <f ca="1"/>
        <v>3</v>
      </c>
      <c r="E17">
        <f ca="1"/>
        <v>203</v>
      </c>
      <c r="F17">
        <f ca="1"/>
        <v>740</v>
      </c>
      <c r="G17">
        <f ca="1"/>
        <v>229</v>
      </c>
      <c r="H17">
        <f ca="1"/>
        <v>721</v>
      </c>
      <c r="I17">
        <f ca="1"/>
        <v>304</v>
      </c>
      <c r="J17">
        <f ca="1"/>
        <v>889</v>
      </c>
      <c r="K17">
        <f ca="1"/>
        <v>6</v>
      </c>
      <c r="L17">
        <f ca="1"/>
        <v>140</v>
      </c>
      <c r="M17">
        <f ca="1"/>
        <v>879</v>
      </c>
      <c r="N17">
        <f ca="1"/>
        <v>122</v>
      </c>
      <c r="O17">
        <f ca="1"/>
        <v>719</v>
      </c>
      <c r="P17">
        <f ca="1"/>
        <v>435</v>
      </c>
      <c r="Q17">
        <f ca="1"/>
        <v>247</v>
      </c>
      <c r="R17">
        <f ca="1"/>
        <v>338</v>
      </c>
      <c r="S17">
        <f ca="1"/>
        <v>1</v>
      </c>
      <c r="T17">
        <f ca="1"/>
        <v>502</v>
      </c>
      <c r="U17">
        <f ca="1"/>
        <v>703</v>
      </c>
      <c r="V17">
        <f ca="1"/>
        <v>504</v>
      </c>
      <c r="W17">
        <f ca="1"/>
        <v>845</v>
      </c>
      <c r="X17">
        <f ca="1"/>
        <v>802</v>
      </c>
      <c r="Y17">
        <f ca="1"/>
        <v>214</v>
      </c>
      <c r="Z17">
        <f ca="1"/>
        <v>855</v>
      </c>
      <c r="AA17">
        <f ca="1"/>
        <v>826</v>
      </c>
      <c r="AB17">
        <f ca="1"/>
        <v>610</v>
      </c>
      <c r="AC17">
        <f ca="1"/>
        <v>618</v>
      </c>
      <c r="AD17">
        <f ca="1"/>
        <v>614</v>
      </c>
      <c r="AE17">
        <f ca="1"/>
        <v>620</v>
      </c>
      <c r="AF17">
        <f ca="1"/>
        <v>602</v>
      </c>
      <c r="AG17">
        <f ca="1"/>
        <v>141</v>
      </c>
      <c r="AH17">
        <f ca="1"/>
        <v>525</v>
      </c>
      <c r="AI17">
        <f ca="1"/>
        <v>346</v>
      </c>
      <c r="AJ17">
        <f ca="1"/>
        <v>866</v>
      </c>
      <c r="AK17">
        <f ca="1"/>
        <v>4</v>
      </c>
      <c r="AL17">
        <f ca="1"/>
        <v>870</v>
      </c>
      <c r="AM17">
        <f ca="1"/>
        <v>444</v>
      </c>
      <c r="AN17">
        <f ca="1"/>
        <v>417</v>
      </c>
      <c r="AO17">
        <f ca="1"/>
        <v>303</v>
      </c>
      <c r="AP17">
        <f ca="1"/>
        <v>876</v>
      </c>
      <c r="AQ17">
        <f ca="1"/>
        <v>888</v>
      </c>
      <c r="AR17">
        <f ca="1"/>
        <v>248</v>
      </c>
      <c r="AS17">
        <f ca="1"/>
        <v>246</v>
      </c>
      <c r="AT17">
        <f ca="1"/>
        <v>835</v>
      </c>
      <c r="AU17">
        <f ca="1"/>
        <v>856</v>
      </c>
      <c r="AV17">
        <f ca="1"/>
        <v>820</v>
      </c>
      <c r="AW17">
        <f ca="1"/>
        <v>342</v>
      </c>
      <c r="AX17">
        <f ca="1"/>
        <v>351</v>
      </c>
      <c r="AY17">
        <f ca="1"/>
        <v>445</v>
      </c>
      <c r="AZ17">
        <f ca="1"/>
        <v>842</v>
      </c>
      <c r="BA17">
        <f ca="1"/>
        <v>737</v>
      </c>
      <c r="BB17">
        <f ca="1"/>
        <v>716</v>
      </c>
      <c r="BC17">
        <f ca="1"/>
        <v>310</v>
      </c>
      <c r="BD17">
        <f ca="1"/>
        <v>330</v>
      </c>
      <c r="BE17">
        <f ca="1"/>
        <v>532</v>
      </c>
      <c r="BF17">
        <f ca="1"/>
        <v>817</v>
      </c>
      <c r="BG17">
        <f ca="1"/>
        <v>603</v>
      </c>
      <c r="BH17">
        <f ca="1"/>
        <v>717</v>
      </c>
      <c r="BI17">
        <f ca="1"/>
        <v>738</v>
      </c>
      <c r="BJ17">
        <f ca="1"/>
        <v>256</v>
      </c>
      <c r="BK17">
        <f ca="1"/>
        <v>257</v>
      </c>
      <c r="BL17">
        <f ca="1"/>
        <v>232</v>
      </c>
      <c r="BM17">
        <f ca="1"/>
        <v>450</v>
      </c>
      <c r="BN17">
        <f ca="1"/>
        <v>735</v>
      </c>
      <c r="BO17">
        <f ca="1"/>
        <v>613</v>
      </c>
      <c r="BP17">
        <f ca="1"/>
        <v>883</v>
      </c>
      <c r="BQ17">
        <f ca="1"/>
        <v>312</v>
      </c>
      <c r="BR17">
        <f ca="1"/>
        <v>742</v>
      </c>
      <c r="BS17">
        <f ca="1"/>
        <v>317</v>
      </c>
      <c r="BT17">
        <f ca="1"/>
        <v>137</v>
      </c>
      <c r="BU17">
        <f ca="1"/>
        <v>116</v>
      </c>
      <c r="BV17">
        <f ca="1"/>
        <v>867</v>
      </c>
      <c r="BW17">
        <f ca="1"/>
        <v>818</v>
      </c>
      <c r="BX17">
        <f ca="1"/>
        <v>120</v>
      </c>
      <c r="BY17">
        <f ca="1"/>
        <v>404</v>
      </c>
      <c r="BZ17">
        <f ca="1"/>
        <v>139</v>
      </c>
      <c r="CA17">
        <f ca="1"/>
        <v>869</v>
      </c>
      <c r="CB17">
        <f ca="1"/>
        <v>138</v>
      </c>
      <c r="CC17">
        <f ca="1"/>
        <v>702</v>
      </c>
      <c r="CD17">
        <f ca="1"/>
        <v>804</v>
      </c>
    </row>
    <row r="18" spans="1:89">
      <c r="A18" s="3">
        <f t="shared" ca="1" si="0"/>
        <v>45254</v>
      </c>
      <c r="B18" cm="1">
        <f t="array" aca="1" ref="B18:CK18" ca="1">IF(A18&lt;&gt;"",TRANSPOSE(_xlfn._xlws.FILTER(Table2[ID],Table2[att_date]=Fridays!A18,"no_att")),"")</f>
        <v>836</v>
      </c>
      <c r="C18">
        <f ca="1"/>
        <v>888</v>
      </c>
      <c r="D18">
        <f ca="1"/>
        <v>890</v>
      </c>
      <c r="E18">
        <f ca="1"/>
        <v>894</v>
      </c>
      <c r="F18">
        <f ca="1"/>
        <v>3</v>
      </c>
      <c r="G18">
        <f ca="1"/>
        <v>141</v>
      </c>
      <c r="H18">
        <f ca="1"/>
        <v>1</v>
      </c>
      <c r="I18">
        <f ca="1"/>
        <v>203</v>
      </c>
      <c r="J18">
        <f ca="1"/>
        <v>139</v>
      </c>
      <c r="K18">
        <f ca="1"/>
        <v>702</v>
      </c>
      <c r="L18">
        <f ca="1"/>
        <v>417</v>
      </c>
      <c r="M18">
        <f ca="1"/>
        <v>503</v>
      </c>
      <c r="N18">
        <f ca="1"/>
        <v>304</v>
      </c>
      <c r="O18">
        <f ca="1"/>
        <v>504</v>
      </c>
      <c r="P18">
        <f ca="1"/>
        <v>883</v>
      </c>
      <c r="Q18">
        <f ca="1"/>
        <v>351</v>
      </c>
      <c r="R18">
        <f ca="1"/>
        <v>612</v>
      </c>
      <c r="S18">
        <f ca="1"/>
        <v>4</v>
      </c>
      <c r="T18">
        <f ca="1"/>
        <v>747</v>
      </c>
      <c r="U18">
        <f ca="1"/>
        <v>116</v>
      </c>
      <c r="V18">
        <f ca="1"/>
        <v>846</v>
      </c>
      <c r="W18">
        <f ca="1"/>
        <v>613</v>
      </c>
      <c r="X18">
        <f ca="1"/>
        <v>876</v>
      </c>
      <c r="Y18">
        <f ca="1"/>
        <v>140</v>
      </c>
      <c r="Z18">
        <f ca="1"/>
        <v>339</v>
      </c>
      <c r="AA18">
        <f ca="1"/>
        <v>803</v>
      </c>
      <c r="AB18">
        <f ca="1"/>
        <v>254</v>
      </c>
      <c r="AC18">
        <f ca="1"/>
        <v>868</v>
      </c>
      <c r="AD18">
        <f ca="1"/>
        <v>236</v>
      </c>
      <c r="AE18">
        <f ca="1"/>
        <v>745</v>
      </c>
      <c r="AF18">
        <f ca="1"/>
        <v>214</v>
      </c>
      <c r="AG18">
        <f ca="1"/>
        <v>255</v>
      </c>
      <c r="AH18">
        <f ca="1"/>
        <v>444</v>
      </c>
      <c r="AI18">
        <f ca="1"/>
        <v>120</v>
      </c>
      <c r="AJ18">
        <f ca="1"/>
        <v>838</v>
      </c>
      <c r="AK18">
        <f ca="1"/>
        <v>721</v>
      </c>
      <c r="AL18">
        <f ca="1"/>
        <v>867</v>
      </c>
      <c r="AM18">
        <f ca="1"/>
        <v>251</v>
      </c>
      <c r="AN18">
        <f ca="1"/>
        <v>211</v>
      </c>
      <c r="AO18">
        <f ca="1"/>
        <v>602</v>
      </c>
      <c r="AP18">
        <f ca="1"/>
        <v>611</v>
      </c>
      <c r="AQ18">
        <f ca="1"/>
        <v>874</v>
      </c>
      <c r="AR18">
        <f ca="1"/>
        <v>865</v>
      </c>
      <c r="AS18">
        <f ca="1"/>
        <v>856</v>
      </c>
      <c r="AT18">
        <f ca="1"/>
        <v>610</v>
      </c>
      <c r="AU18">
        <f ca="1"/>
        <v>716</v>
      </c>
      <c r="AV18">
        <f ca="1"/>
        <v>893</v>
      </c>
      <c r="AW18">
        <f ca="1"/>
        <v>342</v>
      </c>
      <c r="AX18">
        <f ca="1"/>
        <v>338</v>
      </c>
      <c r="AY18">
        <f ca="1"/>
        <v>848</v>
      </c>
      <c r="AZ18">
        <f ca="1"/>
        <v>115</v>
      </c>
      <c r="BA18">
        <f ca="1"/>
        <v>892</v>
      </c>
      <c r="BB18">
        <f ca="1"/>
        <v>735</v>
      </c>
      <c r="BC18">
        <f ca="1"/>
        <v>881</v>
      </c>
      <c r="BD18">
        <f ca="1"/>
        <v>891</v>
      </c>
      <c r="BE18">
        <f ca="1"/>
        <v>872</v>
      </c>
      <c r="BF18">
        <f ca="1"/>
        <v>833</v>
      </c>
      <c r="BG18">
        <f ca="1"/>
        <v>450</v>
      </c>
      <c r="BH18">
        <f ca="1"/>
        <v>451</v>
      </c>
      <c r="BI18">
        <f ca="1"/>
        <v>738</v>
      </c>
      <c r="BJ18">
        <f ca="1"/>
        <v>329</v>
      </c>
      <c r="BK18">
        <f ca="1"/>
        <v>418</v>
      </c>
      <c r="BL18">
        <f ca="1"/>
        <v>232</v>
      </c>
      <c r="BM18">
        <f ca="1"/>
        <v>334</v>
      </c>
      <c r="BN18">
        <f ca="1"/>
        <v>717</v>
      </c>
      <c r="BO18">
        <f ca="1"/>
        <v>350</v>
      </c>
      <c r="BP18">
        <f ca="1"/>
        <v>870</v>
      </c>
      <c r="BQ18">
        <f ca="1"/>
        <v>817</v>
      </c>
      <c r="BR18">
        <f ca="1"/>
        <v>871</v>
      </c>
      <c r="BS18">
        <f ca="1"/>
        <v>732</v>
      </c>
      <c r="BT18">
        <f ca="1"/>
        <v>820</v>
      </c>
      <c r="BU18">
        <f ca="1"/>
        <v>742</v>
      </c>
      <c r="BV18">
        <f ca="1"/>
        <v>802</v>
      </c>
      <c r="BW18">
        <f ca="1"/>
        <v>138</v>
      </c>
      <c r="BX18">
        <f ca="1"/>
        <v>869</v>
      </c>
      <c r="BY18">
        <f ca="1"/>
        <v>862</v>
      </c>
      <c r="BZ18">
        <f ca="1"/>
        <v>348</v>
      </c>
      <c r="CA18">
        <f ca="1"/>
        <v>219</v>
      </c>
      <c r="CB18">
        <f ca="1"/>
        <v>811</v>
      </c>
      <c r="CC18">
        <f ca="1"/>
        <v>102</v>
      </c>
      <c r="CD18">
        <f ca="1"/>
        <v>317</v>
      </c>
      <c r="CE18">
        <f ca="1"/>
        <v>739</v>
      </c>
      <c r="CF18">
        <f ca="1"/>
        <v>325</v>
      </c>
      <c r="CG18">
        <f ca="1"/>
        <v>337</v>
      </c>
      <c r="CH18">
        <f ca="1"/>
        <v>815</v>
      </c>
      <c r="CI18">
        <f ca="1"/>
        <v>123</v>
      </c>
      <c r="CJ18">
        <f ca="1"/>
        <v>234</v>
      </c>
      <c r="CK18">
        <f ca="1"/>
        <v>403</v>
      </c>
    </row>
    <row r="19" spans="1:89">
      <c r="A19" s="3">
        <f t="shared" ca="1" si="0"/>
        <v>45247</v>
      </c>
      <c r="B19" cm="1">
        <f t="array" aca="1" ref="B19:T19" ca="1">IF(A19&lt;&gt;"",TRANSPOSE(_xlfn._xlws.FILTER(Table2[ID],Table2[att_date]=Fridays!A19,"no_att")),"")</f>
        <v>444</v>
      </c>
      <c r="C19">
        <f ca="1"/>
        <v>333</v>
      </c>
      <c r="D19">
        <f ca="1"/>
        <v>236</v>
      </c>
      <c r="E19">
        <f ca="1"/>
        <v>211</v>
      </c>
      <c r="F19">
        <f ca="1"/>
        <v>115</v>
      </c>
      <c r="G19">
        <f ca="1"/>
        <v>849</v>
      </c>
      <c r="H19">
        <f ca="1"/>
        <v>855</v>
      </c>
      <c r="I19">
        <f ca="1"/>
        <v>718</v>
      </c>
      <c r="J19">
        <f ca="1"/>
        <v>611</v>
      </c>
      <c r="K19">
        <f ca="1"/>
        <v>845</v>
      </c>
      <c r="L19">
        <f ca="1"/>
        <v>341</v>
      </c>
      <c r="M19">
        <f ca="1"/>
        <v>621</v>
      </c>
      <c r="N19">
        <f ca="1"/>
        <v>865</v>
      </c>
      <c r="O19">
        <f ca="1"/>
        <v>445</v>
      </c>
      <c r="P19">
        <f ca="1"/>
        <v>234</v>
      </c>
      <c r="Q19">
        <f ca="1"/>
        <v>229</v>
      </c>
      <c r="R19">
        <f ca="1"/>
        <v>5</v>
      </c>
      <c r="S19">
        <f ca="1"/>
        <v>804</v>
      </c>
      <c r="T19">
        <f ca="1"/>
        <v>1</v>
      </c>
    </row>
    <row r="20" spans="1:89">
      <c r="A20" s="3">
        <f t="shared" ca="1" si="0"/>
        <v>45240</v>
      </c>
      <c r="B20" cm="1">
        <f t="array" aca="1" ref="B20:CG20" ca="1">IF(A20&lt;&gt;"",TRANSPOSE(_xlfn._xlws.FILTER(Table2[ID],Table2[att_date]=Fridays!A20,"no_att")),"")</f>
        <v>3</v>
      </c>
      <c r="C20">
        <f ca="1"/>
        <v>450</v>
      </c>
      <c r="D20">
        <f ca="1"/>
        <v>451</v>
      </c>
      <c r="E20">
        <f ca="1"/>
        <v>417</v>
      </c>
      <c r="F20">
        <f ca="1"/>
        <v>610</v>
      </c>
      <c r="G20">
        <f ca="1"/>
        <v>846</v>
      </c>
      <c r="H20">
        <f ca="1"/>
        <v>342</v>
      </c>
      <c r="I20">
        <f ca="1"/>
        <v>418</v>
      </c>
      <c r="J20">
        <f ca="1"/>
        <v>612</v>
      </c>
      <c r="K20">
        <f ca="1"/>
        <v>870</v>
      </c>
      <c r="L20">
        <f ca="1"/>
        <v>602</v>
      </c>
      <c r="M20">
        <f ca="1"/>
        <v>435</v>
      </c>
      <c r="N20">
        <f ca="1"/>
        <v>448</v>
      </c>
      <c r="O20">
        <f ca="1"/>
        <v>203</v>
      </c>
      <c r="P20">
        <f ca="1"/>
        <v>325</v>
      </c>
      <c r="Q20">
        <f ca="1"/>
        <v>745</v>
      </c>
      <c r="R20">
        <f ca="1"/>
        <v>737</v>
      </c>
      <c r="S20">
        <f ca="1"/>
        <v>826</v>
      </c>
      <c r="T20">
        <f ca="1"/>
        <v>845</v>
      </c>
      <c r="U20">
        <f ca="1"/>
        <v>123</v>
      </c>
      <c r="V20">
        <f ca="1"/>
        <v>338</v>
      </c>
      <c r="W20">
        <f ca="1"/>
        <v>850</v>
      </c>
      <c r="X20">
        <f ca="1"/>
        <v>883</v>
      </c>
      <c r="Y20">
        <f ca="1"/>
        <v>878</v>
      </c>
      <c r="Z20">
        <f ca="1"/>
        <v>116</v>
      </c>
      <c r="AA20">
        <f ca="1"/>
        <v>103</v>
      </c>
      <c r="AB20">
        <f ca="1"/>
        <v>803</v>
      </c>
      <c r="AC20">
        <f ca="1"/>
        <v>304</v>
      </c>
      <c r="AD20">
        <f ca="1"/>
        <v>613</v>
      </c>
      <c r="AE20">
        <f ca="1"/>
        <v>5</v>
      </c>
      <c r="AF20">
        <f ca="1"/>
        <v>804</v>
      </c>
      <c r="AG20">
        <f ca="1"/>
        <v>329</v>
      </c>
      <c r="AH20">
        <f ca="1"/>
        <v>519</v>
      </c>
      <c r="AI20">
        <f ca="1"/>
        <v>347</v>
      </c>
      <c r="AJ20">
        <f ca="1"/>
        <v>333</v>
      </c>
      <c r="AK20">
        <f ca="1"/>
        <v>303</v>
      </c>
      <c r="AL20">
        <f ca="1"/>
        <v>503</v>
      </c>
      <c r="AM20">
        <f ca="1"/>
        <v>323</v>
      </c>
      <c r="AN20">
        <f ca="1"/>
        <v>856</v>
      </c>
      <c r="AO20">
        <f ca="1"/>
        <v>865</v>
      </c>
      <c r="AP20">
        <f ca="1"/>
        <v>710</v>
      </c>
      <c r="AQ20">
        <f ca="1"/>
        <v>525</v>
      </c>
      <c r="AR20">
        <f ca="1"/>
        <v>621</v>
      </c>
      <c r="AS20">
        <f ca="1"/>
        <v>532</v>
      </c>
      <c r="AT20">
        <f ca="1"/>
        <v>214</v>
      </c>
      <c r="AU20">
        <f ca="1"/>
        <v>312</v>
      </c>
      <c r="AV20">
        <f ca="1"/>
        <v>742</v>
      </c>
      <c r="AW20">
        <f ca="1"/>
        <v>721</v>
      </c>
      <c r="AX20">
        <f ca="1"/>
        <v>445</v>
      </c>
      <c r="AY20">
        <f ca="1"/>
        <v>715</v>
      </c>
      <c r="AZ20">
        <f ca="1"/>
        <v>250</v>
      </c>
      <c r="BA20">
        <f ca="1"/>
        <v>727</v>
      </c>
      <c r="BB20">
        <f ca="1"/>
        <v>848</v>
      </c>
      <c r="BC20">
        <f ca="1"/>
        <v>127</v>
      </c>
      <c r="BD20">
        <f ca="1"/>
        <v>866</v>
      </c>
      <c r="BE20">
        <f ca="1"/>
        <v>842</v>
      </c>
      <c r="BF20">
        <f ca="1"/>
        <v>838</v>
      </c>
      <c r="BG20">
        <f ca="1"/>
        <v>346</v>
      </c>
      <c r="BH20">
        <f ca="1"/>
        <v>337</v>
      </c>
      <c r="BI20">
        <f ca="1"/>
        <v>334</v>
      </c>
      <c r="BJ20">
        <f ca="1"/>
        <v>225</v>
      </c>
      <c r="BK20">
        <f ca="1"/>
        <v>138</v>
      </c>
      <c r="BL20">
        <f ca="1"/>
        <v>403</v>
      </c>
      <c r="BM20">
        <f ca="1"/>
        <v>717</v>
      </c>
      <c r="BN20">
        <f ca="1"/>
        <v>738</v>
      </c>
      <c r="BO20">
        <f ca="1"/>
        <v>817</v>
      </c>
      <c r="BP20">
        <f ca="1"/>
        <v>746</v>
      </c>
      <c r="BQ20">
        <f ca="1"/>
        <v>873</v>
      </c>
      <c r="BR20">
        <f ca="1"/>
        <v>874</v>
      </c>
      <c r="BS20">
        <f ca="1"/>
        <v>740</v>
      </c>
      <c r="BT20">
        <f ca="1"/>
        <v>867</v>
      </c>
      <c r="BU20">
        <f ca="1"/>
        <v>818</v>
      </c>
      <c r="BV20">
        <f ca="1"/>
        <v>210</v>
      </c>
      <c r="BW20">
        <f ca="1"/>
        <v>836</v>
      </c>
      <c r="BX20">
        <f ca="1"/>
        <v>879</v>
      </c>
      <c r="BY20">
        <f ca="1"/>
        <v>819</v>
      </c>
      <c r="BZ20">
        <f ca="1"/>
        <v>251</v>
      </c>
      <c r="CA20">
        <f ca="1"/>
        <v>739</v>
      </c>
      <c r="CB20">
        <f ca="1"/>
        <v>350</v>
      </c>
      <c r="CC20">
        <f ca="1"/>
        <v>348</v>
      </c>
      <c r="CD20">
        <f ca="1"/>
        <v>702</v>
      </c>
      <c r="CE20">
        <f ca="1"/>
        <v>438</v>
      </c>
      <c r="CF20">
        <f ca="1"/>
        <v>802</v>
      </c>
      <c r="CG20">
        <f ca="1"/>
        <v>404</v>
      </c>
    </row>
    <row r="21" spans="1:89">
      <c r="A21" s="3">
        <f t="shared" ca="1" si="0"/>
        <v>45233</v>
      </c>
      <c r="B21" cm="1">
        <f t="array" aca="1" ref="B21:CC21" ca="1">IF(A21&lt;&gt;"",TRANSPOSE(_xlfn._xlws.FILTER(Table2[ID],Table2[att_date]=Fridays!A21,"no_att")),"")</f>
        <v>900</v>
      </c>
      <c r="C21">
        <f ca="1"/>
        <v>842</v>
      </c>
      <c r="D21">
        <f ca="1"/>
        <v>304</v>
      </c>
      <c r="E21">
        <f ca="1"/>
        <v>878</v>
      </c>
      <c r="F21">
        <f ca="1"/>
        <v>1</v>
      </c>
      <c r="G21">
        <f ca="1"/>
        <v>203</v>
      </c>
      <c r="H21">
        <f ca="1"/>
        <v>333</v>
      </c>
      <c r="I21">
        <f ca="1"/>
        <v>246</v>
      </c>
      <c r="J21">
        <f ca="1"/>
        <v>323</v>
      </c>
      <c r="K21">
        <f ca="1"/>
        <v>745</v>
      </c>
      <c r="L21">
        <f ca="1"/>
        <v>3</v>
      </c>
      <c r="M21">
        <f ca="1"/>
        <v>621</v>
      </c>
      <c r="N21">
        <f ca="1"/>
        <v>103</v>
      </c>
      <c r="O21">
        <f ca="1"/>
        <v>247</v>
      </c>
      <c r="P21">
        <f ca="1"/>
        <v>248</v>
      </c>
      <c r="Q21">
        <f ca="1"/>
        <v>4</v>
      </c>
      <c r="R21">
        <f ca="1"/>
        <v>721</v>
      </c>
      <c r="S21">
        <f ca="1"/>
        <v>417</v>
      </c>
      <c r="T21">
        <f ca="1"/>
        <v>804</v>
      </c>
      <c r="U21">
        <f ca="1"/>
        <v>5</v>
      </c>
      <c r="V21">
        <f ca="1"/>
        <v>6</v>
      </c>
      <c r="W21">
        <f ca="1"/>
        <v>140</v>
      </c>
      <c r="X21">
        <f ca="1"/>
        <v>402</v>
      </c>
      <c r="Y21">
        <f ca="1"/>
        <v>868</v>
      </c>
      <c r="Z21">
        <f ca="1"/>
        <v>866</v>
      </c>
      <c r="AA21">
        <f ca="1"/>
        <v>303</v>
      </c>
      <c r="AB21">
        <f ca="1"/>
        <v>715</v>
      </c>
      <c r="AC21">
        <f ca="1"/>
        <v>139</v>
      </c>
      <c r="AD21">
        <f ca="1"/>
        <v>433</v>
      </c>
      <c r="AE21">
        <f ca="1"/>
        <v>243</v>
      </c>
      <c r="AF21">
        <f ca="1"/>
        <v>218</v>
      </c>
      <c r="AG21">
        <f ca="1"/>
        <v>443</v>
      </c>
      <c r="AH21">
        <f ca="1"/>
        <v>532</v>
      </c>
      <c r="AI21">
        <f ca="1"/>
        <v>342</v>
      </c>
      <c r="AJ21">
        <f ca="1"/>
        <v>346</v>
      </c>
      <c r="AK21">
        <f ca="1"/>
        <v>343</v>
      </c>
      <c r="AL21">
        <f ca="1"/>
        <v>846</v>
      </c>
      <c r="AM21">
        <f ca="1"/>
        <v>735</v>
      </c>
      <c r="AN21">
        <f ca="1"/>
        <v>438</v>
      </c>
      <c r="AO21">
        <f ca="1"/>
        <v>116</v>
      </c>
      <c r="AP21">
        <f ca="1"/>
        <v>875</v>
      </c>
      <c r="AQ21">
        <f ca="1"/>
        <v>835</v>
      </c>
      <c r="AR21">
        <f ca="1"/>
        <v>329</v>
      </c>
      <c r="AS21">
        <f ca="1"/>
        <v>840</v>
      </c>
      <c r="AT21">
        <f ca="1"/>
        <v>515</v>
      </c>
      <c r="AU21">
        <f ca="1"/>
        <v>325</v>
      </c>
      <c r="AV21">
        <f ca="1"/>
        <v>613</v>
      </c>
      <c r="AW21">
        <f ca="1"/>
        <v>703</v>
      </c>
      <c r="AX21">
        <f ca="1"/>
        <v>444</v>
      </c>
      <c r="AY21">
        <f ca="1"/>
        <v>740</v>
      </c>
      <c r="AZ21">
        <f ca="1"/>
        <v>337</v>
      </c>
      <c r="BA21">
        <f ca="1"/>
        <v>137</v>
      </c>
      <c r="BB21">
        <f ca="1"/>
        <v>138</v>
      </c>
      <c r="BC21">
        <f ca="1"/>
        <v>847</v>
      </c>
      <c r="BD21">
        <f ca="1"/>
        <v>824</v>
      </c>
      <c r="BE21">
        <f ca="1"/>
        <v>862</v>
      </c>
      <c r="BF21">
        <f ca="1"/>
        <v>339</v>
      </c>
      <c r="BG21">
        <f ca="1"/>
        <v>869</v>
      </c>
      <c r="BH21">
        <f ca="1"/>
        <v>879</v>
      </c>
      <c r="BI21">
        <f ca="1"/>
        <v>317</v>
      </c>
      <c r="BJ21">
        <f ca="1"/>
        <v>810</v>
      </c>
      <c r="BK21">
        <f ca="1"/>
        <v>817</v>
      </c>
      <c r="BL21">
        <f ca="1"/>
        <v>870</v>
      </c>
      <c r="BM21">
        <f ca="1"/>
        <v>867</v>
      </c>
      <c r="BN21">
        <f ca="1"/>
        <v>838</v>
      </c>
      <c r="BO21">
        <f ca="1"/>
        <v>818</v>
      </c>
      <c r="BP21">
        <f ca="1"/>
        <v>732</v>
      </c>
      <c r="BQ21">
        <f ca="1"/>
        <v>126</v>
      </c>
      <c r="BR21">
        <f ca="1"/>
        <v>210</v>
      </c>
      <c r="BS21">
        <f ca="1"/>
        <v>450</v>
      </c>
      <c r="BT21">
        <f ca="1"/>
        <v>249</v>
      </c>
      <c r="BU21">
        <f ca="1"/>
        <v>445</v>
      </c>
      <c r="BV21">
        <f ca="1"/>
        <v>427</v>
      </c>
      <c r="BW21">
        <f ca="1"/>
        <v>802</v>
      </c>
      <c r="BX21">
        <f ca="1"/>
        <v>422</v>
      </c>
      <c r="BY21">
        <f ca="1"/>
        <v>738</v>
      </c>
      <c r="BZ21">
        <f ca="1"/>
        <v>717</v>
      </c>
      <c r="CA21">
        <f ca="1"/>
        <v>815</v>
      </c>
      <c r="CB21">
        <f ca="1"/>
        <v>811</v>
      </c>
      <c r="CC21">
        <f ca="1"/>
        <v>404</v>
      </c>
    </row>
    <row r="22" spans="1:89">
      <c r="A22" s="3">
        <f t="shared" ca="1" si="0"/>
        <v>45226</v>
      </c>
      <c r="B22" cm="1">
        <f t="array" aca="1" ref="B22:CA22" ca="1">IF(A22&lt;&gt;"",TRANSPOSE(_xlfn._xlws.FILTER(Table2[ID],Table2[att_date]=Fridays!A22,"no_att")),"")</f>
        <v>116</v>
      </c>
      <c r="C22">
        <f ca="1"/>
        <v>515</v>
      </c>
      <c r="D22">
        <f ca="1"/>
        <v>717</v>
      </c>
      <c r="E22">
        <f ca="1"/>
        <v>329</v>
      </c>
      <c r="F22">
        <f ca="1"/>
        <v>738</v>
      </c>
      <c r="G22">
        <f ca="1"/>
        <v>740</v>
      </c>
      <c r="H22">
        <f ca="1"/>
        <v>113</v>
      </c>
      <c r="I22">
        <f ca="1"/>
        <v>324</v>
      </c>
      <c r="J22">
        <f ca="1"/>
        <v>338</v>
      </c>
      <c r="K22">
        <f ca="1"/>
        <v>435</v>
      </c>
      <c r="L22">
        <f ca="1"/>
        <v>444</v>
      </c>
      <c r="M22">
        <f ca="1"/>
        <v>122</v>
      </c>
      <c r="N22">
        <f ca="1"/>
        <v>838</v>
      </c>
      <c r="O22">
        <f ca="1"/>
        <v>855</v>
      </c>
      <c r="P22">
        <f ca="1"/>
        <v>818</v>
      </c>
      <c r="Q22">
        <f ca="1"/>
        <v>417</v>
      </c>
      <c r="R22">
        <f ca="1"/>
        <v>848</v>
      </c>
      <c r="S22">
        <f ca="1"/>
        <v>739</v>
      </c>
      <c r="T22">
        <f ca="1"/>
        <v>343</v>
      </c>
      <c r="U22">
        <f ca="1"/>
        <v>451</v>
      </c>
      <c r="V22">
        <f ca="1"/>
        <v>445</v>
      </c>
      <c r="W22">
        <f ca="1"/>
        <v>715</v>
      </c>
      <c r="X22">
        <f ca="1"/>
        <v>450</v>
      </c>
      <c r="Y22">
        <f ca="1"/>
        <v>310</v>
      </c>
      <c r="Z22">
        <f ca="1"/>
        <v>317</v>
      </c>
      <c r="AA22">
        <f ca="1"/>
        <v>439</v>
      </c>
      <c r="AB22">
        <f ca="1"/>
        <v>340</v>
      </c>
      <c r="AC22">
        <f ca="1"/>
        <v>811</v>
      </c>
      <c r="AD22">
        <f ca="1"/>
        <v>342</v>
      </c>
      <c r="AE22">
        <f ca="1"/>
        <v>337</v>
      </c>
      <c r="AF22">
        <f ca="1"/>
        <v>815</v>
      </c>
      <c r="AG22">
        <f ca="1"/>
        <v>427</v>
      </c>
      <c r="AH22">
        <f ca="1"/>
        <v>862</v>
      </c>
      <c r="AI22">
        <f ca="1"/>
        <v>438</v>
      </c>
      <c r="AJ22">
        <f ca="1"/>
        <v>875</v>
      </c>
      <c r="AK22">
        <f ca="1"/>
        <v>873</v>
      </c>
      <c r="AL22">
        <f ca="1"/>
        <v>721</v>
      </c>
      <c r="AM22">
        <f ca="1"/>
        <v>327</v>
      </c>
      <c r="AN22">
        <f ca="1"/>
        <v>613</v>
      </c>
      <c r="AO22">
        <f ca="1"/>
        <v>115</v>
      </c>
      <c r="AP22">
        <f ca="1"/>
        <v>525</v>
      </c>
      <c r="AQ22">
        <f ca="1"/>
        <v>879</v>
      </c>
      <c r="AR22">
        <f ca="1"/>
        <v>878</v>
      </c>
      <c r="AS22">
        <f ca="1"/>
        <v>745</v>
      </c>
      <c r="AT22">
        <f ca="1"/>
        <v>334</v>
      </c>
      <c r="AU22">
        <f ca="1"/>
        <v>850</v>
      </c>
      <c r="AV22">
        <f ca="1"/>
        <v>620</v>
      </c>
      <c r="AW22">
        <f ca="1"/>
        <v>139</v>
      </c>
      <c r="AX22">
        <f ca="1"/>
        <v>443</v>
      </c>
      <c r="AY22">
        <f ca="1"/>
        <v>218</v>
      </c>
      <c r="AZ22">
        <f ca="1"/>
        <v>219</v>
      </c>
      <c r="BA22">
        <f ca="1"/>
        <v>224</v>
      </c>
      <c r="BB22">
        <f ca="1"/>
        <v>422</v>
      </c>
      <c r="BC22">
        <f ca="1"/>
        <v>856</v>
      </c>
      <c r="BD22">
        <f ca="1"/>
        <v>865</v>
      </c>
      <c r="BE22">
        <f ca="1"/>
        <v>846</v>
      </c>
      <c r="BF22">
        <f ca="1"/>
        <v>245</v>
      </c>
      <c r="BG22">
        <f ca="1"/>
        <v>880</v>
      </c>
      <c r="BH22">
        <f ca="1"/>
        <v>881</v>
      </c>
      <c r="BI22">
        <f ca="1"/>
        <v>876</v>
      </c>
      <c r="BJ22">
        <f ca="1"/>
        <v>882</v>
      </c>
      <c r="BK22">
        <f ca="1"/>
        <v>842</v>
      </c>
      <c r="BL22">
        <f ca="1"/>
        <v>866</v>
      </c>
      <c r="BM22">
        <f ca="1"/>
        <v>325</v>
      </c>
      <c r="BN22">
        <f ca="1"/>
        <v>869</v>
      </c>
      <c r="BO22">
        <f ca="1"/>
        <v>833</v>
      </c>
      <c r="BP22">
        <f ca="1"/>
        <v>702</v>
      </c>
      <c r="BQ22">
        <f ca="1"/>
        <v>503</v>
      </c>
      <c r="BR22">
        <f ca="1"/>
        <v>802</v>
      </c>
      <c r="BS22">
        <f ca="1"/>
        <v>803</v>
      </c>
      <c r="BT22">
        <f ca="1"/>
        <v>303</v>
      </c>
      <c r="BU22">
        <f ca="1"/>
        <v>4</v>
      </c>
      <c r="BV22">
        <f ca="1"/>
        <v>304</v>
      </c>
      <c r="BW22">
        <f ca="1"/>
        <v>602</v>
      </c>
      <c r="BX22">
        <f ca="1"/>
        <v>203</v>
      </c>
      <c r="BY22">
        <f ca="1"/>
        <v>603</v>
      </c>
      <c r="BZ22">
        <f ca="1"/>
        <v>5</v>
      </c>
      <c r="CA22">
        <f ca="1"/>
        <v>804</v>
      </c>
    </row>
    <row r="23" spans="1:89">
      <c r="A23" s="3">
        <f t="shared" ca="1" si="0"/>
        <v>45219</v>
      </c>
      <c r="B23" cm="1">
        <f t="array" aca="1" ref="B23:BC23" ca="1">IF(A23&lt;&gt;"",TRANSPOSE(_xlfn._xlws.FILTER(Table2[ID],Table2[att_date]=Fridays!A23,"no_att")),"")</f>
        <v>900</v>
      </c>
      <c r="C23">
        <f ca="1"/>
        <v>3</v>
      </c>
      <c r="D23">
        <f ca="1"/>
        <v>876</v>
      </c>
      <c r="E23">
        <f ca="1"/>
        <v>715</v>
      </c>
      <c r="F23">
        <f ca="1"/>
        <v>417</v>
      </c>
      <c r="G23">
        <f ca="1"/>
        <v>116</v>
      </c>
      <c r="H23">
        <f ca="1"/>
        <v>342</v>
      </c>
      <c r="I23">
        <f ca="1"/>
        <v>343</v>
      </c>
      <c r="J23">
        <f ca="1"/>
        <v>341</v>
      </c>
      <c r="K23">
        <f ca="1"/>
        <v>451</v>
      </c>
      <c r="L23">
        <f ca="1"/>
        <v>515</v>
      </c>
      <c r="M23">
        <f ca="1"/>
        <v>742</v>
      </c>
      <c r="N23">
        <f ca="1"/>
        <v>329</v>
      </c>
      <c r="O23">
        <f ca="1"/>
        <v>532</v>
      </c>
      <c r="P23">
        <f ca="1"/>
        <v>873</v>
      </c>
      <c r="Q23">
        <f ca="1"/>
        <v>445</v>
      </c>
      <c r="R23">
        <f ca="1"/>
        <v>736</v>
      </c>
      <c r="S23">
        <f ca="1"/>
        <v>317</v>
      </c>
      <c r="T23">
        <f ca="1"/>
        <v>850</v>
      </c>
      <c r="U23">
        <f ca="1"/>
        <v>323</v>
      </c>
      <c r="V23">
        <f ca="1"/>
        <v>1</v>
      </c>
      <c r="W23">
        <f ca="1"/>
        <v>862</v>
      </c>
      <c r="X23">
        <f ca="1"/>
        <v>203</v>
      </c>
      <c r="Y23">
        <f ca="1"/>
        <v>129</v>
      </c>
      <c r="Z23">
        <f ca="1"/>
        <v>330</v>
      </c>
      <c r="AA23">
        <f ca="1"/>
        <v>721</v>
      </c>
      <c r="AB23">
        <f ca="1"/>
        <v>444</v>
      </c>
      <c r="AC23">
        <f ca="1"/>
        <v>722</v>
      </c>
      <c r="AD23">
        <f ca="1"/>
        <v>878</v>
      </c>
      <c r="AE23">
        <f ca="1"/>
        <v>137</v>
      </c>
      <c r="AF23">
        <f ca="1"/>
        <v>139</v>
      </c>
      <c r="AG23">
        <f ca="1"/>
        <v>703</v>
      </c>
      <c r="AH23">
        <f ca="1"/>
        <v>740</v>
      </c>
      <c r="AI23">
        <f ca="1"/>
        <v>613</v>
      </c>
      <c r="AJ23">
        <f ca="1"/>
        <v>4</v>
      </c>
      <c r="AK23">
        <f ca="1"/>
        <v>503</v>
      </c>
      <c r="AL23">
        <f ca="1"/>
        <v>502</v>
      </c>
      <c r="AM23">
        <f ca="1"/>
        <v>702</v>
      </c>
      <c r="AN23">
        <f ca="1"/>
        <v>128</v>
      </c>
      <c r="AO23">
        <f ca="1"/>
        <v>304</v>
      </c>
      <c r="AP23">
        <f ca="1"/>
        <v>735</v>
      </c>
      <c r="AQ23">
        <f ca="1"/>
        <v>232</v>
      </c>
      <c r="AR23">
        <f ca="1"/>
        <v>726</v>
      </c>
      <c r="AS23">
        <f ca="1"/>
        <v>519</v>
      </c>
      <c r="AT23">
        <f ca="1"/>
        <v>325</v>
      </c>
      <c r="AU23">
        <f ca="1"/>
        <v>804</v>
      </c>
      <c r="AV23">
        <f ca="1"/>
        <v>103</v>
      </c>
      <c r="AW23">
        <f ca="1"/>
        <v>403</v>
      </c>
      <c r="AX23">
        <f ca="1"/>
        <v>404</v>
      </c>
      <c r="AY23">
        <f ca="1"/>
        <v>5</v>
      </c>
      <c r="AZ23">
        <f ca="1"/>
        <v>802</v>
      </c>
      <c r="BA23">
        <f ca="1"/>
        <v>337</v>
      </c>
      <c r="BB23">
        <f ca="1"/>
        <v>504</v>
      </c>
      <c r="BC23">
        <f ca="1"/>
        <v>138</v>
      </c>
    </row>
    <row r="24" spans="1:89">
      <c r="A24" s="3">
        <f t="shared" ca="1" si="0"/>
        <v>45212</v>
      </c>
      <c r="B24" cm="1">
        <f t="array" aca="1" ref="B24:S24" ca="1">IF(A24&lt;&gt;"",TRANSPOSE(_xlfn._xlws.FILTER(Table2[ID],Table2[att_date]=Fridays!A24,"no_att")),"")</f>
        <v>103</v>
      </c>
      <c r="C24">
        <f ca="1"/>
        <v>104</v>
      </c>
      <c r="D24">
        <f ca="1"/>
        <v>702</v>
      </c>
      <c r="E24">
        <f ca="1"/>
        <v>502</v>
      </c>
      <c r="F24">
        <f ca="1"/>
        <v>503</v>
      </c>
      <c r="G24">
        <f ca="1"/>
        <v>203</v>
      </c>
      <c r="H24">
        <f ca="1"/>
        <v>4</v>
      </c>
      <c r="I24">
        <f ca="1"/>
        <v>304</v>
      </c>
      <c r="J24">
        <f ca="1"/>
        <v>703</v>
      </c>
      <c r="K24">
        <f ca="1"/>
        <v>3</v>
      </c>
      <c r="L24">
        <f ca="1"/>
        <v>603</v>
      </c>
      <c r="M24">
        <f ca="1"/>
        <v>802</v>
      </c>
      <c r="N24">
        <f ca="1"/>
        <v>303</v>
      </c>
      <c r="O24">
        <f ca="1"/>
        <v>404</v>
      </c>
      <c r="P24">
        <f ca="1"/>
        <v>804</v>
      </c>
      <c r="Q24">
        <f ca="1"/>
        <v>5</v>
      </c>
      <c r="R24">
        <f ca="1"/>
        <v>504</v>
      </c>
      <c r="S24">
        <f ca="1"/>
        <v>803</v>
      </c>
    </row>
    <row r="25" spans="1:89">
      <c r="A25" s="3">
        <f t="shared" ca="1" si="0"/>
        <v>45205</v>
      </c>
      <c r="B25" cm="1">
        <f t="array" aca="1" ref="B25:Q25" ca="1">IF(A25&lt;&gt;"",TRANSPOSE(_xlfn._xlws.FILTER(Table2[ID],Table2[att_date]=Fridays!A25,"no_att")),"")</f>
        <v>103</v>
      </c>
      <c r="C25">
        <f ca="1"/>
        <v>104</v>
      </c>
      <c r="D25">
        <f ca="1"/>
        <v>702</v>
      </c>
      <c r="E25">
        <f ca="1"/>
        <v>403</v>
      </c>
      <c r="F25">
        <f ca="1"/>
        <v>502</v>
      </c>
      <c r="G25">
        <f ca="1"/>
        <v>402</v>
      </c>
      <c r="H25">
        <f ca="1"/>
        <v>503</v>
      </c>
      <c r="I25">
        <f ca="1"/>
        <v>803</v>
      </c>
      <c r="J25">
        <f ca="1"/>
        <v>304</v>
      </c>
      <c r="K25">
        <f ca="1"/>
        <v>603</v>
      </c>
      <c r="L25">
        <f ca="1"/>
        <v>404</v>
      </c>
      <c r="M25">
        <f ca="1"/>
        <v>5</v>
      </c>
      <c r="N25">
        <f ca="1"/>
        <v>804</v>
      </c>
      <c r="O25">
        <f ca="1"/>
        <v>303</v>
      </c>
      <c r="P25">
        <f ca="1"/>
        <v>203</v>
      </c>
      <c r="Q25">
        <f ca="1"/>
        <v>3</v>
      </c>
    </row>
    <row r="26" spans="1:89">
      <c r="A26" s="3">
        <f t="shared" ca="1" si="0"/>
        <v>45198</v>
      </c>
      <c r="B26" cm="1">
        <f t="array" aca="1" ref="B26:Q26" ca="1">IF(A26&lt;&gt;"",TRANSPOSE(_xlfn._xlws.FILTER(Table2[ID],Table2[att_date]=Fridays!A26,"no_att")),"")</f>
        <v>102</v>
      </c>
      <c r="C26">
        <f ca="1"/>
        <v>104</v>
      </c>
      <c r="D26">
        <f ca="1"/>
        <v>103</v>
      </c>
      <c r="E26">
        <f ca="1"/>
        <v>202</v>
      </c>
      <c r="F26">
        <f ca="1"/>
        <v>702</v>
      </c>
      <c r="G26">
        <f ca="1"/>
        <v>402</v>
      </c>
      <c r="H26">
        <f ca="1"/>
        <v>403</v>
      </c>
      <c r="I26">
        <f ca="1"/>
        <v>503</v>
      </c>
      <c r="J26">
        <f ca="1"/>
        <v>802</v>
      </c>
      <c r="K26">
        <f ca="1"/>
        <v>304</v>
      </c>
      <c r="L26">
        <f ca="1"/>
        <v>303</v>
      </c>
      <c r="M26">
        <f ca="1"/>
        <v>4</v>
      </c>
      <c r="N26">
        <f ca="1"/>
        <v>203</v>
      </c>
      <c r="O26">
        <f ca="1"/>
        <v>404</v>
      </c>
      <c r="P26">
        <f ca="1"/>
        <v>603</v>
      </c>
      <c r="Q26">
        <f ca="1"/>
        <v>504</v>
      </c>
    </row>
    <row r="27" spans="1:89">
      <c r="A27" s="3">
        <f t="shared" ca="1" si="0"/>
        <v>45191</v>
      </c>
      <c r="B27" t="str" cm="1">
        <f t="array" aca="1" ref="B27" ca="1">IF(A27&lt;&gt;"",TRANSPOSE(_xlfn._xlws.FILTER(Table2[ID],Table2[att_date]=Fridays!A27,"no_att")),"")</f>
        <v>no_att</v>
      </c>
    </row>
    <row r="28" spans="1:89">
      <c r="A28" s="3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89">
      <c r="A29" s="3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89">
      <c r="A30" s="3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89">
      <c r="A31" s="3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89">
      <c r="A32" s="3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3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3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3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3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3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0" width="9.5546875" bestFit="1" customWidth="1"/>
    <col min="21" max="21" width="11.5546875" customWidth="1"/>
    <col min="22" max="22" width="10.33203125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45373</v>
      </c>
      <c r="C1" s="28">
        <f ca="1"/>
        <v>45366</v>
      </c>
      <c r="D1" s="28">
        <f ca="1"/>
        <v>45359</v>
      </c>
      <c r="E1" s="28">
        <f ca="1"/>
        <v>45352</v>
      </c>
      <c r="F1" s="28">
        <f ca="1"/>
        <v>45345</v>
      </c>
      <c r="G1" s="28">
        <f ca="1"/>
        <v>45338</v>
      </c>
      <c r="H1" s="28">
        <f ca="1"/>
        <v>45331</v>
      </c>
      <c r="I1" s="28">
        <f ca="1"/>
        <v>45324</v>
      </c>
      <c r="J1" s="28">
        <f ca="1"/>
        <v>45317</v>
      </c>
      <c r="K1" s="28">
        <f ca="1"/>
        <v>45310</v>
      </c>
      <c r="L1" s="28">
        <f ca="1"/>
        <v>45303</v>
      </c>
      <c r="M1" s="28">
        <f ca="1"/>
        <v>45296</v>
      </c>
      <c r="N1" s="28">
        <f ca="1"/>
        <v>45289</v>
      </c>
      <c r="O1" s="28">
        <f ca="1"/>
        <v>45282</v>
      </c>
      <c r="P1" s="28">
        <f ca="1"/>
        <v>45275</v>
      </c>
      <c r="Q1" s="28">
        <f ca="1"/>
        <v>45268</v>
      </c>
      <c r="R1" s="28">
        <f ca="1"/>
        <v>45261</v>
      </c>
      <c r="S1" s="28">
        <f ca="1"/>
        <v>45254</v>
      </c>
      <c r="T1" s="28">
        <f ca="1"/>
        <v>45247</v>
      </c>
      <c r="U1" s="28">
        <f ca="1"/>
        <v>45240</v>
      </c>
      <c r="V1" s="28">
        <f ca="1"/>
        <v>45233</v>
      </c>
      <c r="W1" s="28">
        <f ca="1"/>
        <v>45226</v>
      </c>
      <c r="X1" s="28">
        <f ca="1"/>
        <v>45219</v>
      </c>
      <c r="Y1" s="28">
        <f ca="1"/>
        <v>45212</v>
      </c>
      <c r="Z1" s="28">
        <f ca="1"/>
        <v>45205</v>
      </c>
      <c r="AA1" s="28">
        <f ca="1"/>
        <v>45198</v>
      </c>
      <c r="AB1" s="28">
        <f ca="1"/>
        <v>45191</v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9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>•</v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>•</v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/>
      </c>
      <c r="N2" s="1" t="str">
        <f ca="1">IF(($A2&lt;&gt;"")*(N$1&lt;&gt;""),IF(_xlfn.XLOOKUP(N$1,Attendance_sorted!$B1:$CW1,Attendance_sorted!$B1:$CW1,"nn")&lt;&gt;"nn","•",""),"")</f>
        <v>•</v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>•</v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/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>•</v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>•</v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/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>•</v>
      </c>
      <c r="T4" s="1" t="str">
        <f ca="1">IF(($A4&lt;&gt;"")*(T$1&lt;&gt;""),IF(_xlfn.XLOOKUP(T$1,Attendance_sorted!$B3:$CW3,Attendance_sorted!$B3:$CW3,"nn")&lt;&gt;"nn","•",""),"")</f>
        <v>•</v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>•</v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/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>•</v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>•</v>
      </c>
      <c r="R5" s="1" t="str">
        <f ca="1">IF(($A5&lt;&gt;"")*(R$1&lt;&gt;""),IF(_xlfn.XLOOKUP(R$1,Attendance_sorted!$B4:$CW4,Attendance_sorted!$B4:$CW4,"nn")&lt;&gt;"nn","•",""),"")</f>
        <v>•</v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>•</v>
      </c>
      <c r="V5" s="1" t="str">
        <f ca="1">IF(($A5&lt;&gt;"")*(V$1&lt;&gt;""),IF(_xlfn.XLOOKUP(V$1,Attendance_sorted!$B4:$CW4,Attendance_sorted!$B4:$CW4,"nn")&lt;&gt;"nn","•",""),"")</f>
        <v>•</v>
      </c>
      <c r="W5" s="1" t="str">
        <f ca="1">IF(($A5&lt;&gt;"")*(W$1&lt;&gt;""),IF(_xlfn.XLOOKUP(W$1,Attendance_sorted!$B4:$CW4,Attendance_sorted!$B4:$CW4,"nn")&lt;&gt;"nn","•",""),"")</f>
        <v>•</v>
      </c>
      <c r="X5" s="1" t="str">
        <f ca="1">IF(($A5&lt;&gt;"")*(X$1&lt;&gt;""),IF(_xlfn.XLOOKUP(X$1,Attendance_sorted!$B4:$CW4,Attendance_sorted!$B4:$CW4,"nn")&lt;&gt;"nn","•",""),"")</f>
        <v>•</v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/>
      </c>
      <c r="AF5" s="1" t="str">
        <f ca="1">IF(($A5&lt;&gt;"")*(AF$1&lt;&gt;""),IF(_xlfn.XLOOKUP(AF$1,Attendance_sorted!$B4:$CW4,Attendance_sorted!$B4:$CW4,"nn")&lt;&gt;"nn","•",""),"")</f>
        <v/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>•</v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>•</v>
      </c>
      <c r="E8" s="1" t="str">
        <f ca="1">IF(($A8&lt;&gt;"")*(E$1&lt;&gt;""),IF(_xlfn.XLOOKUP(E$1,Attendance_sorted!$B7:$CW7,Attendance_sorted!$B7:$CW7,"nn")&lt;&gt;"nn","•",""),"")</f>
        <v>•</v>
      </c>
      <c r="F8" s="1" t="str">
        <f ca="1">IF(($A8&lt;&gt;"")*(F$1&lt;&gt;""),IF(_xlfn.XLOOKUP(F$1,Attendance_sorted!$B7:$CW7,Attendance_sorted!$B7:$CW7,"nn")&lt;&gt;"nn","•",""),"")</f>
        <v>•</v>
      </c>
      <c r="G8" s="1" t="str">
        <f ca="1">IF(($A8&lt;&gt;"")*(G$1&lt;&gt;""),IF(_xlfn.XLOOKUP(G$1,Attendance_sorted!$B7:$CW7,Attendance_sorted!$B7:$CW7,"nn")&lt;&gt;"nn","•",""),"")</f>
        <v>•</v>
      </c>
      <c r="H8" s="1" t="str">
        <f ca="1">IF(($A8&lt;&gt;"")*(H$1&lt;&gt;""),IF(_xlfn.XLOOKUP(H$1,Attendance_sorted!$B7:$CW7,Attendance_sorted!$B7:$CW7,"nn")&lt;&gt;"nn","•",""),"")</f>
        <v>•</v>
      </c>
      <c r="I8" s="1" t="str">
        <f ca="1">IF(($A8&lt;&gt;"")*(I$1&lt;&gt;""),IF(_xlfn.XLOOKUP(I$1,Attendance_sorted!$B7:$CW7,Attendance_sorted!$B7:$CW7,"nn")&lt;&gt;"nn","•",""),"")</f>
        <v>•</v>
      </c>
      <c r="J8" s="1" t="str">
        <f ca="1">IF(($A8&lt;&gt;"")*(J$1&lt;&gt;""),IF(_xlfn.XLOOKUP(J$1,Attendance_sorted!$B7:$CW7,Attendance_sorted!$B7:$CW7,"nn")&lt;&gt;"nn","•",""),"")</f>
        <v>•</v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/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/>
      </c>
      <c r="AB8" s="1" t="str">
        <f ca="1">IF(($A8&lt;&gt;"")*(AB$1&lt;&gt;""),IF(_xlfn.XLOOKUP(AB$1,Attendance_sorted!$B7:$CW7,Attendance_sorted!$B7:$CW7,"nn")&lt;&gt;"nn","•",""),"")</f>
        <v/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>•</v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>•</v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>•</v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>•</v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>•</v>
      </c>
      <c r="K10" s="1" t="str">
        <f ca="1">IF(($A10&lt;&gt;"")*(K$1&lt;&gt;""),IF(_xlfn.XLOOKUP(K$1,Attendance_sorted!$B9:$CW9,Attendance_sorted!$B9:$CW9,"nn")&lt;&gt;"nn","•",""),"")</f>
        <v/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>•</v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>•</v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/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>•</v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>•</v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>•</v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>•</v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/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>•</v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>•</v>
      </c>
      <c r="D14" s="1" t="str">
        <f ca="1">IF(($A14&lt;&gt;"")*(D$1&lt;&gt;""),IF(_xlfn.XLOOKUP(D$1,Attendance_sorted!$B13:$CW13,Attendance_sorted!$B13:$CW13,"nn")&lt;&gt;"nn","•",""),"")</f>
        <v>•</v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>•</v>
      </c>
      <c r="J14" s="1" t="str">
        <f ca="1">IF(($A14&lt;&gt;"")*(J$1&lt;&gt;""),IF(_xlfn.XLOOKUP(J$1,Attendance_sorted!$B13:$CW13,Attendance_sorted!$B13:$CW13,"nn")&lt;&gt;"nn","•",""),"")</f>
        <v>•</v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/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>•</v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>•</v>
      </c>
      <c r="W14" s="1" t="str">
        <f ca="1">IF(($A14&lt;&gt;"")*(W$1&lt;&gt;""),IF(_xlfn.XLOOKUP(W$1,Attendance_sorted!$B13:$CW13,Attendance_sorted!$B13:$CW13,"nn")&lt;&gt;"nn","•",""),"")</f>
        <v/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/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>•</v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>•</v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>•</v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>•</v>
      </c>
      <c r="O16" s="1" t="str">
        <f ca="1">IF(($A16&lt;&gt;"")*(O$1&lt;&gt;""),IF(_xlfn.XLOOKUP(O$1,Attendance_sorted!$B15:$CW15,Attendance_sorted!$B15:$CW15,"nn")&lt;&gt;"nn","•",""),"")</f>
        <v>•</v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>•</v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>•</v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>•</v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/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>•</v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>•</v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>•</v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>•</v>
      </c>
      <c r="H18" s="1" t="str">
        <f ca="1">IF(($A18&lt;&gt;"")*(H$1&lt;&gt;""),IF(_xlfn.XLOOKUP(H$1,Attendance_sorted!$B17:$CW17,Attendance_sorted!$B17:$CW17,"nn")&lt;&gt;"nn","•",""),"")</f>
        <v>•</v>
      </c>
      <c r="I18" s="1" t="str">
        <f ca="1">IF(($A18&lt;&gt;"")*(I$1&lt;&gt;""),IF(_xlfn.XLOOKUP(I$1,Attendance_sorted!$B17:$CW17,Attendance_sorted!$B17:$CW17,"nn")&lt;&gt;"nn","•",""),"")</f>
        <v>•</v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/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>•</v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>•</v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>•</v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/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>•</v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>•</v>
      </c>
      <c r="Q25" s="1" t="str">
        <f ca="1">IF(($A25&lt;&gt;"")*(Q$1&lt;&gt;""),IF(_xlfn.XLOOKUP(Q$1,Attendance_sorted!$B24:$CW24,Attendance_sorted!$B24:$CW24,"nn")&lt;&gt;"nn","•",""),"")</f>
        <v>•</v>
      </c>
      <c r="R25" s="1" t="str">
        <f ca="1">IF(($A25&lt;&gt;"")*(R$1&lt;&gt;""),IF(_xlfn.XLOOKUP(R$1,Attendance_sorted!$B24:$CW24,Attendance_sorted!$B24:$CW24,"nn")&lt;&gt;"nn","•",""),"")</f>
        <v>•</v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>•</v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>•</v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>•</v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>•</v>
      </c>
      <c r="M26" s="1" t="str">
        <f ca="1">IF(($A26&lt;&gt;"")*(M$1&lt;&gt;""),IF(_xlfn.XLOOKUP(M$1,Attendance_sorted!$B25:$CW25,Attendance_sorted!$B25:$CW25,"nn")&lt;&gt;"nn","•",""),"")</f>
        <v/>
      </c>
      <c r="N26" s="1" t="str">
        <f ca="1">IF(($A26&lt;&gt;"")*(N$1&lt;&gt;""),IF(_xlfn.XLOOKUP(N$1,Attendance_sorted!$B25:$CW25,Attendance_sorted!$B25:$CW25,"nn")&lt;&gt;"nn","•",""),"")</f>
        <v>•</v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>•</v>
      </c>
      <c r="S26" s="1" t="str">
        <f ca="1">IF(($A26&lt;&gt;"")*(S$1&lt;&gt;""),IF(_xlfn.XLOOKUP(S$1,Attendance_sorted!$B25:$CW25,Attendance_sorted!$B25:$CW25,"nn")&lt;&gt;"nn","•",""),"")</f>
        <v>•</v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>•</v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>•</v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>•</v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>•</v>
      </c>
      <c r="H27" s="1" t="str">
        <f ca="1">IF(($A27&lt;&gt;"")*(H$1&lt;&gt;""),IF(_xlfn.XLOOKUP(H$1,Attendance_sorted!$B26:$CW26,Attendance_sorted!$B26:$CW26,"nn")&lt;&gt;"nn","•",""),"")</f>
        <v>•</v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/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>•</v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/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>•</v>
      </c>
      <c r="X27" s="1" t="str">
        <f ca="1">IF(($A27&lt;&gt;"")*(X$1&lt;&gt;""),IF(_xlfn.XLOOKUP(X$1,Attendance_sorted!$B26:$CW26,Attendance_sorted!$B26:$CW26,"nn")&lt;&gt;"nn","•",""),"")</f>
        <v>•</v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/>
      </c>
      <c r="AB27" s="1" t="str">
        <f ca="1">IF(($A27&lt;&gt;"")*(AB$1&lt;&gt;""),IF(_xlfn.XLOOKUP(AB$1,Attendance_sorted!$B26:$CW26,Attendance_sorted!$B26:$CW26,"nn")&lt;&gt;"nn","•",""),"")</f>
        <v/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/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>•</v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>•</v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>•</v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>•</v>
      </c>
      <c r="N28" s="1" t="str">
        <f ca="1">IF(($A28&lt;&gt;"")*(N$1&lt;&gt;""),IF(_xlfn.XLOOKUP(N$1,Attendance_sorted!$B27:$CW27,Attendance_sorted!$B27:$CW27,"nn")&lt;&gt;"nn","•",""),"")</f>
        <v>•</v>
      </c>
      <c r="O28" s="1" t="str">
        <f ca="1">IF(($A28&lt;&gt;"")*(O$1&lt;&gt;""),IF(_xlfn.XLOOKUP(O$1,Attendance_sorted!$B27:$CW27,Attendance_sorted!$B27:$CW27,"nn")&lt;&gt;"nn","•",""),"")</f>
        <v/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>•</v>
      </c>
      <c r="S28" s="1" t="str">
        <f ca="1">IF(($A28&lt;&gt;"")*(S$1&lt;&gt;""),IF(_xlfn.XLOOKUP(S$1,Attendance_sorted!$B27:$CW27,Attendance_sorted!$B27:$CW27,"nn")&lt;&gt;"nn","•",""),"")</f>
        <v>•</v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>•</v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/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/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>•</v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>•</v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>•</v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>•</v>
      </c>
      <c r="O29" s="1" t="str">
        <f ca="1">IF(($A29&lt;&gt;"")*(O$1&lt;&gt;""),IF(_xlfn.XLOOKUP(O$1,Attendance_sorted!$B28:$CW28,Attendance_sorted!$B28:$CW28,"nn")&lt;&gt;"nn","•",""),"")</f>
        <v>•</v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>•</v>
      </c>
      <c r="R29" s="1" t="str">
        <f ca="1">IF(($A29&lt;&gt;"")*(R$1&lt;&gt;""),IF(_xlfn.XLOOKUP(R$1,Attendance_sorted!$B28:$CW28,Attendance_sorted!$B28:$CW28,"nn")&lt;&gt;"nn","•",""),"")</f>
        <v>•</v>
      </c>
      <c r="S29" s="1" t="str">
        <f ca="1">IF(($A29&lt;&gt;"")*(S$1&lt;&gt;""),IF(_xlfn.XLOOKUP(S$1,Attendance_sorted!$B28:$CW28,Attendance_sorted!$B28:$CW28,"nn")&lt;&gt;"nn","•",""),"")</f>
        <v>•</v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/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/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/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>•</v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>•</v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>•</v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>•</v>
      </c>
      <c r="V30" s="1" t="str">
        <f ca="1">IF(($A30&lt;&gt;"")*(V$1&lt;&gt;""),IF(_xlfn.XLOOKUP(V$1,Attendance_sorted!$B29:$CW29,Attendance_sorted!$B29:$CW29,"nn")&lt;&gt;"nn","•",""),"")</f>
        <v>•</v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>•</v>
      </c>
      <c r="E31" s="1" t="str">
        <f ca="1">IF(($A31&lt;&gt;"")*(E$1&lt;&gt;""),IF(_xlfn.XLOOKUP(E$1,Attendance_sorted!$B30:$CW30,Attendance_sorted!$B30:$CW30,"nn")&lt;&gt;"nn","•",""),"")</f>
        <v>•</v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>•</v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>•</v>
      </c>
      <c r="T31" s="1" t="str">
        <f ca="1">IF(($A31&lt;&gt;"")*(T$1&lt;&gt;""),IF(_xlfn.XLOOKUP(T$1,Attendance_sorted!$B30:$CW30,Attendance_sorted!$B30:$CW30,"nn")&lt;&gt;"nn","•",""),"")</f>
        <v>•</v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>•</v>
      </c>
      <c r="E33" s="1" t="str">
        <f ca="1">IF(($A33&lt;&gt;"")*(E$1&lt;&gt;""),IF(_xlfn.XLOOKUP(E$1,Attendance_sorted!$B32:$CW32,Attendance_sorted!$B32:$CW32,"nn")&lt;&gt;"nn","•",""),"")</f>
        <v>•</v>
      </c>
      <c r="F33" s="1" t="str">
        <f ca="1">IF(($A33&lt;&gt;"")*(F$1&lt;&gt;""),IF(_xlfn.XLOOKUP(F$1,Attendance_sorted!$B32:$CW32,Attendance_sorted!$B32:$CW32,"nn")&lt;&gt;"nn","•",""),"")</f>
        <v>•</v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>•</v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>•</v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/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>•</v>
      </c>
      <c r="R33" s="1" t="str">
        <f ca="1">IF(($A33&lt;&gt;"")*(R$1&lt;&gt;""),IF(_xlfn.XLOOKUP(R$1,Attendance_sorted!$B32:$CW32,Attendance_sorted!$B32:$CW32,"nn")&lt;&gt;"nn","•",""),"")</f>
        <v>•</v>
      </c>
      <c r="S33" s="1" t="str">
        <f ca="1">IF(($A33&lt;&gt;"")*(S$1&lt;&gt;""),IF(_xlfn.XLOOKUP(S$1,Attendance_sorted!$B32:$CW32,Attendance_sorted!$B32:$CW32,"nn")&lt;&gt;"nn","•",""),"")</f>
        <v>•</v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>•</v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/>
      </c>
      <c r="AA33" s="1" t="str">
        <f ca="1">IF(($A33&lt;&gt;"")*(AA$1&lt;&gt;""),IF(_xlfn.XLOOKUP(AA$1,Attendance_sorted!$B32:$CW32,Attendance_sorted!$B32:$CW32,"nn")&lt;&gt;"nn","•",""),"")</f>
        <v/>
      </c>
      <c r="AB33" s="1" t="str">
        <f ca="1">IF(($A33&lt;&gt;"")*(AB$1&lt;&gt;""),IF(_xlfn.XLOOKUP(AB$1,Attendance_sorted!$B32:$CW32,Attendance_sorted!$B32:$CW32,"nn")&lt;&gt;"nn","•",""),"")</f>
        <v/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/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>•</v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>•</v>
      </c>
      <c r="E37" s="1" t="str">
        <f ca="1">IF(($A37&lt;&gt;"")*(E$1&lt;&gt;""),IF(_xlfn.XLOOKUP(E$1,Attendance_sorted!$B36:$CW36,Attendance_sorted!$B36:$CW36,"nn")&lt;&gt;"nn","•",""),"")</f>
        <v>•</v>
      </c>
      <c r="F37" s="1" t="str">
        <f ca="1">IF(($A37&lt;&gt;"")*(F$1&lt;&gt;""),IF(_xlfn.XLOOKUP(F$1,Attendance_sorted!$B36:$CW36,Attendance_sorted!$B36:$CW36,"nn")&lt;&gt;"nn","•",""),"")</f>
        <v>•</v>
      </c>
      <c r="G37" s="1" t="str">
        <f ca="1">IF(($A37&lt;&gt;"")*(G$1&lt;&gt;""),IF(_xlfn.XLOOKUP(G$1,Attendance_sorted!$B36:$CW36,Attendance_sorted!$B36:$CW36,"nn")&lt;&gt;"nn","•",""),"")</f>
        <v>•</v>
      </c>
      <c r="H37" s="1" t="str">
        <f ca="1">IF(($A37&lt;&gt;"")*(H$1&lt;&gt;""),IF(_xlfn.XLOOKUP(H$1,Attendance_sorted!$B36:$CW36,Attendance_sorted!$B36:$CW36,"nn")&lt;&gt;"nn","•",""),"")</f>
        <v>•</v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>•</v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>•</v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>•</v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/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>•</v>
      </c>
      <c r="G38" s="1" t="str">
        <f ca="1">IF(($A38&lt;&gt;"")*(G$1&lt;&gt;""),IF(_xlfn.XLOOKUP(G$1,Attendance_sorted!$B37:$CW37,Attendance_sorted!$B37:$CW37,"nn")&lt;&gt;"nn","•",""),"")</f>
        <v>•</v>
      </c>
      <c r="H38" s="1" t="str">
        <f ca="1">IF(($A38&lt;&gt;"")*(H$1&lt;&gt;""),IF(_xlfn.XLOOKUP(H$1,Attendance_sorted!$B37:$CW37,Attendance_sorted!$B37:$CW37,"nn")&lt;&gt;"nn","•",""),"")</f>
        <v>•</v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>•</v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>•</v>
      </c>
      <c r="O38" s="1" t="str">
        <f ca="1">IF(($A38&lt;&gt;"")*(O$1&lt;&gt;""),IF(_xlfn.XLOOKUP(O$1,Attendance_sorted!$B37:$CW37,Attendance_sorted!$B37:$CW37,"nn")&lt;&gt;"nn","•",""),"")</f>
        <v>•</v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>•</v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>•</v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/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/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>•</v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/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>•</v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>•</v>
      </c>
      <c r="G44" s="1" t="str">
        <f ca="1">IF(($A44&lt;&gt;"")*(G$1&lt;&gt;""),IF(_xlfn.XLOOKUP(G$1,Attendance_sorted!$B43:$CW43,Attendance_sorted!$B43:$CW43,"nn")&lt;&gt;"nn","•",""),"")</f>
        <v>•</v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>•</v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>•</v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>•</v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>•</v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>•</v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>•</v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/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>•</v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>•</v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>•</v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/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>•</v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>•</v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>•</v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>•</v>
      </c>
      <c r="J50" s="1" t="str">
        <f ca="1">IF(($A50&lt;&gt;"")*(J$1&lt;&gt;""),IF(_xlfn.XLOOKUP(J$1,Attendance_sorted!$B49:$CW49,Attendance_sorted!$B49:$CW49,"nn")&lt;&gt;"nn","•",""),"")</f>
        <v>•</v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>•</v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>•</v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>•</v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>•</v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>•</v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>•</v>
      </c>
      <c r="S51" s="1" t="str">
        <f ca="1">IF(($A51&lt;&gt;"")*(S$1&lt;&gt;""),IF(_xlfn.XLOOKUP(S$1,Attendance_sorted!$B50:$CW50,Attendance_sorted!$B50:$CW50,"nn")&lt;&gt;"nn","•",""),"")</f>
        <v>•</v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>•</v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>•</v>
      </c>
      <c r="D52" s="1" t="str">
        <f ca="1">IF(($A52&lt;&gt;"")*(D$1&lt;&gt;""),IF(_xlfn.XLOOKUP(D$1,Attendance_sorted!$B51:$CW51,Attendance_sorted!$B51:$CW51,"nn")&lt;&gt;"nn","•",""),"")</f>
        <v>•</v>
      </c>
      <c r="E52" s="1" t="str">
        <f ca="1">IF(($A52&lt;&gt;"")*(E$1&lt;&gt;""),IF(_xlfn.XLOOKUP(E$1,Attendance_sorted!$B51:$CW51,Attendance_sorted!$B51:$CW51,"nn")&lt;&gt;"nn","•",""),"")</f>
        <v>•</v>
      </c>
      <c r="F52" s="1" t="str">
        <f ca="1">IF(($A52&lt;&gt;"")*(F$1&lt;&gt;""),IF(_xlfn.XLOOKUP(F$1,Attendance_sorted!$B51:$CW51,Attendance_sorted!$B51:$CW51,"nn")&lt;&gt;"nn","•",""),"")</f>
        <v>•</v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>•</v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>•</v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>•</v>
      </c>
      <c r="T52" s="1" t="str">
        <f ca="1">IF(($A52&lt;&gt;"")*(T$1&lt;&gt;""),IF(_xlfn.XLOOKUP(T$1,Attendance_sorted!$B51:$CW51,Attendance_sorted!$B51:$CW51,"nn")&lt;&gt;"nn","•",""),"")</f>
        <v>•</v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/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/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>•</v>
      </c>
      <c r="E54" s="1" t="str">
        <f ca="1">IF(($A54&lt;&gt;"")*(E$1&lt;&gt;""),IF(_xlfn.XLOOKUP(E$1,Attendance_sorted!$B53:$CW53,Attendance_sorted!$B53:$CW53,"nn")&lt;&gt;"nn","•",""),"")</f>
        <v>•</v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>•</v>
      </c>
      <c r="T54" s="1" t="str">
        <f ca="1">IF(($A54&lt;&gt;"")*(T$1&lt;&gt;""),IF(_xlfn.XLOOKUP(T$1,Attendance_sorted!$B53:$CW53,Attendance_sorted!$B53:$CW53,"nn")&lt;&gt;"nn","•",""),"")</f>
        <v>•</v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>•</v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>•</v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>•</v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>•</v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>•</v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>•</v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>•</v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>•</v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/>
      </c>
      <c r="N62" s="1" t="str">
        <f ca="1">IF(($A62&lt;&gt;"")*(N$1&lt;&gt;""),IF(_xlfn.XLOOKUP(N$1,Attendance_sorted!$B61:$CW61,Attendance_sorted!$B61:$CW61,"nn")&lt;&gt;"nn","•",""),"")</f>
        <v>•</v>
      </c>
      <c r="O62" s="1" t="str">
        <f ca="1">IF(($A62&lt;&gt;"")*(O$1&lt;&gt;""),IF(_xlfn.XLOOKUP(O$1,Attendance_sorted!$B61:$CW61,Attendance_sorted!$B61:$CW61,"nn")&lt;&gt;"nn","•",""),"")</f>
        <v>•</v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>•</v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/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>•</v>
      </c>
      <c r="D63" s="1" t="str">
        <f ca="1">IF(($A63&lt;&gt;"")*(D$1&lt;&gt;""),IF(_xlfn.XLOOKUP(D$1,Attendance_sorted!$B62:$CW62,Attendance_sorted!$B62:$CW62,"nn")&lt;&gt;"nn","•",""),"")</f>
        <v>•</v>
      </c>
      <c r="E63" s="1" t="str">
        <f ca="1">IF(($A63&lt;&gt;"")*(E$1&lt;&gt;""),IF(_xlfn.XLOOKUP(E$1,Attendance_sorted!$B62:$CW62,Attendance_sorted!$B62:$CW62,"nn")&lt;&gt;"nn","•",""),"")</f>
        <v>•</v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>•</v>
      </c>
      <c r="H63" s="1" t="str">
        <f ca="1">IF(($A63&lt;&gt;"")*(H$1&lt;&gt;""),IF(_xlfn.XLOOKUP(H$1,Attendance_sorted!$B62:$CW62,Attendance_sorted!$B62:$CW62,"nn")&lt;&gt;"nn","•",""),"")</f>
        <v>•</v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>•</v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>•</v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>•</v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/>
      </c>
      <c r="V63" s="1" t="str">
        <f ca="1">IF(($A63&lt;&gt;"")*(V$1&lt;&gt;""),IF(_xlfn.XLOOKUP(V$1,Attendance_sorted!$B62:$CW62,Attendance_sorted!$B62:$CW62,"nn")&lt;&gt;"nn","•",""),"")</f>
        <v>•</v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/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>•</v>
      </c>
      <c r="C64" s="1" t="str">
        <f ca="1">IF(($A64&lt;&gt;"")*(C$1&lt;&gt;""),IF(_xlfn.XLOOKUP(C$1,Attendance_sorted!$B63:$CW63,Attendance_sorted!$B63:$CW63,"nn")&lt;&gt;"nn","•",""),"")</f>
        <v>•</v>
      </c>
      <c r="D64" s="1" t="str">
        <f ca="1">IF(($A64&lt;&gt;"")*(D$1&lt;&gt;""),IF(_xlfn.XLOOKUP(D$1,Attendance_sorted!$B63:$CW63,Attendance_sorted!$B63:$CW63,"nn")&lt;&gt;"nn","•",""),"")</f>
        <v>•</v>
      </c>
      <c r="E64" s="1" t="str">
        <f ca="1">IF(($A64&lt;&gt;"")*(E$1&lt;&gt;""),IF(_xlfn.XLOOKUP(E$1,Attendance_sorted!$B63:$CW63,Attendance_sorted!$B63:$CW63,"nn")&lt;&gt;"nn","•",""),"")</f>
        <v>•</v>
      </c>
      <c r="F64" s="1" t="str">
        <f ca="1">IF(($A64&lt;&gt;"")*(F$1&lt;&gt;""),IF(_xlfn.XLOOKUP(F$1,Attendance_sorted!$B63:$CW63,Attendance_sorted!$B63:$CW63,"nn")&lt;&gt;"nn","•",""),"")</f>
        <v>•</v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/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/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>•</v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>•</v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/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>•</v>
      </c>
      <c r="D65" s="1" t="str">
        <f ca="1">IF(($A65&lt;&gt;"")*(D$1&lt;&gt;""),IF(_xlfn.XLOOKUP(D$1,Attendance_sorted!$B64:$CW64,Attendance_sorted!$B64:$CW64,"nn")&lt;&gt;"nn","•",""),"")</f>
        <v>•</v>
      </c>
      <c r="E65" s="1" t="str">
        <f ca="1">IF(($A65&lt;&gt;"")*(E$1&lt;&gt;""),IF(_xlfn.XLOOKUP(E$1,Attendance_sorted!$B64:$CW64,Attendance_sorted!$B64:$CW64,"nn")&lt;&gt;"nn","•",""),"")</f>
        <v>•</v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>•</v>
      </c>
      <c r="H65" s="1" t="str">
        <f ca="1">IF(($A65&lt;&gt;"")*(H$1&lt;&gt;""),IF(_xlfn.XLOOKUP(H$1,Attendance_sorted!$B64:$CW64,Attendance_sorted!$B64:$CW64,"nn")&lt;&gt;"nn","•",""),"")</f>
        <v>•</v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>•</v>
      </c>
      <c r="M65" s="1" t="str">
        <f ca="1">IF(($A65&lt;&gt;"")*(M$1&lt;&gt;""),IF(_xlfn.XLOOKUP(M$1,Attendance_sorted!$B64:$CW64,Attendance_sorted!$B64:$CW64,"nn")&lt;&gt;"nn","•",""),"")</f>
        <v>•</v>
      </c>
      <c r="N65" s="1" t="str">
        <f ca="1">IF(($A65&lt;&gt;"")*(N$1&lt;&gt;""),IF(_xlfn.XLOOKUP(N$1,Attendance_sorted!$B64:$CW64,Attendance_sorted!$B64:$CW64,"nn")&lt;&gt;"nn","•",""),"")</f>
        <v>•</v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>•</v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/>
      </c>
      <c r="V65" s="1" t="str">
        <f ca="1">IF(($A65&lt;&gt;"")*(V$1&lt;&gt;""),IF(_xlfn.XLOOKUP(V$1,Attendance_sorted!$B64:$CW64,Attendance_sorted!$B64:$CW64,"nn")&lt;&gt;"nn","•",""),"")</f>
        <v>•</v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/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>•</v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>•</v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>•</v>
      </c>
      <c r="G68" s="1" t="str">
        <f ca="1">IF(($A68&lt;&gt;"")*(G$1&lt;&gt;""),IF(_xlfn.XLOOKUP(G$1,Attendance_sorted!$B67:$CW67,Attendance_sorted!$B67:$CW67,"nn")&lt;&gt;"nn","•",""),"")</f>
        <v>•</v>
      </c>
      <c r="H68" s="1" t="str">
        <f ca="1">IF(($A68&lt;&gt;"")*(H$1&lt;&gt;""),IF(_xlfn.XLOOKUP(H$1,Attendance_sorted!$B67:$CW67,Attendance_sorted!$B67:$CW67,"nn")&lt;&gt;"nn","•",""),"")</f>
        <v>•</v>
      </c>
      <c r="I68" s="1" t="str">
        <f ca="1">IF(($A68&lt;&gt;"")*(I$1&lt;&gt;""),IF(_xlfn.XLOOKUP(I$1,Attendance_sorted!$B67:$CW67,Attendance_sorted!$B67:$CW67,"nn")&lt;&gt;"nn","•",""),"")</f>
        <v>•</v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>•</v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>•</v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>•</v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/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/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>•</v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>•</v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>•</v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>•</v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>•</v>
      </c>
      <c r="R72" s="1" t="str">
        <f ca="1">IF(($A72&lt;&gt;"")*(R$1&lt;&gt;""),IF(_xlfn.XLOOKUP(R$1,Attendance_sorted!$B71:$CW71,Attendance_sorted!$B71:$CW71,"nn")&lt;&gt;"nn","•",""),"")</f>
        <v>•</v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/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>•</v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310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>•</v>
      </c>
      <c r="E75" s="1" t="str">
        <f ca="1">IF(($A75&lt;&gt;"")*(E$1&lt;&gt;""),IF(_xlfn.XLOOKUP(E$1,Attendance_sorted!$B74:$CW74,Attendance_sorted!$B74:$CW74,"nn")&lt;&gt;"nn","•",""),"")</f>
        <v>•</v>
      </c>
      <c r="F75" s="1" t="str">
        <f ca="1">IF(($A75&lt;&gt;"")*(F$1&lt;&gt;""),IF(_xlfn.XLOOKUP(F$1,Attendance_sorted!$B74:$CW74,Attendance_sorted!$B74:$CW74,"nn")&lt;&gt;"nn","•",""),"")</f>
        <v>•</v>
      </c>
      <c r="G75" s="1" t="str">
        <f ca="1">IF(($A75&lt;&gt;"")*(G$1&lt;&gt;""),IF(_xlfn.XLOOKUP(G$1,Attendance_sorted!$B74:$CW74,Attendance_sorted!$B74:$CW74,"nn")&lt;&gt;"nn","•",""),"")</f>
        <v>•</v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>•</v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>•</v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>•</v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311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312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>•</v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>•</v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>•</v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>•</v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>•</v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313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314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315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317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>•</v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>•</v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>•</v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>•</v>
      </c>
      <c r="R81" s="1" t="str">
        <f ca="1">IF(($A81&lt;&gt;"")*(R$1&lt;&gt;""),IF(_xlfn.XLOOKUP(R$1,Attendance_sorted!$B80:$CW80,Attendance_sorted!$B80:$CW80,"nn")&lt;&gt;"nn","•",""),"")</f>
        <v>•</v>
      </c>
      <c r="S81" s="1" t="str">
        <f ca="1">IF(($A81&lt;&gt;"")*(S$1&lt;&gt;""),IF(_xlfn.XLOOKUP(S$1,Attendance_sorted!$B80:$CW80,Attendance_sorted!$B80:$CW80,"nn")&lt;&gt;"nn","•",""),"")</f>
        <v>•</v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>•</v>
      </c>
      <c r="W81" s="1" t="str">
        <f ca="1">IF(($A81&lt;&gt;"")*(W$1&lt;&gt;""),IF(_xlfn.XLOOKUP(W$1,Attendance_sorted!$B80:$CW80,Attendance_sorted!$B80:$CW80,"nn")&lt;&gt;"nn","•",""),"")</f>
        <v>•</v>
      </c>
      <c r="X81" s="1" t="str">
        <f ca="1">IF(($A81&lt;&gt;"")*(X$1&lt;&gt;""),IF(_xlfn.XLOOKUP(X$1,Attendance_sorted!$B80:$CW80,Attendance_sorted!$B80:$CW80,"nn")&lt;&gt;"nn","•",""),"")</f>
        <v>•</v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318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>•</v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>•</v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>•</v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319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>•</v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321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322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323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>•</v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>•</v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>•</v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>•</v>
      </c>
      <c r="V86" s="1" t="str">
        <f ca="1">IF(($A86&lt;&gt;"")*(V$1&lt;&gt;""),IF(_xlfn.XLOOKUP(V$1,Attendance_sorted!$B85:$CW85,Attendance_sorted!$B85:$CW85,"nn")&lt;&gt;"nn","•",""),"")</f>
        <v>•</v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>•</v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324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>•</v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325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>•</v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>•</v>
      </c>
      <c r="F88" s="1" t="str">
        <f ca="1">IF(($A88&lt;&gt;"")*(F$1&lt;&gt;""),IF(_xlfn.XLOOKUP(F$1,Attendance_sorted!$B87:$CW87,Attendance_sorted!$B87:$CW87,"nn")&lt;&gt;"nn","•",""),"")</f>
        <v>•</v>
      </c>
      <c r="G88" s="1" t="str">
        <f ca="1">IF(($A88&lt;&gt;"")*(G$1&lt;&gt;""),IF(_xlfn.XLOOKUP(G$1,Attendance_sorted!$B87:$CW87,Attendance_sorted!$B87:$CW87,"nn")&lt;&gt;"nn","•",""),"")</f>
        <v>•</v>
      </c>
      <c r="H88" s="1" t="str">
        <f ca="1">IF(($A88&lt;&gt;"")*(H$1&lt;&gt;""),IF(_xlfn.XLOOKUP(H$1,Attendance_sorted!$B87:$CW87,Attendance_sorted!$B87:$CW87,"nn")&lt;&gt;"nn","•",""),"")</f>
        <v>•</v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>•</v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>•</v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>•</v>
      </c>
      <c r="O88" s="1" t="str">
        <f ca="1">IF(($A88&lt;&gt;"")*(O$1&lt;&gt;""),IF(_xlfn.XLOOKUP(O$1,Attendance_sorted!$B87:$CW87,Attendance_sorted!$B87:$CW87,"nn")&lt;&gt;"nn","•",""),"")</f>
        <v>•</v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>•</v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>•</v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>•</v>
      </c>
      <c r="V88" s="1" t="str">
        <f ca="1">IF(($A88&lt;&gt;"")*(V$1&lt;&gt;""),IF(_xlfn.XLOOKUP(V$1,Attendance_sorted!$B87:$CW87,Attendance_sorted!$B87:$CW87,"nn")&lt;&gt;"nn","•",""),"")</f>
        <v>•</v>
      </c>
      <c r="W88" s="1" t="str">
        <f ca="1">IF(($A88&lt;&gt;"")*(W$1&lt;&gt;""),IF(_xlfn.XLOOKUP(W$1,Attendance_sorted!$B87:$CW87,Attendance_sorted!$B87:$CW87,"nn")&lt;&gt;"nn","•",""),"")</f>
        <v>•</v>
      </c>
      <c r="X88" s="1" t="str">
        <f ca="1">IF(($A88&lt;&gt;"")*(X$1&lt;&gt;""),IF(_xlfn.XLOOKUP(X$1,Attendance_sorted!$B87:$CW87,Attendance_sorted!$B87:$CW87,"nn")&lt;&gt;"nn","•",""),"")</f>
        <v>•</v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/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327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>•</v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328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/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329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>•</v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>•</v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>•</v>
      </c>
      <c r="H91" s="1" t="str">
        <f ca="1">IF(($A91&lt;&gt;"")*(H$1&lt;&gt;""),IF(_xlfn.XLOOKUP(H$1,Attendance_sorted!$B90:$CW90,Attendance_sorted!$B90:$CW90,"nn")&lt;&gt;"nn","•",""),"")</f>
        <v>•</v>
      </c>
      <c r="I91" s="1" t="str">
        <f ca="1">IF(($A91&lt;&gt;"")*(I$1&lt;&gt;""),IF(_xlfn.XLOOKUP(I$1,Attendance_sorted!$B90:$CW90,Attendance_sorted!$B90:$CW90,"nn")&lt;&gt;"nn","•",""),"")</f>
        <v>•</v>
      </c>
      <c r="J91" s="1" t="str">
        <f ca="1">IF(($A91&lt;&gt;"")*(J$1&lt;&gt;""),IF(_xlfn.XLOOKUP(J$1,Attendance_sorted!$B90:$CW90,Attendance_sorted!$B90:$CW90,"nn")&lt;&gt;"nn","•",""),"")</f>
        <v>•</v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>•</v>
      </c>
      <c r="M91" s="1" t="str">
        <f ca="1">IF(($A91&lt;&gt;"")*(M$1&lt;&gt;""),IF(_xlfn.XLOOKUP(M$1,Attendance_sorted!$B90:$CW90,Attendance_sorted!$B90:$CW90,"nn")&lt;&gt;"nn","•",""),"")</f>
        <v>•</v>
      </c>
      <c r="N91" s="1" t="str">
        <f ca="1">IF(($A91&lt;&gt;"")*(N$1&lt;&gt;""),IF(_xlfn.XLOOKUP(N$1,Attendance_sorted!$B90:$CW90,Attendance_sorted!$B90:$CW90,"nn")&lt;&gt;"nn","•",""),"")</f>
        <v>•</v>
      </c>
      <c r="O91" s="1" t="str">
        <f ca="1">IF(($A91&lt;&gt;"")*(O$1&lt;&gt;""),IF(_xlfn.XLOOKUP(O$1,Attendance_sorted!$B90:$CW90,Attendance_sorted!$B90:$CW90,"nn")&lt;&gt;"nn","•",""),"")</f>
        <v>•</v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>•</v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>•</v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>•</v>
      </c>
      <c r="V91" s="1" t="str">
        <f ca="1">IF(($A91&lt;&gt;"")*(V$1&lt;&gt;""),IF(_xlfn.XLOOKUP(V$1,Attendance_sorted!$B90:$CW90,Attendance_sorted!$B90:$CW90,"nn")&lt;&gt;"nn","•",""),"")</f>
        <v>•</v>
      </c>
      <c r="W91" s="1" t="str">
        <f ca="1">IF(($A91&lt;&gt;"")*(W$1&lt;&gt;""),IF(_xlfn.XLOOKUP(W$1,Attendance_sorted!$B90:$CW90,Attendance_sorted!$B90:$CW90,"nn")&lt;&gt;"nn","•",""),"")</f>
        <v>•</v>
      </c>
      <c r="X91" s="1" t="str">
        <f ca="1">IF(($A91&lt;&gt;"")*(X$1&lt;&gt;""),IF(_xlfn.XLOOKUP(X$1,Attendance_sorted!$B90:$CW90,Attendance_sorted!$B90:$CW90,"nn")&lt;&gt;"nn","•",""),"")</f>
        <v>•</v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330</v>
      </c>
      <c r="B92" s="1" t="str">
        <f ca="1">IF(($A92&lt;&gt;"")*(B$1&lt;&gt;""),IF(_xlfn.XLOOKUP(B$1,Attendance_sorted!$B91:$CW91,Attendance_sorted!$B91:$CW91,"nn")&lt;&gt;"nn","•",""),"")</f>
        <v>•</v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>•</v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>•</v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>•</v>
      </c>
      <c r="J92" s="1" t="str">
        <f ca="1">IF(($A92&lt;&gt;"")*(J$1&lt;&gt;""),IF(_xlfn.XLOOKUP(J$1,Attendance_sorted!$B91:$CW91,Attendance_sorted!$B91:$CW91,"nn")&lt;&gt;"nn","•",""),"")</f>
        <v>•</v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>•</v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333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>•</v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/>
      </c>
      <c r="N93" s="1" t="str">
        <f ca="1">IF(($A93&lt;&gt;"")*(N$1&lt;&gt;""),IF(_xlfn.XLOOKUP(N$1,Attendance_sorted!$B92:$CW92,Attendance_sorted!$B92:$CW92,"nn")&lt;&gt;"nn","•",""),"")</f>
        <v>•</v>
      </c>
      <c r="O93" s="1" t="str">
        <f ca="1">IF(($A93&lt;&gt;"")*(O$1&lt;&gt;""),IF(_xlfn.XLOOKUP(O$1,Attendance_sorted!$B92:$CW92,Attendance_sorted!$B92:$CW92,"nn")&lt;&gt;"nn","•",""),"")</f>
        <v/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>•</v>
      </c>
      <c r="V93" s="1" t="str">
        <f ca="1">IF(($A93&lt;&gt;"")*(V$1&lt;&gt;""),IF(_xlfn.XLOOKUP(V$1,Attendance_sorted!$B92:$CW92,Attendance_sorted!$B92:$CW92,"nn")&lt;&gt;"nn","•",""),"")</f>
        <v>•</v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/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334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>•</v>
      </c>
      <c r="H94" s="1" t="str">
        <f ca="1">IF(($A94&lt;&gt;"")*(H$1&lt;&gt;""),IF(_xlfn.XLOOKUP(H$1,Attendance_sorted!$B93:$CW93,Attendance_sorted!$B93:$CW93,"nn")&lt;&gt;"nn","•",""),"")</f>
        <v>•</v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>•</v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>•</v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>•</v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>•</v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>•</v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/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336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>•</v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>•</v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>•</v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/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337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>•</v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>•</v>
      </c>
      <c r="F96" s="1" t="str">
        <f ca="1">IF(($A96&lt;&gt;"")*(F$1&lt;&gt;""),IF(_xlfn.XLOOKUP(F$1,Attendance_sorted!$B95:$CW95,Attendance_sorted!$B95:$CW95,"nn")&lt;&gt;"nn","•",""),"")</f>
        <v>•</v>
      </c>
      <c r="G96" s="1" t="str">
        <f ca="1">IF(($A96&lt;&gt;"")*(G$1&lt;&gt;""),IF(_xlfn.XLOOKUP(G$1,Attendance_sorted!$B95:$CW95,Attendance_sorted!$B95:$CW95,"nn")&lt;&gt;"nn","•",""),"")</f>
        <v>•</v>
      </c>
      <c r="H96" s="1" t="str">
        <f ca="1">IF(($A96&lt;&gt;"")*(H$1&lt;&gt;""),IF(_xlfn.XLOOKUP(H$1,Attendance_sorted!$B95:$CW95,Attendance_sorted!$B95:$CW95,"nn")&lt;&gt;"nn","•",""),"")</f>
        <v>•</v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>•</v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>•</v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>•</v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>•</v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>•</v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>•</v>
      </c>
      <c r="V96" s="1" t="str">
        <f ca="1">IF(($A96&lt;&gt;"")*(V$1&lt;&gt;""),IF(_xlfn.XLOOKUP(V$1,Attendance_sorted!$B95:$CW95,Attendance_sorted!$B95:$CW95,"nn")&lt;&gt;"nn","•",""),"")</f>
        <v>•</v>
      </c>
      <c r="W96" s="1" t="str">
        <f ca="1">IF(($A96&lt;&gt;"")*(W$1&lt;&gt;""),IF(_xlfn.XLOOKUP(W$1,Attendance_sorted!$B95:$CW95,Attendance_sorted!$B95:$CW95,"nn")&lt;&gt;"nn","•",""),"")</f>
        <v>•</v>
      </c>
      <c r="X96" s="1" t="str">
        <f ca="1">IF(($A96&lt;&gt;"")*(X$1&lt;&gt;""),IF(_xlfn.XLOOKUP(X$1,Attendance_sorted!$B95:$CW95,Attendance_sorted!$B95:$CW95,"nn")&lt;&gt;"nn","•",""),"")</f>
        <v>•</v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338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>•</v>
      </c>
      <c r="D97" s="1" t="str">
        <f ca="1">IF(($A97&lt;&gt;"")*(D$1&lt;&gt;""),IF(_xlfn.XLOOKUP(D$1,Attendance_sorted!$B96:$CW96,Attendance_sorted!$B96:$CW96,"nn")&lt;&gt;"nn","•",""),"")</f>
        <v>•</v>
      </c>
      <c r="E97" s="1" t="str">
        <f ca="1">IF(($A97&lt;&gt;"")*(E$1&lt;&gt;""),IF(_xlfn.XLOOKUP(E$1,Attendance_sorted!$B96:$CW96,Attendance_sorted!$B96:$CW96,"nn")&lt;&gt;"nn","•",""),"")</f>
        <v>•</v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>•</v>
      </c>
      <c r="H97" s="1" t="str">
        <f ca="1">IF(($A97&lt;&gt;"")*(H$1&lt;&gt;""),IF(_xlfn.XLOOKUP(H$1,Attendance_sorted!$B96:$CW96,Attendance_sorted!$B96:$CW96,"nn")&lt;&gt;"nn","•",""),"")</f>
        <v>•</v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>•</v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>•</v>
      </c>
      <c r="N97" s="1" t="str">
        <f ca="1">IF(($A97&lt;&gt;"")*(N$1&lt;&gt;""),IF(_xlfn.XLOOKUP(N$1,Attendance_sorted!$B96:$CW96,Attendance_sorted!$B96:$CW96,"nn")&lt;&gt;"nn","•",""),"")</f>
        <v>•</v>
      </c>
      <c r="O97" s="1" t="str">
        <f ca="1">IF(($A97&lt;&gt;"")*(O$1&lt;&gt;""),IF(_xlfn.XLOOKUP(O$1,Attendance_sorted!$B96:$CW96,Attendance_sorted!$B96:$CW96,"nn")&lt;&gt;"nn","•",""),"")</f>
        <v>•</v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>•</v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>•</v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>•</v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/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/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339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/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>•</v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>•</v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/>
      </c>
      <c r="AB98" s="1" t="str">
        <f ca="1">IF(($A98&lt;&gt;"")*(AB$1&lt;&gt;""),IF(_xlfn.XLOOKUP(AB$1,Attendance_sorted!$B97:$CW97,Attendance_sorted!$B97:$CW97,"nn")&lt;&gt;"nn","•",""),"")</f>
        <v/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/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/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340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>•</v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>•</v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341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>•</v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>•</v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342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>•</v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>•</v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>•</v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>•</v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>•</v>
      </c>
      <c r="M101" s="1" t="str">
        <f ca="1">IF(($A101&lt;&gt;"")*(M$1&lt;&gt;""),IF(_xlfn.XLOOKUP(M$1,Attendance_sorted!$B100:$CW100,Attendance_sorted!$B100:$CW100,"nn")&lt;&gt;"nn","•",""),"")</f>
        <v>•</v>
      </c>
      <c r="N101" s="1" t="str">
        <f ca="1">IF(($A101&lt;&gt;"")*(N$1&lt;&gt;""),IF(_xlfn.XLOOKUP(N$1,Attendance_sorted!$B100:$CW100,Attendance_sorted!$B100:$CW100,"nn")&lt;&gt;"nn","•",""),"")</f>
        <v>•</v>
      </c>
      <c r="O101" s="1" t="str">
        <f ca="1">IF(($A101&lt;&gt;"")*(O$1&lt;&gt;""),IF(_xlfn.XLOOKUP(O$1,Attendance_sorted!$B100:$CW100,Attendance_sorted!$B100:$CW100,"nn")&lt;&gt;"nn","•",""),"")</f>
        <v>•</v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>•</v>
      </c>
      <c r="R101" s="1" t="str">
        <f ca="1">IF(($A101&lt;&gt;"")*(R$1&lt;&gt;""),IF(_xlfn.XLOOKUP(R$1,Attendance_sorted!$B100:$CW100,Attendance_sorted!$B100:$CW100,"nn")&lt;&gt;"nn","•",""),"")</f>
        <v>•</v>
      </c>
      <c r="S101" s="1" t="str">
        <f ca="1">IF(($A101&lt;&gt;"")*(S$1&lt;&gt;""),IF(_xlfn.XLOOKUP(S$1,Attendance_sorted!$B100:$CW100,Attendance_sorted!$B100:$CW100,"nn")&lt;&gt;"nn","•",""),"")</f>
        <v>•</v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>•</v>
      </c>
      <c r="V101" s="1" t="str">
        <f ca="1">IF(($A101&lt;&gt;"")*(V$1&lt;&gt;""),IF(_xlfn.XLOOKUP(V$1,Attendance_sorted!$B100:$CW100,Attendance_sorted!$B100:$CW100,"nn")&lt;&gt;"nn","•",""),"")</f>
        <v>•</v>
      </c>
      <c r="W101" s="1" t="str">
        <f ca="1">IF(($A101&lt;&gt;"")*(W$1&lt;&gt;""),IF(_xlfn.XLOOKUP(W$1,Attendance_sorted!$B100:$CW100,Attendance_sorted!$B100:$CW100,"nn")&lt;&gt;"nn","•",""),"")</f>
        <v>•</v>
      </c>
      <c r="X101" s="1" t="str">
        <f ca="1">IF(($A101&lt;&gt;"")*(X$1&lt;&gt;""),IF(_xlfn.XLOOKUP(X$1,Attendance_sorted!$B100:$CW100,Attendance_sorted!$B100:$CW100,"nn")&lt;&gt;"nn","•",""),"")</f>
        <v>•</v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343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>•</v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/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>•</v>
      </c>
      <c r="W102" s="1" t="str">
        <f ca="1">IF(($A102&lt;&gt;"")*(W$1&lt;&gt;""),IF(_xlfn.XLOOKUP(W$1,Attendance_sorted!$B101:$CW101,Attendance_sorted!$B101:$CW101,"nn")&lt;&gt;"nn","•",""),"")</f>
        <v>•</v>
      </c>
      <c r="X102" s="1" t="str">
        <f ca="1">IF(($A102&lt;&gt;"")*(X$1&lt;&gt;""),IF(_xlfn.XLOOKUP(X$1,Attendance_sorted!$B101:$CW101,Attendance_sorted!$B101:$CW101,"nn")&lt;&gt;"nn","•",""),"")</f>
        <v>•</v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/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344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345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346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>•</v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>•</v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>•</v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>•</v>
      </c>
      <c r="R105" s="1" t="str">
        <f ca="1">IF(($A105&lt;&gt;"")*(R$1&lt;&gt;""),IF(_xlfn.XLOOKUP(R$1,Attendance_sorted!$B104:$CW104,Attendance_sorted!$B104:$CW104,"nn")&lt;&gt;"nn","•",""),"")</f>
        <v>•</v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>•</v>
      </c>
      <c r="V105" s="1" t="str">
        <f ca="1">IF(($A105&lt;&gt;"")*(V$1&lt;&gt;""),IF(_xlfn.XLOOKUP(V$1,Attendance_sorted!$B104:$CW104,Attendance_sorted!$B104:$CW104,"nn")&lt;&gt;"nn","•",""),"")</f>
        <v>•</v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347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>•</v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348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>•</v>
      </c>
      <c r="G107" s="1" t="str">
        <f ca="1">IF(($A107&lt;&gt;"")*(G$1&lt;&gt;""),IF(_xlfn.XLOOKUP(G$1,Attendance_sorted!$B106:$CW106,Attendance_sorted!$B106:$CW106,"nn")&lt;&gt;"nn","•",""),"")</f>
        <v>•</v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>•</v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>•</v>
      </c>
      <c r="O107" s="1" t="str">
        <f ca="1">IF(($A107&lt;&gt;"")*(O$1&lt;&gt;""),IF(_xlfn.XLOOKUP(O$1,Attendance_sorted!$B106:$CW106,Attendance_sorted!$B106:$CW106,"nn")&lt;&gt;"nn","•",""),"")</f>
        <v>•</v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>•</v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>•</v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349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>•</v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350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>•</v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>•</v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>•</v>
      </c>
      <c r="O109" s="1" t="str">
        <f ca="1">IF(($A109&lt;&gt;"")*(O$1&lt;&gt;""),IF(_xlfn.XLOOKUP(O$1,Attendance_sorted!$B108:$CW108,Attendance_sorted!$B108:$CW108,"nn")&lt;&gt;"nn","•",""),"")</f>
        <v>•</v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>•</v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>•</v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351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>•</v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>•</v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>•</v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>•</v>
      </c>
      <c r="S110" s="1" t="str">
        <f ca="1">IF(($A110&lt;&gt;"")*(S$1&lt;&gt;""),IF(_xlfn.XLOOKUP(S$1,Attendance_sorted!$B109:$CW109,Attendance_sorted!$B109:$CW109,"nn")&lt;&gt;"nn","•",""),"")</f>
        <v>•</v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/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352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>•</v>
      </c>
      <c r="E111" s="1" t="str">
        <f ca="1">IF(($A111&lt;&gt;"")*(E$1&lt;&gt;""),IF(_xlfn.XLOOKUP(E$1,Attendance_sorted!$B110:$CW110,Attendance_sorted!$B110:$CW110,"nn")&lt;&gt;"nn","•",""),"")</f>
        <v>•</v>
      </c>
      <c r="F111" s="1" t="str">
        <f ca="1">IF(($A111&lt;&gt;"")*(F$1&lt;&gt;""),IF(_xlfn.XLOOKUP(F$1,Attendance_sorted!$B110:$CW110,Attendance_sorted!$B110:$CW110,"nn")&lt;&gt;"nn","•",""),"")</f>
        <v>•</v>
      </c>
      <c r="G111" s="1" t="str">
        <f ca="1">IF(($A111&lt;&gt;"")*(G$1&lt;&gt;""),IF(_xlfn.XLOOKUP(G$1,Attendance_sorted!$B110:$CW110,Attendance_sorted!$B110:$CW110,"nn")&lt;&gt;"nn","•",""),"")</f>
        <v>•</v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410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411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412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413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415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416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417</v>
      </c>
      <c r="B118" s="1" t="str">
        <f ca="1">IF(($A118&lt;&gt;"")*(B$1&lt;&gt;""),IF(_xlfn.XLOOKUP(B$1,Attendance_sorted!$B117:$CW117,Attendance_sorted!$B117:$CW117,"nn")&lt;&gt;"nn","•",""),"")</f>
        <v>•</v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>•</v>
      </c>
      <c r="F118" s="1" t="str">
        <f ca="1">IF(($A118&lt;&gt;"")*(F$1&lt;&gt;""),IF(_xlfn.XLOOKUP(F$1,Attendance_sorted!$B117:$CW117,Attendance_sorted!$B117:$CW117,"nn")&lt;&gt;"nn","•",""),"")</f>
        <v>•</v>
      </c>
      <c r="G118" s="1" t="str">
        <f ca="1">IF(($A118&lt;&gt;"")*(G$1&lt;&gt;""),IF(_xlfn.XLOOKUP(G$1,Attendance_sorted!$B117:$CW117,Attendance_sorted!$B117:$CW117,"nn")&lt;&gt;"nn","•",""),"")</f>
        <v>•</v>
      </c>
      <c r="H118" s="1" t="str">
        <f ca="1">IF(($A118&lt;&gt;"")*(H$1&lt;&gt;""),IF(_xlfn.XLOOKUP(H$1,Attendance_sorted!$B117:$CW117,Attendance_sorted!$B117:$CW117,"nn")&lt;&gt;"nn","•",""),"")</f>
        <v>•</v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>•</v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>•</v>
      </c>
      <c r="Q118" s="1" t="str">
        <f ca="1">IF(($A118&lt;&gt;"")*(Q$1&lt;&gt;""),IF(_xlfn.XLOOKUP(Q$1,Attendance_sorted!$B117:$CW117,Attendance_sorted!$B117:$CW117,"nn")&lt;&gt;"nn","•",""),"")</f>
        <v>•</v>
      </c>
      <c r="R118" s="1" t="str">
        <f ca="1">IF(($A118&lt;&gt;"")*(R$1&lt;&gt;""),IF(_xlfn.XLOOKUP(R$1,Attendance_sorted!$B117:$CW117,Attendance_sorted!$B117:$CW117,"nn")&lt;&gt;"nn","•",""),"")</f>
        <v>•</v>
      </c>
      <c r="S118" s="1" t="str">
        <f ca="1">IF(($A118&lt;&gt;"")*(S$1&lt;&gt;""),IF(_xlfn.XLOOKUP(S$1,Attendance_sorted!$B117:$CW117,Attendance_sorted!$B117:$CW117,"nn")&lt;&gt;"nn","•",""),"")</f>
        <v>•</v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>•</v>
      </c>
      <c r="V118" s="1" t="str">
        <f ca="1">IF(($A118&lt;&gt;"")*(V$1&lt;&gt;""),IF(_xlfn.XLOOKUP(V$1,Attendance_sorted!$B117:$CW117,Attendance_sorted!$B117:$CW117,"nn")&lt;&gt;"nn","•",""),"")</f>
        <v>•</v>
      </c>
      <c r="W118" s="1" t="str">
        <f ca="1">IF(($A118&lt;&gt;"")*(W$1&lt;&gt;""),IF(_xlfn.XLOOKUP(W$1,Attendance_sorted!$B117:$CW117,Attendance_sorted!$B117:$CW117,"nn")&lt;&gt;"nn","•",""),"")</f>
        <v>•</v>
      </c>
      <c r="X118" s="1" t="str">
        <f ca="1">IF(($A118&lt;&gt;"")*(X$1&lt;&gt;""),IF(_xlfn.XLOOKUP(X$1,Attendance_sorted!$B117:$CW117,Attendance_sorted!$B117:$CW117,"nn")&lt;&gt;"nn","•",""),"")</f>
        <v>•</v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419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420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421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422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>•</v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>•</v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>•</v>
      </c>
      <c r="W122" s="1" t="str">
        <f ca="1">IF(($A122&lt;&gt;"")*(W$1&lt;&gt;""),IF(_xlfn.XLOOKUP(W$1,Attendance_sorted!$B121:$CW121,Attendance_sorted!$B121:$CW121,"nn")&lt;&gt;"nn","•",""),"")</f>
        <v>•</v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423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424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426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427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>•</v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>•</v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>•</v>
      </c>
      <c r="W126" s="1" t="str">
        <f ca="1">IF(($A126&lt;&gt;"")*(W$1&lt;&gt;""),IF(_xlfn.XLOOKUP(W$1,Attendance_sorted!$B125:$CW125,Attendance_sorted!$B125:$CW125,"nn")&lt;&gt;"nn","•",""),"")</f>
        <v>•</v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428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429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430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431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>•</v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>•</v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>•</v>
      </c>
      <c r="O130" s="1" t="str">
        <f ca="1">IF(($A130&lt;&gt;"")*(O$1&lt;&gt;""),IF(_xlfn.XLOOKUP(O$1,Attendance_sorted!$B129:$CW129,Attendance_sorted!$B129:$CW129,"nn")&lt;&gt;"nn","•",""),"")</f>
        <v>•</v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432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433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>•</v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>•</v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>•</v>
      </c>
      <c r="O132" s="1" t="str">
        <f ca="1">IF(($A132&lt;&gt;"")*(O$1&lt;&gt;""),IF(_xlfn.XLOOKUP(O$1,Attendance_sorted!$B131:$CW131,Attendance_sorted!$B131:$CW131,"nn")&lt;&gt;"nn","•",""),"")</f>
        <v>•</v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>•</v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434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435</v>
      </c>
      <c r="B134" s="1" t="str">
        <f ca="1">IF(($A134&lt;&gt;"")*(B$1&lt;&gt;""),IF(_xlfn.XLOOKUP(B$1,Attendance_sorted!$B133:$CW133,Attendance_sorted!$B133:$CW133,"nn")&lt;&gt;"nn","•",""),"")</f>
        <v>•</v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>•</v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>•</v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>•</v>
      </c>
      <c r="N134" s="1" t="str">
        <f ca="1">IF(($A134&lt;&gt;"")*(N$1&lt;&gt;""),IF(_xlfn.XLOOKUP(N$1,Attendance_sorted!$B133:$CW133,Attendance_sorted!$B133:$CW133,"nn")&lt;&gt;"nn","•",""),"")</f>
        <v>•</v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>•</v>
      </c>
      <c r="Q134" s="1" t="str">
        <f ca="1">IF(($A134&lt;&gt;"")*(Q$1&lt;&gt;""),IF(_xlfn.XLOOKUP(Q$1,Attendance_sorted!$B133:$CW133,Attendance_sorted!$B133:$CW133,"nn")&lt;&gt;"nn","•",""),"")</f>
        <v>•</v>
      </c>
      <c r="R134" s="1" t="str">
        <f ca="1">IF(($A134&lt;&gt;"")*(R$1&lt;&gt;""),IF(_xlfn.XLOOKUP(R$1,Attendance_sorted!$B133:$CW133,Attendance_sorted!$B133:$CW133,"nn")&lt;&gt;"nn","•",""),"")</f>
        <v>•</v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>•</v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>•</v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436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>•</v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437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>•</v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438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>•</v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>•</v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>•</v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/>
      </c>
      <c r="N137" s="1" t="str">
        <f ca="1">IF(($A137&lt;&gt;"")*(N$1&lt;&gt;""),IF(_xlfn.XLOOKUP(N$1,Attendance_sorted!$B136:$CW136,Attendance_sorted!$B136:$CW136,"nn")&lt;&gt;"nn","•",""),"")</f>
        <v>•</v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/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>•</v>
      </c>
      <c r="V137" s="1" t="str">
        <f ca="1">IF(($A137&lt;&gt;"")*(V$1&lt;&gt;""),IF(_xlfn.XLOOKUP(V$1,Attendance_sorted!$B136:$CW136,Attendance_sorted!$B136:$CW136,"nn")&lt;&gt;"nn","•",""),"")</f>
        <v>•</v>
      </c>
      <c r="W137" s="1" t="str">
        <f ca="1">IF(($A137&lt;&gt;"")*(W$1&lt;&gt;""),IF(_xlfn.XLOOKUP(W$1,Attendance_sorted!$B136:$CW136,Attendance_sorted!$B136:$CW136,"nn")&lt;&gt;"nn","•",""),"")</f>
        <v>•</v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439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>•</v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>•</v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440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>•</v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>•</v>
      </c>
      <c r="G139" s="1" t="str">
        <f ca="1">IF(($A139&lt;&gt;"")*(G$1&lt;&gt;""),IF(_xlfn.XLOOKUP(G$1,Attendance_sorted!$B138:$CW138,Attendance_sorted!$B138:$CW138,"nn")&lt;&gt;"nn","•",""),"")</f>
        <v>•</v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441</v>
      </c>
      <c r="B140" s="1" t="str">
        <f ca="1">IF(($A140&lt;&gt;"")*(B$1&lt;&gt;""),IF(_xlfn.XLOOKUP(B$1,Attendance_sorted!$B139:$CW139,Attendance_sorted!$B139:$CW139,"nn")&lt;&gt;"nn","•",""),"")</f>
        <v>•</v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>•</v>
      </c>
      <c r="K140" s="1" t="str">
        <f ca="1">IF(($A140&lt;&gt;"")*(K$1&lt;&gt;""),IF(_xlfn.XLOOKUP(K$1,Attendance_sorted!$B139:$CW139,Attendance_sorted!$B139:$CW139,"nn")&lt;&gt;"nn","•",""),"")</f>
        <v/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>•</v>
      </c>
      <c r="N140" s="1" t="str">
        <f ca="1">IF(($A140&lt;&gt;"")*(N$1&lt;&gt;""),IF(_xlfn.XLOOKUP(N$1,Attendance_sorted!$B139:$CW139,Attendance_sorted!$B139:$CW139,"nn")&lt;&gt;"nn","•",""),"")</f>
        <v>•</v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442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443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>•</v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>•</v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>•</v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>•</v>
      </c>
      <c r="O142" s="1" t="str">
        <f ca="1">IF(($A142&lt;&gt;"")*(O$1&lt;&gt;""),IF(_xlfn.XLOOKUP(O$1,Attendance_sorted!$B141:$CW141,Attendance_sorted!$B141:$CW141,"nn")&lt;&gt;"nn","•",""),"")</f>
        <v>•</v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>•</v>
      </c>
      <c r="W142" s="1" t="str">
        <f ca="1">IF(($A142&lt;&gt;"")*(W$1&lt;&gt;""),IF(_xlfn.XLOOKUP(W$1,Attendance_sorted!$B141:$CW141,Attendance_sorted!$B141:$CW141,"nn")&lt;&gt;"nn","•",""),"")</f>
        <v>•</v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444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>•</v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>•</v>
      </c>
      <c r="F143" s="1" t="str">
        <f ca="1">IF(($A143&lt;&gt;"")*(F$1&lt;&gt;""),IF(_xlfn.XLOOKUP(F$1,Attendance_sorted!$B142:$CW142,Attendance_sorted!$B142:$CW142,"nn")&lt;&gt;"nn","•",""),"")</f>
        <v>•</v>
      </c>
      <c r="G143" s="1" t="str">
        <f ca="1">IF(($A143&lt;&gt;"")*(G$1&lt;&gt;""),IF(_xlfn.XLOOKUP(G$1,Attendance_sorted!$B142:$CW142,Attendance_sorted!$B142:$CW142,"nn")&lt;&gt;"nn","•",""),"")</f>
        <v>•</v>
      </c>
      <c r="H143" s="1" t="str">
        <f ca="1">IF(($A143&lt;&gt;"")*(H$1&lt;&gt;""),IF(_xlfn.XLOOKUP(H$1,Attendance_sorted!$B142:$CW142,Attendance_sorted!$B142:$CW142,"nn")&lt;&gt;"nn","•",""),"")</f>
        <v>•</v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>•</v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>•</v>
      </c>
      <c r="P143" s="1" t="str">
        <f ca="1">IF(($A143&lt;&gt;"")*(P$1&lt;&gt;""),IF(_xlfn.XLOOKUP(P$1,Attendance_sorted!$B142:$CW142,Attendance_sorted!$B142:$CW142,"nn")&lt;&gt;"nn","•",""),"")</f>
        <v>•</v>
      </c>
      <c r="Q143" s="1" t="str">
        <f ca="1">IF(($A143&lt;&gt;"")*(Q$1&lt;&gt;""),IF(_xlfn.XLOOKUP(Q$1,Attendance_sorted!$B142:$CW142,Attendance_sorted!$B142:$CW142,"nn")&lt;&gt;"nn","•",""),"")</f>
        <v>•</v>
      </c>
      <c r="R143" s="1" t="str">
        <f ca="1">IF(($A143&lt;&gt;"")*(R$1&lt;&gt;""),IF(_xlfn.XLOOKUP(R$1,Attendance_sorted!$B142:$CW142,Attendance_sorted!$B142:$CW142,"nn")&lt;&gt;"nn","•",""),"")</f>
        <v>•</v>
      </c>
      <c r="S143" s="1" t="str">
        <f ca="1">IF(($A143&lt;&gt;"")*(S$1&lt;&gt;""),IF(_xlfn.XLOOKUP(S$1,Attendance_sorted!$B142:$CW142,Attendance_sorted!$B142:$CW142,"nn")&lt;&gt;"nn","•",""),"")</f>
        <v>•</v>
      </c>
      <c r="T143" s="1" t="str">
        <f ca="1">IF(($A143&lt;&gt;"")*(T$1&lt;&gt;""),IF(_xlfn.XLOOKUP(T$1,Attendance_sorted!$B142:$CW142,Attendance_sorted!$B142:$CW142,"nn")&lt;&gt;"nn","•",""),"")</f>
        <v>•</v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>•</v>
      </c>
      <c r="W143" s="1" t="str">
        <f ca="1">IF(($A143&lt;&gt;"")*(W$1&lt;&gt;""),IF(_xlfn.XLOOKUP(W$1,Attendance_sorted!$B142:$CW142,Attendance_sorted!$B142:$CW142,"nn")&lt;&gt;"nn","•",""),"")</f>
        <v>•</v>
      </c>
      <c r="X143" s="1" t="str">
        <f ca="1">IF(($A143&lt;&gt;"")*(X$1&lt;&gt;""),IF(_xlfn.XLOOKUP(X$1,Attendance_sorted!$B142:$CW142,Attendance_sorted!$B142:$CW142,"nn")&lt;&gt;"nn","•",""),"")</f>
        <v>•</v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/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445</v>
      </c>
      <c r="B144" s="1" t="str">
        <f ca="1">IF(($A144&lt;&gt;"")*(B$1&lt;&gt;""),IF(_xlfn.XLOOKUP(B$1,Attendance_sorted!$B143:$CW143,Attendance_sorted!$B143:$CW143,"nn")&lt;&gt;"nn","•",""),"")</f>
        <v>•</v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>•</v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>•</v>
      </c>
      <c r="G144" s="1" t="str">
        <f ca="1">IF(($A144&lt;&gt;"")*(G$1&lt;&gt;""),IF(_xlfn.XLOOKUP(G$1,Attendance_sorted!$B143:$CW143,Attendance_sorted!$B143:$CW143,"nn")&lt;&gt;"nn","•",""),"")</f>
        <v>•</v>
      </c>
      <c r="H144" s="1" t="str">
        <f ca="1">IF(($A144&lt;&gt;"")*(H$1&lt;&gt;""),IF(_xlfn.XLOOKUP(H$1,Attendance_sorted!$B143:$CW143,Attendance_sorted!$B143:$CW143,"nn")&lt;&gt;"nn","•",""),"")</f>
        <v>•</v>
      </c>
      <c r="I144" s="1" t="str">
        <f ca="1">IF(($A144&lt;&gt;"")*(I$1&lt;&gt;""),IF(_xlfn.XLOOKUP(I$1,Attendance_sorted!$B143:$CW143,Attendance_sorted!$B143:$CW143,"nn")&lt;&gt;"nn","•",""),"")</f>
        <v>•</v>
      </c>
      <c r="J144" s="1" t="str">
        <f ca="1">IF(($A144&lt;&gt;"")*(J$1&lt;&gt;""),IF(_xlfn.XLOOKUP(J$1,Attendance_sorted!$B143:$CW143,Attendance_sorted!$B143:$CW143,"nn")&lt;&gt;"nn","•",""),"")</f>
        <v>•</v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>•</v>
      </c>
      <c r="N144" s="1" t="str">
        <f ca="1">IF(($A144&lt;&gt;"")*(N$1&lt;&gt;""),IF(_xlfn.XLOOKUP(N$1,Attendance_sorted!$B143:$CW143,Attendance_sorted!$B143:$CW143,"nn")&lt;&gt;"nn","•",""),"")</f>
        <v>•</v>
      </c>
      <c r="O144" s="1" t="str">
        <f ca="1">IF(($A144&lt;&gt;"")*(O$1&lt;&gt;""),IF(_xlfn.XLOOKUP(O$1,Attendance_sorted!$B143:$CW143,Attendance_sorted!$B143:$CW143,"nn")&lt;&gt;"nn","•",""),"")</f>
        <v>•</v>
      </c>
      <c r="P144" s="1" t="str">
        <f ca="1">IF(($A144&lt;&gt;"")*(P$1&lt;&gt;""),IF(_xlfn.XLOOKUP(P$1,Attendance_sorted!$B143:$CW143,Attendance_sorted!$B143:$CW143,"nn")&lt;&gt;"nn","•",""),"")</f>
        <v>•</v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>•</v>
      </c>
      <c r="U144" s="1" t="str">
        <f ca="1">IF(($A144&lt;&gt;"")*(U$1&lt;&gt;""),IF(_xlfn.XLOOKUP(U$1,Attendance_sorted!$B143:$CW143,Attendance_sorted!$B143:$CW143,"nn")&lt;&gt;"nn","•",""),"")</f>
        <v>•</v>
      </c>
      <c r="V144" s="1" t="str">
        <f ca="1">IF(($A144&lt;&gt;"")*(V$1&lt;&gt;""),IF(_xlfn.XLOOKUP(V$1,Attendance_sorted!$B143:$CW143,Attendance_sorted!$B143:$CW143,"nn")&lt;&gt;"nn","•",""),"")</f>
        <v>•</v>
      </c>
      <c r="W144" s="1" t="str">
        <f ca="1">IF(($A144&lt;&gt;"")*(W$1&lt;&gt;""),IF(_xlfn.XLOOKUP(W$1,Attendance_sorted!$B143:$CW143,Attendance_sorted!$B143:$CW143,"nn")&lt;&gt;"nn","•",""),"")</f>
        <v>•</v>
      </c>
      <c r="X144" s="1" t="str">
        <f ca="1">IF(($A144&lt;&gt;"")*(X$1&lt;&gt;""),IF(_xlfn.XLOOKUP(X$1,Attendance_sorted!$B143:$CW143,Attendance_sorted!$B143:$CW143,"nn")&lt;&gt;"nn","•",""),"")</f>
        <v>•</v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446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>•</v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>•</v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448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>•</v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/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>•</v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/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449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450</v>
      </c>
      <c r="B148" s="1" t="str">
        <f ca="1">IF(($A148&lt;&gt;"")*(B$1&lt;&gt;""),IF(_xlfn.XLOOKUP(B$1,Attendance_sorted!$B147:$CW147,Attendance_sorted!$B147:$CW147,"nn")&lt;&gt;"nn","•",""),"")</f>
        <v>•</v>
      </c>
      <c r="C148" s="1" t="str">
        <f ca="1">IF(($A148&lt;&gt;"")*(C$1&lt;&gt;""),IF(_xlfn.XLOOKUP(C$1,Attendance_sorted!$B147:$CW147,Attendance_sorted!$B147:$CW147,"nn")&lt;&gt;"nn","•",""),"")</f>
        <v>•</v>
      </c>
      <c r="D148" s="1" t="str">
        <f ca="1">IF(($A148&lt;&gt;"")*(D$1&lt;&gt;""),IF(_xlfn.XLOOKUP(D$1,Attendance_sorted!$B147:$CW147,Attendance_sorted!$B147:$CW147,"nn")&lt;&gt;"nn","•",""),"")</f>
        <v>•</v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>•</v>
      </c>
      <c r="G148" s="1" t="str">
        <f ca="1">IF(($A148&lt;&gt;"")*(G$1&lt;&gt;""),IF(_xlfn.XLOOKUP(G$1,Attendance_sorted!$B147:$CW147,Attendance_sorted!$B147:$CW147,"nn")&lt;&gt;"nn","•",""),"")</f>
        <v>•</v>
      </c>
      <c r="H148" s="1" t="str">
        <f ca="1">IF(($A148&lt;&gt;"")*(H$1&lt;&gt;""),IF(_xlfn.XLOOKUP(H$1,Attendance_sorted!$B147:$CW147,Attendance_sorted!$B147:$CW147,"nn")&lt;&gt;"nn","•",""),"")</f>
        <v>•</v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>•</v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>•</v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>•</v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>•</v>
      </c>
      <c r="S148" s="1" t="str">
        <f ca="1">IF(($A148&lt;&gt;"")*(S$1&lt;&gt;""),IF(_xlfn.XLOOKUP(S$1,Attendance_sorted!$B147:$CW147,Attendance_sorted!$B147:$CW147,"nn")&lt;&gt;"nn","•",""),"")</f>
        <v>•</v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>•</v>
      </c>
      <c r="V148" s="1" t="str">
        <f ca="1">IF(($A148&lt;&gt;"")*(V$1&lt;&gt;""),IF(_xlfn.XLOOKUP(V$1,Attendance_sorted!$B147:$CW147,Attendance_sorted!$B147:$CW147,"nn")&lt;&gt;"nn","•",""),"")</f>
        <v>•</v>
      </c>
      <c r="W148" s="1" t="str">
        <f ca="1">IF(($A148&lt;&gt;"")*(W$1&lt;&gt;""),IF(_xlfn.XLOOKUP(W$1,Attendance_sorted!$B147:$CW147,Attendance_sorted!$B147:$CW147,"nn")&lt;&gt;"nn","•",""),"")</f>
        <v>•</v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/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451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>•</v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>•</v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>•</v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>•</v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>•</v>
      </c>
      <c r="X149" s="1" t="str">
        <f ca="1">IF(($A149&lt;&gt;"")*(X$1&lt;&gt;""),IF(_xlfn.XLOOKUP(X$1,Attendance_sorted!$B148:$CW148,Attendance_sorted!$B148:$CW148,"nn")&lt;&gt;"nn","•",""),"")</f>
        <v>•</v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/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510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512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513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514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515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>•</v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>•</v>
      </c>
      <c r="W154" s="1" t="str">
        <f ca="1">IF(($A154&lt;&gt;"")*(W$1&lt;&gt;""),IF(_xlfn.XLOOKUP(W$1,Attendance_sorted!$B153:$CW153,Attendance_sorted!$B153:$CW153,"nn")&lt;&gt;"nn","•",""),"")</f>
        <v>•</v>
      </c>
      <c r="X154" s="1" t="str">
        <f ca="1">IF(($A154&lt;&gt;"")*(X$1&lt;&gt;""),IF(_xlfn.XLOOKUP(X$1,Attendance_sorted!$B153:$CW153,Attendance_sorted!$B153:$CW153,"nn")&lt;&gt;"nn","•",""),"")</f>
        <v>•</v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516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519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>•</v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>•</v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>•</v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>•</v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>•</v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>•</v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520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521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523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>•</v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>•</v>
      </c>
      <c r="N159" s="1" t="str">
        <f ca="1">IF(($A159&lt;&gt;"")*(N$1&lt;&gt;""),IF(_xlfn.XLOOKUP(N$1,Attendance_sorted!$B158:$CW158,Attendance_sorted!$B158:$CW158,"nn")&lt;&gt;"nn","•",""),"")</f>
        <v>•</v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524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525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>•</v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>•</v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>•</v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>•</v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>•</v>
      </c>
      <c r="O161" s="1" t="str">
        <f ca="1">IF(($A161&lt;&gt;"")*(O$1&lt;&gt;""),IF(_xlfn.XLOOKUP(O$1,Attendance_sorted!$B160:$CW160,Attendance_sorted!$B160:$CW160,"nn")&lt;&gt;"nn","•",""),"")</f>
        <v>•</v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>•</v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>•</v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>•</v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526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528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>•</v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529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532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>•</v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>•</v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>•</v>
      </c>
      <c r="V165" s="1" t="str">
        <f ca="1">IF(($A165&lt;&gt;"")*(V$1&lt;&gt;""),IF(_xlfn.XLOOKUP(V$1,Attendance_sorted!$B164:$CW164,Attendance_sorted!$B164:$CW164,"nn")&lt;&gt;"nn","•",""),"")</f>
        <v>•</v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>•</v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533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>•</v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>•</v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/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610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>•</v>
      </c>
      <c r="G167" s="1" t="str">
        <f ca="1">IF(($A167&lt;&gt;"")*(G$1&lt;&gt;""),IF(_xlfn.XLOOKUP(G$1,Attendance_sorted!$B166:$CW166,Attendance_sorted!$B166:$CW166,"nn")&lt;&gt;"nn","•",""),"")</f>
        <v>•</v>
      </c>
      <c r="H167" s="1" t="str">
        <f ca="1">IF(($A167&lt;&gt;"")*(H$1&lt;&gt;""),IF(_xlfn.XLOOKUP(H$1,Attendance_sorted!$B166:$CW166,Attendance_sorted!$B166:$CW166,"nn")&lt;&gt;"nn","•",""),"")</f>
        <v>•</v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>•</v>
      </c>
      <c r="O167" s="1" t="str">
        <f ca="1">IF(($A167&lt;&gt;"")*(O$1&lt;&gt;""),IF(_xlfn.XLOOKUP(O$1,Attendance_sorted!$B166:$CW166,Attendance_sorted!$B166:$CW166,"nn")&lt;&gt;"nn","•",""),"")</f>
        <v>•</v>
      </c>
      <c r="P167" s="1" t="str">
        <f ca="1">IF(($A167&lt;&gt;"")*(P$1&lt;&gt;""),IF(_xlfn.XLOOKUP(P$1,Attendance_sorted!$B166:$CW166,Attendance_sorted!$B166:$CW166,"nn")&lt;&gt;"nn","•",""),"")</f>
        <v>•</v>
      </c>
      <c r="Q167" s="1" t="str">
        <f ca="1">IF(($A167&lt;&gt;"")*(Q$1&lt;&gt;""),IF(_xlfn.XLOOKUP(Q$1,Attendance_sorted!$B166:$CW166,Attendance_sorted!$B166:$CW166,"nn")&lt;&gt;"nn","•",""),"")</f>
        <v>•</v>
      </c>
      <c r="R167" s="1" t="str">
        <f ca="1">IF(($A167&lt;&gt;"")*(R$1&lt;&gt;""),IF(_xlfn.XLOOKUP(R$1,Attendance_sorted!$B166:$CW166,Attendance_sorted!$B166:$CW166,"nn")&lt;&gt;"nn","•",""),"")</f>
        <v>•</v>
      </c>
      <c r="S167" s="1" t="str">
        <f ca="1">IF(($A167&lt;&gt;"")*(S$1&lt;&gt;""),IF(_xlfn.XLOOKUP(S$1,Attendance_sorted!$B166:$CW166,Attendance_sorted!$B166:$CW166,"nn")&lt;&gt;"nn","•",""),"")</f>
        <v>•</v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>•</v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611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>•</v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>•</v>
      </c>
      <c r="G168" s="1" t="str">
        <f ca="1">IF(($A168&lt;&gt;"")*(G$1&lt;&gt;""),IF(_xlfn.XLOOKUP(G$1,Attendance_sorted!$B167:$CW167,Attendance_sorted!$B167:$CW167,"nn")&lt;&gt;"nn","•",""),"")</f>
        <v>•</v>
      </c>
      <c r="H168" s="1" t="str">
        <f ca="1">IF(($A168&lt;&gt;"")*(H$1&lt;&gt;""),IF(_xlfn.XLOOKUP(H$1,Attendance_sorted!$B167:$CW167,Attendance_sorted!$B167:$CW167,"nn")&lt;&gt;"nn","•",""),"")</f>
        <v>•</v>
      </c>
      <c r="I168" s="1" t="str">
        <f ca="1">IF(($A168&lt;&gt;"")*(I$1&lt;&gt;""),IF(_xlfn.XLOOKUP(I$1,Attendance_sorted!$B167:$CW167,Attendance_sorted!$B167:$CW167,"nn")&lt;&gt;"nn","•",""),"")</f>
        <v>•</v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>•</v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/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>•</v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>•</v>
      </c>
      <c r="T168" s="1" t="str">
        <f ca="1">IF(($A168&lt;&gt;"")*(T$1&lt;&gt;""),IF(_xlfn.XLOOKUP(T$1,Attendance_sorted!$B167:$CW167,Attendance_sorted!$B167:$CW167,"nn")&lt;&gt;"nn","•",""),"")</f>
        <v>•</v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612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>•</v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>•</v>
      </c>
      <c r="F169" s="1" t="str">
        <f ca="1">IF(($A169&lt;&gt;"")*(F$1&lt;&gt;""),IF(_xlfn.XLOOKUP(F$1,Attendance_sorted!$B168:$CW168,Attendance_sorted!$B168:$CW168,"nn")&lt;&gt;"nn","•",""),"")</f>
        <v>•</v>
      </c>
      <c r="G169" s="1" t="str">
        <f ca="1">IF(($A169&lt;&gt;"")*(G$1&lt;&gt;""),IF(_xlfn.XLOOKUP(G$1,Attendance_sorted!$B168:$CW168,Attendance_sorted!$B168:$CW168,"nn")&lt;&gt;"nn","•",""),"")</f>
        <v>•</v>
      </c>
      <c r="H169" s="1" t="str">
        <f ca="1">IF(($A169&lt;&gt;"")*(H$1&lt;&gt;""),IF(_xlfn.XLOOKUP(H$1,Attendance_sorted!$B168:$CW168,Attendance_sorted!$B168:$CW168,"nn")&lt;&gt;"nn","•",""),"")</f>
        <v>•</v>
      </c>
      <c r="I169" s="1" t="str">
        <f ca="1">IF(($A169&lt;&gt;"")*(I$1&lt;&gt;""),IF(_xlfn.XLOOKUP(I$1,Attendance_sorted!$B168:$CW168,Attendance_sorted!$B168:$CW168,"nn")&lt;&gt;"nn","•",""),"")</f>
        <v>•</v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>•</v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>•</v>
      </c>
      <c r="Q169" s="1" t="str">
        <f ca="1">IF(($A169&lt;&gt;"")*(Q$1&lt;&gt;""),IF(_xlfn.XLOOKUP(Q$1,Attendance_sorted!$B168:$CW168,Attendance_sorted!$B168:$CW168,"nn")&lt;&gt;"nn","•",""),"")</f>
        <v>•</v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>•</v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>•</v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613</v>
      </c>
      <c r="B170" s="1" t="str">
        <f ca="1">IF(($A170&lt;&gt;"")*(B$1&lt;&gt;""),IF(_xlfn.XLOOKUP(B$1,Attendance_sorted!$B169:$CW169,Attendance_sorted!$B169:$CW169,"nn")&lt;&gt;"nn","•",""),"")</f>
        <v>•</v>
      </c>
      <c r="C170" s="1" t="str">
        <f ca="1">IF(($A170&lt;&gt;"")*(C$1&lt;&gt;""),IF(_xlfn.XLOOKUP(C$1,Attendance_sorted!$B169:$CW169,Attendance_sorted!$B169:$CW169,"nn")&lt;&gt;"nn","•",""),"")</f>
        <v>•</v>
      </c>
      <c r="D170" s="1" t="str">
        <f ca="1">IF(($A170&lt;&gt;"")*(D$1&lt;&gt;""),IF(_xlfn.XLOOKUP(D$1,Attendance_sorted!$B169:$CW169,Attendance_sorted!$B169:$CW169,"nn")&lt;&gt;"nn","•",""),"")</f>
        <v>•</v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>•</v>
      </c>
      <c r="G170" s="1" t="str">
        <f ca="1">IF(($A170&lt;&gt;"")*(G$1&lt;&gt;""),IF(_xlfn.XLOOKUP(G$1,Attendance_sorted!$B169:$CW169,Attendance_sorted!$B169:$CW169,"nn")&lt;&gt;"nn","•",""),"")</f>
        <v>•</v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>•</v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>•</v>
      </c>
      <c r="M170" s="1" t="str">
        <f ca="1">IF(($A170&lt;&gt;"")*(M$1&lt;&gt;""),IF(_xlfn.XLOOKUP(M$1,Attendance_sorted!$B169:$CW169,Attendance_sorted!$B169:$CW169,"nn")&lt;&gt;"nn","•",""),"")</f>
        <v>•</v>
      </c>
      <c r="N170" s="1" t="str">
        <f ca="1">IF(($A170&lt;&gt;"")*(N$1&lt;&gt;""),IF(_xlfn.XLOOKUP(N$1,Attendance_sorted!$B169:$CW169,Attendance_sorted!$B169:$CW169,"nn")&lt;&gt;"nn","•",""),"")</f>
        <v>•</v>
      </c>
      <c r="O170" s="1" t="str">
        <f ca="1">IF(($A170&lt;&gt;"")*(O$1&lt;&gt;""),IF(_xlfn.XLOOKUP(O$1,Attendance_sorted!$B169:$CW169,Attendance_sorted!$B169:$CW169,"nn")&lt;&gt;"nn","•",""),"")</f>
        <v>•</v>
      </c>
      <c r="P170" s="1" t="str">
        <f ca="1">IF(($A170&lt;&gt;"")*(P$1&lt;&gt;""),IF(_xlfn.XLOOKUP(P$1,Attendance_sorted!$B169:$CW169,Attendance_sorted!$B169:$CW169,"nn")&lt;&gt;"nn","•",""),"")</f>
        <v>•</v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>•</v>
      </c>
      <c r="S170" s="1" t="str">
        <f ca="1">IF(($A170&lt;&gt;"")*(S$1&lt;&gt;""),IF(_xlfn.XLOOKUP(S$1,Attendance_sorted!$B169:$CW169,Attendance_sorted!$B169:$CW169,"nn")&lt;&gt;"nn","•",""),"")</f>
        <v>•</v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>•</v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>•</v>
      </c>
      <c r="X170" s="1" t="str">
        <f ca="1">IF(($A170&lt;&gt;"")*(X$1&lt;&gt;""),IF(_xlfn.XLOOKUP(X$1,Attendance_sorted!$B169:$CW169,Attendance_sorted!$B169:$CW169,"nn")&lt;&gt;"nn","•",""),"")</f>
        <v>•</v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614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>•</v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/>
      </c>
      <c r="L171" s="1" t="str">
        <f ca="1">IF(($A171&lt;&gt;"")*(L$1&lt;&gt;""),IF(_xlfn.XLOOKUP(L$1,Attendance_sorted!$B170:$CW170,Attendance_sorted!$B170:$CW170,"nn")&lt;&gt;"nn","•",""),"")</f>
        <v>•</v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>•</v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>•</v>
      </c>
      <c r="R171" s="1" t="str">
        <f ca="1">IF(($A171&lt;&gt;"")*(R$1&lt;&gt;""),IF(_xlfn.XLOOKUP(R$1,Attendance_sorted!$B170:$CW170,Attendance_sorted!$B170:$CW170,"nn")&lt;&gt;"nn","•",""),"")</f>
        <v>•</v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/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/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615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/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616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>•</v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>•</v>
      </c>
      <c r="F173" s="1" t="str">
        <f ca="1">IF(($A173&lt;&gt;"")*(F$1&lt;&gt;""),IF(_xlfn.XLOOKUP(F$1,Attendance_sorted!$B172:$CW172,Attendance_sorted!$B172:$CW172,"nn")&lt;&gt;"nn","•",""),"")</f>
        <v>•</v>
      </c>
      <c r="G173" s="1" t="str">
        <f ca="1">IF(($A173&lt;&gt;"")*(G$1&lt;&gt;""),IF(_xlfn.XLOOKUP(G$1,Attendance_sorted!$B172:$CW172,Attendance_sorted!$B172:$CW172,"nn")&lt;&gt;"nn","•",""),"")</f>
        <v>•</v>
      </c>
      <c r="H173" s="1" t="str">
        <f ca="1">IF(($A173&lt;&gt;"")*(H$1&lt;&gt;""),IF(_xlfn.XLOOKUP(H$1,Attendance_sorted!$B172:$CW172,Attendance_sorted!$B172:$CW172,"nn")&lt;&gt;"nn","•",""),"")</f>
        <v>•</v>
      </c>
      <c r="I173" s="1" t="str">
        <f ca="1">IF(($A173&lt;&gt;"")*(I$1&lt;&gt;""),IF(_xlfn.XLOOKUP(I$1,Attendance_sorted!$B172:$CW172,Attendance_sorted!$B172:$CW172,"nn")&lt;&gt;"nn","•",""),"")</f>
        <v>•</v>
      </c>
      <c r="J173" s="1" t="str">
        <f ca="1">IF(($A173&lt;&gt;"")*(J$1&lt;&gt;""),IF(_xlfn.XLOOKUP(J$1,Attendance_sorted!$B172:$CW172,Attendance_sorted!$B172:$CW172,"nn")&lt;&gt;"nn","•",""),"")</f>
        <v>•</v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>•</v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617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>•</v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>•</v>
      </c>
      <c r="H174" s="1" t="str">
        <f ca="1">IF(($A174&lt;&gt;"")*(H$1&lt;&gt;""),IF(_xlfn.XLOOKUP(H$1,Attendance_sorted!$B173:$CW173,Attendance_sorted!$B173:$CW173,"nn")&lt;&gt;"nn","•",""),"")</f>
        <v>•</v>
      </c>
      <c r="I174" s="1" t="str">
        <f ca="1">IF(($A174&lt;&gt;"")*(I$1&lt;&gt;""),IF(_xlfn.XLOOKUP(I$1,Attendance_sorted!$B173:$CW173,Attendance_sorted!$B173:$CW173,"nn")&lt;&gt;"nn","•",""),"")</f>
        <v>•</v>
      </c>
      <c r="J174" s="1" t="str">
        <f ca="1">IF(($A174&lt;&gt;"")*(J$1&lt;&gt;""),IF(_xlfn.XLOOKUP(J$1,Attendance_sorted!$B173:$CW173,Attendance_sorted!$B173:$CW173,"nn")&lt;&gt;"nn","•",""),"")</f>
        <v>•</v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>•</v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>•</v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618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>•</v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619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620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>•</v>
      </c>
      <c r="F177" s="1" t="str">
        <f ca="1">IF(($A177&lt;&gt;"")*(F$1&lt;&gt;""),IF(_xlfn.XLOOKUP(F$1,Attendance_sorted!$B176:$CW176,Attendance_sorted!$B176:$CW176,"nn")&lt;&gt;"nn","•",""),"")</f>
        <v>•</v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>•</v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>•</v>
      </c>
      <c r="R177" s="1" t="str">
        <f ca="1">IF(($A177&lt;&gt;"")*(R$1&lt;&gt;""),IF(_xlfn.XLOOKUP(R$1,Attendance_sorted!$B176:$CW176,Attendance_sorted!$B176:$CW176,"nn")&lt;&gt;"nn","•",""),"")</f>
        <v>•</v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>•</v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621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>•</v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>•</v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>•</v>
      </c>
      <c r="N178" s="1" t="str">
        <f ca="1">IF(($A178&lt;&gt;"")*(N$1&lt;&gt;""),IF(_xlfn.XLOOKUP(N$1,Attendance_sorted!$B177:$CW177,Attendance_sorted!$B177:$CW177,"nn")&lt;&gt;"nn","•",""),"")</f>
        <v>•</v>
      </c>
      <c r="O178" s="1" t="str">
        <f ca="1">IF(($A178&lt;&gt;"")*(O$1&lt;&gt;""),IF(_xlfn.XLOOKUP(O$1,Attendance_sorted!$B177:$CW177,Attendance_sorted!$B177:$CW177,"nn")&lt;&gt;"nn","•",""),"")</f>
        <v>•</v>
      </c>
      <c r="P178" s="1" t="str">
        <f ca="1">IF(($A178&lt;&gt;"")*(P$1&lt;&gt;""),IF(_xlfn.XLOOKUP(P$1,Attendance_sorted!$B177:$CW177,Attendance_sorted!$B177:$CW177,"nn")&lt;&gt;"nn","•",""),"")</f>
        <v>•</v>
      </c>
      <c r="Q178" s="1" t="str">
        <f ca="1">IF(($A178&lt;&gt;"")*(Q$1&lt;&gt;""),IF(_xlfn.XLOOKUP(Q$1,Attendance_sorted!$B177:$CW177,Attendance_sorted!$B177:$CW177,"nn")&lt;&gt;"nn","•",""),"")</f>
        <v>•</v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>•</v>
      </c>
      <c r="U178" s="1" t="str">
        <f ca="1">IF(($A178&lt;&gt;"")*(U$1&lt;&gt;""),IF(_xlfn.XLOOKUP(U$1,Attendance_sorted!$B177:$CW177,Attendance_sorted!$B177:$CW177,"nn")&lt;&gt;"nn","•",""),"")</f>
        <v>•</v>
      </c>
      <c r="V178" s="1" t="str">
        <f ca="1">IF(($A178&lt;&gt;"")*(V$1&lt;&gt;""),IF(_xlfn.XLOOKUP(V$1,Attendance_sorted!$B177:$CW177,Attendance_sorted!$B177:$CW177,"nn")&lt;&gt;"nn","•",""),"")</f>
        <v>•</v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/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/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710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>•</v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>•</v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>•</v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>•</v>
      </c>
      <c r="O179" s="1" t="str">
        <f ca="1">IF(($A179&lt;&gt;"")*(O$1&lt;&gt;""),IF(_xlfn.XLOOKUP(O$1,Attendance_sorted!$B178:$CW178,Attendance_sorted!$B178:$CW178,"nn")&lt;&gt;"nn","•",""),"")</f>
        <v>•</v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>•</v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711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712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713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714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715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>•</v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>•</v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>•</v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>•</v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>•</v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>•</v>
      </c>
      <c r="V184" s="1" t="str">
        <f ca="1">IF(($A184&lt;&gt;"")*(V$1&lt;&gt;""),IF(_xlfn.XLOOKUP(V$1,Attendance_sorted!$B183:$CW183,Attendance_sorted!$B183:$CW183,"nn")&lt;&gt;"nn","•",""),"")</f>
        <v>•</v>
      </c>
      <c r="W184" s="1" t="str">
        <f ca="1">IF(($A184&lt;&gt;"")*(W$1&lt;&gt;""),IF(_xlfn.XLOOKUP(W$1,Attendance_sorted!$B183:$CW183,Attendance_sorted!$B183:$CW183,"nn")&lt;&gt;"nn","•",""),"")</f>
        <v>•</v>
      </c>
      <c r="X184" s="1" t="str">
        <f ca="1">IF(($A184&lt;&gt;"")*(X$1&lt;&gt;""),IF(_xlfn.XLOOKUP(X$1,Attendance_sorted!$B183:$CW183,Attendance_sorted!$B183:$CW183,"nn")&lt;&gt;"nn","•",""),"")</f>
        <v>•</v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716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>•</v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>•</v>
      </c>
      <c r="S185" s="1" t="str">
        <f ca="1">IF(($A185&lt;&gt;"")*(S$1&lt;&gt;""),IF(_xlfn.XLOOKUP(S$1,Attendance_sorted!$B184:$CW184,Attendance_sorted!$B184:$CW184,"nn")&lt;&gt;"nn","•",""),"")</f>
        <v>•</v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717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>•</v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>•</v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>•</v>
      </c>
      <c r="M186" s="1" t="str">
        <f ca="1">IF(($A186&lt;&gt;"")*(M$1&lt;&gt;""),IF(_xlfn.XLOOKUP(M$1,Attendance_sorted!$B185:$CW185,Attendance_sorted!$B185:$CW185,"nn")&lt;&gt;"nn","•",""),"")</f>
        <v>•</v>
      </c>
      <c r="N186" s="1" t="str">
        <f ca="1">IF(($A186&lt;&gt;"")*(N$1&lt;&gt;""),IF(_xlfn.XLOOKUP(N$1,Attendance_sorted!$B185:$CW185,Attendance_sorted!$B185:$CW185,"nn")&lt;&gt;"nn","•",""),"")</f>
        <v>•</v>
      </c>
      <c r="O186" s="1" t="str">
        <f ca="1">IF(($A186&lt;&gt;"")*(O$1&lt;&gt;""),IF(_xlfn.XLOOKUP(O$1,Attendance_sorted!$B185:$CW185,Attendance_sorted!$B185:$CW185,"nn")&lt;&gt;"nn","•",""),"")</f>
        <v>•</v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>•</v>
      </c>
      <c r="R186" s="1" t="str">
        <f ca="1">IF(($A186&lt;&gt;"")*(R$1&lt;&gt;""),IF(_xlfn.XLOOKUP(R$1,Attendance_sorted!$B185:$CW185,Attendance_sorted!$B185:$CW185,"nn")&lt;&gt;"nn","•",""),"")</f>
        <v>•</v>
      </c>
      <c r="S186" s="1" t="str">
        <f ca="1">IF(($A186&lt;&gt;"")*(S$1&lt;&gt;""),IF(_xlfn.XLOOKUP(S$1,Attendance_sorted!$B185:$CW185,Attendance_sorted!$B185:$CW185,"nn")&lt;&gt;"nn","•",""),"")</f>
        <v>•</v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>•</v>
      </c>
      <c r="V186" s="1" t="str">
        <f ca="1">IF(($A186&lt;&gt;"")*(V$1&lt;&gt;""),IF(_xlfn.XLOOKUP(V$1,Attendance_sorted!$B185:$CW185,Attendance_sorted!$B185:$CW185,"nn")&lt;&gt;"nn","•",""),"")</f>
        <v>•</v>
      </c>
      <c r="W186" s="1" t="str">
        <f ca="1">IF(($A186&lt;&gt;"")*(W$1&lt;&gt;""),IF(_xlfn.XLOOKUP(W$1,Attendance_sorted!$B185:$CW185,Attendance_sorted!$B185:$CW185,"nn")&lt;&gt;"nn","•",""),"")</f>
        <v>•</v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718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>•</v>
      </c>
      <c r="O187" s="1" t="str">
        <f ca="1">IF(($A187&lt;&gt;"")*(O$1&lt;&gt;""),IF(_xlfn.XLOOKUP(O$1,Attendance_sorted!$B186:$CW186,Attendance_sorted!$B186:$CW186,"nn")&lt;&gt;"nn","•",""),"")</f>
        <v>•</v>
      </c>
      <c r="P187" s="1" t="str">
        <f ca="1">IF(($A187&lt;&gt;"")*(P$1&lt;&gt;""),IF(_xlfn.XLOOKUP(P$1,Attendance_sorted!$B186:$CW186,Attendance_sorted!$B186:$CW186,"nn")&lt;&gt;"nn","•",""),"")</f>
        <v>•</v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>•</v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719</v>
      </c>
      <c r="B188" s="1" t="str">
        <f ca="1">IF(($A188&lt;&gt;"")*(B$1&lt;&gt;""),IF(_xlfn.XLOOKUP(B$1,Attendance_sorted!$B187:$CW187,Attendance_sorted!$B187:$CW187,"nn")&lt;&gt;"nn","•",""),"")</f>
        <v>•</v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>•</v>
      </c>
      <c r="E188" s="1" t="str">
        <f ca="1">IF(($A188&lt;&gt;"")*(E$1&lt;&gt;""),IF(_xlfn.XLOOKUP(E$1,Attendance_sorted!$B187:$CW187,Attendance_sorted!$B187:$CW187,"nn")&lt;&gt;"nn","•",""),"")</f>
        <v>•</v>
      </c>
      <c r="F188" s="1" t="str">
        <f ca="1">IF(($A188&lt;&gt;"")*(F$1&lt;&gt;""),IF(_xlfn.XLOOKUP(F$1,Attendance_sorted!$B187:$CW187,Attendance_sorted!$B187:$CW187,"nn")&lt;&gt;"nn","•",""),"")</f>
        <v>•</v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>•</v>
      </c>
      <c r="I188" s="1" t="str">
        <f ca="1">IF(($A188&lt;&gt;"")*(I$1&lt;&gt;""),IF(_xlfn.XLOOKUP(I$1,Attendance_sorted!$B187:$CW187,Attendance_sorted!$B187:$CW187,"nn")&lt;&gt;"nn","•",""),"")</f>
        <v>•</v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>•</v>
      </c>
      <c r="O188" s="1" t="str">
        <f ca="1">IF(($A188&lt;&gt;"")*(O$1&lt;&gt;""),IF(_xlfn.XLOOKUP(O$1,Attendance_sorted!$B187:$CW187,Attendance_sorted!$B187:$CW187,"nn")&lt;&gt;"nn","•",""),"")</f>
        <v>•</v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>•</v>
      </c>
      <c r="R188" s="1" t="str">
        <f ca="1">IF(($A188&lt;&gt;"")*(R$1&lt;&gt;""),IF(_xlfn.XLOOKUP(R$1,Attendance_sorted!$B187:$CW187,Attendance_sorted!$B187:$CW187,"nn")&lt;&gt;"nn","•",""),"")</f>
        <v>•</v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/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720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>•</v>
      </c>
      <c r="K189" s="1" t="str">
        <f ca="1">IF(($A189&lt;&gt;"")*(K$1&lt;&gt;""),IF(_xlfn.XLOOKUP(K$1,Attendance_sorted!$B188:$CW188,Attendance_sorted!$B188:$CW188,"nn")&lt;&gt;"nn","•",""),"")</f>
        <v/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721</v>
      </c>
      <c r="B190" s="1" t="str">
        <f ca="1">IF(($A190&lt;&gt;"")*(B$1&lt;&gt;""),IF(_xlfn.XLOOKUP(B$1,Attendance_sorted!$B189:$CW189,Attendance_sorted!$B189:$CW189,"nn")&lt;&gt;"nn","•",""),"")</f>
        <v>•</v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>•</v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>•</v>
      </c>
      <c r="H190" s="1" t="str">
        <f ca="1">IF(($A190&lt;&gt;"")*(H$1&lt;&gt;""),IF(_xlfn.XLOOKUP(H$1,Attendance_sorted!$B189:$CW189,Attendance_sorted!$B189:$CW189,"nn")&lt;&gt;"nn","•",""),"")</f>
        <v>•</v>
      </c>
      <c r="I190" s="1" t="str">
        <f ca="1">IF(($A190&lt;&gt;"")*(I$1&lt;&gt;""),IF(_xlfn.XLOOKUP(I$1,Attendance_sorted!$B189:$CW189,Attendance_sorted!$B189:$CW189,"nn")&lt;&gt;"nn","•",""),"")</f>
        <v>•</v>
      </c>
      <c r="J190" s="1" t="str">
        <f ca="1">IF(($A190&lt;&gt;"")*(J$1&lt;&gt;""),IF(_xlfn.XLOOKUP(J$1,Attendance_sorted!$B189:$CW189,Attendance_sorted!$B189:$CW189,"nn")&lt;&gt;"nn","•",""),"")</f>
        <v>•</v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>•</v>
      </c>
      <c r="N190" s="1" t="str">
        <f ca="1">IF(($A190&lt;&gt;"")*(N$1&lt;&gt;""),IF(_xlfn.XLOOKUP(N$1,Attendance_sorted!$B189:$CW189,Attendance_sorted!$B189:$CW189,"nn")&lt;&gt;"nn","•",""),"")</f>
        <v>•</v>
      </c>
      <c r="O190" s="1" t="str">
        <f ca="1">IF(($A190&lt;&gt;"")*(O$1&lt;&gt;""),IF(_xlfn.XLOOKUP(O$1,Attendance_sorted!$B189:$CW189,Attendance_sorted!$B189:$CW189,"nn")&lt;&gt;"nn","•",""),"")</f>
        <v>•</v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>•</v>
      </c>
      <c r="R190" s="1" t="str">
        <f ca="1">IF(($A190&lt;&gt;"")*(R$1&lt;&gt;""),IF(_xlfn.XLOOKUP(R$1,Attendance_sorted!$B189:$CW189,Attendance_sorted!$B189:$CW189,"nn")&lt;&gt;"nn","•",""),"")</f>
        <v>•</v>
      </c>
      <c r="S190" s="1" t="str">
        <f ca="1">IF(($A190&lt;&gt;"")*(S$1&lt;&gt;""),IF(_xlfn.XLOOKUP(S$1,Attendance_sorted!$B189:$CW189,Attendance_sorted!$B189:$CW189,"nn")&lt;&gt;"nn","•",""),"")</f>
        <v>•</v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>•</v>
      </c>
      <c r="V190" s="1" t="str">
        <f ca="1">IF(($A190&lt;&gt;"")*(V$1&lt;&gt;""),IF(_xlfn.XLOOKUP(V$1,Attendance_sorted!$B189:$CW189,Attendance_sorted!$B189:$CW189,"nn")&lt;&gt;"nn","•",""),"")</f>
        <v>•</v>
      </c>
      <c r="W190" s="1" t="str">
        <f ca="1">IF(($A190&lt;&gt;"")*(W$1&lt;&gt;""),IF(_xlfn.XLOOKUP(W$1,Attendance_sorted!$B189:$CW189,Attendance_sorted!$B189:$CW189,"nn")&lt;&gt;"nn","•",""),"")</f>
        <v>•</v>
      </c>
      <c r="X190" s="1" t="str">
        <f ca="1">IF(($A190&lt;&gt;"")*(X$1&lt;&gt;""),IF(_xlfn.XLOOKUP(X$1,Attendance_sorted!$B189:$CW189,Attendance_sorted!$B189:$CW189,"nn")&lt;&gt;"nn","•",""),"")</f>
        <v>•</v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722</v>
      </c>
      <c r="B191" s="1" t="str">
        <f ca="1">IF(($A191&lt;&gt;"")*(B$1&lt;&gt;""),IF(_xlfn.XLOOKUP(B$1,Attendance_sorted!$B190:$CW190,Attendance_sorted!$B190:$CW190,"nn")&lt;&gt;"nn","•",""),"")</f>
        <v>•</v>
      </c>
      <c r="C191" s="1" t="str">
        <f ca="1">IF(($A191&lt;&gt;"")*(C$1&lt;&gt;""),IF(_xlfn.XLOOKUP(C$1,Attendance_sorted!$B190:$CW190,Attendance_sorted!$B190:$CW190,"nn")&lt;&gt;"nn","•",""),"")</f>
        <v>•</v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/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>•</v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723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/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724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725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726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/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>•</v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>•</v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727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>•</v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728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729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730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731</v>
      </c>
      <c r="B200" s="1" t="str">
        <f ca="1">IF(($A200&lt;&gt;"")*(B$1&lt;&gt;""),IF(_xlfn.XLOOKUP(B$1,Attendance_sorted!$B199:$CW199,Attendance_sorted!$B199:$CW199,"nn")&lt;&gt;"nn","•",""),"")</f>
        <v>•</v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>•</v>
      </c>
      <c r="E200" s="1" t="str">
        <f ca="1">IF(($A200&lt;&gt;"")*(E$1&lt;&gt;""),IF(_xlfn.XLOOKUP(E$1,Attendance_sorted!$B199:$CW199,Attendance_sorted!$B199:$CW199,"nn")&lt;&gt;"nn","•",""),"")</f>
        <v>•</v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>•</v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732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>•</v>
      </c>
      <c r="E201" s="1" t="str">
        <f ca="1">IF(($A201&lt;&gt;"")*(E$1&lt;&gt;""),IF(_xlfn.XLOOKUP(E$1,Attendance_sorted!$B200:$CW200,Attendance_sorted!$B200:$CW200,"nn")&lt;&gt;"nn","•",""),"")</f>
        <v>•</v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>•</v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>•</v>
      </c>
      <c r="O201" s="1" t="str">
        <f ca="1">IF(($A201&lt;&gt;"")*(O$1&lt;&gt;""),IF(_xlfn.XLOOKUP(O$1,Attendance_sorted!$B200:$CW200,Attendance_sorted!$B200:$CW200,"nn")&lt;&gt;"nn","•",""),"")</f>
        <v>•</v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>•</v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>•</v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734</v>
      </c>
      <c r="B202" s="1" t="str">
        <f ca="1">IF(($A202&lt;&gt;"")*(B$1&lt;&gt;""),IF(_xlfn.XLOOKUP(B$1,Attendance_sorted!$B201:$CW201,Attendance_sorted!$B201:$CW201,"nn")&lt;&gt;"nn","•",""),"")</f>
        <v>•</v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>•</v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>•</v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735</v>
      </c>
      <c r="B203" s="1" t="str">
        <f ca="1">IF(($A203&lt;&gt;"")*(B$1&lt;&gt;""),IF(_xlfn.XLOOKUP(B$1,Attendance_sorted!$B202:$CW202,Attendance_sorted!$B202:$CW202,"nn")&lt;&gt;"nn","•",""),"")</f>
        <v>•</v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>•</v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>•</v>
      </c>
      <c r="R203" s="1" t="str">
        <f ca="1">IF(($A203&lt;&gt;"")*(R$1&lt;&gt;""),IF(_xlfn.XLOOKUP(R$1,Attendance_sorted!$B202:$CW202,Attendance_sorted!$B202:$CW202,"nn")&lt;&gt;"nn","•",""),"")</f>
        <v>•</v>
      </c>
      <c r="S203" s="1" t="str">
        <f ca="1">IF(($A203&lt;&gt;"")*(S$1&lt;&gt;""),IF(_xlfn.XLOOKUP(S$1,Attendance_sorted!$B202:$CW202,Attendance_sorted!$B202:$CW202,"nn")&lt;&gt;"nn","•",""),"")</f>
        <v>•</v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>•</v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>•</v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736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>•</v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/>
      </c>
      <c r="AA204" s="1" t="str">
        <f ca="1">IF(($A204&lt;&gt;"")*(AA$1&lt;&gt;""),IF(_xlfn.XLOOKUP(AA$1,Attendance_sorted!$B203:$CW203,Attendance_sorted!$B203:$CW203,"nn")&lt;&gt;"nn","•",""),"")</f>
        <v/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737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>•</v>
      </c>
      <c r="E205" s="1" t="str">
        <f ca="1">IF(($A205&lt;&gt;"")*(E$1&lt;&gt;""),IF(_xlfn.XLOOKUP(E$1,Attendance_sorted!$B204:$CW204,Attendance_sorted!$B204:$CW204,"nn")&lt;&gt;"nn","•",""),"")</f>
        <v>•</v>
      </c>
      <c r="F205" s="1" t="str">
        <f ca="1">IF(($A205&lt;&gt;"")*(F$1&lt;&gt;""),IF(_xlfn.XLOOKUP(F$1,Attendance_sorted!$B204:$CW204,Attendance_sorted!$B204:$CW204,"nn")&lt;&gt;"nn","•",""),"")</f>
        <v>•</v>
      </c>
      <c r="G205" s="1" t="str">
        <f ca="1">IF(($A205&lt;&gt;"")*(G$1&lt;&gt;""),IF(_xlfn.XLOOKUP(G$1,Attendance_sorted!$B204:$CW204,Attendance_sorted!$B204:$CW204,"nn")&lt;&gt;"nn","•",""),"")</f>
        <v>•</v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>•</v>
      </c>
      <c r="R205" s="1" t="str">
        <f ca="1">IF(($A205&lt;&gt;"")*(R$1&lt;&gt;""),IF(_xlfn.XLOOKUP(R$1,Attendance_sorted!$B204:$CW204,Attendance_sorted!$B204:$CW204,"nn")&lt;&gt;"nn","•",""),"")</f>
        <v>•</v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>•</v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738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>•</v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>•</v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>•</v>
      </c>
      <c r="M206" s="1" t="str">
        <f ca="1">IF(($A206&lt;&gt;"")*(M$1&lt;&gt;""),IF(_xlfn.XLOOKUP(M$1,Attendance_sorted!$B205:$CW205,Attendance_sorted!$B205:$CW205,"nn")&lt;&gt;"nn","•",""),"")</f>
        <v>•</v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>•</v>
      </c>
      <c r="R206" s="1" t="str">
        <f ca="1">IF(($A206&lt;&gt;"")*(R$1&lt;&gt;""),IF(_xlfn.XLOOKUP(R$1,Attendance_sorted!$B205:$CW205,Attendance_sorted!$B205:$CW205,"nn")&lt;&gt;"nn","•",""),"")</f>
        <v>•</v>
      </c>
      <c r="S206" s="1" t="str">
        <f ca="1">IF(($A206&lt;&gt;"")*(S$1&lt;&gt;""),IF(_xlfn.XLOOKUP(S$1,Attendance_sorted!$B205:$CW205,Attendance_sorted!$B205:$CW205,"nn")&lt;&gt;"nn","•",""),"")</f>
        <v>•</v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>•</v>
      </c>
      <c r="V206" s="1" t="str">
        <f ca="1">IF(($A206&lt;&gt;"")*(V$1&lt;&gt;""),IF(_xlfn.XLOOKUP(V$1,Attendance_sorted!$B205:$CW205,Attendance_sorted!$B205:$CW205,"nn")&lt;&gt;"nn","•",""),"")</f>
        <v>•</v>
      </c>
      <c r="W206" s="1" t="str">
        <f ca="1">IF(($A206&lt;&gt;"")*(W$1&lt;&gt;""),IF(_xlfn.XLOOKUP(W$1,Attendance_sorted!$B205:$CW205,Attendance_sorted!$B205:$CW205,"nn")&lt;&gt;"nn","•",""),"")</f>
        <v>•</v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/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/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739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>•</v>
      </c>
      <c r="H207" s="1" t="str">
        <f ca="1">IF(($A207&lt;&gt;"")*(H$1&lt;&gt;""),IF(_xlfn.XLOOKUP(H$1,Attendance_sorted!$B206:$CW206,Attendance_sorted!$B206:$CW206,"nn")&lt;&gt;"nn","•",""),"")</f>
        <v>•</v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>•</v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>•</v>
      </c>
      <c r="N207" s="1" t="str">
        <f ca="1">IF(($A207&lt;&gt;"")*(N$1&lt;&gt;""),IF(_xlfn.XLOOKUP(N$1,Attendance_sorted!$B206:$CW206,Attendance_sorted!$B206:$CW206,"nn")&lt;&gt;"nn","•",""),"")</f>
        <v>•</v>
      </c>
      <c r="O207" s="1" t="str">
        <f ca="1">IF(($A207&lt;&gt;"")*(O$1&lt;&gt;""),IF(_xlfn.XLOOKUP(O$1,Attendance_sorted!$B206:$CW206,Attendance_sorted!$B206:$CW206,"nn")&lt;&gt;"nn","•",""),"")</f>
        <v/>
      </c>
      <c r="P207" s="1" t="str">
        <f ca="1">IF(($A207&lt;&gt;"")*(P$1&lt;&gt;""),IF(_xlfn.XLOOKUP(P$1,Attendance_sorted!$B206:$CW206,Attendance_sorted!$B206:$CW206,"nn")&lt;&gt;"nn","•",""),"")</f>
        <v>•</v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>•</v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>•</v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>•</v>
      </c>
      <c r="X207" s="1" t="str">
        <f ca="1">IF(($A207&lt;&gt;"")*(X$1&lt;&gt;""),IF(_xlfn.XLOOKUP(X$1,Attendance_sorted!$B206:$CW206,Attendance_sorted!$B206:$CW206,"nn")&lt;&gt;"nn","•",""),"")</f>
        <v/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740</v>
      </c>
      <c r="B208" s="1" t="str">
        <f ca="1">IF(($A208&lt;&gt;"")*(B$1&lt;&gt;""),IF(_xlfn.XLOOKUP(B$1,Attendance_sorted!$B207:$CW207,Attendance_sorted!$B207:$CW207,"nn")&lt;&gt;"nn","•",""),"")</f>
        <v>•</v>
      </c>
      <c r="C208" s="1" t="str">
        <f ca="1">IF(($A208&lt;&gt;"")*(C$1&lt;&gt;""),IF(_xlfn.XLOOKUP(C$1,Attendance_sorted!$B207:$CW207,Attendance_sorted!$B207:$CW207,"nn")&lt;&gt;"nn","•",""),"")</f>
        <v>•</v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>•</v>
      </c>
      <c r="F208" s="1" t="str">
        <f ca="1">IF(($A208&lt;&gt;"")*(F$1&lt;&gt;""),IF(_xlfn.XLOOKUP(F$1,Attendance_sorted!$B207:$CW207,Attendance_sorted!$B207:$CW207,"nn")&lt;&gt;"nn","•",""),"")</f>
        <v>•</v>
      </c>
      <c r="G208" s="1" t="str">
        <f ca="1">IF(($A208&lt;&gt;"")*(G$1&lt;&gt;""),IF(_xlfn.XLOOKUP(G$1,Attendance_sorted!$B207:$CW207,Attendance_sorted!$B207:$CW207,"nn")&lt;&gt;"nn","•",""),"")</f>
        <v>•</v>
      </c>
      <c r="H208" s="1" t="str">
        <f ca="1">IF(($A208&lt;&gt;"")*(H$1&lt;&gt;""),IF(_xlfn.XLOOKUP(H$1,Attendance_sorted!$B207:$CW207,Attendance_sorted!$B207:$CW207,"nn")&lt;&gt;"nn","•",""),"")</f>
        <v>•</v>
      </c>
      <c r="I208" s="1" t="str">
        <f ca="1">IF(($A208&lt;&gt;"")*(I$1&lt;&gt;""),IF(_xlfn.XLOOKUP(I$1,Attendance_sorted!$B207:$CW207,Attendance_sorted!$B207:$CW207,"nn")&lt;&gt;"nn","•",""),"")</f>
        <v>•</v>
      </c>
      <c r="J208" s="1" t="str">
        <f ca="1">IF(($A208&lt;&gt;"")*(J$1&lt;&gt;""),IF(_xlfn.XLOOKUP(J$1,Attendance_sorted!$B207:$CW207,Attendance_sorted!$B207:$CW207,"nn")&lt;&gt;"nn","•",""),"")</f>
        <v>•</v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>•</v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>•</v>
      </c>
      <c r="O208" s="1" t="str">
        <f ca="1">IF(($A208&lt;&gt;"")*(O$1&lt;&gt;""),IF(_xlfn.XLOOKUP(O$1,Attendance_sorted!$B207:$CW207,Attendance_sorted!$B207:$CW207,"nn")&lt;&gt;"nn","•",""),"")</f>
        <v>•</v>
      </c>
      <c r="P208" s="1" t="str">
        <f ca="1">IF(($A208&lt;&gt;"")*(P$1&lt;&gt;""),IF(_xlfn.XLOOKUP(P$1,Attendance_sorted!$B207:$CW207,Attendance_sorted!$B207:$CW207,"nn")&lt;&gt;"nn","•",""),"")</f>
        <v>•</v>
      </c>
      <c r="Q208" s="1" t="str">
        <f ca="1">IF(($A208&lt;&gt;"")*(Q$1&lt;&gt;""),IF(_xlfn.XLOOKUP(Q$1,Attendance_sorted!$B207:$CW207,Attendance_sorted!$B207:$CW207,"nn")&lt;&gt;"nn","•",""),"")</f>
        <v>•</v>
      </c>
      <c r="R208" s="1" t="str">
        <f ca="1">IF(($A208&lt;&gt;"")*(R$1&lt;&gt;""),IF(_xlfn.XLOOKUP(R$1,Attendance_sorted!$B207:$CW207,Attendance_sorted!$B207:$CW207,"nn")&lt;&gt;"nn","•",""),"")</f>
        <v>•</v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>•</v>
      </c>
      <c r="V208" s="1" t="str">
        <f ca="1">IF(($A208&lt;&gt;"")*(V$1&lt;&gt;""),IF(_xlfn.XLOOKUP(V$1,Attendance_sorted!$B207:$CW207,Attendance_sorted!$B207:$CW207,"nn")&lt;&gt;"nn","•",""),"")</f>
        <v>•</v>
      </c>
      <c r="W208" s="1" t="str">
        <f ca="1">IF(($A208&lt;&gt;"")*(W$1&lt;&gt;""),IF(_xlfn.XLOOKUP(W$1,Attendance_sorted!$B207:$CW207,Attendance_sorted!$B207:$CW207,"nn")&lt;&gt;"nn","•",""),"")</f>
        <v>•</v>
      </c>
      <c r="X208" s="1" t="str">
        <f ca="1">IF(($A208&lt;&gt;"")*(X$1&lt;&gt;""),IF(_xlfn.XLOOKUP(X$1,Attendance_sorted!$B207:$CW207,Attendance_sorted!$B207:$CW207,"nn")&lt;&gt;"nn","•",""),"")</f>
        <v>•</v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741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/>
      </c>
      <c r="AA209" s="1" t="str">
        <f ca="1">IF(($A209&lt;&gt;"")*(AA$1&lt;&gt;""),IF(_xlfn.XLOOKUP(AA$1,Attendance_sorted!$B208:$CW208,Attendance_sorted!$B208:$CW208,"nn")&lt;&gt;"nn","•",""),"")</f>
        <v/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742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>•</v>
      </c>
      <c r="F210" s="1" t="str">
        <f ca="1">IF(($A210&lt;&gt;"")*(F$1&lt;&gt;""),IF(_xlfn.XLOOKUP(F$1,Attendance_sorted!$B209:$CW209,Attendance_sorted!$B209:$CW209,"nn")&lt;&gt;"nn","•",""),"")</f>
        <v>•</v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>•</v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>•</v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>•</v>
      </c>
      <c r="M210" s="1" t="str">
        <f ca="1">IF(($A210&lt;&gt;"")*(M$1&lt;&gt;""),IF(_xlfn.XLOOKUP(M$1,Attendance_sorted!$B209:$CW209,Attendance_sorted!$B209:$CW209,"nn")&lt;&gt;"nn","•",""),"")</f>
        <v>•</v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>•</v>
      </c>
      <c r="R210" s="1" t="str">
        <f ca="1">IF(($A210&lt;&gt;"")*(R$1&lt;&gt;""),IF(_xlfn.XLOOKUP(R$1,Attendance_sorted!$B209:$CW209,Attendance_sorted!$B209:$CW209,"nn")&lt;&gt;"nn","•",""),"")</f>
        <v>•</v>
      </c>
      <c r="S210" s="1" t="str">
        <f ca="1">IF(($A210&lt;&gt;"")*(S$1&lt;&gt;""),IF(_xlfn.XLOOKUP(S$1,Attendance_sorted!$B209:$CW209,Attendance_sorted!$B209:$CW209,"nn")&lt;&gt;"nn","•",""),"")</f>
        <v>•</v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>•</v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>•</v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743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/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744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745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>•</v>
      </c>
      <c r="D213" s="1" t="str">
        <f ca="1">IF(($A213&lt;&gt;"")*(D$1&lt;&gt;""),IF(_xlfn.XLOOKUP(D$1,Attendance_sorted!$B212:$CW212,Attendance_sorted!$B212:$CW212,"nn")&lt;&gt;"nn","•",""),"")</f>
        <v>•</v>
      </c>
      <c r="E213" s="1" t="str">
        <f ca="1">IF(($A213&lt;&gt;"")*(E$1&lt;&gt;""),IF(_xlfn.XLOOKUP(E$1,Attendance_sorted!$B212:$CW212,Attendance_sorted!$B212:$CW212,"nn")&lt;&gt;"nn","•",""),"")</f>
        <v>•</v>
      </c>
      <c r="F213" s="1" t="str">
        <f ca="1">IF(($A213&lt;&gt;"")*(F$1&lt;&gt;""),IF(_xlfn.XLOOKUP(F$1,Attendance_sorted!$B212:$CW212,Attendance_sorted!$B212:$CW212,"nn")&lt;&gt;"nn","•",""),"")</f>
        <v>•</v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>•</v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>•</v>
      </c>
      <c r="N213" s="1" t="str">
        <f ca="1">IF(($A213&lt;&gt;"")*(N$1&lt;&gt;""),IF(_xlfn.XLOOKUP(N$1,Attendance_sorted!$B212:$CW212,Attendance_sorted!$B212:$CW212,"nn")&lt;&gt;"nn","•",""),"")</f>
        <v>•</v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>•</v>
      </c>
      <c r="Q213" s="1" t="str">
        <f ca="1">IF(($A213&lt;&gt;"")*(Q$1&lt;&gt;""),IF(_xlfn.XLOOKUP(Q$1,Attendance_sorted!$B212:$CW212,Attendance_sorted!$B212:$CW212,"nn")&lt;&gt;"nn","•",""),"")</f>
        <v>•</v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>•</v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>•</v>
      </c>
      <c r="V213" s="1" t="str">
        <f ca="1">IF(($A213&lt;&gt;"")*(V$1&lt;&gt;""),IF(_xlfn.XLOOKUP(V$1,Attendance_sorted!$B212:$CW212,Attendance_sorted!$B212:$CW212,"nn")&lt;&gt;"nn","•",""),"")</f>
        <v>•</v>
      </c>
      <c r="W213" s="1" t="str">
        <f ca="1">IF(($A213&lt;&gt;"")*(W$1&lt;&gt;""),IF(_xlfn.XLOOKUP(W$1,Attendance_sorted!$B212:$CW212,Attendance_sorted!$B212:$CW212,"nn")&lt;&gt;"nn","•",""),"")</f>
        <v>•</v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746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>•</v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>•</v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/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/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/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747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>•</v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>•</v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810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>•</v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>•</v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811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>•</v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>•</v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>•</v>
      </c>
      <c r="W217" s="1" t="str">
        <f ca="1">IF(($A217&lt;&gt;"")*(W$1&lt;&gt;""),IF(_xlfn.XLOOKUP(W$1,Attendance_sorted!$B216:$CW216,Attendance_sorted!$B216:$CW216,"nn")&lt;&gt;"nn","•",""),"")</f>
        <v>•</v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813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/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814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815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>•</v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>•</v>
      </c>
      <c r="W220" s="1" t="str">
        <f ca="1">IF(($A220&lt;&gt;"")*(W$1&lt;&gt;""),IF(_xlfn.XLOOKUP(W$1,Attendance_sorted!$B219:$CW219,Attendance_sorted!$B219:$CW219,"nn")&lt;&gt;"nn","•",""),"")</f>
        <v>•</v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816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817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>•</v>
      </c>
      <c r="D222" s="1" t="str">
        <f ca="1">IF(($A222&lt;&gt;"")*(D$1&lt;&gt;""),IF(_xlfn.XLOOKUP(D$1,Attendance_sorted!$B221:$CW221,Attendance_sorted!$B221:$CW221,"nn")&lt;&gt;"nn","•",""),"")</f>
        <v>•</v>
      </c>
      <c r="E222" s="1" t="str">
        <f ca="1">IF(($A222&lt;&gt;"")*(E$1&lt;&gt;""),IF(_xlfn.XLOOKUP(E$1,Attendance_sorted!$B221:$CW221,Attendance_sorted!$B221:$CW221,"nn")&lt;&gt;"nn","•",""),"")</f>
        <v>•</v>
      </c>
      <c r="F222" s="1" t="str">
        <f ca="1">IF(($A222&lt;&gt;"")*(F$1&lt;&gt;""),IF(_xlfn.XLOOKUP(F$1,Attendance_sorted!$B221:$CW221,Attendance_sorted!$B221:$CW221,"nn")&lt;&gt;"nn","•",""),"")</f>
        <v>•</v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>•</v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>•</v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>•</v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>•</v>
      </c>
      <c r="R222" s="1" t="str">
        <f ca="1">IF(($A222&lt;&gt;"")*(R$1&lt;&gt;""),IF(_xlfn.XLOOKUP(R$1,Attendance_sorted!$B221:$CW221,Attendance_sorted!$B221:$CW221,"nn")&lt;&gt;"nn","•",""),"")</f>
        <v>•</v>
      </c>
      <c r="S222" s="1" t="str">
        <f ca="1">IF(($A222&lt;&gt;"")*(S$1&lt;&gt;""),IF(_xlfn.XLOOKUP(S$1,Attendance_sorted!$B221:$CW221,Attendance_sorted!$B221:$CW221,"nn")&lt;&gt;"nn","•",""),"")</f>
        <v>•</v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>•</v>
      </c>
      <c r="V222" s="1" t="str">
        <f ca="1">IF(($A222&lt;&gt;"")*(V$1&lt;&gt;""),IF(_xlfn.XLOOKUP(V$1,Attendance_sorted!$B221:$CW221,Attendance_sorted!$B221:$CW221,"nn")&lt;&gt;"nn","•",""),"")</f>
        <v>•</v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818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>•</v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>•</v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>•</v>
      </c>
      <c r="N223" s="1" t="str">
        <f ca="1">IF(($A223&lt;&gt;"")*(N$1&lt;&gt;""),IF(_xlfn.XLOOKUP(N$1,Attendance_sorted!$B222:$CW222,Attendance_sorted!$B222:$CW222,"nn")&lt;&gt;"nn","•",""),"")</f>
        <v>•</v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>•</v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>•</v>
      </c>
      <c r="V223" s="1" t="str">
        <f ca="1">IF(($A223&lt;&gt;"")*(V$1&lt;&gt;""),IF(_xlfn.XLOOKUP(V$1,Attendance_sorted!$B222:$CW222,Attendance_sorted!$B222:$CW222,"nn")&lt;&gt;"nn","•",""),"")</f>
        <v>•</v>
      </c>
      <c r="W223" s="1" t="str">
        <f ca="1">IF(($A223&lt;&gt;"")*(W$1&lt;&gt;""),IF(_xlfn.XLOOKUP(W$1,Attendance_sorted!$B222:$CW222,Attendance_sorted!$B222:$CW222,"nn")&lt;&gt;"nn","•",""),"")</f>
        <v>•</v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819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>•</v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>•</v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820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>•</v>
      </c>
      <c r="S225" s="1" t="str">
        <f ca="1">IF(($A225&lt;&gt;"")*(S$1&lt;&gt;""),IF(_xlfn.XLOOKUP(S$1,Attendance_sorted!$B224:$CW224,Attendance_sorted!$B224:$CW224,"nn")&lt;&gt;"nn","•",""),"")</f>
        <v>•</v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821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/>
      </c>
      <c r="AB226" s="1" t="str">
        <f ca="1">IF(($A226&lt;&gt;"")*(AB$1&lt;&gt;""),IF(_xlfn.XLOOKUP(AB$1,Attendance_sorted!$B225:$CW225,Attendance_sorted!$B225:$CW225,"nn")&lt;&gt;"nn","•",""),"")</f>
        <v/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822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>•</v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823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>•</v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824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>•</v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>•</v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>•</v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>•</v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825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>•</v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>•</v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826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>•</v>
      </c>
      <c r="R231" s="1" t="str">
        <f ca="1">IF(($A231&lt;&gt;"")*(R$1&lt;&gt;""),IF(_xlfn.XLOOKUP(R$1,Attendance_sorted!$B230:$CW230,Attendance_sorted!$B230:$CW230,"nn")&lt;&gt;"nn","•",""),"")</f>
        <v>•</v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>•</v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827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828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829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830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831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832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833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>•</v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>•</v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>•</v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>•</v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834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835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>•</v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>•</v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>•</v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>•</v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836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>•</v>
      </c>
      <c r="G241" s="1" t="str">
        <f ca="1">IF(($A241&lt;&gt;"")*(G$1&lt;&gt;""),IF(_xlfn.XLOOKUP(G$1,Attendance_sorted!$B240:$CW240,Attendance_sorted!$B240:$CW240,"nn")&lt;&gt;"nn","•",""),"")</f>
        <v>•</v>
      </c>
      <c r="H241" s="1" t="str">
        <f ca="1">IF(($A241&lt;&gt;"")*(H$1&lt;&gt;""),IF(_xlfn.XLOOKUP(H$1,Attendance_sorted!$B240:$CW240,Attendance_sorted!$B240:$CW240,"nn")&lt;&gt;"nn","•",""),"")</f>
        <v>•</v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>•</v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>•</v>
      </c>
      <c r="O241" s="1" t="str">
        <f ca="1">IF(($A241&lt;&gt;"")*(O$1&lt;&gt;""),IF(_xlfn.XLOOKUP(O$1,Attendance_sorted!$B240:$CW240,Attendance_sorted!$B240:$CW240,"nn")&lt;&gt;"nn","•",""),"")</f>
        <v>•</v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>•</v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>•</v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/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837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838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>•</v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>•</v>
      </c>
      <c r="M243" s="1" t="str">
        <f ca="1">IF(($A243&lt;&gt;"")*(M$1&lt;&gt;""),IF(_xlfn.XLOOKUP(M$1,Attendance_sorted!$B242:$CW242,Attendance_sorted!$B242:$CW242,"nn")&lt;&gt;"nn","•",""),"")</f>
        <v>•</v>
      </c>
      <c r="N243" s="1" t="str">
        <f ca="1">IF(($A243&lt;&gt;"")*(N$1&lt;&gt;""),IF(_xlfn.XLOOKUP(N$1,Attendance_sorted!$B242:$CW242,Attendance_sorted!$B242:$CW242,"nn")&lt;&gt;"nn","•",""),"")</f>
        <v>•</v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>•</v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>•</v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>•</v>
      </c>
      <c r="V243" s="1" t="str">
        <f ca="1">IF(($A243&lt;&gt;"")*(V$1&lt;&gt;""),IF(_xlfn.XLOOKUP(V$1,Attendance_sorted!$B242:$CW242,Attendance_sorted!$B242:$CW242,"nn")&lt;&gt;"nn","•",""),"")</f>
        <v>•</v>
      </c>
      <c r="W243" s="1" t="str">
        <f ca="1">IF(($A243&lt;&gt;"")*(W$1&lt;&gt;""),IF(_xlfn.XLOOKUP(W$1,Attendance_sorted!$B242:$CW242,Attendance_sorted!$B242:$CW242,"nn")&lt;&gt;"nn","•",""),"")</f>
        <v>•</v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839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>•</v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>•</v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840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/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>•</v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/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841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842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>•</v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>•</v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>•</v>
      </c>
      <c r="R247" s="1" t="str">
        <f ca="1">IF(($A247&lt;&gt;"")*(R$1&lt;&gt;""),IF(_xlfn.XLOOKUP(R$1,Attendance_sorted!$B246:$CW246,Attendance_sorted!$B246:$CW246,"nn")&lt;&gt;"nn","•",""),"")</f>
        <v>•</v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>•</v>
      </c>
      <c r="V247" s="1" t="str">
        <f ca="1">IF(($A247&lt;&gt;"")*(V$1&lt;&gt;""),IF(_xlfn.XLOOKUP(V$1,Attendance_sorted!$B246:$CW246,Attendance_sorted!$B246:$CW246,"nn")&lt;&gt;"nn","•",""),"")</f>
        <v>•</v>
      </c>
      <c r="W247" s="1" t="str">
        <f ca="1">IF(($A247&lt;&gt;"")*(W$1&lt;&gt;""),IF(_xlfn.XLOOKUP(W$1,Attendance_sorted!$B246:$CW246,Attendance_sorted!$B246:$CW246,"nn")&lt;&gt;"nn","•",""),"")</f>
        <v>•</v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843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844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845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>•</v>
      </c>
      <c r="R250" s="1" t="str">
        <f ca="1">IF(($A250&lt;&gt;"")*(R$1&lt;&gt;""),IF(_xlfn.XLOOKUP(R$1,Attendance_sorted!$B249:$CW249,Attendance_sorted!$B249:$CW249,"nn")&lt;&gt;"nn","•",""),"")</f>
        <v>•</v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>•</v>
      </c>
      <c r="U250" s="1" t="str">
        <f ca="1">IF(($A250&lt;&gt;"")*(U$1&lt;&gt;""),IF(_xlfn.XLOOKUP(U$1,Attendance_sorted!$B249:$CW249,Attendance_sorted!$B249:$CW249,"nn")&lt;&gt;"nn","•",""),"")</f>
        <v>•</v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846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>•</v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>•</v>
      </c>
      <c r="O251" s="1" t="str">
        <f ca="1">IF(($A251&lt;&gt;"")*(O$1&lt;&gt;""),IF(_xlfn.XLOOKUP(O$1,Attendance_sorted!$B250:$CW250,Attendance_sorted!$B250:$CW250,"nn")&lt;&gt;"nn","•",""),"")</f>
        <v>•</v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>•</v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>•</v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>•</v>
      </c>
      <c r="V251" s="1" t="str">
        <f ca="1">IF(($A251&lt;&gt;"")*(V$1&lt;&gt;""),IF(_xlfn.XLOOKUP(V$1,Attendance_sorted!$B250:$CW250,Attendance_sorted!$B250:$CW250,"nn")&lt;&gt;"nn","•",""),"")</f>
        <v>•</v>
      </c>
      <c r="W251" s="1" t="str">
        <f ca="1">IF(($A251&lt;&gt;"")*(W$1&lt;&gt;""),IF(_xlfn.XLOOKUP(W$1,Attendance_sorted!$B250:$CW250,Attendance_sorted!$B250:$CW250,"nn")&lt;&gt;"nn","•",""),"")</f>
        <v>•</v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847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>•</v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>•</v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>•</v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>•</v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848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>•</v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>•</v>
      </c>
      <c r="N253" s="1" t="str">
        <f ca="1">IF(($A253&lt;&gt;"")*(N$1&lt;&gt;""),IF(_xlfn.XLOOKUP(N$1,Attendance_sorted!$B252:$CW252,Attendance_sorted!$B252:$CW252,"nn")&lt;&gt;"nn","•",""),"")</f>
        <v>•</v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>•</v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>•</v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>•</v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849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>•</v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>•</v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>•</v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850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>•</v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>•</v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>•</v>
      </c>
      <c r="X255" s="1" t="str">
        <f ca="1">IF(($A255&lt;&gt;"")*(X$1&lt;&gt;""),IF(_xlfn.XLOOKUP(X$1,Attendance_sorted!$B254:$CW254,Attendance_sorted!$B254:$CW254,"nn")&lt;&gt;"nn","•",""),"")</f>
        <v>•</v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851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852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>•</v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>•</v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>•</v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>•</v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>•</v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>•</v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>•</v>
      </c>
      <c r="D261" s="1" t="str">
        <f ca="1">IF(($A261&lt;&gt;"")*(D$1&lt;&gt;""),IF(_xlfn.XLOOKUP(D$1,Attendance_sorted!$B260:$CW260,Attendance_sorted!$B260:$CW260,"nn")&lt;&gt;"nn","•",""),"")</f>
        <v>•</v>
      </c>
      <c r="E261" s="1" t="str">
        <f ca="1">IF(($A261&lt;&gt;"")*(E$1&lt;&gt;""),IF(_xlfn.XLOOKUP(E$1,Attendance_sorted!$B260:$CW260,Attendance_sorted!$B260:$CW260,"nn")&lt;&gt;"nn","•",""),"")</f>
        <v>•</v>
      </c>
      <c r="F261" s="1" t="str">
        <f ca="1">IF(($A261&lt;&gt;"")*(F$1&lt;&gt;""),IF(_xlfn.XLOOKUP(F$1,Attendance_sorted!$B260:$CW260,Attendance_sorted!$B260:$CW260,"nn")&lt;&gt;"nn","•",""),"")</f>
        <v>•</v>
      </c>
      <c r="G261" s="1" t="str">
        <f ca="1">IF(($A261&lt;&gt;"")*(G$1&lt;&gt;""),IF(_xlfn.XLOOKUP(G$1,Attendance_sorted!$B260:$CW260,Attendance_sorted!$B260:$CW260,"nn")&lt;&gt;"nn","•",""),"")</f>
        <v>•</v>
      </c>
      <c r="H261" s="1" t="str">
        <f ca="1">IF(($A261&lt;&gt;"")*(H$1&lt;&gt;""),IF(_xlfn.XLOOKUP(H$1,Attendance_sorted!$B260:$CW260,Attendance_sorted!$B260:$CW260,"nn")&lt;&gt;"nn","•",""),"")</f>
        <v>•</v>
      </c>
      <c r="I261" s="1" t="str">
        <f ca="1">IF(($A261&lt;&gt;"")*(I$1&lt;&gt;""),IF(_xlfn.XLOOKUP(I$1,Attendance_sorted!$B260:$CW260,Attendance_sorted!$B260:$CW260,"nn")&lt;&gt;"nn","•",""),"")</f>
        <v>•</v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>•</v>
      </c>
      <c r="N261" s="1" t="str">
        <f ca="1">IF(($A261&lt;&gt;"")*(N$1&lt;&gt;""),IF(_xlfn.XLOOKUP(N$1,Attendance_sorted!$B260:$CW260,Attendance_sorted!$B260:$CW260,"nn")&lt;&gt;"nn","•",""),"")</f>
        <v>•</v>
      </c>
      <c r="O261" s="1" t="str">
        <f ca="1">IF(($A261&lt;&gt;"")*(O$1&lt;&gt;""),IF(_xlfn.XLOOKUP(O$1,Attendance_sorted!$B260:$CW260,Attendance_sorted!$B260:$CW260,"nn")&lt;&gt;"nn","•",""),"")</f>
        <v>•</v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>•</v>
      </c>
      <c r="S261" s="1" t="str">
        <f ca="1">IF(($A261&lt;&gt;"")*(S$1&lt;&gt;""),IF(_xlfn.XLOOKUP(S$1,Attendance_sorted!$B260:$CW260,Attendance_sorted!$B260:$CW260,"nn")&lt;&gt;"nn","•",""),"")</f>
        <v>•</v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>•</v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>•</v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/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/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857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858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859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>•</v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860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861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862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/>
      </c>
      <c r="N267" s="1" t="str">
        <f ca="1">IF(($A267&lt;&gt;"")*(N$1&lt;&gt;""),IF(_xlfn.XLOOKUP(N$1,Attendance_sorted!$B266:$CW266,Attendance_sorted!$B266:$CW266,"nn")&lt;&gt;"nn","•",""),"")</f>
        <v>•</v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>•</v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>•</v>
      </c>
      <c r="W267" s="1" t="str">
        <f ca="1">IF(($A267&lt;&gt;"")*(W$1&lt;&gt;""),IF(_xlfn.XLOOKUP(W$1,Attendance_sorted!$B266:$CW266,Attendance_sorted!$B266:$CW266,"nn")&lt;&gt;"nn","•",""),"")</f>
        <v>•</v>
      </c>
      <c r="X267" s="1" t="str">
        <f ca="1">IF(($A267&lt;&gt;"")*(X$1&lt;&gt;""),IF(_xlfn.XLOOKUP(X$1,Attendance_sorted!$B266:$CW266,Attendance_sorted!$B266:$CW266,"nn")&lt;&gt;"nn","•",""),"")</f>
        <v>•</v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/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863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>•</v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/>
      </c>
      <c r="AA268" s="1" t="str">
        <f ca="1">IF(($A268&lt;&gt;"")*(AA$1&lt;&gt;""),IF(_xlfn.XLOOKUP(AA$1,Attendance_sorted!$B267:$CW267,Attendance_sorted!$B267:$CW267,"nn")&lt;&gt;"nn","•",""),"")</f>
        <v/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864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/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865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>•</v>
      </c>
      <c r="D270" s="1" t="str">
        <f ca="1">IF(($A270&lt;&gt;"")*(D$1&lt;&gt;""),IF(_xlfn.XLOOKUP(D$1,Attendance_sorted!$B269:$CW269,Attendance_sorted!$B269:$CW269,"nn")&lt;&gt;"nn","•",""),"")</f>
        <v>•</v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>•</v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>•</v>
      </c>
      <c r="M270" s="1" t="str">
        <f ca="1">IF(($A270&lt;&gt;"")*(M$1&lt;&gt;""),IF(_xlfn.XLOOKUP(M$1,Attendance_sorted!$B269:$CW269,Attendance_sorted!$B269:$CW269,"nn")&lt;&gt;"nn","•",""),"")</f>
        <v>•</v>
      </c>
      <c r="N270" s="1" t="str">
        <f ca="1">IF(($A270&lt;&gt;"")*(N$1&lt;&gt;""),IF(_xlfn.XLOOKUP(N$1,Attendance_sorted!$B269:$CW269,Attendance_sorted!$B269:$CW269,"nn")&lt;&gt;"nn","•",""),"")</f>
        <v>•</v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>•</v>
      </c>
      <c r="T270" s="1" t="str">
        <f ca="1">IF(($A270&lt;&gt;"")*(T$1&lt;&gt;""),IF(_xlfn.XLOOKUP(T$1,Attendance_sorted!$B269:$CW269,Attendance_sorted!$B269:$CW269,"nn")&lt;&gt;"nn","•",""),"")</f>
        <v>•</v>
      </c>
      <c r="U270" s="1" t="str">
        <f ca="1">IF(($A270&lt;&gt;"")*(U$1&lt;&gt;""),IF(_xlfn.XLOOKUP(U$1,Attendance_sorted!$B269:$CW269,Attendance_sorted!$B269:$CW269,"nn")&lt;&gt;"nn","•",""),"")</f>
        <v>•</v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>•</v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866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>•</v>
      </c>
      <c r="D271" s="1" t="str">
        <f ca="1">IF(($A271&lt;&gt;"")*(D$1&lt;&gt;""),IF(_xlfn.XLOOKUP(D$1,Attendance_sorted!$B270:$CW270,Attendance_sorted!$B270:$CW270,"nn")&lt;&gt;"nn","•",""),"")</f>
        <v>•</v>
      </c>
      <c r="E271" s="1" t="str">
        <f ca="1">IF(($A271&lt;&gt;"")*(E$1&lt;&gt;""),IF(_xlfn.XLOOKUP(E$1,Attendance_sorted!$B270:$CW270,Attendance_sorted!$B270:$CW270,"nn")&lt;&gt;"nn","•",""),"")</f>
        <v>•</v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>•</v>
      </c>
      <c r="H271" s="1" t="str">
        <f ca="1">IF(($A271&lt;&gt;"")*(H$1&lt;&gt;""),IF(_xlfn.XLOOKUP(H$1,Attendance_sorted!$B270:$CW270,Attendance_sorted!$B270:$CW270,"nn")&lt;&gt;"nn","•",""),"")</f>
        <v>•</v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>•</v>
      </c>
      <c r="M271" s="1" t="str">
        <f ca="1">IF(($A271&lt;&gt;"")*(M$1&lt;&gt;""),IF(_xlfn.XLOOKUP(M$1,Attendance_sorted!$B270:$CW270,Attendance_sorted!$B270:$CW270,"nn")&lt;&gt;"nn","•",""),"")</f>
        <v>•</v>
      </c>
      <c r="N271" s="1" t="str">
        <f ca="1">IF(($A271&lt;&gt;"")*(N$1&lt;&gt;""),IF(_xlfn.XLOOKUP(N$1,Attendance_sorted!$B270:$CW270,Attendance_sorted!$B270:$CW270,"nn")&lt;&gt;"nn","•",""),"")</f>
        <v>•</v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>•</v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>•</v>
      </c>
      <c r="V271" s="1" t="str">
        <f ca="1">IF(($A271&lt;&gt;"")*(V$1&lt;&gt;""),IF(_xlfn.XLOOKUP(V$1,Attendance_sorted!$B270:$CW270,Attendance_sorted!$B270:$CW270,"nn")&lt;&gt;"nn","•",""),"")</f>
        <v>•</v>
      </c>
      <c r="W271" s="1" t="str">
        <f ca="1">IF(($A271&lt;&gt;"")*(W$1&lt;&gt;""),IF(_xlfn.XLOOKUP(W$1,Attendance_sorted!$B270:$CW270,Attendance_sorted!$B270:$CW270,"nn")&lt;&gt;"nn","•",""),"")</f>
        <v>•</v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867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>•</v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>•</v>
      </c>
      <c r="N272" s="1" t="str">
        <f ca="1">IF(($A272&lt;&gt;"")*(N$1&lt;&gt;""),IF(_xlfn.XLOOKUP(N$1,Attendance_sorted!$B271:$CW271,Attendance_sorted!$B271:$CW271,"nn")&lt;&gt;"nn","•",""),"")</f>
        <v>•</v>
      </c>
      <c r="O272" s="1" t="str">
        <f ca="1">IF(($A272&lt;&gt;"")*(O$1&lt;&gt;""),IF(_xlfn.XLOOKUP(O$1,Attendance_sorted!$B271:$CW271,Attendance_sorted!$B271:$CW271,"nn")&lt;&gt;"nn","•",""),"")</f>
        <v/>
      </c>
      <c r="P272" s="1" t="str">
        <f ca="1">IF(($A272&lt;&gt;"")*(P$1&lt;&gt;""),IF(_xlfn.XLOOKUP(P$1,Attendance_sorted!$B271:$CW271,Attendance_sorted!$B271:$CW271,"nn")&lt;&gt;"nn","•",""),"")</f>
        <v/>
      </c>
      <c r="Q272" s="1" t="str">
        <f ca="1">IF(($A272&lt;&gt;"")*(Q$1&lt;&gt;""),IF(_xlfn.XLOOKUP(Q$1,Attendance_sorted!$B271:$CW271,Attendance_sorted!$B271:$CW271,"nn")&lt;&gt;"nn","•",""),"")</f>
        <v>•</v>
      </c>
      <c r="R272" s="1" t="str">
        <f ca="1">IF(($A272&lt;&gt;"")*(R$1&lt;&gt;""),IF(_xlfn.XLOOKUP(R$1,Attendance_sorted!$B271:$CW271,Attendance_sorted!$B271:$CW271,"nn")&lt;&gt;"nn","•",""),"")</f>
        <v>•</v>
      </c>
      <c r="S272" s="1" t="str">
        <f ca="1">IF(($A272&lt;&gt;"")*(S$1&lt;&gt;""),IF(_xlfn.XLOOKUP(S$1,Attendance_sorted!$B271:$CW271,Attendance_sorted!$B271:$CW271,"nn")&lt;&gt;"nn","•",""),"")</f>
        <v>•</v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>•</v>
      </c>
      <c r="V272" s="1" t="str">
        <f ca="1">IF(($A272&lt;&gt;"")*(V$1&lt;&gt;""),IF(_xlfn.XLOOKUP(V$1,Attendance_sorted!$B271:$CW271,Attendance_sorted!$B271:$CW271,"nn")&lt;&gt;"nn","•",""),"")</f>
        <v>•</v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/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868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>•</v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>•</v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>•</v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>•</v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>•</v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>•</v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>•</v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869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>•</v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>•</v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>•</v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>•</v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>•</v>
      </c>
      <c r="R274" s="1" t="str">
        <f ca="1">IF(($A274&lt;&gt;"")*(R$1&lt;&gt;""),IF(_xlfn.XLOOKUP(R$1,Attendance_sorted!$B273:$CW273,Attendance_sorted!$B273:$CW273,"nn")&lt;&gt;"nn","•",""),"")</f>
        <v>•</v>
      </c>
      <c r="S274" s="1" t="str">
        <f ca="1">IF(($A274&lt;&gt;"")*(S$1&lt;&gt;""),IF(_xlfn.XLOOKUP(S$1,Attendance_sorted!$B273:$CW273,Attendance_sorted!$B273:$CW273,"nn")&lt;&gt;"nn","•",""),"")</f>
        <v>•</v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>•</v>
      </c>
      <c r="W274" s="1" t="str">
        <f ca="1">IF(($A274&lt;&gt;"")*(W$1&lt;&gt;""),IF(_xlfn.XLOOKUP(W$1,Attendance_sorted!$B273:$CW273,Attendance_sorted!$B273:$CW273,"nn")&lt;&gt;"nn","•",""),"")</f>
        <v>•</v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870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>•</v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>•</v>
      </c>
      <c r="G275" s="1" t="str">
        <f ca="1">IF(($A275&lt;&gt;"")*(G$1&lt;&gt;""),IF(_xlfn.XLOOKUP(G$1,Attendance_sorted!$B274:$CW274,Attendance_sorted!$B274:$CW274,"nn")&lt;&gt;"nn","•",""),"")</f>
        <v>•</v>
      </c>
      <c r="H275" s="1" t="str">
        <f ca="1">IF(($A275&lt;&gt;"")*(H$1&lt;&gt;""),IF(_xlfn.XLOOKUP(H$1,Attendance_sorted!$B274:$CW274,Attendance_sorted!$B274:$CW274,"nn")&lt;&gt;"nn","•",""),"")</f>
        <v>•</v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/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/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/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>•</v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>•</v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/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/>
      </c>
      <c r="AB275" s="1" t="str">
        <f ca="1">IF(($A275&lt;&gt;"")*(AB$1&lt;&gt;""),IF(_xlfn.XLOOKUP(AB$1,Attendance_sorted!$B274:$CW274,Attendance_sorted!$B274:$CW274,"nn")&lt;&gt;"nn","•",""),"")</f>
        <v/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/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871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>•</v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872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>•</v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/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873</v>
      </c>
      <c r="B278" s="1" t="str">
        <f ca="1">IF(($A278&lt;&gt;"")*(B$1&lt;&gt;""),IF(_xlfn.XLOOKUP(B$1,Attendance_sorted!$B277:$CW277,Attendance_sorted!$B277:$CW277,"nn")&lt;&gt;"nn","•",""),"")</f>
        <v>•</v>
      </c>
      <c r="C278" s="1" t="str">
        <f ca="1">IF(($A278&lt;&gt;"")*(C$1&lt;&gt;""),IF(_xlfn.XLOOKUP(C$1,Attendance_sorted!$B277:$CW277,Attendance_sorted!$B277:$CW277,"nn")&lt;&gt;"nn","•",""),"")</f>
        <v>•</v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>•</v>
      </c>
      <c r="F278" s="1" t="str">
        <f ca="1">IF(($A278&lt;&gt;"")*(F$1&lt;&gt;""),IF(_xlfn.XLOOKUP(F$1,Attendance_sorted!$B277:$CW277,Attendance_sorted!$B277:$CW277,"nn")&lt;&gt;"nn","•",""),"")</f>
        <v>•</v>
      </c>
      <c r="G278" s="1" t="str">
        <f ca="1">IF(($A278&lt;&gt;"")*(G$1&lt;&gt;""),IF(_xlfn.XLOOKUP(G$1,Attendance_sorted!$B277:$CW277,Attendance_sorted!$B277:$CW277,"nn")&lt;&gt;"nn","•",""),"")</f>
        <v>•</v>
      </c>
      <c r="H278" s="1" t="str">
        <f ca="1">IF(($A278&lt;&gt;"")*(H$1&lt;&gt;""),IF(_xlfn.XLOOKUP(H$1,Attendance_sorted!$B277:$CW277,Attendance_sorted!$B277:$CW277,"nn")&lt;&gt;"nn","•",""),"")</f>
        <v>•</v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>•</v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>•</v>
      </c>
      <c r="N278" s="1" t="str">
        <f ca="1">IF(($A278&lt;&gt;"")*(N$1&lt;&gt;""),IF(_xlfn.XLOOKUP(N$1,Attendance_sorted!$B277:$CW277,Attendance_sorted!$B277:$CW277,"nn")&lt;&gt;"nn","•",""),"")</f>
        <v>•</v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>•</v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>•</v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>•</v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/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/>
      </c>
      <c r="AE278" s="1" t="str">
        <f ca="1">IF(($A278&lt;&gt;"")*(AE$1&lt;&gt;""),IF(_xlfn.XLOOKUP(AE$1,Attendance_sorted!$B277:$CW277,Attendance_sorted!$B277:$CW277,"nn")&lt;&gt;"nn","•",""),"")</f>
        <v/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874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>•</v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>•</v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>•</v>
      </c>
      <c r="M279" s="1" t="str">
        <f ca="1">IF(($A279&lt;&gt;"")*(M$1&lt;&gt;""),IF(_xlfn.XLOOKUP(M$1,Attendance_sorted!$B278:$CW278,Attendance_sorted!$B278:$CW278,"nn")&lt;&gt;"nn","•",""),"")</f>
        <v>•</v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>•</v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>•</v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>•</v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875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>•</v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>•</v>
      </c>
      <c r="W280" s="1" t="str">
        <f ca="1">IF(($A280&lt;&gt;"")*(W$1&lt;&gt;""),IF(_xlfn.XLOOKUP(W$1,Attendance_sorted!$B279:$CW279,Attendance_sorted!$B279:$CW279,"nn")&lt;&gt;"nn","•",""),"")</f>
        <v>•</v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/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876</v>
      </c>
      <c r="B281" s="1" t="str">
        <f ca="1">IF(($A281&lt;&gt;"")*(B$1&lt;&gt;""),IF(_xlfn.XLOOKUP(B$1,Attendance_sorted!$B280:$CW280,Attendance_sorted!$B280:$CW280,"nn")&lt;&gt;"nn","•",""),"")</f>
        <v>•</v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>•</v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>•</v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>•</v>
      </c>
      <c r="I281" s="1" t="str">
        <f ca="1">IF(($A281&lt;&gt;"")*(I$1&lt;&gt;""),IF(_xlfn.XLOOKUP(I$1,Attendance_sorted!$B280:$CW280,Attendance_sorted!$B280:$CW280,"nn")&lt;&gt;"nn","•",""),"")</f>
        <v>•</v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>•</v>
      </c>
      <c r="N281" s="1" t="str">
        <f ca="1">IF(($A281&lt;&gt;"")*(N$1&lt;&gt;""),IF(_xlfn.XLOOKUP(N$1,Attendance_sorted!$B280:$CW280,Attendance_sorted!$B280:$CW280,"nn")&lt;&gt;"nn","•",""),"")</f>
        <v>•</v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>•</v>
      </c>
      <c r="S281" s="1" t="str">
        <f ca="1">IF(($A281&lt;&gt;"")*(S$1&lt;&gt;""),IF(_xlfn.XLOOKUP(S$1,Attendance_sorted!$B280:$CW280,Attendance_sorted!$B280:$CW280,"nn")&lt;&gt;"nn","•",""),"")</f>
        <v>•</v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>•</v>
      </c>
      <c r="X281" s="1" t="str">
        <f ca="1">IF(($A281&lt;&gt;"")*(X$1&lt;&gt;""),IF(_xlfn.XLOOKUP(X$1,Attendance_sorted!$B280:$CW280,Attendance_sorted!$B280:$CW280,"nn")&lt;&gt;"nn","•",""),"")</f>
        <v>•</v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/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877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/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878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>•</v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>•</v>
      </c>
      <c r="V283" s="1" t="str">
        <f ca="1">IF(($A283&lt;&gt;"")*(V$1&lt;&gt;""),IF(_xlfn.XLOOKUP(V$1,Attendance_sorted!$B282:$CW282,Attendance_sorted!$B282:$CW282,"nn")&lt;&gt;"nn","•",""),"")</f>
        <v>•</v>
      </c>
      <c r="W283" s="1" t="str">
        <f ca="1">IF(($A283&lt;&gt;"")*(W$1&lt;&gt;""),IF(_xlfn.XLOOKUP(W$1,Attendance_sorted!$B282:$CW282,Attendance_sorted!$B282:$CW282,"nn")&lt;&gt;"nn","•",""),"")</f>
        <v>•</v>
      </c>
      <c r="X283" s="1" t="str">
        <f ca="1">IF(($A283&lt;&gt;"")*(X$1&lt;&gt;""),IF(_xlfn.XLOOKUP(X$1,Attendance_sorted!$B282:$CW282,Attendance_sorted!$B282:$CW282,"nn")&lt;&gt;"nn","•",""),"")</f>
        <v>•</v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879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>•</v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>•</v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>•</v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>•</v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>•</v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>•</v>
      </c>
      <c r="R284" s="1" t="str">
        <f ca="1">IF(($A284&lt;&gt;"")*(R$1&lt;&gt;""),IF(_xlfn.XLOOKUP(R$1,Attendance_sorted!$B283:$CW283,Attendance_sorted!$B283:$CW283,"nn")&lt;&gt;"nn","•",""),"")</f>
        <v>•</v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>•</v>
      </c>
      <c r="V284" s="1" t="str">
        <f ca="1">IF(($A284&lt;&gt;"")*(V$1&lt;&gt;""),IF(_xlfn.XLOOKUP(V$1,Attendance_sorted!$B283:$CW283,Attendance_sorted!$B283:$CW283,"nn")&lt;&gt;"nn","•",""),"")</f>
        <v>•</v>
      </c>
      <c r="W284" s="1" t="str">
        <f ca="1">IF(($A284&lt;&gt;"")*(W$1&lt;&gt;""),IF(_xlfn.XLOOKUP(W$1,Attendance_sorted!$B283:$CW283,Attendance_sorted!$B283:$CW283,"nn")&lt;&gt;"nn","•",""),"")</f>
        <v>•</v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880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>•</v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>•</v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>•</v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881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>•</v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>•</v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>•</v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882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>•</v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883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>•</v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>•</v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>•</v>
      </c>
      <c r="S288" s="1" t="str">
        <f ca="1">IF(($A288&lt;&gt;"")*(S$1&lt;&gt;""),IF(_xlfn.XLOOKUP(S$1,Attendance_sorted!$B287:$CW287,Attendance_sorted!$B287:$CW287,"nn")&lt;&gt;"nn","•",""),"")</f>
        <v>•</v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>•</v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884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885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886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887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>•</v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/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888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>•</v>
      </c>
      <c r="R293" s="1" t="str">
        <f ca="1">IF(($A293&lt;&gt;"")*(R$1&lt;&gt;""),IF(_xlfn.XLOOKUP(R$1,Attendance_sorted!$B292:$CW292,Attendance_sorted!$B292:$CW292,"nn")&lt;&gt;"nn","•",""),"")</f>
        <v>•</v>
      </c>
      <c r="S293" s="1" t="str">
        <f ca="1">IF(($A293&lt;&gt;"")*(S$1&lt;&gt;""),IF(_xlfn.XLOOKUP(S$1,Attendance_sorted!$B292:$CW292,Attendance_sorted!$B292:$CW292,"nn")&lt;&gt;"nn","•",""),"")</f>
        <v>•</v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889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>•</v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>•</v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890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/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>•</v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891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>•</v>
      </c>
      <c r="F296" s="1" t="str">
        <f ca="1">IF(($A296&lt;&gt;"")*(F$1&lt;&gt;""),IF(_xlfn.XLOOKUP(F$1,Attendance_sorted!$B295:$CW295,Attendance_sorted!$B295:$CW295,"nn")&lt;&gt;"nn","•",""),"")</f>
        <v>•</v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>•</v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>•</v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>•</v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892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>•</v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893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>•</v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>
        <v>894</v>
      </c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>•</v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45373</v>
      </c>
      <c r="C1" s="28">
        <f ca="1"/>
        <v>45366</v>
      </c>
      <c r="D1" s="28">
        <f ca="1"/>
        <v>45359</v>
      </c>
      <c r="E1" s="28">
        <f ca="1"/>
        <v>45352</v>
      </c>
      <c r="F1" s="28">
        <f ca="1"/>
        <v>45345</v>
      </c>
      <c r="G1" s="28">
        <f ca="1"/>
        <v>45338</v>
      </c>
      <c r="H1" s="28">
        <f ca="1"/>
        <v>45331</v>
      </c>
      <c r="I1" s="28">
        <f ca="1"/>
        <v>45324</v>
      </c>
      <c r="J1" s="28">
        <f ca="1"/>
        <v>45317</v>
      </c>
      <c r="K1" s="28">
        <f ca="1"/>
        <v>45310</v>
      </c>
      <c r="L1" s="28">
        <f ca="1"/>
        <v>45303</v>
      </c>
      <c r="M1" s="28">
        <f ca="1"/>
        <v>45296</v>
      </c>
      <c r="N1" s="28">
        <f ca="1"/>
        <v>45289</v>
      </c>
      <c r="O1" s="28">
        <f ca="1"/>
        <v>45282</v>
      </c>
      <c r="P1" s="28">
        <f ca="1"/>
        <v>45275</v>
      </c>
      <c r="Q1" s="28">
        <f ca="1"/>
        <v>45268</v>
      </c>
      <c r="R1" s="28">
        <f ca="1"/>
        <v>45261</v>
      </c>
      <c r="S1" s="28">
        <f ca="1"/>
        <v>45254</v>
      </c>
      <c r="T1" s="28">
        <f ca="1"/>
        <v>45247</v>
      </c>
      <c r="U1" s="28">
        <f ca="1"/>
        <v>45240</v>
      </c>
      <c r="V1" s="28">
        <f ca="1"/>
        <v>45233</v>
      </c>
      <c r="W1" s="28">
        <f ca="1"/>
        <v>45226</v>
      </c>
      <c r="X1" s="28">
        <f ca="1"/>
        <v>45219</v>
      </c>
      <c r="Y1" s="28">
        <f ca="1"/>
        <v>45212</v>
      </c>
      <c r="Z1" s="28">
        <f ca="1"/>
        <v>45205</v>
      </c>
      <c r="AA1" s="28">
        <f ca="1"/>
        <v>45198</v>
      </c>
      <c r="AB1" s="28">
        <f ca="1"/>
        <v>45191</v>
      </c>
      <c r="AC1" s="28" t="str">
        <f ca="1"/>
        <v/>
      </c>
      <c r="AD1" s="28" t="str">
        <f ca="1"/>
        <v/>
      </c>
      <c r="AE1" s="28" t="str">
        <f ca="1"/>
        <v/>
      </c>
      <c r="AF1" s="28" t="str">
        <f ca="1"/>
        <v/>
      </c>
      <c r="AG1" s="28" t="str">
        <f ca="1"/>
        <v/>
      </c>
      <c r="AH1" s="28" t="str">
        <f ca="1"/>
        <v/>
      </c>
      <c r="AI1" s="28" t="str">
        <f ca="1"/>
        <v/>
      </c>
      <c r="AJ1" s="28" t="str">
        <f ca="1"/>
        <v/>
      </c>
      <c r="AK1" s="28" t="str">
        <f ca="1"/>
        <v/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7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>•</v>
      </c>
      <c r="D2" s="1" t="str">
        <f ca="1">IF(($A2&lt;&gt;"")*(D$1&lt;&gt;""),IF(_xlfn.XLOOKUP(D$1,Attendance_sorted_S!$B1:$CW1,Attendance_sorted_S!$B1:$CW1,"nn")&lt;&gt;"nn","•",""),"")</f>
        <v>•</v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>•</v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>•</v>
      </c>
      <c r="K2" s="1" t="str">
        <f ca="1">IF(($A2&lt;&gt;"")*(K$1&lt;&gt;""),IF(_xlfn.XLOOKUP(K$1,Attendance_sorted_S!$B1:$CW1,Attendance_sorted_S!$B1:$CW1,"nn")&lt;&gt;"nn","•",""),"")</f>
        <v/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>•</v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/>
      </c>
      <c r="R2" s="1" t="str">
        <f ca="1">IF(($A2&lt;&gt;"")*(R$1&lt;&gt;""),IF(_xlfn.XLOOKUP(R$1,Attendance_sorted_S!$B1:$CW1,Attendance_sorted_S!$B1:$CW1,"nn")&lt;&gt;"nn","•",""),"")</f>
        <v>•</v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>•</v>
      </c>
      <c r="U2" s="1" t="str">
        <f ca="1">IF(($A2&lt;&gt;"")*(U$1&lt;&gt;""),IF(_xlfn.XLOOKUP(U$1,Attendance_sorted_S!$B1:$CW1,Attendance_sorted_S!$B1:$CW1,"nn")&lt;&gt;"nn","•",""),"")</f>
        <v/>
      </c>
      <c r="V2" s="1" t="str">
        <f ca="1">IF(($A2&lt;&gt;"")*(V$1&lt;&gt;""),IF(_xlfn.XLOOKUP(V$1,Attendance_sorted_S!$B1:$CW1,Attendance_sorted_S!$B1:$CW1,"nn")&lt;&gt;"nn","•",""),"")</f>
        <v>•</v>
      </c>
      <c r="W2" s="1" t="str">
        <f ca="1">IF(($A2&lt;&gt;"")*(W$1&lt;&gt;""),IF(_xlfn.XLOOKUP(W$1,Attendance_sorted_S!$B1:$CW1,Attendance_sorted_S!$B1:$CW1,"nn")&lt;&gt;"nn","•",""),"")</f>
        <v/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/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>•</v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>•</v>
      </c>
      <c r="G4" s="1" t="str">
        <f ca="1">IF(($A4&lt;&gt;"")*(G$1&lt;&gt;""),IF(_xlfn.XLOOKUP(G$1,Attendance_sorted_S!$B3:$CW3,Attendance_sorted_S!$B3:$CW3,"nn")&lt;&gt;"nn","•",""),"")</f>
        <v>•</v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/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>•</v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/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/>
      </c>
      <c r="AB4" s="1" t="str">
        <f ca="1">IF(($A4&lt;&gt;"")*(AB$1&lt;&gt;""),IF(_xlfn.XLOOKUP(AB$1,Attendance_sorted_S!$B3:$CW3,Attendance_sorted_S!$B3:$CW3,"nn")&lt;&gt;"nn","•",""),"")</f>
        <v/>
      </c>
      <c r="AC4" s="1" t="str">
        <f ca="1">IF(($A4&lt;&gt;"")*(AC$1&lt;&gt;""),IF(_xlfn.XLOOKUP(AC$1,Attendance_sorted_S!$B3:$CW3,Attendance_sorted_S!$B3:$CW3,"nn")&lt;&gt;"nn","•",""),"")</f>
        <v/>
      </c>
      <c r="AD4" s="1" t="str">
        <f ca="1">IF(($A4&lt;&gt;"")*(AD$1&lt;&gt;""),IF(_xlfn.XLOOKUP(AD$1,Attendance_sorted_S!$B3:$CW3,Attendance_sorted_S!$B3:$CW3,"nn")&lt;&gt;"nn","•",""),"")</f>
        <v/>
      </c>
      <c r="AE4" s="1" t="str">
        <f ca="1">IF(($A4&lt;&gt;"")*(AE$1&lt;&gt;""),IF(_xlfn.XLOOKUP(AE$1,Attendance_sorted_S!$B3:$CW3,Attendance_sorted_S!$B3:$CW3,"nn")&lt;&gt;"nn","•",""),"")</f>
        <v/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/>
      </c>
      <c r="AI4" s="1" t="str">
        <f ca="1">IF(($A4&lt;&gt;"")*(AI$1&lt;&gt;""),IF(_xlfn.XLOOKUP(AI$1,Attendance_sorted_S!$B3:$CW3,Attendance_sorted_S!$B3:$CW3,"nn")&lt;&gt;"nn","•",""),"")</f>
        <v/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>•</v>
      </c>
      <c r="H5" s="1" t="str">
        <f ca="1">IF(($A5&lt;&gt;"")*(H$1&lt;&gt;""),IF(_xlfn.XLOOKUP(H$1,Attendance_sorted_S!$B4:$CW4,Attendance_sorted_S!$B4:$CW4,"nn")&lt;&gt;"nn","•",""),"")</f>
        <v>•</v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>•</v>
      </c>
      <c r="N5" s="1" t="str">
        <f ca="1">IF(($A5&lt;&gt;"")*(N$1&lt;&gt;""),IF(_xlfn.XLOOKUP(N$1,Attendance_sorted_S!$B4:$CW4,Attendance_sorted_S!$B4:$CW4,"nn")&lt;&gt;"nn","•",""),"")</f>
        <v>•</v>
      </c>
      <c r="O5" s="1" t="str">
        <f ca="1">IF(($A5&lt;&gt;"")*(O$1&lt;&gt;""),IF(_xlfn.XLOOKUP(O$1,Attendance_sorted_S!$B4:$CW4,Attendance_sorted_S!$B4:$CW4,"nn")&lt;&gt;"nn","•",""),"")</f>
        <v>•</v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>•</v>
      </c>
      <c r="R5" s="1" t="str">
        <f ca="1">IF(($A5&lt;&gt;"")*(R$1&lt;&gt;""),IF(_xlfn.XLOOKUP(R$1,Attendance_sorted_S!$B4:$CW4,Attendance_sorted_S!$B4:$CW4,"nn")&lt;&gt;"nn","•",""),"")</f>
        <v>•</v>
      </c>
      <c r="S5" s="1" t="str">
        <f ca="1">IF(($A5&lt;&gt;"")*(S$1&lt;&gt;""),IF(_xlfn.XLOOKUP(S$1,Attendance_sorted_S!$B4:$CW4,Attendance_sorted_S!$B4:$CW4,"nn")&lt;&gt;"nn","•",""),"")</f>
        <v>•</v>
      </c>
      <c r="T5" s="1" t="str">
        <f ca="1">IF(($A5&lt;&gt;"")*(T$1&lt;&gt;""),IF(_xlfn.XLOOKUP(T$1,Attendance_sorted_S!$B4:$CW4,Attendance_sorted_S!$B4:$CW4,"nn")&lt;&gt;"nn","•",""),"")</f>
        <v/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>•</v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/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/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>•</v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>•</v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>•</v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>•</v>
      </c>
      <c r="N6" s="1" t="str">
        <f ca="1">IF(($A6&lt;&gt;"")*(N$1&lt;&gt;""),IF(_xlfn.XLOOKUP(N$1,Attendance_sorted_S!$B5:$CW5,Attendance_sorted_S!$B5:$CW5,"nn")&lt;&gt;"nn","•",""),"")</f>
        <v>•</v>
      </c>
      <c r="O6" s="1" t="str">
        <f ca="1">IF(($A6&lt;&gt;"")*(O$1&lt;&gt;""),IF(_xlfn.XLOOKUP(O$1,Attendance_sorted_S!$B5:$CW5,Attendance_sorted_S!$B5:$CW5,"nn")&lt;&gt;"nn","•",""),"")</f>
        <v>•</v>
      </c>
      <c r="P6" s="1" t="str">
        <f ca="1">IF(($A6&lt;&gt;"")*(P$1&lt;&gt;""),IF(_xlfn.XLOOKUP(P$1,Attendance_sorted_S!$B5:$CW5,Attendance_sorted_S!$B5:$CW5,"nn")&lt;&gt;"nn","•",""),"")</f>
        <v>•</v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>•</v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>•</v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>•</v>
      </c>
      <c r="F7" s="1" t="str">
        <f ca="1">IF(($A7&lt;&gt;"")*(F$1&lt;&gt;""),IF(_xlfn.XLOOKUP(F$1,Attendance_sorted_S!$B6:$CW6,Attendance_sorted_S!$B6:$CW6,"nn")&lt;&gt;"nn","•",""),"")</f>
        <v>•</v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>•</v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>•</v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>•</v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>•</v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>•</v>
      </c>
      <c r="E8" s="1" t="str">
        <f ca="1">IF(($A8&lt;&gt;"")*(E$1&lt;&gt;""),IF(_xlfn.XLOOKUP(E$1,Attendance_sorted_S!$B7:$CW7,Attendance_sorted_S!$B7:$CW7,"nn")&lt;&gt;"nn","•",""),"")</f>
        <v>•</v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>•</v>
      </c>
      <c r="I8" s="1" t="str">
        <f ca="1">IF(($A8&lt;&gt;"")*(I$1&lt;&gt;""),IF(_xlfn.XLOOKUP(I$1,Attendance_sorted_S!$B7:$CW7,Attendance_sorted_S!$B7:$CW7,"nn")&lt;&gt;"nn","•",""),"")</f>
        <v>•</v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/>
      </c>
      <c r="L8" s="1" t="str">
        <f ca="1">IF(($A8&lt;&gt;"")*(L$1&lt;&gt;""),IF(_xlfn.XLOOKUP(L$1,Attendance_sorted_S!$B7:$CW7,Attendance_sorted_S!$B7:$CW7,"nn")&lt;&gt;"nn","•",""),"")</f>
        <v>•</v>
      </c>
      <c r="M8" s="1" t="str">
        <f ca="1">IF(($A8&lt;&gt;"")*(M$1&lt;&gt;""),IF(_xlfn.XLOOKUP(M$1,Attendance_sorted_S!$B7:$CW7,Attendance_sorted_S!$B7:$CW7,"nn")&lt;&gt;"nn","•",""),"")</f>
        <v>•</v>
      </c>
      <c r="N8" s="1" t="str">
        <f ca="1">IF(($A8&lt;&gt;"")*(N$1&lt;&gt;""),IF(_xlfn.XLOOKUP(N$1,Attendance_sorted_S!$B7:$CW7,Attendance_sorted_S!$B7:$CW7,"nn")&lt;&gt;"nn","•",""),"")</f>
        <v>•</v>
      </c>
      <c r="O8" s="1" t="str">
        <f ca="1">IF(($A8&lt;&gt;"")*(O$1&lt;&gt;""),IF(_xlfn.XLOOKUP(O$1,Attendance_sorted_S!$B7:$CW7,Attendance_sorted_S!$B7:$CW7,"nn")&lt;&gt;"nn","•",""),"")</f>
        <v>•</v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>•</v>
      </c>
      <c r="Z8" s="1" t="str">
        <f ca="1">IF(($A8&lt;&gt;"")*(Z$1&lt;&gt;""),IF(_xlfn.XLOOKUP(Z$1,Attendance_sorted_S!$B7:$CW7,Attendance_sorted_S!$B7:$CW7,"nn")&lt;&gt;"nn","•",""),"")</f>
        <v>•</v>
      </c>
      <c r="AA8" s="1" t="str">
        <f ca="1">IF(($A8&lt;&gt;"")*(AA$1&lt;&gt;""),IF(_xlfn.XLOOKUP(AA$1,Attendance_sorted_S!$B7:$CW7,Attendance_sorted_S!$B7:$CW7,"nn")&lt;&gt;"nn","•",""),"")</f>
        <v>•</v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>•</v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>•</v>
      </c>
      <c r="Z9" s="1" t="str">
        <f ca="1">IF(($A9&lt;&gt;"")*(Z$1&lt;&gt;""),IF(_xlfn.XLOOKUP(Z$1,Attendance_sorted_S!$B8:$CW8,Attendance_sorted_S!$B8:$CW8,"nn")&lt;&gt;"nn","•",""),"")</f>
        <v>•</v>
      </c>
      <c r="AA9" s="1" t="str">
        <f ca="1">IF(($A9&lt;&gt;"")*(AA$1&lt;&gt;""),IF(_xlfn.XLOOKUP(AA$1,Attendance_sorted_S!$B8:$CW8,Attendance_sorted_S!$B8:$CW8,"nn")&lt;&gt;"nn","•",""),"")</f>
        <v>•</v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>•</v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>•</v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/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>•</v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>•</v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>•</v>
      </c>
      <c r="F11" s="1" t="str">
        <f ca="1">IF(($A11&lt;&gt;"")*(F$1&lt;&gt;""),IF(_xlfn.XLOOKUP(F$1,Attendance_sorted_S!$B10:$CW10,Attendance_sorted_S!$B10:$CW10,"nn")&lt;&gt;"nn","•",""),"")</f>
        <v>•</v>
      </c>
      <c r="G11" s="1" t="str">
        <f ca="1">IF(($A11&lt;&gt;"")*(G$1&lt;&gt;""),IF(_xlfn.XLOOKUP(G$1,Attendance_sorted_S!$B10:$CW10,Attendance_sorted_S!$B10:$CW10,"nn")&lt;&gt;"nn","•",""),"")</f>
        <v>•</v>
      </c>
      <c r="H11" s="1" t="str">
        <f ca="1">IF(($A11&lt;&gt;"")*(H$1&lt;&gt;""),IF(_xlfn.XLOOKUP(H$1,Attendance_sorted_S!$B10:$CW10,Attendance_sorted_S!$B10:$CW10,"nn")&lt;&gt;"nn","•",""),"")</f>
        <v>•</v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>•</v>
      </c>
      <c r="M11" s="1" t="str">
        <f ca="1">IF(($A11&lt;&gt;"")*(M$1&lt;&gt;""),IF(_xlfn.XLOOKUP(M$1,Attendance_sorted_S!$B10:$CW10,Attendance_sorted_S!$B10:$CW10,"nn")&lt;&gt;"nn","•",""),"")</f>
        <v>•</v>
      </c>
      <c r="N11" s="1" t="str">
        <f ca="1">IF(($A11&lt;&gt;"")*(N$1&lt;&gt;""),IF(_xlfn.XLOOKUP(N$1,Attendance_sorted_S!$B10:$CW10,Attendance_sorted_S!$B10:$CW10,"nn")&lt;&gt;"nn","•",""),"")</f>
        <v>•</v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>•</v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>•</v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/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>•</v>
      </c>
      <c r="D12" s="1" t="str">
        <f ca="1">IF(($A12&lt;&gt;"")*(D$1&lt;&gt;""),IF(_xlfn.XLOOKUP(D$1,Attendance_sorted_S!$B11:$CW11,Attendance_sorted_S!$B11:$CW11,"nn")&lt;&gt;"nn","•",""),"")</f>
        <v>•</v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>•</v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>•</v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>•</v>
      </c>
      <c r="M12" s="1" t="str">
        <f ca="1">IF(($A12&lt;&gt;"")*(M$1&lt;&gt;""),IF(_xlfn.XLOOKUP(M$1,Attendance_sorted_S!$B11:$CW11,Attendance_sorted_S!$B11:$CW11,"nn")&lt;&gt;"nn","•",""),"")</f>
        <v/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/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>•</v>
      </c>
      <c r="D13" s="1" t="str">
        <f ca="1">IF(($A13&lt;&gt;"")*(D$1&lt;&gt;""),IF(_xlfn.XLOOKUP(D$1,Attendance_sorted_S!$B12:$CW12,Attendance_sorted_S!$B12:$CW12,"nn")&lt;&gt;"nn","•",""),"")</f>
        <v>•</v>
      </c>
      <c r="E13" s="1" t="str">
        <f ca="1">IF(($A13&lt;&gt;"")*(E$1&lt;&gt;""),IF(_xlfn.XLOOKUP(E$1,Attendance_sorted_S!$B12:$CW12,Attendance_sorted_S!$B12:$CW12,"nn")&lt;&gt;"nn","•",""),"")</f>
        <v>•</v>
      </c>
      <c r="F13" s="1" t="str">
        <f ca="1">IF(($A13&lt;&gt;"")*(F$1&lt;&gt;""),IF(_xlfn.XLOOKUP(F$1,Attendance_sorted_S!$B12:$CW12,Attendance_sorted_S!$B12:$CW12,"nn")&lt;&gt;"nn","•",""),"")</f>
        <v>•</v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>•</v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>•</v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>•</v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>•</v>
      </c>
      <c r="R13" s="1" t="str">
        <f ca="1">IF(($A13&lt;&gt;"")*(R$1&lt;&gt;""),IF(_xlfn.XLOOKUP(R$1,Attendance_sorted_S!$B12:$CW12,Attendance_sorted_S!$B12:$CW12,"nn")&lt;&gt;"nn","•",""),"")</f>
        <v>•</v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>•</v>
      </c>
      <c r="V13" s="1" t="str">
        <f ca="1">IF(($A13&lt;&gt;"")*(V$1&lt;&gt;""),IF(_xlfn.XLOOKUP(V$1,Attendance_sorted_S!$B12:$CW12,Attendance_sorted_S!$B12:$CW12,"nn")&lt;&gt;"nn","•",""),"")</f>
        <v>•</v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>•</v>
      </c>
      <c r="Z13" s="1" t="str">
        <f ca="1">IF(($A13&lt;&gt;"")*(Z$1&lt;&gt;""),IF(_xlfn.XLOOKUP(Z$1,Attendance_sorted_S!$B12:$CW12,Attendance_sorted_S!$B12:$CW12,"nn")&lt;&gt;"nn","•",""),"")</f>
        <v>•</v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>•</v>
      </c>
      <c r="C14" s="1" t="str">
        <f ca="1">IF(($A14&lt;&gt;"")*(C$1&lt;&gt;""),IF(_xlfn.XLOOKUP(C$1,Attendance_sorted_S!$B13:$CW13,Attendance_sorted_S!$B13:$CW13,"nn")&lt;&gt;"nn","•",""),"")</f>
        <v>•</v>
      </c>
      <c r="D14" s="1" t="str">
        <f ca="1">IF(($A14&lt;&gt;"")*(D$1&lt;&gt;""),IF(_xlfn.XLOOKUP(D$1,Attendance_sorted_S!$B13:$CW13,Attendance_sorted_S!$B13:$CW13,"nn")&lt;&gt;"nn","•",""),"")</f>
        <v>•</v>
      </c>
      <c r="E14" s="1" t="str">
        <f ca="1">IF(($A14&lt;&gt;"")*(E$1&lt;&gt;""),IF(_xlfn.XLOOKUP(E$1,Attendance_sorted_S!$B13:$CW13,Attendance_sorted_S!$B13:$CW13,"nn")&lt;&gt;"nn","•",""),"")</f>
        <v>•</v>
      </c>
      <c r="F14" s="1" t="str">
        <f ca="1">IF(($A14&lt;&gt;"")*(F$1&lt;&gt;""),IF(_xlfn.XLOOKUP(F$1,Attendance_sorted_S!$B13:$CW13,Attendance_sorted_S!$B13:$CW13,"nn")&lt;&gt;"nn","•",""),"")</f>
        <v>•</v>
      </c>
      <c r="G14" s="1" t="str">
        <f ca="1">IF(($A14&lt;&gt;"")*(G$1&lt;&gt;""),IF(_xlfn.XLOOKUP(G$1,Attendance_sorted_S!$B13:$CW13,Attendance_sorted_S!$B13:$CW13,"nn")&lt;&gt;"nn","•",""),"")</f>
        <v>•</v>
      </c>
      <c r="H14" s="1" t="str">
        <f ca="1">IF(($A14&lt;&gt;"")*(H$1&lt;&gt;""),IF(_xlfn.XLOOKUP(H$1,Attendance_sorted_S!$B13:$CW13,Attendance_sorted_S!$B13:$CW13,"nn")&lt;&gt;"nn","•",""),"")</f>
        <v>•</v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/>
      </c>
      <c r="L14" s="1" t="str">
        <f ca="1">IF(($A14&lt;&gt;"")*(L$1&lt;&gt;""),IF(_xlfn.XLOOKUP(L$1,Attendance_sorted_S!$B13:$CW13,Attendance_sorted_S!$B13:$CW13,"nn")&lt;&gt;"nn","•",""),"")</f>
        <v/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>•</v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>•</v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/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>•</v>
      </c>
      <c r="E15" s="1" t="str">
        <f ca="1">IF(($A15&lt;&gt;"")*(E$1&lt;&gt;""),IF(_xlfn.XLOOKUP(E$1,Attendance_sorted_S!$B14:$CW14,Attendance_sorted_S!$B14:$CW14,"nn")&lt;&gt;"nn","•",""),"")</f>
        <v>•</v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>•</v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/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>•</v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>•</v>
      </c>
      <c r="AA15" s="1" t="str">
        <f ca="1">IF(($A15&lt;&gt;"")*(AA$1&lt;&gt;""),IF(_xlfn.XLOOKUP(AA$1,Attendance_sorted_S!$B14:$CW14,Attendance_sorted_S!$B14:$CW14,"nn")&lt;&gt;"nn","•",""),"")</f>
        <v>•</v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/>
      </c>
      <c r="AJ15" s="1" t="str">
        <f ca="1">IF(($A15&lt;&gt;"")*(AJ$1&lt;&gt;""),IF(_xlfn.XLOOKUP(AJ$1,Attendance_sorted_S!$B14:$CW14,Attendance_sorted_S!$B14:$CW14,"nn")&lt;&gt;"nn","•",""),"")</f>
        <v/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>•</v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>•</v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>•</v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>•</v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>•</v>
      </c>
      <c r="P16" s="1" t="str">
        <f ca="1">IF(($A16&lt;&gt;"")*(P$1&lt;&gt;""),IF(_xlfn.XLOOKUP(P$1,Attendance_sorted_S!$B15:$CW15,Attendance_sorted_S!$B15:$CW15,"nn")&lt;&gt;"nn","•",""),"")</f>
        <v>•</v>
      </c>
      <c r="Q16" s="1" t="str">
        <f ca="1">IF(($A16&lt;&gt;"")*(Q$1&lt;&gt;""),IF(_xlfn.XLOOKUP(Q$1,Attendance_sorted_S!$B15:$CW15,Attendance_sorted_S!$B15:$CW15,"nn")&lt;&gt;"nn","•",""),"")</f>
        <v>•</v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>•</v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/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>•</v>
      </c>
      <c r="AB16" s="1" t="str">
        <f ca="1">IF(($A16&lt;&gt;"")*(AB$1&lt;&gt;""),IF(_xlfn.XLOOKUP(AB$1,Attendance_sorted_S!$B15:$CW15,Attendance_sorted_S!$B15:$CW15,"nn")&lt;&gt;"nn","•",""),"")</f>
        <v/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/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>•</v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>•</v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>•</v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>•</v>
      </c>
      <c r="R17" s="1" t="str">
        <f ca="1">IF(($A17&lt;&gt;"")*(R$1&lt;&gt;""),IF(_xlfn.XLOOKUP(R$1,Attendance_sorted_S!$B16:$CW16,Attendance_sorted_S!$B16:$CW16,"nn")&lt;&gt;"nn","•",""),"")</f>
        <v>•</v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>•</v>
      </c>
      <c r="V17" s="1" t="str">
        <f ca="1">IF(($A17&lt;&gt;"")*(V$1&lt;&gt;""),IF(_xlfn.XLOOKUP(V$1,Attendance_sorted_S!$B16:$CW16,Attendance_sorted_S!$B16:$CW16,"nn")&lt;&gt;"nn","•",""),"")</f>
        <v>•</v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>•</v>
      </c>
      <c r="Y17" s="1" t="str">
        <f ca="1">IF(($A17&lt;&gt;"")*(Y$1&lt;&gt;""),IF(_xlfn.XLOOKUP(Y$1,Attendance_sorted_S!$B16:$CW16,Attendance_sorted_S!$B16:$CW16,"nn")&lt;&gt;"nn","•",""),"")</f>
        <v>•</v>
      </c>
      <c r="Z17" s="1" t="str">
        <f ca="1">IF(($A17&lt;&gt;"")*(Z$1&lt;&gt;""),IF(_xlfn.XLOOKUP(Z$1,Attendance_sorted_S!$B16:$CW16,Attendance_sorted_S!$B16:$CW16,"nn")&lt;&gt;"nn","•",""),"")</f>
        <v>•</v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/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>•</v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>•</v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>•</v>
      </c>
      <c r="R18" s="1" t="str">
        <f ca="1">IF(($A18&lt;&gt;"")*(R$1&lt;&gt;""),IF(_xlfn.XLOOKUP(R$1,Attendance_sorted_S!$B17:$CW17,Attendance_sorted_S!$B17:$CW17,"nn")&lt;&gt;"nn","•",""),"")</f>
        <v>•</v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/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>•</v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>•</v>
      </c>
      <c r="AA18" s="1" t="str">
        <f ca="1">IF(($A18&lt;&gt;"")*(AA$1&lt;&gt;""),IF(_xlfn.XLOOKUP(AA$1,Attendance_sorted_S!$B17:$CW17,Attendance_sorted_S!$B17:$CW17,"nn")&lt;&gt;"nn","•",""),"")</f>
        <v/>
      </c>
      <c r="AB18" s="1" t="str">
        <f ca="1">IF(($A18&lt;&gt;"")*(AB$1&lt;&gt;""),IF(_xlfn.XLOOKUP(AB$1,Attendance_sorted_S!$B17:$CW17,Attendance_sorted_S!$B17:$CW17,"nn")&lt;&gt;"nn","•",""),"")</f>
        <v/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/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>•</v>
      </c>
      <c r="C19" s="1" t="str">
        <f ca="1">IF(($A19&lt;&gt;"")*(C$1&lt;&gt;""),IF(_xlfn.XLOOKUP(C$1,Attendance_sorted_S!$B18:$CW18,Attendance_sorted_S!$B18:$CW18,"nn")&lt;&gt;"nn","•",""),"")</f>
        <v>•</v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>•</v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>•</v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>•</v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/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/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/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/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/>
      </c>
      <c r="AJ19" s="1" t="str">
        <f ca="1">IF(($A19&lt;&gt;"")*(AJ$1&lt;&gt;""),IF(_xlfn.XLOOKUP(AJ$1,Attendance_sorted_S!$B18:$CW18,Attendance_sorted_S!$B18:$CW18,"nn")&lt;&gt;"nn","•",""),"")</f>
        <v/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>•</v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>•</v>
      </c>
      <c r="O20" s="1" t="str">
        <f ca="1">IF(($A20&lt;&gt;"")*(O$1&lt;&gt;""),IF(_xlfn.XLOOKUP(O$1,Attendance_sorted_S!$B19:$CW19,Attendance_sorted_S!$B19:$CW19,"nn")&lt;&gt;"nn","•",""),"")</f>
        <v>•</v>
      </c>
      <c r="P20" s="1" t="str">
        <f ca="1">IF(($A20&lt;&gt;"")*(P$1&lt;&gt;""),IF(_xlfn.XLOOKUP(P$1,Attendance_sorted_S!$B19:$CW19,Attendance_sorted_S!$B19:$CW19,"nn")&lt;&gt;"nn","•",""),"")</f>
        <v>•</v>
      </c>
      <c r="Q20" s="1" t="str">
        <f ca="1">IF(($A20&lt;&gt;"")*(Q$1&lt;&gt;""),IF(_xlfn.XLOOKUP(Q$1,Attendance_sorted_S!$B19:$CW19,Attendance_sorted_S!$B19:$CW19,"nn")&lt;&gt;"nn","•",""),"")</f>
        <v>•</v>
      </c>
      <c r="R20" s="1" t="str">
        <f ca="1">IF(($A20&lt;&gt;"")*(R$1&lt;&gt;""),IF(_xlfn.XLOOKUP(R$1,Attendance_sorted_S!$B19:$CW19,Attendance_sorted_S!$B19:$CW19,"nn")&lt;&gt;"nn","•",""),"")</f>
        <v>•</v>
      </c>
      <c r="S20" s="1" t="str">
        <f ca="1">IF(($A20&lt;&gt;"")*(S$1&lt;&gt;""),IF(_xlfn.XLOOKUP(S$1,Attendance_sorted_S!$B19:$CW19,Attendance_sorted_S!$B19:$CW19,"nn")&lt;&gt;"nn","•",""),"")</f>
        <v>•</v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>•</v>
      </c>
      <c r="Z20" s="1" t="str">
        <f ca="1">IF(($A20&lt;&gt;"")*(Z$1&lt;&gt;""),IF(_xlfn.XLOOKUP(Z$1,Attendance_sorted_S!$B19:$CW19,Attendance_sorted_S!$B19:$CW19,"nn")&lt;&gt;"nn","•",""),"")</f>
        <v/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/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/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>•</v>
      </c>
      <c r="P21" s="1" t="str">
        <f ca="1">IF(($A21&lt;&gt;"")*(P$1&lt;&gt;""),IF(_xlfn.XLOOKUP(P$1,Attendance_sorted_S!$B20:$CW20,Attendance_sorted_S!$B20:$CW20,"nn")&lt;&gt;"nn","•",""),"")</f>
        <v>•</v>
      </c>
      <c r="Q21" s="1" t="str">
        <f ca="1">IF(($A21&lt;&gt;"")*(Q$1&lt;&gt;""),IF(_xlfn.XLOOKUP(Q$1,Attendance_sorted_S!$B20:$CW20,Attendance_sorted_S!$B20:$CW20,"nn")&lt;&gt;"nn","•",""),"")</f>
        <v>•</v>
      </c>
      <c r="R21" s="1" t="str">
        <f ca="1">IF(($A21&lt;&gt;"")*(R$1&lt;&gt;""),IF(_xlfn.XLOOKUP(R$1,Attendance_sorted_S!$B20:$CW20,Attendance_sorted_S!$B20:$CW20,"nn")&lt;&gt;"nn","•",""),"")</f>
        <v>•</v>
      </c>
      <c r="S21" s="1" t="str">
        <f ca="1">IF(($A21&lt;&gt;"")*(S$1&lt;&gt;""),IF(_xlfn.XLOOKUP(S$1,Attendance_sorted_S!$B20:$CW20,Attendance_sorted_S!$B20:$CW20,"nn")&lt;&gt;"nn","•",""),"")</f>
        <v>•</v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>•</v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>•</v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/>
      </c>
      <c r="AA21" s="1" t="str">
        <f ca="1">IF(($A21&lt;&gt;"")*(AA$1&lt;&gt;""),IF(_xlfn.XLOOKUP(AA$1,Attendance_sorted_S!$B20:$CW20,Attendance_sorted_S!$B20:$CW20,"nn")&lt;&gt;"nn","•",""),"")</f>
        <v/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/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>•</v>
      </c>
      <c r="D22" s="1" t="str">
        <f ca="1">IF(($A22&lt;&gt;"")*(D$1&lt;&gt;""),IF(_xlfn.XLOOKUP(D$1,Attendance_sorted_S!$B21:$CW21,Attendance_sorted_S!$B21:$CW21,"nn")&lt;&gt;"nn","•",""),"")</f>
        <v>•</v>
      </c>
      <c r="E22" s="1" t="str">
        <f ca="1">IF(($A22&lt;&gt;"")*(E$1&lt;&gt;""),IF(_xlfn.XLOOKUP(E$1,Attendance_sorted_S!$B21:$CW21,Attendance_sorted_S!$B21:$CW21,"nn")&lt;&gt;"nn","•",""),"")</f>
        <v>•</v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>•</v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>•</v>
      </c>
      <c r="O22" s="1" t="str">
        <f ca="1">IF(($A22&lt;&gt;"")*(O$1&lt;&gt;""),IF(_xlfn.XLOOKUP(O$1,Attendance_sorted_S!$B21:$CW21,Attendance_sorted_S!$B21:$CW21,"nn")&lt;&gt;"nn","•",""),"")</f>
        <v>•</v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>•</v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>•</v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>•</v>
      </c>
      <c r="Z22" s="1" t="str">
        <f ca="1">IF(($A22&lt;&gt;"")*(Z$1&lt;&gt;""),IF(_xlfn.XLOOKUP(Z$1,Attendance_sorted_S!$B21:$CW21,Attendance_sorted_S!$B21:$CW21,"nn")&lt;&gt;"nn","•",""),"")</f>
        <v>•</v>
      </c>
      <c r="AA22" s="1" t="str">
        <f ca="1">IF(($A22&lt;&gt;"")*(AA$1&lt;&gt;""),IF(_xlfn.XLOOKUP(AA$1,Attendance_sorted_S!$B21:$CW21,Attendance_sorted_S!$B21:$CW21,"nn")&lt;&gt;"nn","•",""),"")</f>
        <v>•</v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/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/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>•</v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>•</v>
      </c>
      <c r="G23" s="1" t="str">
        <f ca="1">IF(($A23&lt;&gt;"")*(G$1&lt;&gt;""),IF(_xlfn.XLOOKUP(G$1,Attendance_sorted_S!$B22:$CW22,Attendance_sorted_S!$B22:$CW22,"nn")&lt;&gt;"nn","•",""),"")</f>
        <v>•</v>
      </c>
      <c r="H23" s="1" t="str">
        <f ca="1">IF(($A23&lt;&gt;"")*(H$1&lt;&gt;""),IF(_xlfn.XLOOKUP(H$1,Attendance_sorted_S!$B22:$CW22,Attendance_sorted_S!$B22:$CW22,"nn")&lt;&gt;"nn","•",""),"")</f>
        <v>•</v>
      </c>
      <c r="I23" s="1" t="str">
        <f ca="1">IF(($A23&lt;&gt;"")*(I$1&lt;&gt;""),IF(_xlfn.XLOOKUP(I$1,Attendance_sorted_S!$B22:$CW22,Attendance_sorted_S!$B22:$CW22,"nn")&lt;&gt;"nn","•",""),"")</f>
        <v>•</v>
      </c>
      <c r="J23" s="1" t="str">
        <f ca="1">IF(($A23&lt;&gt;"")*(J$1&lt;&gt;""),IF(_xlfn.XLOOKUP(J$1,Attendance_sorted_S!$B22:$CW22,Attendance_sorted_S!$B22:$CW22,"nn")&lt;&gt;"nn","•",""),"")</f>
        <v>•</v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>•</v>
      </c>
      <c r="N23" s="1" t="str">
        <f ca="1">IF(($A23&lt;&gt;"")*(N$1&lt;&gt;""),IF(_xlfn.XLOOKUP(N$1,Attendance_sorted_S!$B22:$CW22,Attendance_sorted_S!$B22:$CW22,"nn")&lt;&gt;"nn","•",""),"")</f>
        <v>•</v>
      </c>
      <c r="O23" s="1" t="str">
        <f ca="1">IF(($A23&lt;&gt;"")*(O$1&lt;&gt;""),IF(_xlfn.XLOOKUP(O$1,Attendance_sorted_S!$B22:$CW22,Attendance_sorted_S!$B22:$CW22,"nn")&lt;&gt;"nn","•",""),"")</f>
        <v>•</v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>•</v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>•</v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/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/>
      </c>
      <c r="AJ23" s="1" t="str">
        <f ca="1">IF(($A23&lt;&gt;"")*(AJ$1&lt;&gt;""),IF(_xlfn.XLOOKUP(AJ$1,Attendance_sorted_S!$B22:$CW22,Attendance_sorted_S!$B22:$CW22,"nn")&lt;&gt;"nn","•",""),"")</f>
        <v/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>•</v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>•</v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>•</v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>•</v>
      </c>
      <c r="M24" s="1" t="str">
        <f ca="1">IF(($A24&lt;&gt;"")*(M$1&lt;&gt;""),IF(_xlfn.XLOOKUP(M$1,Attendance_sorted_S!$B23:$CW23,Attendance_sorted_S!$B23:$CW23,"nn")&lt;&gt;"nn","•",""),"")</f>
        <v>•</v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>•</v>
      </c>
      <c r="P24" s="1" t="str">
        <f ca="1">IF(($A24&lt;&gt;"")*(P$1&lt;&gt;""),IF(_xlfn.XLOOKUP(P$1,Attendance_sorted_S!$B23:$CW23,Attendance_sorted_S!$B23:$CW23,"nn")&lt;&gt;"nn","•",""),"")</f>
        <v>•</v>
      </c>
      <c r="Q24" s="1" t="str">
        <f ca="1">IF(($A24&lt;&gt;"")*(Q$1&lt;&gt;""),IF(_xlfn.XLOOKUP(Q$1,Attendance_sorted_S!$B23:$CW23,Attendance_sorted_S!$B23:$CW23,"nn")&lt;&gt;"nn","•",""),"")</f>
        <v>•</v>
      </c>
      <c r="R24" s="1" t="str">
        <f ca="1">IF(($A24&lt;&gt;"")*(R$1&lt;&gt;""),IF(_xlfn.XLOOKUP(R$1,Attendance_sorted_S!$B23:$CW23,Attendance_sorted_S!$B23:$CW23,"nn")&lt;&gt;"nn","•",""),"")</f>
        <v>•</v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>•</v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>•</v>
      </c>
      <c r="C25" s="1" t="str">
        <f ca="1">IF(($A25&lt;&gt;"")*(C$1&lt;&gt;""),IF(_xlfn.XLOOKUP(C$1,Attendance_sorted_S!$B24:$CW24,Attendance_sorted_S!$B24:$CW24,"nn")&lt;&gt;"nn","•",""),"")</f>
        <v>•</v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>•</v>
      </c>
      <c r="F25" s="1" t="str">
        <f ca="1">IF(($A25&lt;&gt;"")*(F$1&lt;&gt;""),IF(_xlfn.XLOOKUP(F$1,Attendance_sorted_S!$B24:$CW24,Attendance_sorted_S!$B24:$CW24,"nn")&lt;&gt;"nn","•",""),"")</f>
        <v>•</v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>•</v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>•</v>
      </c>
      <c r="N25" s="1" t="str">
        <f ca="1">IF(($A25&lt;&gt;"")*(N$1&lt;&gt;""),IF(_xlfn.XLOOKUP(N$1,Attendance_sorted_S!$B24:$CW24,Attendance_sorted_S!$B24:$CW24,"nn")&lt;&gt;"nn","•",""),"")</f>
        <v>•</v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>•</v>
      </c>
      <c r="R25" s="1" t="str">
        <f ca="1">IF(($A25&lt;&gt;"")*(R$1&lt;&gt;""),IF(_xlfn.XLOOKUP(R$1,Attendance_sorted_S!$B24:$CW24,Attendance_sorted_S!$B24:$CW24,"nn")&lt;&gt;"nn","•",""),"")</f>
        <v>•</v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>•</v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>•</v>
      </c>
      <c r="Y25" s="1" t="str">
        <f ca="1">IF(($A25&lt;&gt;"")*(Y$1&lt;&gt;""),IF(_xlfn.XLOOKUP(Y$1,Attendance_sorted_S!$B24:$CW24,Attendance_sorted_S!$B24:$CW24,"nn")&lt;&gt;"nn","•",""),"")</f>
        <v>•</v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/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/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/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>•</v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>•</v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>•</v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/>
      </c>
      <c r="N26" s="1" t="str">
        <f ca="1">IF(($A26&lt;&gt;"")*(N$1&lt;&gt;""),IF(_xlfn.XLOOKUP(N$1,Attendance_sorted_S!$B25:$CW25,Attendance_sorted_S!$B25:$CW25,"nn")&lt;&gt;"nn","•",""),"")</f>
        <v>•</v>
      </c>
      <c r="O26" s="1" t="str">
        <f ca="1">IF(($A26&lt;&gt;"")*(O$1&lt;&gt;""),IF(_xlfn.XLOOKUP(O$1,Attendance_sorted_S!$B25:$CW25,Attendance_sorted_S!$B25:$CW25,"nn")&lt;&gt;"nn","•",""),"")</f>
        <v>•</v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>•</v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>•</v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/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>•</v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/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/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>•</v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>•</v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>•</v>
      </c>
      <c r="P27" s="1" t="str">
        <f ca="1">IF(($A27&lt;&gt;"")*(P$1&lt;&gt;""),IF(_xlfn.XLOOKUP(P$1,Attendance_sorted_S!$B26:$CW26,Attendance_sorted_S!$B26:$CW26,"nn")&lt;&gt;"nn","•",""),"")</f>
        <v>•</v>
      </c>
      <c r="Q27" s="1" t="str">
        <f ca="1">IF(($A27&lt;&gt;"")*(Q$1&lt;&gt;""),IF(_xlfn.XLOOKUP(Q$1,Attendance_sorted_S!$B26:$CW26,Attendance_sorted_S!$B26:$CW26,"nn")&lt;&gt;"nn","•",""),"")</f>
        <v>•</v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>•</v>
      </c>
      <c r="U27" s="1" t="str">
        <f ca="1">IF(($A27&lt;&gt;"")*(U$1&lt;&gt;""),IF(_xlfn.XLOOKUP(U$1,Attendance_sorted_S!$B26:$CW26,Attendance_sorted_S!$B26:$CW26,"nn")&lt;&gt;"nn","•",""),"")</f>
        <v>•</v>
      </c>
      <c r="V27" s="1" t="str">
        <f ca="1">IF(($A27&lt;&gt;"")*(V$1&lt;&gt;""),IF(_xlfn.XLOOKUP(V$1,Attendance_sorted_S!$B26:$CW26,Attendance_sorted_S!$B26:$CW26,"nn")&lt;&gt;"nn","•",""),"")</f>
        <v>•</v>
      </c>
      <c r="W27" s="1" t="str">
        <f ca="1">IF(($A27&lt;&gt;"")*(W$1&lt;&gt;""),IF(_xlfn.XLOOKUP(W$1,Attendance_sorted_S!$B26:$CW26,Attendance_sorted_S!$B26:$CW26,"nn")&lt;&gt;"nn","•",""),"")</f>
        <v>•</v>
      </c>
      <c r="X27" s="1" t="str">
        <f ca="1">IF(($A27&lt;&gt;"")*(X$1&lt;&gt;""),IF(_xlfn.XLOOKUP(X$1,Attendance_sorted_S!$B26:$CW26,Attendance_sorted_S!$B26:$CW26,"nn")&lt;&gt;"nn","•",""),"")</f>
        <v>•</v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>•</v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/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/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2024-03-26T10:00:25Z</dcterms:modified>
</cp:coreProperties>
</file>